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9040" windowHeight="15840" activeTab="2"/>
  </bookViews>
  <sheets>
    <sheet name="ОС " sheetId="29" r:id="rId1"/>
    <sheet name="МЦ04_" sheetId="22" r:id="rId2"/>
    <sheet name="ТМЦ_" sheetId="27" r:id="rId3"/>
  </sheets>
  <externalReferences>
    <externalReference r:id="rId4"/>
    <externalReference r:id="rId5"/>
    <externalReference r:id="rId6"/>
  </externalReferences>
  <definedNames>
    <definedName name="_xlnm._FilterDatabase" localSheetId="1" hidden="1">МЦ04_!$J$1:$J$817</definedName>
    <definedName name="_xlnm._FilterDatabase" localSheetId="0" hidden="1">'ОС '!$Q$1:$Q$504</definedName>
    <definedName name="_xlnm._FilterDatabase" localSheetId="2" hidden="1">ТМЦ_!$J$1:$J$6938</definedName>
    <definedName name="_xlnm.Print_Titles" localSheetId="1">МЦ04_!$3:$3</definedName>
    <definedName name="_xlnm.Print_Titles" localSheetId="0">'ОС '!$8:$9</definedName>
    <definedName name="_xlnm.Print_Titles" localSheetId="2">ТМЦ_!$3:$3</definedName>
    <definedName name="_xlnm.Print_Area" localSheetId="1">МЦ04_!$A$1:$M$817</definedName>
    <definedName name="_xlnm.Print_Area" localSheetId="0">'ОС '!$B$1:$W$504</definedName>
    <definedName name="_xlnm.Print_Area" localSheetId="2">ТМЦ_!$B$1:$M$6942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400" i="29" l="1"/>
  <c r="I400" i="29"/>
  <c r="J6713" i="27" l="1"/>
  <c r="J6526" i="27"/>
  <c r="O458" i="29" l="1"/>
  <c r="P458" i="29"/>
  <c r="Q458" i="29"/>
  <c r="O447" i="29"/>
  <c r="P447" i="29"/>
  <c r="Q447" i="29"/>
  <c r="O435" i="29"/>
  <c r="P435" i="29"/>
  <c r="Q435" i="29"/>
  <c r="O414" i="29"/>
  <c r="P414" i="29"/>
  <c r="Q414" i="29"/>
  <c r="P396" i="29"/>
  <c r="O393" i="29"/>
  <c r="P393" i="29"/>
  <c r="Q393" i="29"/>
  <c r="O388" i="29"/>
  <c r="P388" i="29"/>
  <c r="Q388" i="29"/>
  <c r="O386" i="29"/>
  <c r="P386" i="29"/>
  <c r="Q386" i="29"/>
  <c r="O380" i="29"/>
  <c r="P380" i="29"/>
  <c r="Q380" i="29"/>
  <c r="O364" i="29"/>
  <c r="P364" i="29"/>
  <c r="Q364" i="29"/>
  <c r="O326" i="29"/>
  <c r="P326" i="29"/>
  <c r="Q326" i="29"/>
  <c r="P321" i="29"/>
  <c r="P302" i="29"/>
  <c r="P266" i="29"/>
  <c r="O10" i="29"/>
  <c r="P10" i="29"/>
  <c r="Q10" i="29"/>
  <c r="R10" i="29"/>
  <c r="S10" i="29"/>
  <c r="T10" i="29"/>
  <c r="J812" i="22"/>
  <c r="J811" i="22"/>
  <c r="J810" i="22"/>
  <c r="J809" i="22"/>
  <c r="J808" i="22"/>
  <c r="J807" i="22"/>
  <c r="J806" i="22"/>
  <c r="J805" i="22"/>
  <c r="J804" i="22"/>
  <c r="J803" i="22"/>
  <c r="J802" i="22"/>
  <c r="J801" i="22"/>
  <c r="J800" i="22"/>
  <c r="J799" i="22"/>
  <c r="J798" i="22"/>
  <c r="J797" i="22"/>
  <c r="J796" i="22"/>
  <c r="J795" i="22"/>
  <c r="J794" i="22"/>
  <c r="J792" i="22"/>
  <c r="J791" i="22"/>
  <c r="J790" i="22"/>
  <c r="J789" i="22"/>
  <c r="J788" i="22"/>
  <c r="J787" i="22"/>
  <c r="J786" i="22"/>
  <c r="J785" i="22"/>
  <c r="J784" i="22"/>
  <c r="J783" i="22"/>
  <c r="J782" i="22"/>
  <c r="J781" i="22"/>
  <c r="J780" i="22"/>
  <c r="J779" i="22"/>
  <c r="J778" i="22"/>
  <c r="J777" i="22"/>
  <c r="J776" i="22"/>
  <c r="J775" i="22"/>
  <c r="J774" i="22"/>
  <c r="J773" i="22"/>
  <c r="J772" i="22"/>
  <c r="J771" i="22"/>
  <c r="J770" i="22"/>
  <c r="J769" i="22"/>
  <c r="J768" i="22"/>
  <c r="J767" i="22"/>
  <c r="J766" i="22"/>
  <c r="J765" i="22"/>
  <c r="J764" i="22"/>
  <c r="J763" i="22"/>
  <c r="J762" i="22"/>
  <c r="J761" i="22"/>
  <c r="J760" i="22"/>
  <c r="J759" i="22"/>
  <c r="J758" i="22"/>
  <c r="J757" i="22"/>
  <c r="J756" i="22"/>
  <c r="J755" i="22"/>
  <c r="J754" i="22"/>
  <c r="J753" i="22"/>
  <c r="J752" i="22"/>
  <c r="J751" i="22"/>
  <c r="J750" i="22"/>
  <c r="J749" i="22"/>
  <c r="J748" i="22"/>
  <c r="J747" i="22"/>
  <c r="J746" i="22"/>
  <c r="J745" i="22"/>
  <c r="J744" i="22"/>
  <c r="J743" i="22"/>
  <c r="J742" i="22"/>
  <c r="J741" i="22"/>
  <c r="J740" i="22"/>
  <c r="J739" i="22"/>
  <c r="J738" i="22"/>
  <c r="J737" i="22"/>
  <c r="J736" i="22"/>
  <c r="J735" i="22"/>
  <c r="J734" i="22"/>
  <c r="J733" i="22"/>
  <c r="J732" i="22"/>
  <c r="J731" i="22"/>
  <c r="J730" i="22"/>
  <c r="J729" i="22"/>
  <c r="J728" i="22"/>
  <c r="J727" i="22"/>
  <c r="J726" i="22"/>
  <c r="J725" i="22"/>
  <c r="J724" i="22"/>
  <c r="J723" i="22"/>
  <c r="J722" i="22"/>
  <c r="J721" i="22"/>
  <c r="J720" i="22"/>
  <c r="J719" i="22"/>
  <c r="J718" i="22"/>
  <c r="J717" i="22"/>
  <c r="J716" i="22"/>
  <c r="J715" i="22"/>
  <c r="J714" i="22"/>
  <c r="J713" i="22"/>
  <c r="J712" i="22"/>
  <c r="J711" i="22"/>
  <c r="J710" i="22"/>
  <c r="J709" i="22"/>
  <c r="J708" i="22"/>
  <c r="J707" i="22"/>
  <c r="J706" i="22"/>
  <c r="J705" i="22"/>
  <c r="J704" i="22"/>
  <c r="J703" i="22"/>
  <c r="J702" i="22"/>
  <c r="J701" i="22"/>
  <c r="J700" i="22"/>
  <c r="J699" i="22"/>
  <c r="J698" i="22"/>
  <c r="J697" i="22"/>
  <c r="J696" i="22"/>
  <c r="J695" i="22"/>
  <c r="J694" i="22"/>
  <c r="J693" i="22"/>
  <c r="J692" i="22"/>
  <c r="J691" i="22"/>
  <c r="J690" i="22"/>
  <c r="J689" i="22"/>
  <c r="J688" i="22"/>
  <c r="J687" i="22"/>
  <c r="J686" i="22"/>
  <c r="J685" i="22"/>
  <c r="J684" i="22"/>
  <c r="J683" i="22"/>
  <c r="J682" i="22"/>
  <c r="J681" i="22"/>
  <c r="J680" i="22"/>
  <c r="J679" i="22"/>
  <c r="J678" i="22"/>
  <c r="J675" i="22"/>
  <c r="J674" i="22"/>
  <c r="J673" i="22"/>
  <c r="J672" i="22"/>
  <c r="J671" i="22"/>
  <c r="J670" i="22"/>
  <c r="J669" i="22"/>
  <c r="J668" i="22"/>
  <c r="J667" i="22"/>
  <c r="J666" i="22"/>
  <c r="J665" i="22"/>
  <c r="J664" i="22"/>
  <c r="J663" i="22"/>
  <c r="J662" i="22"/>
  <c r="J660" i="22"/>
  <c r="J659" i="22"/>
  <c r="J658" i="22"/>
  <c r="J657" i="22"/>
  <c r="J656" i="22"/>
  <c r="J655" i="22"/>
  <c r="J654" i="22"/>
  <c r="J653" i="22"/>
  <c r="J651" i="22"/>
  <c r="J650" i="22"/>
  <c r="J649" i="22"/>
  <c r="J648" i="22"/>
  <c r="J647" i="22"/>
  <c r="J646" i="22"/>
  <c r="J644" i="22"/>
  <c r="J643" i="22"/>
  <c r="J642" i="22"/>
  <c r="J641" i="22"/>
  <c r="J639" i="22"/>
  <c r="J638" i="22"/>
  <c r="J637" i="22"/>
  <c r="J635" i="22"/>
  <c r="J634" i="22"/>
  <c r="J633" i="22"/>
  <c r="J632" i="22"/>
  <c r="J631" i="22"/>
  <c r="J630" i="22"/>
  <c r="J629" i="22"/>
  <c r="J628" i="22"/>
  <c r="J627" i="22"/>
  <c r="J626" i="22"/>
  <c r="J625" i="22"/>
  <c r="J624" i="22"/>
  <c r="J623" i="22"/>
  <c r="J622" i="22"/>
  <c r="J621" i="22"/>
  <c r="J620" i="22"/>
  <c r="J619" i="22"/>
  <c r="J618" i="22"/>
  <c r="J617" i="22"/>
  <c r="J616" i="22"/>
  <c r="J615" i="22"/>
  <c r="J614" i="22"/>
  <c r="J613" i="22"/>
  <c r="J612" i="22"/>
  <c r="J611" i="22"/>
  <c r="J610" i="22"/>
  <c r="J609" i="22"/>
  <c r="J608" i="22"/>
  <c r="J607" i="22"/>
  <c r="J606" i="22"/>
  <c r="J605" i="22"/>
  <c r="J604" i="22"/>
  <c r="J603" i="22"/>
  <c r="J602" i="22"/>
  <c r="J601" i="22"/>
  <c r="J600" i="22"/>
  <c r="J599" i="22"/>
  <c r="J598" i="22"/>
  <c r="J597" i="22"/>
  <c r="J596" i="22"/>
  <c r="J595" i="22"/>
  <c r="J594" i="22"/>
  <c r="J592" i="22"/>
  <c r="J591" i="22"/>
  <c r="J590" i="22"/>
  <c r="J589" i="22"/>
  <c r="J587" i="22"/>
  <c r="J586" i="22"/>
  <c r="J585" i="22"/>
  <c r="J584" i="22"/>
  <c r="J583" i="22"/>
  <c r="J582" i="22"/>
  <c r="J581" i="22"/>
  <c r="J580" i="22"/>
  <c r="J579" i="22"/>
  <c r="J578" i="22"/>
  <c r="J577" i="22"/>
  <c r="J576" i="22"/>
  <c r="J575" i="22"/>
  <c r="J574" i="22"/>
  <c r="J573" i="22"/>
  <c r="J572" i="22"/>
  <c r="J571" i="22"/>
  <c r="J570" i="22"/>
  <c r="J569" i="22"/>
  <c r="J568" i="22"/>
  <c r="J567" i="22"/>
  <c r="J566" i="22"/>
  <c r="J565" i="22"/>
  <c r="J564" i="22"/>
  <c r="J563" i="22"/>
  <c r="J562" i="22"/>
  <c r="J561" i="22"/>
  <c r="J560" i="22"/>
  <c r="J559" i="22"/>
  <c r="J558" i="22"/>
  <c r="J557" i="22"/>
  <c r="J556" i="22"/>
  <c r="J554" i="22"/>
  <c r="J553" i="22"/>
  <c r="J552" i="22"/>
  <c r="J551" i="22"/>
  <c r="J550" i="22"/>
  <c r="J548" i="22"/>
  <c r="J547" i="22"/>
  <c r="J546" i="22"/>
  <c r="J545" i="22"/>
  <c r="J544" i="22"/>
  <c r="J543" i="22"/>
  <c r="J542" i="22"/>
  <c r="J541" i="22"/>
  <c r="J540" i="22"/>
  <c r="J539" i="22"/>
  <c r="J537" i="22"/>
  <c r="J536" i="22"/>
  <c r="J535" i="22"/>
  <c r="J534" i="22"/>
  <c r="J533" i="22"/>
  <c r="J532" i="22"/>
  <c r="J531" i="22"/>
  <c r="J530" i="22"/>
  <c r="J529" i="22"/>
  <c r="J528" i="22"/>
  <c r="J527" i="22"/>
  <c r="J526" i="22"/>
  <c r="J525" i="22"/>
  <c r="J524" i="22"/>
  <c r="J523" i="22"/>
  <c r="J522" i="22"/>
  <c r="J521" i="22"/>
  <c r="J520" i="22"/>
  <c r="J519" i="22"/>
  <c r="J518" i="22"/>
  <c r="J517" i="22"/>
  <c r="J516" i="22"/>
  <c r="J515" i="22"/>
  <c r="J514" i="22"/>
  <c r="J513" i="22"/>
  <c r="J512" i="22"/>
  <c r="J511" i="22"/>
  <c r="J510" i="22"/>
  <c r="J509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8" i="22"/>
  <c r="J467" i="22"/>
  <c r="J466" i="22"/>
  <c r="J465" i="22"/>
  <c r="J464" i="22"/>
  <c r="J463" i="22"/>
  <c r="J462" i="22"/>
  <c r="J460" i="22"/>
  <c r="J459" i="22"/>
  <c r="J457" i="22"/>
  <c r="J456" i="22"/>
  <c r="J455" i="22"/>
  <c r="J453" i="22"/>
  <c r="J452" i="22"/>
  <c r="J451" i="22"/>
  <c r="J450" i="22"/>
  <c r="J449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3" i="22"/>
  <c r="J312" i="22"/>
  <c r="J311" i="22"/>
  <c r="J310" i="22"/>
  <c r="J309" i="22"/>
  <c r="J308" i="22"/>
  <c r="J307" i="22"/>
  <c r="J306" i="22"/>
  <c r="J304" i="22"/>
  <c r="J303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H6879" i="27"/>
  <c r="J6879" i="27"/>
  <c r="G6879" i="27"/>
  <c r="H6867" i="27"/>
  <c r="J6867" i="27"/>
  <c r="G6867" i="27"/>
  <c r="H6855" i="27"/>
  <c r="J6855" i="27"/>
  <c r="G6855" i="27"/>
  <c r="H6852" i="27"/>
  <c r="J6852" i="27"/>
  <c r="G6852" i="27"/>
  <c r="H6713" i="27"/>
  <c r="G6713" i="27"/>
  <c r="H6562" i="27"/>
  <c r="J6562" i="27"/>
  <c r="G6562" i="27"/>
  <c r="G6554" i="27"/>
  <c r="H6554" i="27"/>
  <c r="J6554" i="27"/>
  <c r="J6552" i="27"/>
  <c r="H6552" i="27"/>
  <c r="G6552" i="27"/>
  <c r="H6526" i="27"/>
  <c r="G6526" i="27"/>
  <c r="H6505" i="27"/>
  <c r="J6505" i="27"/>
  <c r="G6505" i="27"/>
  <c r="H6497" i="27"/>
  <c r="J6497" i="27"/>
  <c r="G6497" i="27"/>
  <c r="H6436" i="27"/>
  <c r="J6436" i="27"/>
  <c r="G6436" i="27"/>
  <c r="H6428" i="27"/>
  <c r="J6428" i="27"/>
  <c r="G6428" i="27"/>
  <c r="J6422" i="27"/>
  <c r="H6422" i="27"/>
  <c r="G6422" i="27"/>
  <c r="H6380" i="27"/>
  <c r="G6380" i="27"/>
  <c r="J6380" i="27"/>
  <c r="H6415" i="27"/>
  <c r="G6415" i="27"/>
  <c r="H6376" i="27"/>
  <c r="J6376" i="27"/>
  <c r="G6376" i="27"/>
  <c r="G6379" i="27" l="1"/>
  <c r="G6375" i="27" s="1"/>
  <c r="J6328" i="27"/>
  <c r="J6327" i="27" s="1"/>
  <c r="H6328" i="27"/>
  <c r="H6327" i="27" s="1"/>
  <c r="G6328" i="27"/>
  <c r="G6327" i="27" s="1"/>
  <c r="H1649" i="27"/>
  <c r="J1649" i="27"/>
  <c r="G1649" i="27"/>
  <c r="H1559" i="27"/>
  <c r="J1559" i="27"/>
  <c r="G1559" i="27"/>
  <c r="H1557" i="27"/>
  <c r="J1557" i="27"/>
  <c r="G1557" i="27"/>
  <c r="H1542" i="27"/>
  <c r="J1542" i="27"/>
  <c r="G1542" i="27"/>
  <c r="H1547" i="27"/>
  <c r="J1547" i="27"/>
  <c r="G1547" i="27"/>
  <c r="H767" i="27" l="1"/>
  <c r="J767" i="27"/>
  <c r="G767" i="27"/>
  <c r="H759" i="27"/>
  <c r="J759" i="27"/>
  <c r="G759" i="27"/>
  <c r="H756" i="27"/>
  <c r="J756" i="27"/>
  <c r="G756" i="27"/>
  <c r="H714" i="27"/>
  <c r="J714" i="27"/>
  <c r="G714" i="27"/>
  <c r="H478" i="27"/>
  <c r="J478" i="27"/>
  <c r="G478" i="27"/>
  <c r="H408" i="27"/>
  <c r="J408" i="27"/>
  <c r="G408" i="27"/>
  <c r="H363" i="27"/>
  <c r="J363" i="27"/>
  <c r="G363" i="27"/>
  <c r="H311" i="27"/>
  <c r="J311" i="27"/>
  <c r="G311" i="27"/>
  <c r="H303" i="27"/>
  <c r="J303" i="27"/>
  <c r="G303" i="27"/>
  <c r="H110" i="27"/>
  <c r="J110" i="27"/>
  <c r="G110" i="27"/>
  <c r="H15" i="27"/>
  <c r="J15" i="27"/>
  <c r="G15" i="27"/>
  <c r="H9" i="27"/>
  <c r="J9" i="27"/>
  <c r="G9" i="27"/>
  <c r="H5" i="27"/>
  <c r="J5" i="27"/>
  <c r="G5" i="27"/>
  <c r="H860" i="27"/>
  <c r="J860" i="27"/>
  <c r="J859" i="27" s="1"/>
  <c r="K860" i="27"/>
  <c r="G860" i="27"/>
  <c r="G859" i="27" s="1"/>
  <c r="H493" i="22" l="1"/>
  <c r="B861" i="27" l="1"/>
  <c r="B862" i="27" s="1"/>
  <c r="B863" i="27" s="1"/>
  <c r="B864" i="27" s="1"/>
  <c r="B865" i="27" s="1"/>
  <c r="B866" i="27" s="1"/>
  <c r="B867" i="27" s="1"/>
  <c r="B868" i="27" s="1"/>
  <c r="B869" i="27" s="1"/>
  <c r="B870" i="27" s="1"/>
  <c r="B871" i="27" s="1"/>
  <c r="B872" i="27" s="1"/>
  <c r="B873" i="27" s="1"/>
  <c r="B874" i="27" s="1"/>
  <c r="B875" i="27" s="1"/>
  <c r="B876" i="27" s="1"/>
  <c r="B877" i="27" s="1"/>
  <c r="B878" i="27" s="1"/>
  <c r="B879" i="27" s="1"/>
  <c r="B880" i="27" s="1"/>
  <c r="B881" i="27" s="1"/>
  <c r="B882" i="27" s="1"/>
  <c r="B883" i="27" s="1"/>
  <c r="B884" i="27" s="1"/>
  <c r="B885" i="27" s="1"/>
  <c r="B886" i="27" s="1"/>
  <c r="B887" i="27" s="1"/>
  <c r="B888" i="27" s="1"/>
  <c r="B889" i="27" s="1"/>
  <c r="B890" i="27" s="1"/>
  <c r="B891" i="27" s="1"/>
  <c r="B892" i="27" s="1"/>
  <c r="B893" i="27" s="1"/>
  <c r="B894" i="27" s="1"/>
  <c r="B895" i="27" s="1"/>
  <c r="B896" i="27" s="1"/>
  <c r="B897" i="27" s="1"/>
  <c r="B898" i="27" s="1"/>
  <c r="B899" i="27" s="1"/>
  <c r="B900" i="27" s="1"/>
  <c r="B901" i="27" s="1"/>
  <c r="B902" i="27" s="1"/>
  <c r="B903" i="27" s="1"/>
  <c r="B904" i="27" s="1"/>
  <c r="B905" i="27" s="1"/>
  <c r="B906" i="27" s="1"/>
  <c r="B907" i="27" s="1"/>
  <c r="B908" i="27" s="1"/>
  <c r="B909" i="27" s="1"/>
  <c r="B910" i="27" s="1"/>
  <c r="B911" i="27" s="1"/>
  <c r="B912" i="27" s="1"/>
  <c r="B913" i="27" s="1"/>
  <c r="B914" i="27" s="1"/>
  <c r="B915" i="27" s="1"/>
  <c r="B916" i="27" s="1"/>
  <c r="B917" i="27" s="1"/>
  <c r="B918" i="27" s="1"/>
  <c r="B919" i="27" s="1"/>
  <c r="N463" i="29"/>
  <c r="N462" i="29"/>
  <c r="B920" i="27" l="1"/>
  <c r="B921" i="27" s="1"/>
  <c r="B922" i="27" s="1"/>
  <c r="B923" i="27" s="1"/>
  <c r="B924" i="27" s="1"/>
  <c r="B925" i="27" s="1"/>
  <c r="B926" i="27" s="1"/>
  <c r="B927" i="27" s="1"/>
  <c r="B928" i="27" s="1"/>
  <c r="B929" i="27" s="1"/>
  <c r="B930" i="27" s="1"/>
  <c r="B931" i="27" s="1"/>
  <c r="B932" i="27" s="1"/>
  <c r="B933" i="27" s="1"/>
  <c r="B934" i="27" s="1"/>
  <c r="B935" i="27" s="1"/>
  <c r="B936" i="27" s="1"/>
  <c r="B937" i="27" s="1"/>
  <c r="B938" i="27" s="1"/>
  <c r="B939" i="27" s="1"/>
  <c r="B940" i="27" s="1"/>
  <c r="B941" i="27" s="1"/>
  <c r="B942" i="27" s="1"/>
  <c r="B943" i="27" s="1"/>
  <c r="B944" i="27" s="1"/>
  <c r="B945" i="27" s="1"/>
  <c r="B946" i="27" s="1"/>
  <c r="B947" i="27" s="1"/>
  <c r="B948" i="27" s="1"/>
  <c r="B949" i="27" s="1"/>
  <c r="B950" i="27" s="1"/>
  <c r="B951" i="27" s="1"/>
  <c r="B952" i="27" s="1"/>
  <c r="B953" i="27" s="1"/>
  <c r="B954" i="27" s="1"/>
  <c r="B955" i="27" s="1"/>
  <c r="B956" i="27" s="1"/>
  <c r="B957" i="27" s="1"/>
  <c r="B958" i="27" s="1"/>
  <c r="B959" i="27" s="1"/>
  <c r="B960" i="27" s="1"/>
  <c r="B961" i="27" s="1"/>
  <c r="B962" i="27" s="1"/>
  <c r="B963" i="27" s="1"/>
  <c r="B964" i="27" s="1"/>
  <c r="B965" i="27" s="1"/>
  <c r="B966" i="27" s="1"/>
  <c r="B967" i="27" s="1"/>
  <c r="B968" i="27" s="1"/>
  <c r="B969" i="27" s="1"/>
  <c r="B970" i="27" s="1"/>
  <c r="B971" i="27" s="1"/>
  <c r="B972" i="27" s="1"/>
  <c r="B973" i="27" s="1"/>
  <c r="B974" i="27" s="1"/>
  <c r="B975" i="27" s="1"/>
  <c r="B976" i="27" s="1"/>
  <c r="B977" i="27" s="1"/>
  <c r="B978" i="27" s="1"/>
  <c r="B979" i="27" s="1"/>
  <c r="B980" i="27" s="1"/>
  <c r="B981" i="27" s="1"/>
  <c r="B982" i="27" s="1"/>
  <c r="B983" i="27" s="1"/>
  <c r="B984" i="27" s="1"/>
  <c r="B985" i="27" s="1"/>
  <c r="B986" i="27" s="1"/>
  <c r="B987" i="27" s="1"/>
  <c r="B988" i="27" s="1"/>
  <c r="B989" i="27" s="1"/>
  <c r="B990" i="27" s="1"/>
  <c r="B991" i="27" s="1"/>
  <c r="B992" i="27" s="1"/>
  <c r="B993" i="27" s="1"/>
  <c r="B994" i="27" s="1"/>
  <c r="B995" i="27" s="1"/>
  <c r="B996" i="27" s="1"/>
  <c r="B997" i="27" s="1"/>
  <c r="B998" i="27" s="1"/>
  <c r="B999" i="27" s="1"/>
  <c r="B1000" i="27" s="1"/>
  <c r="B1001" i="27" s="1"/>
  <c r="B1002" i="27" s="1"/>
  <c r="B1003" i="27" s="1"/>
  <c r="B1004" i="27" s="1"/>
  <c r="B1005" i="27" s="1"/>
  <c r="B1006" i="27" s="1"/>
  <c r="B1007" i="27" s="1"/>
  <c r="B1008" i="27" s="1"/>
  <c r="B1009" i="27" s="1"/>
  <c r="B1010" i="27" s="1"/>
  <c r="B1011" i="27" s="1"/>
  <c r="B1012" i="27" s="1"/>
  <c r="B1013" i="27" s="1"/>
  <c r="B1014" i="27" s="1"/>
  <c r="B1015" i="27" s="1"/>
  <c r="B1016" i="27" s="1"/>
  <c r="B1017" i="27" s="1"/>
  <c r="B1018" i="27" s="1"/>
  <c r="B1019" i="27" s="1"/>
  <c r="B1020" i="27" s="1"/>
  <c r="B1021" i="27" s="1"/>
  <c r="B1022" i="27" s="1"/>
  <c r="B1023" i="27" s="1"/>
  <c r="B1024" i="27" s="1"/>
  <c r="B1025" i="27" s="1"/>
  <c r="B1026" i="27" s="1"/>
  <c r="B1027" i="27" s="1"/>
  <c r="B1028" i="27" s="1"/>
  <c r="B1029" i="27" s="1"/>
  <c r="B1030" i="27" s="1"/>
  <c r="B1031" i="27" s="1"/>
  <c r="B1032" i="27" s="1"/>
  <c r="B1033" i="27" s="1"/>
  <c r="B1034" i="27" s="1"/>
  <c r="B1035" i="27" s="1"/>
  <c r="B1036" i="27" s="1"/>
  <c r="B1037" i="27" s="1"/>
  <c r="B1038" i="27" s="1"/>
  <c r="B1039" i="27" s="1"/>
  <c r="B1040" i="27" s="1"/>
  <c r="B1041" i="27" s="1"/>
  <c r="B1042" i="27" s="1"/>
  <c r="B1043" i="27" s="1"/>
  <c r="B1044" i="27" s="1"/>
  <c r="B1045" i="27" s="1"/>
  <c r="B1046" i="27" s="1"/>
  <c r="B1047" i="27" s="1"/>
  <c r="B1048" i="27" s="1"/>
  <c r="B1049" i="27" s="1"/>
  <c r="B1050" i="27" s="1"/>
  <c r="B1051" i="27" s="1"/>
  <c r="B1052" i="27" s="1"/>
  <c r="B1053" i="27" s="1"/>
  <c r="B1054" i="27" s="1"/>
  <c r="B1055" i="27" s="1"/>
  <c r="B1056" i="27" s="1"/>
  <c r="B1057" i="27" s="1"/>
  <c r="B1058" i="27" s="1"/>
  <c r="B1059" i="27" s="1"/>
  <c r="B1060" i="27" s="1"/>
  <c r="B1061" i="27" s="1"/>
  <c r="B1062" i="27" s="1"/>
  <c r="B1063" i="27" s="1"/>
  <c r="B1064" i="27" s="1"/>
  <c r="B1065" i="27" s="1"/>
  <c r="B1066" i="27" s="1"/>
  <c r="B1067" i="27" s="1"/>
  <c r="B1068" i="27" s="1"/>
  <c r="B1069" i="27" s="1"/>
  <c r="B1070" i="27" s="1"/>
  <c r="B1071" i="27" s="1"/>
  <c r="B1072" i="27" s="1"/>
  <c r="B1073" i="27" s="1"/>
  <c r="B1074" i="27" s="1"/>
  <c r="B1075" i="27" s="1"/>
  <c r="B1076" i="27" s="1"/>
  <c r="B1077" i="27" s="1"/>
  <c r="B1078" i="27" s="1"/>
  <c r="B1079" i="27" s="1"/>
  <c r="B1080" i="27" s="1"/>
  <c r="B1081" i="27" s="1"/>
  <c r="B1082" i="27" s="1"/>
  <c r="B1083" i="27" s="1"/>
  <c r="B1084" i="27" s="1"/>
  <c r="B1085" i="27" s="1"/>
  <c r="B1086" i="27" s="1"/>
  <c r="B1087" i="27" s="1"/>
  <c r="B1088" i="27" s="1"/>
  <c r="B1089" i="27" s="1"/>
  <c r="B1090" i="27" s="1"/>
  <c r="B1091" i="27" s="1"/>
  <c r="B1092" i="27" s="1"/>
  <c r="B1093" i="27" s="1"/>
  <c r="B1094" i="27" s="1"/>
  <c r="B1095" i="27" s="1"/>
  <c r="B1096" i="27" s="1"/>
  <c r="B1097" i="27" s="1"/>
  <c r="B1098" i="27" s="1"/>
  <c r="B1099" i="27" s="1"/>
  <c r="B1100" i="27" s="1"/>
  <c r="B1101" i="27" s="1"/>
  <c r="B1102" i="27" s="1"/>
  <c r="B1103" i="27" s="1"/>
  <c r="B1104" i="27" s="1"/>
  <c r="B1105" i="27" s="1"/>
  <c r="B1106" i="27" s="1"/>
  <c r="B1107" i="27" s="1"/>
  <c r="B1108" i="27" s="1"/>
  <c r="B1109" i="27" s="1"/>
  <c r="B1110" i="27" s="1"/>
  <c r="B1111" i="27" s="1"/>
  <c r="B1112" i="27" s="1"/>
  <c r="B1113" i="27" s="1"/>
  <c r="B1114" i="27" s="1"/>
  <c r="B1115" i="27" s="1"/>
  <c r="B1116" i="27" s="1"/>
  <c r="B1117" i="27" s="1"/>
  <c r="B1118" i="27" s="1"/>
  <c r="B1119" i="27" s="1"/>
  <c r="B1120" i="27" s="1"/>
  <c r="B1121" i="27" s="1"/>
  <c r="B1122" i="27" s="1"/>
  <c r="B1123" i="27" s="1"/>
  <c r="B1124" i="27" s="1"/>
  <c r="B1125" i="27" s="1"/>
  <c r="B1126" i="27" s="1"/>
  <c r="B1127" i="27" s="1"/>
  <c r="B1128" i="27" s="1"/>
  <c r="B1129" i="27" s="1"/>
  <c r="B1130" i="27" s="1"/>
  <c r="B1131" i="27" s="1"/>
  <c r="B1132" i="27" s="1"/>
  <c r="B1133" i="27" s="1"/>
  <c r="B1134" i="27" s="1"/>
  <c r="B1135" i="27" s="1"/>
  <c r="B1136" i="27" s="1"/>
  <c r="B1137" i="27" s="1"/>
  <c r="B1138" i="27" s="1"/>
  <c r="B1139" i="27" s="1"/>
  <c r="B1140" i="27" s="1"/>
  <c r="B1141" i="27" s="1"/>
  <c r="B1142" i="27" s="1"/>
  <c r="B1143" i="27" s="1"/>
  <c r="B1144" i="27" s="1"/>
  <c r="B1145" i="27" s="1"/>
  <c r="B1146" i="27" s="1"/>
  <c r="B1147" i="27" s="1"/>
  <c r="B1148" i="27" s="1"/>
  <c r="B1149" i="27" s="1"/>
  <c r="B1150" i="27" s="1"/>
  <c r="B1151" i="27" s="1"/>
  <c r="B1152" i="27" s="1"/>
  <c r="B1153" i="27" s="1"/>
  <c r="B1154" i="27" s="1"/>
  <c r="B1155" i="27" s="1"/>
  <c r="B1156" i="27" s="1"/>
  <c r="B1157" i="27" s="1"/>
  <c r="B1158" i="27" s="1"/>
  <c r="B1159" i="27" s="1"/>
  <c r="B1160" i="27" s="1"/>
  <c r="B1161" i="27" s="1"/>
  <c r="B1162" i="27" s="1"/>
  <c r="B1163" i="27" s="1"/>
  <c r="B1164" i="27" s="1"/>
  <c r="B1165" i="27" s="1"/>
  <c r="B1166" i="27" s="1"/>
  <c r="B1167" i="27" s="1"/>
  <c r="B1168" i="27" s="1"/>
  <c r="B1169" i="27" s="1"/>
  <c r="B1170" i="27" s="1"/>
  <c r="B1171" i="27" s="1"/>
  <c r="B1172" i="27" s="1"/>
  <c r="B1173" i="27" s="1"/>
  <c r="B1174" i="27" s="1"/>
  <c r="B1175" i="27" s="1"/>
  <c r="B1176" i="27" s="1"/>
  <c r="B1177" i="27" s="1"/>
  <c r="B1178" i="27" s="1"/>
  <c r="B1179" i="27" s="1"/>
  <c r="B1180" i="27" s="1"/>
  <c r="B1181" i="27" s="1"/>
  <c r="B1182" i="27" s="1"/>
  <c r="B1183" i="27" s="1"/>
  <c r="B1184" i="27" s="1"/>
  <c r="B1185" i="27" s="1"/>
  <c r="B1186" i="27" s="1"/>
  <c r="B1187" i="27" s="1"/>
  <c r="B1188" i="27" s="1"/>
  <c r="B1189" i="27" s="1"/>
  <c r="B1190" i="27" s="1"/>
  <c r="B1191" i="27" s="1"/>
  <c r="B1192" i="27" s="1"/>
  <c r="B1193" i="27" s="1"/>
  <c r="B1194" i="27" s="1"/>
  <c r="B1195" i="27" s="1"/>
  <c r="B1196" i="27" s="1"/>
  <c r="B1197" i="27" s="1"/>
  <c r="B1198" i="27" s="1"/>
  <c r="B1199" i="27" s="1"/>
  <c r="B1200" i="27" s="1"/>
  <c r="B1201" i="27" s="1"/>
  <c r="B1202" i="27" s="1"/>
  <c r="B1203" i="27" s="1"/>
  <c r="B1204" i="27" s="1"/>
  <c r="B1205" i="27" s="1"/>
  <c r="B1206" i="27" s="1"/>
  <c r="B1207" i="27" s="1"/>
  <c r="B1208" i="27" s="1"/>
  <c r="B1209" i="27" s="1"/>
  <c r="B1210" i="27" s="1"/>
  <c r="B1211" i="27" s="1"/>
  <c r="B1212" i="27" s="1"/>
  <c r="B1213" i="27" s="1"/>
  <c r="B1214" i="27" s="1"/>
  <c r="B1215" i="27" s="1"/>
  <c r="B1216" i="27" s="1"/>
  <c r="B1217" i="27" s="1"/>
  <c r="B1218" i="27" s="1"/>
  <c r="B1219" i="27" s="1"/>
  <c r="B1220" i="27" s="1"/>
  <c r="B1221" i="27" s="1"/>
  <c r="B1222" i="27" s="1"/>
  <c r="B1223" i="27" s="1"/>
  <c r="B1224" i="27" s="1"/>
  <c r="B1225" i="27" s="1"/>
  <c r="B1226" i="27" s="1"/>
  <c r="B1227" i="27" s="1"/>
  <c r="B1228" i="27" s="1"/>
  <c r="B1229" i="27" s="1"/>
  <c r="B1230" i="27" s="1"/>
  <c r="B1231" i="27" s="1"/>
  <c r="B1232" i="27" s="1"/>
  <c r="B1233" i="27" s="1"/>
  <c r="B1234" i="27" s="1"/>
  <c r="B1235" i="27" s="1"/>
  <c r="B1236" i="27" s="1"/>
  <c r="B1237" i="27" s="1"/>
  <c r="B1238" i="27" s="1"/>
  <c r="B1239" i="27" s="1"/>
  <c r="B1240" i="27" s="1"/>
  <c r="B1241" i="27" s="1"/>
  <c r="B1242" i="27" s="1"/>
  <c r="B1243" i="27" s="1"/>
  <c r="B1244" i="27" s="1"/>
  <c r="B1245" i="27" s="1"/>
  <c r="B1246" i="27" s="1"/>
  <c r="B1247" i="27" s="1"/>
  <c r="B1248" i="27" s="1"/>
  <c r="B1249" i="27" s="1"/>
  <c r="B1250" i="27" s="1"/>
  <c r="B1251" i="27" s="1"/>
  <c r="B1252" i="27" s="1"/>
  <c r="B1253" i="27" s="1"/>
  <c r="B1254" i="27" s="1"/>
  <c r="B1255" i="27" s="1"/>
  <c r="B1256" i="27" s="1"/>
  <c r="B1257" i="27" s="1"/>
  <c r="B1258" i="27" s="1"/>
  <c r="B1259" i="27" s="1"/>
  <c r="B1260" i="27" s="1"/>
  <c r="B1261" i="27" s="1"/>
  <c r="B1262" i="27" s="1"/>
  <c r="B1263" i="27" s="1"/>
  <c r="B1264" i="27" s="1"/>
  <c r="B1265" i="27" s="1"/>
  <c r="B1266" i="27" s="1"/>
  <c r="B1267" i="27" s="1"/>
  <c r="B1268" i="27" s="1"/>
  <c r="B1269" i="27" s="1"/>
  <c r="B1270" i="27" s="1"/>
  <c r="B1271" i="27" s="1"/>
  <c r="B1272" i="27" s="1"/>
  <c r="B1273" i="27" s="1"/>
  <c r="B1274" i="27" s="1"/>
  <c r="B1275" i="27" s="1"/>
  <c r="B1276" i="27" s="1"/>
  <c r="B1277" i="27" s="1"/>
  <c r="B1278" i="27" s="1"/>
  <c r="B1279" i="27" s="1"/>
  <c r="B1280" i="27" s="1"/>
  <c r="B1281" i="27" s="1"/>
  <c r="B1282" i="27" s="1"/>
  <c r="B1283" i="27" s="1"/>
  <c r="B1284" i="27" s="1"/>
  <c r="B1285" i="27" s="1"/>
  <c r="B1286" i="27" s="1"/>
  <c r="B1287" i="27" s="1"/>
  <c r="B1288" i="27" s="1"/>
  <c r="B1289" i="27" s="1"/>
  <c r="B1290" i="27" s="1"/>
  <c r="B1291" i="27" s="1"/>
  <c r="B1292" i="27" s="1"/>
  <c r="B1293" i="27" s="1"/>
  <c r="B1294" i="27" s="1"/>
  <c r="B1295" i="27" s="1"/>
  <c r="B1296" i="27" s="1"/>
  <c r="B1297" i="27" s="1"/>
  <c r="B1298" i="27" s="1"/>
  <c r="B1299" i="27" s="1"/>
  <c r="B1300" i="27" s="1"/>
  <c r="B1301" i="27" s="1"/>
  <c r="B1302" i="27" s="1"/>
  <c r="B1303" i="27" s="1"/>
  <c r="B1304" i="27" s="1"/>
  <c r="B1305" i="27" s="1"/>
  <c r="B1306" i="27" s="1"/>
  <c r="B1307" i="27" s="1"/>
  <c r="B1308" i="27" s="1"/>
  <c r="B1309" i="27" s="1"/>
  <c r="B1310" i="27" s="1"/>
  <c r="B1311" i="27" s="1"/>
  <c r="B1312" i="27" s="1"/>
  <c r="B1313" i="27" s="1"/>
  <c r="B1314" i="27" s="1"/>
  <c r="B1315" i="27" s="1"/>
  <c r="B1316" i="27" s="1"/>
  <c r="B1317" i="27" s="1"/>
  <c r="B1318" i="27" s="1"/>
  <c r="B1319" i="27" s="1"/>
  <c r="B1320" i="27" s="1"/>
  <c r="B1321" i="27" s="1"/>
  <c r="B1322" i="27" s="1"/>
  <c r="B1323" i="27" s="1"/>
  <c r="B1324" i="27" s="1"/>
  <c r="B1325" i="27" s="1"/>
  <c r="B1326" i="27" s="1"/>
  <c r="B1327" i="27" s="1"/>
  <c r="B1328" i="27" s="1"/>
  <c r="B1329" i="27" s="1"/>
  <c r="B1330" i="27" s="1"/>
  <c r="B1331" i="27" s="1"/>
  <c r="B1332" i="27" s="1"/>
  <c r="B1333" i="27" s="1"/>
  <c r="B1334" i="27" s="1"/>
  <c r="B1335" i="27" s="1"/>
  <c r="B1336" i="27" s="1"/>
  <c r="B1337" i="27" s="1"/>
  <c r="B1338" i="27" s="1"/>
  <c r="B1339" i="27" s="1"/>
  <c r="B1340" i="27" s="1"/>
  <c r="B1341" i="27" s="1"/>
  <c r="B1342" i="27" s="1"/>
  <c r="B1343" i="27" s="1"/>
  <c r="B1344" i="27" s="1"/>
  <c r="B1345" i="27" s="1"/>
  <c r="B1346" i="27" s="1"/>
  <c r="B1347" i="27" s="1"/>
  <c r="B1348" i="27" s="1"/>
  <c r="B1349" i="27" s="1"/>
  <c r="B1350" i="27" s="1"/>
  <c r="B1351" i="27" s="1"/>
  <c r="B1352" i="27" s="1"/>
  <c r="B1353" i="27" s="1"/>
  <c r="B1354" i="27" s="1"/>
  <c r="B1355" i="27" s="1"/>
  <c r="B1356" i="27" s="1"/>
  <c r="B1357" i="27" s="1"/>
  <c r="B1358" i="27" s="1"/>
  <c r="B1359" i="27" s="1"/>
  <c r="B1360" i="27" s="1"/>
  <c r="B1361" i="27" s="1"/>
  <c r="B1362" i="27" s="1"/>
  <c r="B1363" i="27" s="1"/>
  <c r="B1364" i="27" s="1"/>
  <c r="B1365" i="27" s="1"/>
  <c r="B1366" i="27" s="1"/>
  <c r="B1367" i="27" s="1"/>
  <c r="B1368" i="27" s="1"/>
  <c r="B1369" i="27" s="1"/>
  <c r="B1370" i="27" s="1"/>
  <c r="B1371" i="27" s="1"/>
  <c r="B1372" i="27" s="1"/>
  <c r="B1373" i="27" s="1"/>
  <c r="B1374" i="27" s="1"/>
  <c r="B1375" i="27" s="1"/>
  <c r="B1376" i="27" s="1"/>
  <c r="B1377" i="27" s="1"/>
  <c r="B1378" i="27" s="1"/>
  <c r="B1379" i="27" s="1"/>
  <c r="B1380" i="27" s="1"/>
  <c r="B1381" i="27" s="1"/>
  <c r="B1382" i="27" s="1"/>
  <c r="B1383" i="27" s="1"/>
  <c r="B1384" i="27" s="1"/>
  <c r="B1385" i="27" s="1"/>
  <c r="B1386" i="27" s="1"/>
  <c r="B1387" i="27" s="1"/>
  <c r="B1388" i="27" s="1"/>
  <c r="B1389" i="27" s="1"/>
  <c r="B1390" i="27" s="1"/>
  <c r="B1391" i="27" s="1"/>
  <c r="B1392" i="27" s="1"/>
  <c r="B1393" i="27" s="1"/>
  <c r="B1394" i="27" s="1"/>
  <c r="B1395" i="27" s="1"/>
  <c r="B1396" i="27" s="1"/>
  <c r="B1397" i="27" s="1"/>
  <c r="B1398" i="27" s="1"/>
  <c r="B1399" i="27" s="1"/>
  <c r="B1400" i="27" s="1"/>
  <c r="B1401" i="27" s="1"/>
  <c r="B1402" i="27" s="1"/>
  <c r="B1403" i="27" s="1"/>
  <c r="B1404" i="27" s="1"/>
  <c r="B1405" i="27" s="1"/>
  <c r="B1406" i="27" s="1"/>
  <c r="B1407" i="27" s="1"/>
  <c r="B1408" i="27" s="1"/>
  <c r="B1409" i="27" s="1"/>
  <c r="B1410" i="27" s="1"/>
  <c r="B1411" i="27" s="1"/>
  <c r="B1412" i="27" s="1"/>
  <c r="B1413" i="27" s="1"/>
  <c r="B1414" i="27" s="1"/>
  <c r="B1415" i="27" s="1"/>
  <c r="B1416" i="27" s="1"/>
  <c r="B1417" i="27" s="1"/>
  <c r="B1418" i="27" s="1"/>
  <c r="B1419" i="27" s="1"/>
  <c r="B1420" i="27" s="1"/>
  <c r="B1421" i="27" s="1"/>
  <c r="B1422" i="27" s="1"/>
  <c r="B1423" i="27" s="1"/>
  <c r="B1424" i="27" s="1"/>
  <c r="B1425" i="27" s="1"/>
  <c r="B1426" i="27" s="1"/>
  <c r="B1427" i="27" s="1"/>
  <c r="B1428" i="27" s="1"/>
  <c r="B1429" i="27" s="1"/>
  <c r="B1430" i="27" s="1"/>
  <c r="B1431" i="27" s="1"/>
  <c r="B1432" i="27" s="1"/>
  <c r="B1433" i="27" s="1"/>
  <c r="B1434" i="27" s="1"/>
  <c r="B1435" i="27" s="1"/>
  <c r="B1436" i="27" s="1"/>
  <c r="B1437" i="27" s="1"/>
  <c r="B1438" i="27" s="1"/>
  <c r="B1439" i="27" s="1"/>
  <c r="B1440" i="27" s="1"/>
  <c r="B1441" i="27" s="1"/>
  <c r="B1442" i="27" s="1"/>
  <c r="B1443" i="27" s="1"/>
  <c r="B1444" i="27" s="1"/>
  <c r="B1445" i="27" s="1"/>
  <c r="B1446" i="27" s="1"/>
  <c r="B1447" i="27" s="1"/>
  <c r="B1448" i="27" s="1"/>
  <c r="B1449" i="27" s="1"/>
  <c r="B1450" i="27" s="1"/>
  <c r="B1451" i="27" s="1"/>
  <c r="B1452" i="27" s="1"/>
  <c r="B1453" i="27" s="1"/>
  <c r="B1454" i="27" s="1"/>
  <c r="B1455" i="27" s="1"/>
  <c r="B1456" i="27" s="1"/>
  <c r="B1457" i="27" s="1"/>
  <c r="B1458" i="27" s="1"/>
  <c r="B1459" i="27" s="1"/>
  <c r="B1460" i="27" s="1"/>
  <c r="B1461" i="27" s="1"/>
  <c r="B1462" i="27" s="1"/>
  <c r="B1463" i="27" s="1"/>
  <c r="B1464" i="27" s="1"/>
  <c r="B1465" i="27" s="1"/>
  <c r="B1466" i="27" s="1"/>
  <c r="B1467" i="27" s="1"/>
  <c r="B1468" i="27" s="1"/>
  <c r="B1469" i="27" s="1"/>
  <c r="B1470" i="27" s="1"/>
  <c r="B1471" i="27" s="1"/>
  <c r="B1472" i="27" s="1"/>
  <c r="B1473" i="27" s="1"/>
  <c r="B1474" i="27" s="1"/>
  <c r="B1475" i="27" s="1"/>
  <c r="B1476" i="27" s="1"/>
  <c r="B1477" i="27" s="1"/>
  <c r="B1478" i="27" s="1"/>
  <c r="B1479" i="27" s="1"/>
  <c r="B1480" i="27" s="1"/>
  <c r="B1481" i="27" s="1"/>
  <c r="B1482" i="27" s="1"/>
  <c r="B1483" i="27" s="1"/>
  <c r="B1484" i="27" s="1"/>
  <c r="B1485" i="27" s="1"/>
  <c r="B1486" i="27" s="1"/>
  <c r="B1487" i="27" s="1"/>
  <c r="B1488" i="27" s="1"/>
  <c r="B1489" i="27" s="1"/>
  <c r="B1490" i="27" s="1"/>
  <c r="B1491" i="27" s="1"/>
  <c r="B1492" i="27" s="1"/>
  <c r="B1493" i="27" s="1"/>
  <c r="B1494" i="27" s="1"/>
  <c r="B1495" i="27" s="1"/>
  <c r="B1496" i="27" s="1"/>
  <c r="B1497" i="27" s="1"/>
  <c r="B1498" i="27" s="1"/>
  <c r="B1499" i="27" s="1"/>
  <c r="B1500" i="27" s="1"/>
  <c r="B1501" i="27" s="1"/>
  <c r="B1502" i="27" s="1"/>
  <c r="B1503" i="27" s="1"/>
  <c r="B1504" i="27" s="1"/>
  <c r="B1505" i="27" s="1"/>
  <c r="B1506" i="27" s="1"/>
  <c r="B1507" i="27" s="1"/>
  <c r="B1508" i="27" s="1"/>
  <c r="B1509" i="27" s="1"/>
  <c r="B1510" i="27" s="1"/>
  <c r="B1511" i="27" s="1"/>
  <c r="B1512" i="27" s="1"/>
  <c r="B1513" i="27" s="1"/>
  <c r="B1514" i="27" s="1"/>
  <c r="B1515" i="27" s="1"/>
  <c r="B1516" i="27" s="1"/>
  <c r="B1517" i="27" s="1"/>
  <c r="B1518" i="27" s="1"/>
  <c r="B1519" i="27" s="1"/>
  <c r="B1520" i="27" s="1"/>
  <c r="B1521" i="27" s="1"/>
  <c r="B1522" i="27" s="1"/>
  <c r="B1523" i="27" s="1"/>
  <c r="B1524" i="27" s="1"/>
  <c r="B1525" i="27" s="1"/>
  <c r="B1526" i="27" s="1"/>
  <c r="B1527" i="27" s="1"/>
  <c r="B1528" i="27" s="1"/>
  <c r="B1529" i="27" s="1"/>
  <c r="B1530" i="27" s="1"/>
  <c r="B1531" i="27" s="1"/>
  <c r="B1532" i="27" s="1"/>
  <c r="B1533" i="27" s="1"/>
  <c r="B1534" i="27" s="1"/>
  <c r="B1535" i="27" s="1"/>
  <c r="B1536" i="27" s="1"/>
  <c r="B1537" i="27" s="1"/>
  <c r="B1538" i="27" s="1"/>
  <c r="B1539" i="27" s="1"/>
  <c r="B1540" i="27" s="1"/>
  <c r="B1541" i="27" s="1"/>
  <c r="P494" i="29"/>
  <c r="P495" i="29"/>
  <c r="P496" i="29"/>
  <c r="P497" i="29"/>
  <c r="P498" i="29"/>
  <c r="P499" i="29"/>
  <c r="P500" i="29"/>
  <c r="P501" i="29"/>
  <c r="O494" i="29"/>
  <c r="O495" i="29"/>
  <c r="O496" i="29"/>
  <c r="O497" i="29"/>
  <c r="O498" i="29"/>
  <c r="O499" i="29"/>
  <c r="O500" i="29"/>
  <c r="O501" i="29"/>
  <c r="N493" i="29" l="1"/>
  <c r="O493" i="29"/>
  <c r="P493" i="29"/>
  <c r="Q493" i="29"/>
  <c r="O489" i="29"/>
  <c r="P489" i="29"/>
  <c r="Q489" i="29"/>
  <c r="O487" i="29"/>
  <c r="P487" i="29"/>
  <c r="Q487" i="29"/>
  <c r="O471" i="29"/>
  <c r="P471" i="29"/>
  <c r="Q471" i="29"/>
  <c r="O464" i="29"/>
  <c r="P464" i="29"/>
  <c r="Q464" i="29"/>
  <c r="K813" i="22"/>
  <c r="I813" i="22"/>
  <c r="H813" i="22"/>
  <c r="K793" i="22"/>
  <c r="H793" i="22"/>
  <c r="H677" i="22"/>
  <c r="H661" i="22"/>
  <c r="K645" i="22"/>
  <c r="I645" i="22"/>
  <c r="H645" i="22"/>
  <c r="H640" i="22"/>
  <c r="K593" i="22"/>
  <c r="I593" i="22"/>
  <c r="H593" i="22"/>
  <c r="K588" i="22"/>
  <c r="I588" i="22"/>
  <c r="H588" i="22"/>
  <c r="K555" i="22"/>
  <c r="I555" i="22"/>
  <c r="H555" i="22"/>
  <c r="H549" i="22"/>
  <c r="K538" i="22"/>
  <c r="I538" i="22"/>
  <c r="H538" i="22"/>
  <c r="K508" i="22"/>
  <c r="I508" i="22"/>
  <c r="H508" i="22"/>
  <c r="H416" i="22"/>
  <c r="O324" i="29" l="1"/>
  <c r="O321" i="29" s="1"/>
  <c r="Q324" i="29"/>
  <c r="Q321" i="29" s="1"/>
  <c r="I678" i="22"/>
  <c r="I793" i="22" s="1"/>
  <c r="F677" i="22"/>
  <c r="K676" i="22"/>
  <c r="I676" i="22"/>
  <c r="I677" i="22" s="1"/>
  <c r="F661" i="22"/>
  <c r="K652" i="22"/>
  <c r="I652" i="22"/>
  <c r="I661" i="22" s="1"/>
  <c r="F645" i="22"/>
  <c r="F640" i="22"/>
  <c r="K636" i="22"/>
  <c r="I636" i="22"/>
  <c r="I640" i="22" s="1"/>
  <c r="F593" i="22"/>
  <c r="F588" i="22"/>
  <c r="F555" i="22"/>
  <c r="F549" i="22"/>
  <c r="K543" i="22"/>
  <c r="K549" i="22" s="1"/>
  <c r="I543" i="22"/>
  <c r="I549" i="22" s="1"/>
  <c r="F493" i="22"/>
  <c r="K469" i="22"/>
  <c r="J469" i="22" s="1"/>
  <c r="I469" i="22"/>
  <c r="K461" i="22"/>
  <c r="J461" i="22" s="1"/>
  <c r="I461" i="22"/>
  <c r="K458" i="22"/>
  <c r="J458" i="22" s="1"/>
  <c r="I458" i="22"/>
  <c r="K454" i="22"/>
  <c r="J454" i="22" s="1"/>
  <c r="I454" i="22"/>
  <c r="K448" i="22"/>
  <c r="J448" i="22" s="1"/>
  <c r="I448" i="22"/>
  <c r="K435" i="22"/>
  <c r="J435" i="22" s="1"/>
  <c r="I435" i="22"/>
  <c r="J856" i="27"/>
  <c r="H856" i="27"/>
  <c r="G856" i="27"/>
  <c r="I857" i="27"/>
  <c r="P502" i="29"/>
  <c r="M493" i="29"/>
  <c r="K661" i="22" l="1"/>
  <c r="J652" i="22"/>
  <c r="K640" i="22"/>
  <c r="J636" i="22"/>
  <c r="K677" i="22"/>
  <c r="J676" i="22"/>
  <c r="N324" i="29"/>
  <c r="K493" i="22"/>
  <c r="I493" i="22"/>
  <c r="O284" i="29"/>
  <c r="N284" i="29" s="1"/>
  <c r="Q284" i="29"/>
  <c r="O285" i="29"/>
  <c r="N285" i="29" s="1"/>
  <c r="Q285" i="29"/>
  <c r="O286" i="29"/>
  <c r="N286" i="29" s="1"/>
  <c r="Q286" i="29"/>
  <c r="O287" i="29"/>
  <c r="N287" i="29" s="1"/>
  <c r="Q287" i="29"/>
  <c r="O288" i="29"/>
  <c r="N288" i="29" s="1"/>
  <c r="Q288" i="29"/>
  <c r="O289" i="29"/>
  <c r="N289" i="29" s="1"/>
  <c r="Q289" i="29"/>
  <c r="O290" i="29"/>
  <c r="N290" i="29" s="1"/>
  <c r="Q290" i="29"/>
  <c r="O291" i="29"/>
  <c r="N291" i="29" s="1"/>
  <c r="Q291" i="29"/>
  <c r="O292" i="29"/>
  <c r="N292" i="29" s="1"/>
  <c r="Q292" i="29"/>
  <c r="O293" i="29"/>
  <c r="N293" i="29" s="1"/>
  <c r="Q293" i="29"/>
  <c r="O294" i="29"/>
  <c r="N294" i="29" s="1"/>
  <c r="Q294" i="29"/>
  <c r="O295" i="29"/>
  <c r="N295" i="29" s="1"/>
  <c r="Q295" i="29"/>
  <c r="O305" i="29"/>
  <c r="Q305" i="29"/>
  <c r="O306" i="29"/>
  <c r="N306" i="29" s="1"/>
  <c r="Q306" i="29"/>
  <c r="O307" i="29"/>
  <c r="N307" i="29" s="1"/>
  <c r="Q307" i="29"/>
  <c r="O308" i="29"/>
  <c r="N308" i="29" s="1"/>
  <c r="Q308" i="29"/>
  <c r="O309" i="29"/>
  <c r="N309" i="29" s="1"/>
  <c r="Q309" i="29"/>
  <c r="O310" i="29"/>
  <c r="N310" i="29" s="1"/>
  <c r="Q310" i="29"/>
  <c r="O311" i="29"/>
  <c r="N311" i="29" s="1"/>
  <c r="Q311" i="29"/>
  <c r="O312" i="29"/>
  <c r="N312" i="29" s="1"/>
  <c r="Q312" i="29"/>
  <c r="O313" i="29"/>
  <c r="N313" i="29" s="1"/>
  <c r="Q313" i="29"/>
  <c r="O314" i="29"/>
  <c r="N314" i="29" s="1"/>
  <c r="Q314" i="29"/>
  <c r="O315" i="29"/>
  <c r="N315" i="29" s="1"/>
  <c r="Q315" i="29"/>
  <c r="O316" i="29"/>
  <c r="N316" i="29" s="1"/>
  <c r="Q316" i="29"/>
  <c r="O273" i="29"/>
  <c r="Q273" i="29"/>
  <c r="O274" i="29"/>
  <c r="N274" i="29" s="1"/>
  <c r="Q274" i="29"/>
  <c r="O275" i="29"/>
  <c r="N275" i="29" s="1"/>
  <c r="Q275" i="29"/>
  <c r="O276" i="29"/>
  <c r="N276" i="29" s="1"/>
  <c r="Q276" i="29"/>
  <c r="O277" i="29"/>
  <c r="N277" i="29" s="1"/>
  <c r="Q277" i="29"/>
  <c r="O278" i="29"/>
  <c r="N278" i="29" s="1"/>
  <c r="Q278" i="29"/>
  <c r="O279" i="29"/>
  <c r="N279" i="29" s="1"/>
  <c r="Q279" i="29"/>
  <c r="O280" i="29"/>
  <c r="N280" i="29" s="1"/>
  <c r="Q280" i="29"/>
  <c r="O281" i="29"/>
  <c r="N281" i="29" s="1"/>
  <c r="Q281" i="29"/>
  <c r="O282" i="29"/>
  <c r="N282" i="29" s="1"/>
  <c r="Q282" i="29"/>
  <c r="O398" i="29"/>
  <c r="O396" i="29" s="1"/>
  <c r="Q398" i="29"/>
  <c r="Q396" i="29" s="1"/>
  <c r="Q266" i="29" l="1"/>
  <c r="Q302" i="29"/>
  <c r="O266" i="29"/>
  <c r="O302" i="29"/>
  <c r="N305" i="29"/>
  <c r="N273" i="29"/>
  <c r="N398" i="29"/>
  <c r="M10" i="29"/>
  <c r="N11" i="29"/>
  <c r="B12" i="29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M489" i="29"/>
  <c r="M487" i="29"/>
  <c r="M471" i="29"/>
  <c r="M396" i="29"/>
  <c r="M393" i="29"/>
  <c r="M388" i="29"/>
  <c r="M386" i="29"/>
  <c r="M380" i="29"/>
  <c r="M364" i="29"/>
  <c r="M464" i="29"/>
  <c r="M458" i="29"/>
  <c r="N492" i="29"/>
  <c r="N490" i="29"/>
  <c r="N488" i="29"/>
  <c r="N487" i="29" s="1"/>
  <c r="N474" i="29"/>
  <c r="N473" i="29"/>
  <c r="N472" i="29"/>
  <c r="N470" i="29"/>
  <c r="N469" i="29"/>
  <c r="N468" i="29"/>
  <c r="N467" i="29"/>
  <c r="N466" i="29"/>
  <c r="N465" i="29"/>
  <c r="N461" i="29"/>
  <c r="N460" i="29"/>
  <c r="N457" i="29"/>
  <c r="N456" i="29"/>
  <c r="N455" i="29"/>
  <c r="N454" i="29"/>
  <c r="N453" i="29"/>
  <c r="N452" i="29"/>
  <c r="N451" i="29"/>
  <c r="N450" i="29"/>
  <c r="N449" i="29"/>
  <c r="N448" i="29"/>
  <c r="M447" i="29"/>
  <c r="N446" i="29"/>
  <c r="N445" i="29"/>
  <c r="N444" i="29"/>
  <c r="N443" i="29"/>
  <c r="N442" i="29"/>
  <c r="N441" i="29"/>
  <c r="N440" i="29"/>
  <c r="N439" i="29"/>
  <c r="N438" i="29"/>
  <c r="N437" i="29"/>
  <c r="N436" i="29"/>
  <c r="M435" i="29"/>
  <c r="N434" i="29"/>
  <c r="N433" i="29"/>
  <c r="N432" i="29"/>
  <c r="N431" i="29"/>
  <c r="N430" i="29"/>
  <c r="N429" i="29"/>
  <c r="N428" i="29"/>
  <c r="N427" i="29"/>
  <c r="N426" i="29"/>
  <c r="N425" i="29"/>
  <c r="N424" i="29"/>
  <c r="N423" i="29"/>
  <c r="N422" i="29"/>
  <c r="N421" i="29"/>
  <c r="N420" i="29"/>
  <c r="N419" i="29"/>
  <c r="N418" i="29"/>
  <c r="N417" i="29"/>
  <c r="N415" i="29"/>
  <c r="M414" i="29"/>
  <c r="N413" i="29"/>
  <c r="N412" i="29"/>
  <c r="N411" i="29"/>
  <c r="N410" i="29"/>
  <c r="N409" i="29"/>
  <c r="N408" i="29"/>
  <c r="N407" i="29"/>
  <c r="N406" i="29"/>
  <c r="N405" i="29"/>
  <c r="N404" i="29"/>
  <c r="N403" i="29"/>
  <c r="N402" i="29"/>
  <c r="N401" i="29"/>
  <c r="N399" i="29"/>
  <c r="N397" i="29"/>
  <c r="N395" i="29"/>
  <c r="N394" i="29"/>
  <c r="N393" i="29" s="1"/>
  <c r="N392" i="29"/>
  <c r="N391" i="29"/>
  <c r="N390" i="29"/>
  <c r="N389" i="29"/>
  <c r="N387" i="29"/>
  <c r="N386" i="29" s="1"/>
  <c r="N385" i="29"/>
  <c r="N384" i="29"/>
  <c r="N383" i="29"/>
  <c r="N382" i="29"/>
  <c r="N381" i="29"/>
  <c r="N379" i="29"/>
  <c r="N378" i="29"/>
  <c r="N377" i="29"/>
  <c r="N376" i="29"/>
  <c r="N375" i="29"/>
  <c r="N374" i="29"/>
  <c r="N373" i="29"/>
  <c r="N372" i="29"/>
  <c r="N371" i="29"/>
  <c r="N370" i="29"/>
  <c r="N369" i="29"/>
  <c r="N368" i="29"/>
  <c r="N367" i="29"/>
  <c r="N366" i="29"/>
  <c r="N365" i="29"/>
  <c r="N363" i="29"/>
  <c r="N362" i="29"/>
  <c r="N361" i="29"/>
  <c r="N360" i="29"/>
  <c r="N359" i="29"/>
  <c r="N358" i="29"/>
  <c r="N357" i="29"/>
  <c r="N356" i="29"/>
  <c r="N355" i="29"/>
  <c r="N354" i="29"/>
  <c r="N353" i="29"/>
  <c r="N352" i="29"/>
  <c r="N351" i="29"/>
  <c r="N350" i="29"/>
  <c r="N349" i="29"/>
  <c r="N348" i="29"/>
  <c r="N347" i="29"/>
  <c r="N346" i="29"/>
  <c r="N345" i="29"/>
  <c r="N344" i="29"/>
  <c r="N343" i="29"/>
  <c r="N342" i="29"/>
  <c r="N341" i="29"/>
  <c r="N340" i="29"/>
  <c r="N339" i="29"/>
  <c r="N338" i="29"/>
  <c r="N337" i="29"/>
  <c r="N336" i="29"/>
  <c r="N335" i="29"/>
  <c r="N334" i="29"/>
  <c r="N333" i="29"/>
  <c r="N332" i="29"/>
  <c r="N331" i="29"/>
  <c r="N330" i="29"/>
  <c r="N329" i="29"/>
  <c r="N327" i="29"/>
  <c r="M326" i="29"/>
  <c r="N325" i="29"/>
  <c r="N323" i="29"/>
  <c r="N322" i="29"/>
  <c r="M321" i="29"/>
  <c r="N320" i="29"/>
  <c r="N319" i="29"/>
  <c r="N318" i="29"/>
  <c r="N317" i="29"/>
  <c r="N304" i="29"/>
  <c r="N303" i="29"/>
  <c r="M302" i="29"/>
  <c r="N301" i="29"/>
  <c r="N300" i="29"/>
  <c r="N299" i="29"/>
  <c r="N298" i="29"/>
  <c r="N297" i="29"/>
  <c r="N296" i="29"/>
  <c r="N283" i="29"/>
  <c r="N272" i="29"/>
  <c r="N271" i="29"/>
  <c r="N270" i="29"/>
  <c r="N269" i="29"/>
  <c r="N268" i="29"/>
  <c r="N267" i="29"/>
  <c r="M266" i="29"/>
  <c r="N265" i="29"/>
  <c r="N264" i="29"/>
  <c r="N263" i="29"/>
  <c r="N262" i="29"/>
  <c r="N261" i="29"/>
  <c r="N260" i="29"/>
  <c r="N259" i="29"/>
  <c r="N258" i="29"/>
  <c r="N257" i="29"/>
  <c r="N256" i="29"/>
  <c r="N255" i="29"/>
  <c r="N254" i="29"/>
  <c r="N253" i="29"/>
  <c r="N252" i="29"/>
  <c r="N251" i="29"/>
  <c r="N250" i="29"/>
  <c r="N249" i="29"/>
  <c r="N248" i="29"/>
  <c r="N247" i="29"/>
  <c r="N246" i="29"/>
  <c r="N245" i="29"/>
  <c r="N244" i="29"/>
  <c r="N243" i="29"/>
  <c r="N242" i="29"/>
  <c r="N241" i="29"/>
  <c r="N240" i="29"/>
  <c r="N239" i="29"/>
  <c r="N238" i="29"/>
  <c r="N237" i="29"/>
  <c r="N236" i="29"/>
  <c r="N235" i="29"/>
  <c r="N234" i="29"/>
  <c r="N233" i="29"/>
  <c r="N232" i="29"/>
  <c r="N231" i="29"/>
  <c r="N230" i="29"/>
  <c r="N229" i="29"/>
  <c r="N228" i="29"/>
  <c r="N227" i="29"/>
  <c r="N226" i="29"/>
  <c r="N225" i="29"/>
  <c r="N224" i="29"/>
  <c r="N223" i="29"/>
  <c r="N222" i="29"/>
  <c r="N221" i="29"/>
  <c r="N220" i="29"/>
  <c r="N219" i="29"/>
  <c r="N218" i="29"/>
  <c r="N217" i="29"/>
  <c r="N216" i="29"/>
  <c r="N215" i="29"/>
  <c r="N214" i="29"/>
  <c r="N213" i="29"/>
  <c r="N212" i="29"/>
  <c r="N211" i="29"/>
  <c r="N210" i="29"/>
  <c r="N209" i="29"/>
  <c r="N208" i="29"/>
  <c r="N207" i="29"/>
  <c r="N206" i="29"/>
  <c r="N205" i="29"/>
  <c r="N204" i="29"/>
  <c r="N203" i="29"/>
  <c r="N202" i="29"/>
  <c r="N201" i="29"/>
  <c r="N200" i="29"/>
  <c r="N199" i="29"/>
  <c r="N198" i="29"/>
  <c r="N197" i="29"/>
  <c r="N196" i="29"/>
  <c r="N195" i="29"/>
  <c r="N194" i="29"/>
  <c r="N193" i="29"/>
  <c r="N192" i="29"/>
  <c r="N191" i="29"/>
  <c r="N190" i="29"/>
  <c r="N189" i="29"/>
  <c r="N188" i="29"/>
  <c r="N187" i="29"/>
  <c r="N186" i="29"/>
  <c r="N185" i="29"/>
  <c r="N184" i="29"/>
  <c r="N183" i="29"/>
  <c r="N182" i="29"/>
  <c r="N181" i="29"/>
  <c r="N180" i="29"/>
  <c r="N179" i="29"/>
  <c r="N178" i="29"/>
  <c r="N177" i="29"/>
  <c r="N176" i="29"/>
  <c r="N175" i="29"/>
  <c r="N174" i="29"/>
  <c r="N173" i="29"/>
  <c r="N172" i="29"/>
  <c r="N171" i="29"/>
  <c r="N170" i="29"/>
  <c r="N169" i="29"/>
  <c r="N168" i="29"/>
  <c r="N167" i="29"/>
  <c r="N166" i="29"/>
  <c r="N165" i="29"/>
  <c r="N164" i="29"/>
  <c r="N163" i="29"/>
  <c r="N162" i="29"/>
  <c r="N161" i="29"/>
  <c r="N160" i="29"/>
  <c r="N159" i="29"/>
  <c r="N158" i="29"/>
  <c r="N157" i="29"/>
  <c r="N156" i="29"/>
  <c r="N155" i="29"/>
  <c r="N154" i="29"/>
  <c r="N153" i="29"/>
  <c r="N152" i="29"/>
  <c r="N151" i="29"/>
  <c r="N150" i="29"/>
  <c r="N149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N106" i="29"/>
  <c r="N105" i="29"/>
  <c r="N104" i="29"/>
  <c r="N103" i="29"/>
  <c r="N102" i="29"/>
  <c r="N101" i="29"/>
  <c r="N100" i="29"/>
  <c r="N99" i="29"/>
  <c r="N98" i="29"/>
  <c r="N97" i="29"/>
  <c r="N96" i="29"/>
  <c r="N95" i="29"/>
  <c r="N94" i="29"/>
  <c r="N93" i="29"/>
  <c r="N92" i="29"/>
  <c r="N91" i="29"/>
  <c r="N9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J6415" i="27"/>
  <c r="J6379" i="27" s="1"/>
  <c r="J6375" i="27" s="1"/>
  <c r="N302" i="29" l="1"/>
  <c r="N321" i="29"/>
  <c r="N364" i="29"/>
  <c r="N396" i="29"/>
  <c r="N447" i="29"/>
  <c r="N266" i="29"/>
  <c r="N388" i="29"/>
  <c r="N380" i="29"/>
  <c r="N435" i="29"/>
  <c r="N10" i="29"/>
  <c r="B245" i="29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Q502" i="29"/>
  <c r="N471" i="29"/>
  <c r="N464" i="29"/>
  <c r="N489" i="29"/>
  <c r="H6379" i="27"/>
  <c r="H6375" i="27" s="1"/>
  <c r="M502" i="29"/>
  <c r="N416" i="29"/>
  <c r="N414" i="29" s="1"/>
  <c r="N328" i="29"/>
  <c r="N326" i="29" s="1"/>
  <c r="N459" i="29"/>
  <c r="N458" i="29" s="1"/>
  <c r="I6543" i="27"/>
  <c r="I6326" i="27"/>
  <c r="I6325" i="27"/>
  <c r="I6324" i="27"/>
  <c r="I6323" i="27"/>
  <c r="I6322" i="27"/>
  <c r="I6321" i="27"/>
  <c r="I6320" i="27"/>
  <c r="I6319" i="27"/>
  <c r="I6318" i="27"/>
  <c r="I6317" i="27"/>
  <c r="I6316" i="27"/>
  <c r="I6315" i="27"/>
  <c r="I6314" i="27"/>
  <c r="I6313" i="27"/>
  <c r="I6312" i="27"/>
  <c r="I6311" i="27"/>
  <c r="I6310" i="27"/>
  <c r="I6309" i="27"/>
  <c r="I6308" i="27"/>
  <c r="I6307" i="27"/>
  <c r="I6306" i="27"/>
  <c r="I6305" i="27"/>
  <c r="I6304" i="27"/>
  <c r="I6303" i="27"/>
  <c r="I6302" i="27"/>
  <c r="I6301" i="27"/>
  <c r="I6300" i="27"/>
  <c r="I6299" i="27"/>
  <c r="I6298" i="27"/>
  <c r="I6297" i="27"/>
  <c r="I6296" i="27"/>
  <c r="I6295" i="27"/>
  <c r="I6294" i="27"/>
  <c r="I6293" i="27"/>
  <c r="I6292" i="27"/>
  <c r="I6291" i="27"/>
  <c r="I6290" i="27"/>
  <c r="I6289" i="27"/>
  <c r="I6288" i="27"/>
  <c r="I6287" i="27"/>
  <c r="I6286" i="27"/>
  <c r="I6285" i="27"/>
  <c r="I6284" i="27"/>
  <c r="I6283" i="27"/>
  <c r="I6282" i="27"/>
  <c r="I6281" i="27"/>
  <c r="I6280" i="27"/>
  <c r="I6279" i="27"/>
  <c r="I6278" i="27"/>
  <c r="I6277" i="27"/>
  <c r="I6276" i="27"/>
  <c r="I6275" i="27"/>
  <c r="I6274" i="27"/>
  <c r="I6273" i="27"/>
  <c r="I6272" i="27"/>
  <c r="I6271" i="27"/>
  <c r="I6270" i="27"/>
  <c r="I6269" i="27"/>
  <c r="I6268" i="27"/>
  <c r="I6267" i="27"/>
  <c r="I6266" i="27"/>
  <c r="I6265" i="27"/>
  <c r="I6264" i="27"/>
  <c r="I6263" i="27"/>
  <c r="I6262" i="27"/>
  <c r="I6261" i="27"/>
  <c r="I6260" i="27"/>
  <c r="I6259" i="27"/>
  <c r="I6258" i="27"/>
  <c r="I6257" i="27"/>
  <c r="I6256" i="27"/>
  <c r="I6255" i="27"/>
  <c r="I6254" i="27"/>
  <c r="I6253" i="27"/>
  <c r="I6252" i="27"/>
  <c r="I6251" i="27"/>
  <c r="I6250" i="27"/>
  <c r="I6249" i="27"/>
  <c r="I6248" i="27"/>
  <c r="I6247" i="27"/>
  <c r="I6246" i="27"/>
  <c r="I6245" i="27"/>
  <c r="I6244" i="27"/>
  <c r="I6243" i="27"/>
  <c r="I6242" i="27"/>
  <c r="I6241" i="27"/>
  <c r="I6240" i="27"/>
  <c r="I6239" i="27"/>
  <c r="I6238" i="27"/>
  <c r="I6237" i="27"/>
  <c r="I6236" i="27"/>
  <c r="I6235" i="27"/>
  <c r="I6234" i="27"/>
  <c r="I6233" i="27"/>
  <c r="I6232" i="27"/>
  <c r="I6231" i="27"/>
  <c r="I6230" i="27"/>
  <c r="I6229" i="27"/>
  <c r="I6228" i="27"/>
  <c r="I6227" i="27"/>
  <c r="I6226" i="27"/>
  <c r="I6225" i="27"/>
  <c r="I6224" i="27"/>
  <c r="I6223" i="27"/>
  <c r="I6222" i="27"/>
  <c r="I6221" i="27"/>
  <c r="I6220" i="27"/>
  <c r="I6219" i="27"/>
  <c r="I6218" i="27"/>
  <c r="I6217" i="27"/>
  <c r="I6216" i="27"/>
  <c r="I6215" i="27"/>
  <c r="I6214" i="27"/>
  <c r="I6213" i="27"/>
  <c r="I6212" i="27"/>
  <c r="I6211" i="27"/>
  <c r="I6210" i="27"/>
  <c r="I6209" i="27"/>
  <c r="I6208" i="27"/>
  <c r="I6207" i="27"/>
  <c r="I6206" i="27"/>
  <c r="I6205" i="27"/>
  <c r="I6204" i="27"/>
  <c r="I6203" i="27"/>
  <c r="I6202" i="27"/>
  <c r="I6201" i="27"/>
  <c r="I6200" i="27"/>
  <c r="I6199" i="27"/>
  <c r="I6198" i="27"/>
  <c r="I6197" i="27"/>
  <c r="I6196" i="27"/>
  <c r="I6195" i="27"/>
  <c r="I6194" i="27"/>
  <c r="I6193" i="27"/>
  <c r="I6192" i="27"/>
  <c r="I6191" i="27"/>
  <c r="I6190" i="27"/>
  <c r="I6189" i="27"/>
  <c r="I6188" i="27"/>
  <c r="I6187" i="27"/>
  <c r="I6186" i="27"/>
  <c r="I6185" i="27"/>
  <c r="I6184" i="27"/>
  <c r="I6183" i="27"/>
  <c r="I6182" i="27"/>
  <c r="I6181" i="27"/>
  <c r="I6180" i="27"/>
  <c r="I6179" i="27"/>
  <c r="I6178" i="27"/>
  <c r="I6177" i="27"/>
  <c r="I6176" i="27"/>
  <c r="I6175" i="27"/>
  <c r="I6174" i="27"/>
  <c r="I6173" i="27"/>
  <c r="I6172" i="27"/>
  <c r="I6171" i="27"/>
  <c r="I6170" i="27"/>
  <c r="I6169" i="27"/>
  <c r="I6168" i="27"/>
  <c r="I6167" i="27"/>
  <c r="I6166" i="27"/>
  <c r="I6165" i="27"/>
  <c r="I6164" i="27"/>
  <c r="I6163" i="27"/>
  <c r="I6162" i="27"/>
  <c r="I6161" i="27"/>
  <c r="I6160" i="27"/>
  <c r="I6159" i="27"/>
  <c r="I6158" i="27"/>
  <c r="I6157" i="27"/>
  <c r="I6156" i="27"/>
  <c r="I6155" i="27"/>
  <c r="I6154" i="27"/>
  <c r="I6153" i="27"/>
  <c r="I6152" i="27"/>
  <c r="I6151" i="27"/>
  <c r="I6150" i="27"/>
  <c r="I6149" i="27"/>
  <c r="I6148" i="27"/>
  <c r="I6147" i="27"/>
  <c r="I6146" i="27"/>
  <c r="I6145" i="27"/>
  <c r="I6144" i="27"/>
  <c r="I6143" i="27"/>
  <c r="I6142" i="27"/>
  <c r="I6141" i="27"/>
  <c r="I6140" i="27"/>
  <c r="I6139" i="27"/>
  <c r="I6138" i="27"/>
  <c r="I6137" i="27"/>
  <c r="I6136" i="27"/>
  <c r="I6135" i="27"/>
  <c r="I6134" i="27"/>
  <c r="I6133" i="27"/>
  <c r="I6132" i="27"/>
  <c r="I6131" i="27"/>
  <c r="I6130" i="27"/>
  <c r="I6129" i="27"/>
  <c r="I6128" i="27"/>
  <c r="I6127" i="27"/>
  <c r="I6126" i="27"/>
  <c r="I6125" i="27"/>
  <c r="I6124" i="27"/>
  <c r="I6123" i="27"/>
  <c r="I6122" i="27"/>
  <c r="I6121" i="27"/>
  <c r="I6120" i="27"/>
  <c r="I6119" i="27"/>
  <c r="I6118" i="27"/>
  <c r="I6117" i="27"/>
  <c r="I6116" i="27"/>
  <c r="I6115" i="27"/>
  <c r="I6114" i="27"/>
  <c r="I6113" i="27"/>
  <c r="I6112" i="27"/>
  <c r="I6111" i="27"/>
  <c r="I6110" i="27"/>
  <c r="I6109" i="27"/>
  <c r="I6108" i="27"/>
  <c r="I6107" i="27"/>
  <c r="I6106" i="27"/>
  <c r="I6105" i="27"/>
  <c r="I6104" i="27"/>
  <c r="I6103" i="27"/>
  <c r="I6102" i="27"/>
  <c r="I6101" i="27"/>
  <c r="I6100" i="27"/>
  <c r="I6099" i="27"/>
  <c r="I6098" i="27"/>
  <c r="I6097" i="27"/>
  <c r="I6096" i="27"/>
  <c r="I6095" i="27"/>
  <c r="I6094" i="27"/>
  <c r="I6093" i="27"/>
  <c r="I6092" i="27"/>
  <c r="I6091" i="27"/>
  <c r="I6090" i="27"/>
  <c r="I6089" i="27"/>
  <c r="I6088" i="27"/>
  <c r="I6087" i="27"/>
  <c r="I6086" i="27"/>
  <c r="I6085" i="27"/>
  <c r="I6084" i="27"/>
  <c r="I6083" i="27"/>
  <c r="I6082" i="27"/>
  <c r="I6081" i="27"/>
  <c r="I6080" i="27"/>
  <c r="I6079" i="27"/>
  <c r="I6078" i="27"/>
  <c r="I6077" i="27"/>
  <c r="I6076" i="27"/>
  <c r="I6075" i="27"/>
  <c r="I6074" i="27"/>
  <c r="I6073" i="27"/>
  <c r="I6072" i="27"/>
  <c r="I6071" i="27"/>
  <c r="I6070" i="27"/>
  <c r="I6069" i="27"/>
  <c r="I6068" i="27"/>
  <c r="I6067" i="27"/>
  <c r="I6066" i="27"/>
  <c r="I6065" i="27"/>
  <c r="I6064" i="27"/>
  <c r="I6063" i="27"/>
  <c r="I6062" i="27"/>
  <c r="I6061" i="27"/>
  <c r="I6060" i="27"/>
  <c r="I6059" i="27"/>
  <c r="I6058" i="27"/>
  <c r="I6057" i="27"/>
  <c r="I6056" i="27"/>
  <c r="I6055" i="27"/>
  <c r="I6054" i="27"/>
  <c r="I6053" i="27"/>
  <c r="I6052" i="27"/>
  <c r="I6051" i="27"/>
  <c r="I6050" i="27"/>
  <c r="I6049" i="27"/>
  <c r="I6048" i="27"/>
  <c r="I6047" i="27"/>
  <c r="I6046" i="27"/>
  <c r="I6045" i="27"/>
  <c r="I6044" i="27"/>
  <c r="I6043" i="27"/>
  <c r="I6042" i="27"/>
  <c r="I6041" i="27"/>
  <c r="I6040" i="27"/>
  <c r="I6039" i="27"/>
  <c r="I6038" i="27"/>
  <c r="I6037" i="27"/>
  <c r="I6036" i="27"/>
  <c r="I6035" i="27"/>
  <c r="I6034" i="27"/>
  <c r="I6033" i="27"/>
  <c r="I6032" i="27"/>
  <c r="I6031" i="27"/>
  <c r="I6030" i="27"/>
  <c r="I6029" i="27"/>
  <c r="I6028" i="27"/>
  <c r="I6027" i="27"/>
  <c r="I6026" i="27"/>
  <c r="I6025" i="27"/>
  <c r="I6024" i="27"/>
  <c r="I6023" i="27"/>
  <c r="I6022" i="27"/>
  <c r="I6021" i="27"/>
  <c r="I6020" i="27"/>
  <c r="I6019" i="27"/>
  <c r="I6018" i="27"/>
  <c r="I6017" i="27"/>
  <c r="I6016" i="27"/>
  <c r="I6015" i="27"/>
  <c r="I6014" i="27"/>
  <c r="I6013" i="27"/>
  <c r="I6012" i="27"/>
  <c r="I6011" i="27"/>
  <c r="I6010" i="27"/>
  <c r="I6009" i="27"/>
  <c r="I6008" i="27"/>
  <c r="I6007" i="27"/>
  <c r="I6006" i="27"/>
  <c r="I6005" i="27"/>
  <c r="I6004" i="27"/>
  <c r="I6003" i="27"/>
  <c r="I6002" i="27"/>
  <c r="I6001" i="27"/>
  <c r="I6000" i="27"/>
  <c r="I5999" i="27"/>
  <c r="I5998" i="27"/>
  <c r="I5997" i="27"/>
  <c r="I5996" i="27"/>
  <c r="I5995" i="27"/>
  <c r="I5994" i="27"/>
  <c r="I5993" i="27"/>
  <c r="I5992" i="27"/>
  <c r="I5991" i="27"/>
  <c r="I5990" i="27"/>
  <c r="I5989" i="27"/>
  <c r="I5988" i="27"/>
  <c r="I5987" i="27"/>
  <c r="I5986" i="27"/>
  <c r="I5985" i="27"/>
  <c r="I5984" i="27"/>
  <c r="I5983" i="27"/>
  <c r="I5982" i="27"/>
  <c r="I5981" i="27"/>
  <c r="I5980" i="27"/>
  <c r="I5979" i="27"/>
  <c r="I5978" i="27"/>
  <c r="I5977" i="27"/>
  <c r="I5976" i="27"/>
  <c r="I5975" i="27"/>
  <c r="I5974" i="27"/>
  <c r="I5973" i="27"/>
  <c r="I5972" i="27"/>
  <c r="I5971" i="27"/>
  <c r="I5970" i="27"/>
  <c r="I5969" i="27"/>
  <c r="I5968" i="27"/>
  <c r="I5967" i="27"/>
  <c r="I5966" i="27"/>
  <c r="I5965" i="27"/>
  <c r="I5964" i="27"/>
  <c r="I5963" i="27"/>
  <c r="I5962" i="27"/>
  <c r="I5961" i="27"/>
  <c r="I5960" i="27"/>
  <c r="I5959" i="27"/>
  <c r="I5958" i="27"/>
  <c r="I5957" i="27"/>
  <c r="I5956" i="27"/>
  <c r="I5955" i="27"/>
  <c r="I5954" i="27"/>
  <c r="I5953" i="27"/>
  <c r="I5952" i="27"/>
  <c r="I5951" i="27"/>
  <c r="I5950" i="27"/>
  <c r="I5949" i="27"/>
  <c r="I5948" i="27"/>
  <c r="I5947" i="27"/>
  <c r="I5946" i="27"/>
  <c r="I5945" i="27"/>
  <c r="I5944" i="27"/>
  <c r="I5943" i="27"/>
  <c r="I5942" i="27"/>
  <c r="I5941" i="27"/>
  <c r="I5940" i="27"/>
  <c r="I5939" i="27"/>
  <c r="I5938" i="27"/>
  <c r="I5937" i="27"/>
  <c r="I5936" i="27"/>
  <c r="I5935" i="27"/>
  <c r="I5934" i="27"/>
  <c r="I5933" i="27"/>
  <c r="I5932" i="27"/>
  <c r="I5931" i="27"/>
  <c r="I5930" i="27"/>
  <c r="I5929" i="27"/>
  <c r="I5928" i="27"/>
  <c r="I5927" i="27"/>
  <c r="I5926" i="27"/>
  <c r="I5925" i="27"/>
  <c r="I5924" i="27"/>
  <c r="I5923" i="27"/>
  <c r="I5922" i="27"/>
  <c r="I5921" i="27"/>
  <c r="I5920" i="27"/>
  <c r="I5919" i="27"/>
  <c r="I5918" i="27"/>
  <c r="I5917" i="27"/>
  <c r="I5916" i="27"/>
  <c r="I5915" i="27"/>
  <c r="I5914" i="27"/>
  <c r="I5913" i="27"/>
  <c r="I5912" i="27"/>
  <c r="I5911" i="27"/>
  <c r="I5910" i="27"/>
  <c r="I5909" i="27"/>
  <c r="I5908" i="27"/>
  <c r="I5907" i="27"/>
  <c r="I5906" i="27"/>
  <c r="I5905" i="27"/>
  <c r="I5904" i="27"/>
  <c r="I5903" i="27"/>
  <c r="I5902" i="27"/>
  <c r="I5901" i="27"/>
  <c r="I5900" i="27"/>
  <c r="I5899" i="27"/>
  <c r="I5898" i="27"/>
  <c r="I5897" i="27"/>
  <c r="I5896" i="27"/>
  <c r="I5895" i="27"/>
  <c r="I5894" i="27"/>
  <c r="I5893" i="27"/>
  <c r="I5892" i="27"/>
  <c r="I5891" i="27"/>
  <c r="I5890" i="27"/>
  <c r="I5889" i="27"/>
  <c r="I5888" i="27"/>
  <c r="I5887" i="27"/>
  <c r="I5886" i="27"/>
  <c r="I5885" i="27"/>
  <c r="I5884" i="27"/>
  <c r="I5883" i="27"/>
  <c r="I5882" i="27"/>
  <c r="I5881" i="27"/>
  <c r="I5880" i="27"/>
  <c r="I5879" i="27"/>
  <c r="I5878" i="27"/>
  <c r="I5877" i="27"/>
  <c r="I5876" i="27"/>
  <c r="I5875" i="27"/>
  <c r="I5874" i="27"/>
  <c r="I5873" i="27"/>
  <c r="I5872" i="27"/>
  <c r="I5871" i="27"/>
  <c r="I5870" i="27"/>
  <c r="I5869" i="27"/>
  <c r="I5868" i="27"/>
  <c r="I5867" i="27"/>
  <c r="I5866" i="27"/>
  <c r="I5865" i="27"/>
  <c r="I5864" i="27"/>
  <c r="I5863" i="27"/>
  <c r="I5862" i="27"/>
  <c r="I5861" i="27"/>
  <c r="I5860" i="27"/>
  <c r="I5859" i="27"/>
  <c r="I5858" i="27"/>
  <c r="I5857" i="27"/>
  <c r="I5856" i="27"/>
  <c r="I5855" i="27"/>
  <c r="I5854" i="27"/>
  <c r="I5853" i="27"/>
  <c r="I5852" i="27"/>
  <c r="I5851" i="27"/>
  <c r="I5850" i="27"/>
  <c r="I5849" i="27"/>
  <c r="I5848" i="27"/>
  <c r="I5847" i="27"/>
  <c r="I5846" i="27"/>
  <c r="I5845" i="27"/>
  <c r="I5844" i="27"/>
  <c r="I5843" i="27"/>
  <c r="I5842" i="27"/>
  <c r="I5841" i="27"/>
  <c r="I5840" i="27"/>
  <c r="I5839" i="27"/>
  <c r="I5838" i="27"/>
  <c r="I5837" i="27"/>
  <c r="I5836" i="27"/>
  <c r="I5835" i="27"/>
  <c r="I5834" i="27"/>
  <c r="I5833" i="27"/>
  <c r="I5832" i="27"/>
  <c r="I5831" i="27"/>
  <c r="I5830" i="27"/>
  <c r="I5829" i="27"/>
  <c r="I5828" i="27"/>
  <c r="I5827" i="27"/>
  <c r="I5826" i="27"/>
  <c r="I5825" i="27"/>
  <c r="I5824" i="27"/>
  <c r="I5823" i="27"/>
  <c r="I5822" i="27"/>
  <c r="I5821" i="27"/>
  <c r="I5820" i="27"/>
  <c r="I5819" i="27"/>
  <c r="I5818" i="27"/>
  <c r="I5817" i="27"/>
  <c r="I5816" i="27"/>
  <c r="I5815" i="27"/>
  <c r="I5814" i="27"/>
  <c r="I5813" i="27"/>
  <c r="I5812" i="27"/>
  <c r="I5811" i="27"/>
  <c r="I5810" i="27"/>
  <c r="I5809" i="27"/>
  <c r="I5808" i="27"/>
  <c r="I5807" i="27"/>
  <c r="I5806" i="27"/>
  <c r="I5805" i="27"/>
  <c r="I5804" i="27"/>
  <c r="I5803" i="27"/>
  <c r="I5802" i="27"/>
  <c r="I5801" i="27"/>
  <c r="I5800" i="27"/>
  <c r="I5799" i="27"/>
  <c r="I5798" i="27"/>
  <c r="I5797" i="27"/>
  <c r="I5796" i="27"/>
  <c r="I5795" i="27"/>
  <c r="I5794" i="27"/>
  <c r="I5793" i="27"/>
  <c r="I5792" i="27"/>
  <c r="I5791" i="27"/>
  <c r="I5790" i="27"/>
  <c r="I5789" i="27"/>
  <c r="I5788" i="27"/>
  <c r="I5787" i="27"/>
  <c r="I5786" i="27"/>
  <c r="I5785" i="27"/>
  <c r="I5784" i="27"/>
  <c r="I5783" i="27"/>
  <c r="I5782" i="27"/>
  <c r="I5781" i="27"/>
  <c r="I5780" i="27"/>
  <c r="I5779" i="27"/>
  <c r="I5778" i="27"/>
  <c r="I5777" i="27"/>
  <c r="I5776" i="27"/>
  <c r="I5775" i="27"/>
  <c r="I5774" i="27"/>
  <c r="I5773" i="27"/>
  <c r="I5772" i="27"/>
  <c r="I5771" i="27"/>
  <c r="I5770" i="27"/>
  <c r="I5769" i="27"/>
  <c r="I5768" i="27"/>
  <c r="I5767" i="27"/>
  <c r="I5766" i="27"/>
  <c r="I5765" i="27"/>
  <c r="I5764" i="27"/>
  <c r="I5763" i="27"/>
  <c r="I5762" i="27"/>
  <c r="I5761" i="27"/>
  <c r="I5760" i="27"/>
  <c r="I5759" i="27"/>
  <c r="I5758" i="27"/>
  <c r="I5757" i="27"/>
  <c r="I5756" i="27"/>
  <c r="I5755" i="27"/>
  <c r="I5754" i="27"/>
  <c r="I5753" i="27"/>
  <c r="I5752" i="27"/>
  <c r="I5751" i="27"/>
  <c r="I5750" i="27"/>
  <c r="I5749" i="27"/>
  <c r="I5748" i="27"/>
  <c r="I5747" i="27"/>
  <c r="I5746" i="27"/>
  <c r="I5745" i="27"/>
  <c r="I5744" i="27"/>
  <c r="I5743" i="27"/>
  <c r="I5742" i="27"/>
  <c r="I5741" i="27"/>
  <c r="I5740" i="27"/>
  <c r="I5739" i="27"/>
  <c r="I5738" i="27"/>
  <c r="I5737" i="27"/>
  <c r="I5736" i="27"/>
  <c r="I5735" i="27"/>
  <c r="I5734" i="27"/>
  <c r="I5733" i="27"/>
  <c r="I5732" i="27"/>
  <c r="I5731" i="27"/>
  <c r="I5730" i="27"/>
  <c r="I5729" i="27"/>
  <c r="I5728" i="27"/>
  <c r="I5727" i="27"/>
  <c r="I5726" i="27"/>
  <c r="I5725" i="27"/>
  <c r="I5724" i="27"/>
  <c r="I5723" i="27"/>
  <c r="I5722" i="27"/>
  <c r="I5721" i="27"/>
  <c r="I5720" i="27"/>
  <c r="I5719" i="27"/>
  <c r="I5718" i="27"/>
  <c r="I5717" i="27"/>
  <c r="I5716" i="27"/>
  <c r="I5715" i="27"/>
  <c r="I5714" i="27"/>
  <c r="I5713" i="27"/>
  <c r="I5712" i="27"/>
  <c r="I5711" i="27"/>
  <c r="I5710" i="27"/>
  <c r="I5709" i="27"/>
  <c r="I5708" i="27"/>
  <c r="I5707" i="27"/>
  <c r="I5706" i="27"/>
  <c r="I5705" i="27"/>
  <c r="I5704" i="27"/>
  <c r="I5703" i="27"/>
  <c r="I5702" i="27"/>
  <c r="I5701" i="27"/>
  <c r="I5700" i="27"/>
  <c r="I5699" i="27"/>
  <c r="I5698" i="27"/>
  <c r="I5697" i="27"/>
  <c r="I5696" i="27"/>
  <c r="I5695" i="27"/>
  <c r="I5694" i="27"/>
  <c r="I5693" i="27"/>
  <c r="I5692" i="27"/>
  <c r="I5691" i="27"/>
  <c r="I5690" i="27"/>
  <c r="I5689" i="27"/>
  <c r="I5688" i="27"/>
  <c r="I5687" i="27"/>
  <c r="I5686" i="27"/>
  <c r="I5685" i="27"/>
  <c r="I5684" i="27"/>
  <c r="I5683" i="27"/>
  <c r="I5682" i="27"/>
  <c r="I5681" i="27"/>
  <c r="I5680" i="27"/>
  <c r="I5679" i="27"/>
  <c r="I5678" i="27"/>
  <c r="I5677" i="27"/>
  <c r="I5676" i="27"/>
  <c r="I5675" i="27"/>
  <c r="I5674" i="27"/>
  <c r="I5673" i="27"/>
  <c r="I5672" i="27"/>
  <c r="I5671" i="27"/>
  <c r="I5670" i="27"/>
  <c r="I5669" i="27"/>
  <c r="I5668" i="27"/>
  <c r="I5667" i="27"/>
  <c r="I5666" i="27"/>
  <c r="I5665" i="27"/>
  <c r="I5664" i="27"/>
  <c r="I5663" i="27"/>
  <c r="I5662" i="27"/>
  <c r="I5661" i="27"/>
  <c r="I5660" i="27"/>
  <c r="I5659" i="27"/>
  <c r="I5658" i="27"/>
  <c r="I5657" i="27"/>
  <c r="I5656" i="27"/>
  <c r="I5655" i="27"/>
  <c r="I5654" i="27"/>
  <c r="I5653" i="27"/>
  <c r="I5652" i="27"/>
  <c r="I5651" i="27"/>
  <c r="I5650" i="27"/>
  <c r="I5649" i="27"/>
  <c r="I5648" i="27"/>
  <c r="I5647" i="27"/>
  <c r="I5646" i="27"/>
  <c r="I5645" i="27"/>
  <c r="I5644" i="27"/>
  <c r="I5643" i="27"/>
  <c r="I5642" i="27"/>
  <c r="I5641" i="27"/>
  <c r="I5640" i="27"/>
  <c r="I5639" i="27"/>
  <c r="I5638" i="27"/>
  <c r="I5637" i="27"/>
  <c r="I5636" i="27"/>
  <c r="I5635" i="27"/>
  <c r="I5634" i="27"/>
  <c r="I5633" i="27"/>
  <c r="I5632" i="27"/>
  <c r="I5631" i="27"/>
  <c r="I5630" i="27"/>
  <c r="I5629" i="27"/>
  <c r="I5628" i="27"/>
  <c r="I5627" i="27"/>
  <c r="I5626" i="27"/>
  <c r="I5625" i="27"/>
  <c r="I5624" i="27"/>
  <c r="I5623" i="27"/>
  <c r="I5622" i="27"/>
  <c r="I5621" i="27"/>
  <c r="I5620" i="27"/>
  <c r="I5619" i="27"/>
  <c r="I5618" i="27"/>
  <c r="I5617" i="27"/>
  <c r="I5616" i="27"/>
  <c r="I5615" i="27"/>
  <c r="I5614" i="27"/>
  <c r="I5613" i="27"/>
  <c r="I5612" i="27"/>
  <c r="I5611" i="27"/>
  <c r="I5610" i="27"/>
  <c r="I5609" i="27"/>
  <c r="I5608" i="27"/>
  <c r="I5607" i="27"/>
  <c r="I5606" i="27"/>
  <c r="I5605" i="27"/>
  <c r="I5604" i="27"/>
  <c r="I5603" i="27"/>
  <c r="I5602" i="27"/>
  <c r="I5601" i="27"/>
  <c r="I5600" i="27"/>
  <c r="I5599" i="27"/>
  <c r="I5598" i="27"/>
  <c r="I5597" i="27"/>
  <c r="I5596" i="27"/>
  <c r="I5595" i="27"/>
  <c r="I5594" i="27"/>
  <c r="I5593" i="27"/>
  <c r="I5592" i="27"/>
  <c r="I5591" i="27"/>
  <c r="I5590" i="27"/>
  <c r="I5589" i="27"/>
  <c r="I5588" i="27"/>
  <c r="I5587" i="27"/>
  <c r="I5586" i="27"/>
  <c r="I5585" i="27"/>
  <c r="I5584" i="27"/>
  <c r="I5583" i="27"/>
  <c r="I5582" i="27"/>
  <c r="I5581" i="27"/>
  <c r="I5580" i="27"/>
  <c r="I5579" i="27"/>
  <c r="I5578" i="27"/>
  <c r="I5577" i="27"/>
  <c r="I5576" i="27"/>
  <c r="I5575" i="27"/>
  <c r="I5574" i="27"/>
  <c r="I5573" i="27"/>
  <c r="I5572" i="27"/>
  <c r="I5571" i="27"/>
  <c r="I5570" i="27"/>
  <c r="I5569" i="27"/>
  <c r="I5568" i="27"/>
  <c r="I5567" i="27"/>
  <c r="I5566" i="27"/>
  <c r="I5565" i="27"/>
  <c r="I5564" i="27"/>
  <c r="I5563" i="27"/>
  <c r="I5562" i="27"/>
  <c r="I5561" i="27"/>
  <c r="I5560" i="27"/>
  <c r="I5559" i="27"/>
  <c r="I5558" i="27"/>
  <c r="I5557" i="27"/>
  <c r="I5556" i="27"/>
  <c r="I5555" i="27"/>
  <c r="I5554" i="27"/>
  <c r="I5553" i="27"/>
  <c r="I5552" i="27"/>
  <c r="I5551" i="27"/>
  <c r="I5550" i="27"/>
  <c r="I5549" i="27"/>
  <c r="I5548" i="27"/>
  <c r="I5547" i="27"/>
  <c r="I5546" i="27"/>
  <c r="I5545" i="27"/>
  <c r="I5544" i="27"/>
  <c r="I5543" i="27"/>
  <c r="I5542" i="27"/>
  <c r="I5541" i="27"/>
  <c r="I5540" i="27"/>
  <c r="I5539" i="27"/>
  <c r="I5538" i="27"/>
  <c r="I5537" i="27"/>
  <c r="I5536" i="27"/>
  <c r="I5535" i="27"/>
  <c r="I5534" i="27"/>
  <c r="I5533" i="27"/>
  <c r="I5532" i="27"/>
  <c r="I5531" i="27"/>
  <c r="I5530" i="27"/>
  <c r="I5529" i="27"/>
  <c r="I5528" i="27"/>
  <c r="I5527" i="27"/>
  <c r="I5526" i="27"/>
  <c r="I5525" i="27"/>
  <c r="I5524" i="27"/>
  <c r="I5523" i="27"/>
  <c r="I5522" i="27"/>
  <c r="I5521" i="27"/>
  <c r="I5520" i="27"/>
  <c r="I5519" i="27"/>
  <c r="I5518" i="27"/>
  <c r="I5517" i="27"/>
  <c r="I5516" i="27"/>
  <c r="I5515" i="27"/>
  <c r="I5514" i="27"/>
  <c r="I5513" i="27"/>
  <c r="I5512" i="27"/>
  <c r="I5511" i="27"/>
  <c r="I5510" i="27"/>
  <c r="I5509" i="27"/>
  <c r="I5508" i="27"/>
  <c r="I5507" i="27"/>
  <c r="I5506" i="27"/>
  <c r="I5505" i="27"/>
  <c r="I5504" i="27"/>
  <c r="I5503" i="27"/>
  <c r="I5502" i="27"/>
  <c r="I5501" i="27"/>
  <c r="I5500" i="27"/>
  <c r="I5499" i="27"/>
  <c r="I5498" i="27"/>
  <c r="I5497" i="27"/>
  <c r="I5496" i="27"/>
  <c r="I5495" i="27"/>
  <c r="I5494" i="27"/>
  <c r="I5493" i="27"/>
  <c r="I5492" i="27"/>
  <c r="I5491" i="27"/>
  <c r="I5490" i="27"/>
  <c r="I5489" i="27"/>
  <c r="I5488" i="27"/>
  <c r="I5487" i="27"/>
  <c r="I5486" i="27"/>
  <c r="I5485" i="27"/>
  <c r="I5484" i="27"/>
  <c r="I5483" i="27"/>
  <c r="I5482" i="27"/>
  <c r="I5481" i="27"/>
  <c r="I5480" i="27"/>
  <c r="I5479" i="27"/>
  <c r="I5478" i="27"/>
  <c r="I5477" i="27"/>
  <c r="I5476" i="27"/>
  <c r="I5475" i="27"/>
  <c r="I5474" i="27"/>
  <c r="I5473" i="27"/>
  <c r="I5472" i="27"/>
  <c r="I5471" i="27"/>
  <c r="I5470" i="27"/>
  <c r="I5469" i="27"/>
  <c r="I5468" i="27"/>
  <c r="I5467" i="27"/>
  <c r="I5466" i="27"/>
  <c r="I5465" i="27"/>
  <c r="I5464" i="27"/>
  <c r="I5463" i="27"/>
  <c r="I5462" i="27"/>
  <c r="I5461" i="27"/>
  <c r="I5460" i="27"/>
  <c r="I5459" i="27"/>
  <c r="I5458" i="27"/>
  <c r="I5457" i="27"/>
  <c r="I5456" i="27"/>
  <c r="I5455" i="27"/>
  <c r="I5454" i="27"/>
  <c r="I5453" i="27"/>
  <c r="I5452" i="27"/>
  <c r="I5451" i="27"/>
  <c r="I5450" i="27"/>
  <c r="I5449" i="27"/>
  <c r="I5448" i="27"/>
  <c r="I5447" i="27"/>
  <c r="I5446" i="27"/>
  <c r="I5445" i="27"/>
  <c r="I5444" i="27"/>
  <c r="I5443" i="27"/>
  <c r="I5442" i="27"/>
  <c r="I5441" i="27"/>
  <c r="I5440" i="27"/>
  <c r="I5439" i="27"/>
  <c r="I5438" i="27"/>
  <c r="I5437" i="27"/>
  <c r="I5436" i="27"/>
  <c r="I5435" i="27"/>
  <c r="I5434" i="27"/>
  <c r="I5433" i="27"/>
  <c r="I5432" i="27"/>
  <c r="I5431" i="27"/>
  <c r="I5430" i="27"/>
  <c r="I5429" i="27"/>
  <c r="I5428" i="27"/>
  <c r="I5427" i="27"/>
  <c r="I5426" i="27"/>
  <c r="I5425" i="27"/>
  <c r="I5424" i="27"/>
  <c r="I5423" i="27"/>
  <c r="I5422" i="27"/>
  <c r="I5421" i="27"/>
  <c r="I5420" i="27"/>
  <c r="I5419" i="27"/>
  <c r="I5418" i="27"/>
  <c r="I5417" i="27"/>
  <c r="I5416" i="27"/>
  <c r="I5415" i="27"/>
  <c r="I5414" i="27"/>
  <c r="I5413" i="27"/>
  <c r="I5412" i="27"/>
  <c r="I5411" i="27"/>
  <c r="I5410" i="27"/>
  <c r="I5409" i="27"/>
  <c r="I5408" i="27"/>
  <c r="I5407" i="27"/>
  <c r="I5406" i="27"/>
  <c r="I5405" i="27"/>
  <c r="I5404" i="27"/>
  <c r="I5403" i="27"/>
  <c r="I5402" i="27"/>
  <c r="I5401" i="27"/>
  <c r="I5400" i="27"/>
  <c r="I5399" i="27"/>
  <c r="I5398" i="27"/>
  <c r="I5397" i="27"/>
  <c r="I5396" i="27"/>
  <c r="I5395" i="27"/>
  <c r="I5394" i="27"/>
  <c r="I5393" i="27"/>
  <c r="I5392" i="27"/>
  <c r="I5391" i="27"/>
  <c r="I5390" i="27"/>
  <c r="I5389" i="27"/>
  <c r="I5388" i="27"/>
  <c r="I5387" i="27"/>
  <c r="I5386" i="27"/>
  <c r="I5385" i="27"/>
  <c r="I5384" i="27"/>
  <c r="I5383" i="27"/>
  <c r="I5382" i="27"/>
  <c r="I5381" i="27"/>
  <c r="I5380" i="27"/>
  <c r="I5379" i="27"/>
  <c r="I5378" i="27"/>
  <c r="I5377" i="27"/>
  <c r="I5376" i="27"/>
  <c r="I5375" i="27"/>
  <c r="I5374" i="27"/>
  <c r="I5373" i="27"/>
  <c r="I5372" i="27"/>
  <c r="I5371" i="27"/>
  <c r="I5370" i="27"/>
  <c r="I5369" i="27"/>
  <c r="I5368" i="27"/>
  <c r="I5367" i="27"/>
  <c r="I5366" i="27"/>
  <c r="I5365" i="27"/>
  <c r="I5364" i="27"/>
  <c r="I5363" i="27"/>
  <c r="I5362" i="27"/>
  <c r="I5361" i="27"/>
  <c r="I5360" i="27"/>
  <c r="I5359" i="27"/>
  <c r="I5358" i="27"/>
  <c r="I5357" i="27"/>
  <c r="I5356" i="27"/>
  <c r="I5355" i="27"/>
  <c r="I5354" i="27"/>
  <c r="I5353" i="27"/>
  <c r="I5352" i="27"/>
  <c r="I5351" i="27"/>
  <c r="I5350" i="27"/>
  <c r="I5349" i="27"/>
  <c r="I5348" i="27"/>
  <c r="I5347" i="27"/>
  <c r="I5346" i="27"/>
  <c r="I5345" i="27"/>
  <c r="I5344" i="27"/>
  <c r="I5343" i="27"/>
  <c r="I5342" i="27"/>
  <c r="I5341" i="27"/>
  <c r="I5340" i="27"/>
  <c r="I5339" i="27"/>
  <c r="I5338" i="27"/>
  <c r="I5337" i="27"/>
  <c r="I5336" i="27"/>
  <c r="I5335" i="27"/>
  <c r="I5334" i="27"/>
  <c r="I5333" i="27"/>
  <c r="I5332" i="27"/>
  <c r="I5331" i="27"/>
  <c r="I5330" i="27"/>
  <c r="I5329" i="27"/>
  <c r="I5328" i="27"/>
  <c r="I5327" i="27"/>
  <c r="I5326" i="27"/>
  <c r="I5325" i="27"/>
  <c r="I5324" i="27"/>
  <c r="I5323" i="27"/>
  <c r="I5322" i="27"/>
  <c r="I5321" i="27"/>
  <c r="I5320" i="27"/>
  <c r="I5319" i="27"/>
  <c r="I5318" i="27"/>
  <c r="I5317" i="27"/>
  <c r="I5316" i="27"/>
  <c r="I5315" i="27"/>
  <c r="I5314" i="27"/>
  <c r="I5313" i="27"/>
  <c r="I5312" i="27"/>
  <c r="I5311" i="27"/>
  <c r="I5310" i="27"/>
  <c r="I5309" i="27"/>
  <c r="I5308" i="27"/>
  <c r="I5307" i="27"/>
  <c r="I5306" i="27"/>
  <c r="I5305" i="27"/>
  <c r="I5304" i="27"/>
  <c r="I5303" i="27"/>
  <c r="I5302" i="27"/>
  <c r="I5301" i="27"/>
  <c r="I5300" i="27"/>
  <c r="I5299" i="27"/>
  <c r="I5298" i="27"/>
  <c r="I5297" i="27"/>
  <c r="I5296" i="27"/>
  <c r="I5295" i="27"/>
  <c r="I5294" i="27"/>
  <c r="I5293" i="27"/>
  <c r="I5292" i="27"/>
  <c r="I5291" i="27"/>
  <c r="I5290" i="27"/>
  <c r="I5289" i="27"/>
  <c r="I5288" i="27"/>
  <c r="I5287" i="27"/>
  <c r="I5286" i="27"/>
  <c r="I5285" i="27"/>
  <c r="I5284" i="27"/>
  <c r="I5283" i="27"/>
  <c r="I5282" i="27"/>
  <c r="I5281" i="27"/>
  <c r="I5280" i="27"/>
  <c r="I5279" i="27"/>
  <c r="I5278" i="27"/>
  <c r="I5277" i="27"/>
  <c r="I5276" i="27"/>
  <c r="I5275" i="27"/>
  <c r="I5274" i="27"/>
  <c r="I5273" i="27"/>
  <c r="I5272" i="27"/>
  <c r="I5271" i="27"/>
  <c r="I5270" i="27"/>
  <c r="I5269" i="27"/>
  <c r="I5268" i="27"/>
  <c r="I5267" i="27"/>
  <c r="I5266" i="27"/>
  <c r="I5265" i="27"/>
  <c r="I5264" i="27"/>
  <c r="I5263" i="27"/>
  <c r="I5262" i="27"/>
  <c r="I5261" i="27"/>
  <c r="I5260" i="27"/>
  <c r="I5259" i="27"/>
  <c r="I5258" i="27"/>
  <c r="I5257" i="27"/>
  <c r="I5256" i="27"/>
  <c r="I5255" i="27"/>
  <c r="I5254" i="27"/>
  <c r="I5253" i="27"/>
  <c r="I5252" i="27"/>
  <c r="I5251" i="27"/>
  <c r="I5250" i="27"/>
  <c r="I5249" i="27"/>
  <c r="I5248" i="27"/>
  <c r="I5247" i="27"/>
  <c r="I5246" i="27"/>
  <c r="I5245" i="27"/>
  <c r="I5244" i="27"/>
  <c r="I5243" i="27"/>
  <c r="I5242" i="27"/>
  <c r="I5241" i="27"/>
  <c r="I5240" i="27"/>
  <c r="I5239" i="27"/>
  <c r="I5238" i="27"/>
  <c r="I5237" i="27"/>
  <c r="I5236" i="27"/>
  <c r="I5235" i="27"/>
  <c r="I5234" i="27"/>
  <c r="I5233" i="27"/>
  <c r="I5232" i="27"/>
  <c r="I5231" i="27"/>
  <c r="I5230" i="27"/>
  <c r="I5229" i="27"/>
  <c r="I5228" i="27"/>
  <c r="I5227" i="27"/>
  <c r="I5226" i="27"/>
  <c r="I5225" i="27"/>
  <c r="I5224" i="27"/>
  <c r="I5223" i="27"/>
  <c r="I5222" i="27"/>
  <c r="I5221" i="27"/>
  <c r="I5220" i="27"/>
  <c r="I5219" i="27"/>
  <c r="I5218" i="27"/>
  <c r="I5217" i="27"/>
  <c r="I5216" i="27"/>
  <c r="I5215" i="27"/>
  <c r="I5214" i="27"/>
  <c r="I5213" i="27"/>
  <c r="I5212" i="27"/>
  <c r="I5211" i="27"/>
  <c r="I5210" i="27"/>
  <c r="I5209" i="27"/>
  <c r="I5208" i="27"/>
  <c r="I5207" i="27"/>
  <c r="I5206" i="27"/>
  <c r="I5205" i="27"/>
  <c r="I5204" i="27"/>
  <c r="I5203" i="27"/>
  <c r="I5202" i="27"/>
  <c r="I5201" i="27"/>
  <c r="I5200" i="27"/>
  <c r="I5199" i="27"/>
  <c r="I5198" i="27"/>
  <c r="I5197" i="27"/>
  <c r="I5196" i="27"/>
  <c r="I5195" i="27"/>
  <c r="I5194" i="27"/>
  <c r="I5193" i="27"/>
  <c r="I5192" i="27"/>
  <c r="I5191" i="27"/>
  <c r="I5190" i="27"/>
  <c r="I5189" i="27"/>
  <c r="I5188" i="27"/>
  <c r="I5187" i="27"/>
  <c r="I5186" i="27"/>
  <c r="I5185" i="27"/>
  <c r="I5184" i="27"/>
  <c r="I5183" i="27"/>
  <c r="I5182" i="27"/>
  <c r="I5181" i="27"/>
  <c r="I5180" i="27"/>
  <c r="I5179" i="27"/>
  <c r="I5178" i="27"/>
  <c r="I5177" i="27"/>
  <c r="I5176" i="27"/>
  <c r="I5175" i="27"/>
  <c r="I5174" i="27"/>
  <c r="I5173" i="27"/>
  <c r="I5172" i="27"/>
  <c r="I5171" i="27"/>
  <c r="I5170" i="27"/>
  <c r="I5169" i="27"/>
  <c r="I5168" i="27"/>
  <c r="I5167" i="27"/>
  <c r="I5166" i="27"/>
  <c r="I5165" i="27"/>
  <c r="I5164" i="27"/>
  <c r="I5163" i="27"/>
  <c r="I5162" i="27"/>
  <c r="I5161" i="27"/>
  <c r="I5160" i="27"/>
  <c r="I5159" i="27"/>
  <c r="I5158" i="27"/>
  <c r="I5157" i="27"/>
  <c r="I5156" i="27"/>
  <c r="I5155" i="27"/>
  <c r="I5154" i="27"/>
  <c r="I5153" i="27"/>
  <c r="I5152" i="27"/>
  <c r="I5151" i="27"/>
  <c r="I5150" i="27"/>
  <c r="I5149" i="27"/>
  <c r="I5148" i="27"/>
  <c r="I5147" i="27"/>
  <c r="I5146" i="27"/>
  <c r="I5145" i="27"/>
  <c r="I5144" i="27"/>
  <c r="I5143" i="27"/>
  <c r="I5142" i="27"/>
  <c r="I5141" i="27"/>
  <c r="I5140" i="27"/>
  <c r="I5139" i="27"/>
  <c r="I5138" i="27"/>
  <c r="I5137" i="27"/>
  <c r="I5136" i="27"/>
  <c r="I5135" i="27"/>
  <c r="I5134" i="27"/>
  <c r="I5133" i="27"/>
  <c r="I5132" i="27"/>
  <c r="I5131" i="27"/>
  <c r="I5130" i="27"/>
  <c r="I5129" i="27"/>
  <c r="I5128" i="27"/>
  <c r="I5127" i="27"/>
  <c r="I5126" i="27"/>
  <c r="I5125" i="27"/>
  <c r="I5124" i="27"/>
  <c r="I5123" i="27"/>
  <c r="I5122" i="27"/>
  <c r="I5121" i="27"/>
  <c r="I5120" i="27"/>
  <c r="I5119" i="27"/>
  <c r="I5118" i="27"/>
  <c r="I5117" i="27"/>
  <c r="I5116" i="27"/>
  <c r="I5115" i="27"/>
  <c r="I5114" i="27"/>
  <c r="I5113" i="27"/>
  <c r="I5112" i="27"/>
  <c r="I5111" i="27"/>
  <c r="I5110" i="27"/>
  <c r="I5109" i="27"/>
  <c r="I5108" i="27"/>
  <c r="I5107" i="27"/>
  <c r="I5106" i="27"/>
  <c r="I5105" i="27"/>
  <c r="I5104" i="27"/>
  <c r="I5103" i="27"/>
  <c r="I5102" i="27"/>
  <c r="I5101" i="27"/>
  <c r="I5100" i="27"/>
  <c r="I5099" i="27"/>
  <c r="I5098" i="27"/>
  <c r="I5097" i="27"/>
  <c r="I5096" i="27"/>
  <c r="I5095" i="27"/>
  <c r="I5094" i="27"/>
  <c r="I5093" i="27"/>
  <c r="I5092" i="27"/>
  <c r="I5091" i="27"/>
  <c r="I5090" i="27"/>
  <c r="I5089" i="27"/>
  <c r="I5088" i="27"/>
  <c r="I5087" i="27"/>
  <c r="I5086" i="27"/>
  <c r="I5085" i="27"/>
  <c r="I5084" i="27"/>
  <c r="I5083" i="27"/>
  <c r="I5082" i="27"/>
  <c r="I5081" i="27"/>
  <c r="I5080" i="27"/>
  <c r="I5079" i="27"/>
  <c r="I5078" i="27"/>
  <c r="I5077" i="27"/>
  <c r="I5076" i="27"/>
  <c r="I5075" i="27"/>
  <c r="I5074" i="27"/>
  <c r="I5073" i="27"/>
  <c r="I5072" i="27"/>
  <c r="I5071" i="27"/>
  <c r="I5070" i="27"/>
  <c r="I5069" i="27"/>
  <c r="I5068" i="27"/>
  <c r="I5067" i="27"/>
  <c r="I5066" i="27"/>
  <c r="I5065" i="27"/>
  <c r="I5064" i="27"/>
  <c r="I5063" i="27"/>
  <c r="I5062" i="27"/>
  <c r="I5061" i="27"/>
  <c r="I5060" i="27"/>
  <c r="I5059" i="27"/>
  <c r="I5058" i="27"/>
  <c r="I5057" i="27"/>
  <c r="I5056" i="27"/>
  <c r="I5055" i="27"/>
  <c r="I5054" i="27"/>
  <c r="I5053" i="27"/>
  <c r="I5052" i="27"/>
  <c r="I5051" i="27"/>
  <c r="I5050" i="27"/>
  <c r="I5049" i="27"/>
  <c r="I5048" i="27"/>
  <c r="I5047" i="27"/>
  <c r="I5046" i="27"/>
  <c r="I5045" i="27"/>
  <c r="I5044" i="27"/>
  <c r="I5043" i="27"/>
  <c r="I5042" i="27"/>
  <c r="I5041" i="27"/>
  <c r="I5040" i="27"/>
  <c r="I5039" i="27"/>
  <c r="I5038" i="27"/>
  <c r="I5037" i="27"/>
  <c r="I5036" i="27"/>
  <c r="I5035" i="27"/>
  <c r="I5034" i="27"/>
  <c r="I5033" i="27"/>
  <c r="I5032" i="27"/>
  <c r="I5031" i="27"/>
  <c r="I5030" i="27"/>
  <c r="I5029" i="27"/>
  <c r="I5028" i="27"/>
  <c r="I5027" i="27"/>
  <c r="I5026" i="27"/>
  <c r="I5025" i="27"/>
  <c r="I5024" i="27"/>
  <c r="I5023" i="27"/>
  <c r="I5022" i="27"/>
  <c r="I5021" i="27"/>
  <c r="I5020" i="27"/>
  <c r="I5019" i="27"/>
  <c r="I5018" i="27"/>
  <c r="I5017" i="27"/>
  <c r="I5016" i="27"/>
  <c r="I5015" i="27"/>
  <c r="I5014" i="27"/>
  <c r="I5013" i="27"/>
  <c r="I5012" i="27"/>
  <c r="I5011" i="27"/>
  <c r="I5010" i="27"/>
  <c r="I5009" i="27"/>
  <c r="I5008" i="27"/>
  <c r="I5007" i="27"/>
  <c r="I5006" i="27"/>
  <c r="I5005" i="27"/>
  <c r="I5004" i="27"/>
  <c r="I5003" i="27"/>
  <c r="I5002" i="27"/>
  <c r="I5001" i="27"/>
  <c r="I5000" i="27"/>
  <c r="I4999" i="27"/>
  <c r="I4998" i="27"/>
  <c r="I4997" i="27"/>
  <c r="I4996" i="27"/>
  <c r="I4995" i="27"/>
  <c r="I4994" i="27"/>
  <c r="I4993" i="27"/>
  <c r="I4992" i="27"/>
  <c r="I4991" i="27"/>
  <c r="I4990" i="27"/>
  <c r="I4989" i="27"/>
  <c r="I4988" i="27"/>
  <c r="I4987" i="27"/>
  <c r="I4986" i="27"/>
  <c r="I4985" i="27"/>
  <c r="I4984" i="27"/>
  <c r="I4983" i="27"/>
  <c r="I4982" i="27"/>
  <c r="I4981" i="27"/>
  <c r="I4980" i="27"/>
  <c r="I4979" i="27"/>
  <c r="I4978" i="27"/>
  <c r="I4977" i="27"/>
  <c r="I4976" i="27"/>
  <c r="I4975" i="27"/>
  <c r="I4974" i="27"/>
  <c r="I4973" i="27"/>
  <c r="I4972" i="27"/>
  <c r="I4971" i="27"/>
  <c r="I4970" i="27"/>
  <c r="I4969" i="27"/>
  <c r="I4968" i="27"/>
  <c r="I4967" i="27"/>
  <c r="I4966" i="27"/>
  <c r="I4965" i="27"/>
  <c r="I4964" i="27"/>
  <c r="I4963" i="27"/>
  <c r="I4962" i="27"/>
  <c r="I4961" i="27"/>
  <c r="I4960" i="27"/>
  <c r="I4959" i="27"/>
  <c r="I4958" i="27"/>
  <c r="I4957" i="27"/>
  <c r="I4956" i="27"/>
  <c r="I4955" i="27"/>
  <c r="I4954" i="27"/>
  <c r="I4953" i="27"/>
  <c r="I4952" i="27"/>
  <c r="I4951" i="27"/>
  <c r="I4950" i="27"/>
  <c r="I4949" i="27"/>
  <c r="I4948" i="27"/>
  <c r="I4947" i="27"/>
  <c r="I4946" i="27"/>
  <c r="I4945" i="27"/>
  <c r="I4944" i="27"/>
  <c r="I4943" i="27"/>
  <c r="I4942" i="27"/>
  <c r="I4941" i="27"/>
  <c r="I4940" i="27"/>
  <c r="I4939" i="27"/>
  <c r="I4938" i="27"/>
  <c r="I4937" i="27"/>
  <c r="I4936" i="27"/>
  <c r="I4935" i="27"/>
  <c r="I4934" i="27"/>
  <c r="I4933" i="27"/>
  <c r="I4932" i="27"/>
  <c r="I4931" i="27"/>
  <c r="I4930" i="27"/>
  <c r="I4929" i="27"/>
  <c r="I4928" i="27"/>
  <c r="I4927" i="27"/>
  <c r="I4926" i="27"/>
  <c r="I4925" i="27"/>
  <c r="I4924" i="27"/>
  <c r="I4923" i="27"/>
  <c r="I4922" i="27"/>
  <c r="I4921" i="27"/>
  <c r="I4920" i="27"/>
  <c r="I4919" i="27"/>
  <c r="I4918" i="27"/>
  <c r="I4917" i="27"/>
  <c r="I4916" i="27"/>
  <c r="I4915" i="27"/>
  <c r="I4914" i="27"/>
  <c r="I4913" i="27"/>
  <c r="I4912" i="27"/>
  <c r="I4911" i="27"/>
  <c r="I4910" i="27"/>
  <c r="I4909" i="27"/>
  <c r="I4908" i="27"/>
  <c r="I4907" i="27"/>
  <c r="I4906" i="27"/>
  <c r="I4905" i="27"/>
  <c r="I4904" i="27"/>
  <c r="I4903" i="27"/>
  <c r="I4902" i="27"/>
  <c r="I4901" i="27"/>
  <c r="I4900" i="27"/>
  <c r="I4899" i="27"/>
  <c r="I4898" i="27"/>
  <c r="I4897" i="27"/>
  <c r="I4896" i="27"/>
  <c r="I4895" i="27"/>
  <c r="I4894" i="27"/>
  <c r="I4893" i="27"/>
  <c r="I4892" i="27"/>
  <c r="I4891" i="27"/>
  <c r="I4890" i="27"/>
  <c r="I4889" i="27"/>
  <c r="I4888" i="27"/>
  <c r="I4887" i="27"/>
  <c r="I4886" i="27"/>
  <c r="I4885" i="27"/>
  <c r="I4884" i="27"/>
  <c r="I4883" i="27"/>
  <c r="I4882" i="27"/>
  <c r="I4881" i="27"/>
  <c r="I4880" i="27"/>
  <c r="I4879" i="27"/>
  <c r="I4878" i="27"/>
  <c r="I4877" i="27"/>
  <c r="I4876" i="27"/>
  <c r="I4875" i="27"/>
  <c r="I4874" i="27"/>
  <c r="I4873" i="27"/>
  <c r="I4872" i="27"/>
  <c r="I4871" i="27"/>
  <c r="I4870" i="27"/>
  <c r="I4869" i="27"/>
  <c r="I4868" i="27"/>
  <c r="I4867" i="27"/>
  <c r="I4866" i="27"/>
  <c r="I4865" i="27"/>
  <c r="I4864" i="27"/>
  <c r="I4863" i="27"/>
  <c r="I4862" i="27"/>
  <c r="I4861" i="27"/>
  <c r="I4860" i="27"/>
  <c r="I4859" i="27"/>
  <c r="I4858" i="27"/>
  <c r="I4857" i="27"/>
  <c r="I4856" i="27"/>
  <c r="I4855" i="27"/>
  <c r="I4854" i="27"/>
  <c r="I4853" i="27"/>
  <c r="I4852" i="27"/>
  <c r="I4851" i="27"/>
  <c r="I4850" i="27"/>
  <c r="I4849" i="27"/>
  <c r="I4848" i="27"/>
  <c r="I4847" i="27"/>
  <c r="I4846" i="27"/>
  <c r="I4845" i="27"/>
  <c r="I4844" i="27"/>
  <c r="I4843" i="27"/>
  <c r="I4842" i="27"/>
  <c r="I4841" i="27"/>
  <c r="I4840" i="27"/>
  <c r="I4839" i="27"/>
  <c r="I4838" i="27"/>
  <c r="I4837" i="27"/>
  <c r="I4836" i="27"/>
  <c r="I4835" i="27"/>
  <c r="I4834" i="27"/>
  <c r="I4833" i="27"/>
  <c r="I4832" i="27"/>
  <c r="I4831" i="27"/>
  <c r="I4830" i="27"/>
  <c r="I4829" i="27"/>
  <c r="I4828" i="27"/>
  <c r="I4827" i="27"/>
  <c r="I4826" i="27"/>
  <c r="I4825" i="27"/>
  <c r="I4824" i="27"/>
  <c r="I4823" i="27"/>
  <c r="I4822" i="27"/>
  <c r="I4821" i="27"/>
  <c r="I4820" i="27"/>
  <c r="I4819" i="27"/>
  <c r="I4818" i="27"/>
  <c r="I4817" i="27"/>
  <c r="I4816" i="27"/>
  <c r="I4815" i="27"/>
  <c r="I4814" i="27"/>
  <c r="I4813" i="27"/>
  <c r="I4812" i="27"/>
  <c r="I4811" i="27"/>
  <c r="I4810" i="27"/>
  <c r="I4809" i="27"/>
  <c r="I4808" i="27"/>
  <c r="I4807" i="27"/>
  <c r="I4806" i="27"/>
  <c r="I4805" i="27"/>
  <c r="I4804" i="27"/>
  <c r="I4803" i="27"/>
  <c r="I4802" i="27"/>
  <c r="I4801" i="27"/>
  <c r="I4800" i="27"/>
  <c r="I4799" i="27"/>
  <c r="I4798" i="27"/>
  <c r="I4797" i="27"/>
  <c r="I4796" i="27"/>
  <c r="I4795" i="27"/>
  <c r="I4794" i="27"/>
  <c r="I4793" i="27"/>
  <c r="I4792" i="27"/>
  <c r="I4791" i="27"/>
  <c r="I4790" i="27"/>
  <c r="I4789" i="27"/>
  <c r="I4788" i="27"/>
  <c r="I4787" i="27"/>
  <c r="I4786" i="27"/>
  <c r="I4785" i="27"/>
  <c r="I4784" i="27"/>
  <c r="I4783" i="27"/>
  <c r="I4782" i="27"/>
  <c r="I4781" i="27"/>
  <c r="I4780" i="27"/>
  <c r="I4779" i="27"/>
  <c r="I4778" i="27"/>
  <c r="I4777" i="27"/>
  <c r="I4776" i="27"/>
  <c r="I4775" i="27"/>
  <c r="I4774" i="27"/>
  <c r="I4773" i="27"/>
  <c r="I4772" i="27"/>
  <c r="I4771" i="27"/>
  <c r="I4770" i="27"/>
  <c r="I4769" i="27"/>
  <c r="I4768" i="27"/>
  <c r="I4767" i="27"/>
  <c r="I4766" i="27"/>
  <c r="I4765" i="27"/>
  <c r="I4764" i="27"/>
  <c r="I4763" i="27"/>
  <c r="I4762" i="27"/>
  <c r="I4761" i="27"/>
  <c r="I4760" i="27"/>
  <c r="I4759" i="27"/>
  <c r="I4758" i="27"/>
  <c r="I4757" i="27"/>
  <c r="I4756" i="27"/>
  <c r="I4755" i="27"/>
  <c r="I4754" i="27"/>
  <c r="I4753" i="27"/>
  <c r="I4752" i="27"/>
  <c r="I4751" i="27"/>
  <c r="I4750" i="27"/>
  <c r="I4749" i="27"/>
  <c r="I4748" i="27"/>
  <c r="I4747" i="27"/>
  <c r="I4746" i="27"/>
  <c r="I4745" i="27"/>
  <c r="I4744" i="27"/>
  <c r="I4743" i="27"/>
  <c r="I4742" i="27"/>
  <c r="I4741" i="27"/>
  <c r="I4740" i="27"/>
  <c r="I4739" i="27"/>
  <c r="I4738" i="27"/>
  <c r="I4737" i="27"/>
  <c r="I4736" i="27"/>
  <c r="I4735" i="27"/>
  <c r="I4734" i="27"/>
  <c r="I4733" i="27"/>
  <c r="I4732" i="27"/>
  <c r="I4731" i="27"/>
  <c r="I4730" i="27"/>
  <c r="I4729" i="27"/>
  <c r="I4728" i="27"/>
  <c r="I4727" i="27"/>
  <c r="I4726" i="27"/>
  <c r="I4725" i="27"/>
  <c r="I4724" i="27"/>
  <c r="I4723" i="27"/>
  <c r="I4722" i="27"/>
  <c r="I4721" i="27"/>
  <c r="I4720" i="27"/>
  <c r="I4719" i="27"/>
  <c r="I4718" i="27"/>
  <c r="I4717" i="27"/>
  <c r="I4716" i="27"/>
  <c r="I4715" i="27"/>
  <c r="I4714" i="27"/>
  <c r="I4713" i="27"/>
  <c r="I4712" i="27"/>
  <c r="I4711" i="27"/>
  <c r="I4710" i="27"/>
  <c r="I4709" i="27"/>
  <c r="I4708" i="27"/>
  <c r="I4707" i="27"/>
  <c r="I4706" i="27"/>
  <c r="I4705" i="27"/>
  <c r="I4704" i="27"/>
  <c r="I4703" i="27"/>
  <c r="I4702" i="27"/>
  <c r="I4701" i="27"/>
  <c r="I4700" i="27"/>
  <c r="I4699" i="27"/>
  <c r="I4698" i="27"/>
  <c r="I4697" i="27"/>
  <c r="I4696" i="27"/>
  <c r="I4695" i="27"/>
  <c r="I4694" i="27"/>
  <c r="I4693" i="27"/>
  <c r="I4692" i="27"/>
  <c r="I4691" i="27"/>
  <c r="I4690" i="27"/>
  <c r="I4689" i="27"/>
  <c r="I4688" i="27"/>
  <c r="I4687" i="27"/>
  <c r="I4686" i="27"/>
  <c r="I4685" i="27"/>
  <c r="I4684" i="27"/>
  <c r="I4683" i="27"/>
  <c r="I4682" i="27"/>
  <c r="I4681" i="27"/>
  <c r="I4680" i="27"/>
  <c r="I4679" i="27"/>
  <c r="I4678" i="27"/>
  <c r="I4677" i="27"/>
  <c r="I4676" i="27"/>
  <c r="I4675" i="27"/>
  <c r="I4674" i="27"/>
  <c r="I4673" i="27"/>
  <c r="I4672" i="27"/>
  <c r="I4671" i="27"/>
  <c r="I4670" i="27"/>
  <c r="I4669" i="27"/>
  <c r="I4668" i="27"/>
  <c r="I4667" i="27"/>
  <c r="I4666" i="27"/>
  <c r="I4665" i="27"/>
  <c r="I4664" i="27"/>
  <c r="I4663" i="27"/>
  <c r="I4662" i="27"/>
  <c r="I4661" i="27"/>
  <c r="I4660" i="27"/>
  <c r="I4659" i="27"/>
  <c r="I4658" i="27"/>
  <c r="I4657" i="27"/>
  <c r="I4656" i="27"/>
  <c r="I4655" i="27"/>
  <c r="I4654" i="27"/>
  <c r="I4653" i="27"/>
  <c r="I4652" i="27"/>
  <c r="I4651" i="27"/>
  <c r="I4650" i="27"/>
  <c r="I4649" i="27"/>
  <c r="I4648" i="27"/>
  <c r="I4647" i="27"/>
  <c r="I4646" i="27"/>
  <c r="I4645" i="27"/>
  <c r="I4644" i="27"/>
  <c r="I4643" i="27"/>
  <c r="I4642" i="27"/>
  <c r="I4641" i="27"/>
  <c r="I4640" i="27"/>
  <c r="I4639" i="27"/>
  <c r="I4638" i="27"/>
  <c r="I4637" i="27"/>
  <c r="I4636" i="27"/>
  <c r="I4635" i="27"/>
  <c r="I4634" i="27"/>
  <c r="I4633" i="27"/>
  <c r="I4632" i="27"/>
  <c r="I4631" i="27"/>
  <c r="I4630" i="27"/>
  <c r="I4629" i="27"/>
  <c r="I4628" i="27"/>
  <c r="I4627" i="27"/>
  <c r="I4626" i="27"/>
  <c r="I4625" i="27"/>
  <c r="I4624" i="27"/>
  <c r="I4623" i="27"/>
  <c r="I4622" i="27"/>
  <c r="I4621" i="27"/>
  <c r="I4620" i="27"/>
  <c r="I4619" i="27"/>
  <c r="I4618" i="27"/>
  <c r="I4617" i="27"/>
  <c r="I4616" i="27"/>
  <c r="I4615" i="27"/>
  <c r="I4614" i="27"/>
  <c r="I4613" i="27"/>
  <c r="I4612" i="27"/>
  <c r="I4611" i="27"/>
  <c r="I4610" i="27"/>
  <c r="I4609" i="27"/>
  <c r="I4608" i="27"/>
  <c r="I4607" i="27"/>
  <c r="I4606" i="27"/>
  <c r="I4605" i="27"/>
  <c r="I4604" i="27"/>
  <c r="I4603" i="27"/>
  <c r="I4602" i="27"/>
  <c r="I4601" i="27"/>
  <c r="I4600" i="27"/>
  <c r="I4599" i="27"/>
  <c r="I4598" i="27"/>
  <c r="I4597" i="27"/>
  <c r="I4596" i="27"/>
  <c r="I4595" i="27"/>
  <c r="I4594" i="27"/>
  <c r="I4593" i="27"/>
  <c r="I4592" i="27"/>
  <c r="I4591" i="27"/>
  <c r="I4590" i="27"/>
  <c r="I4589" i="27"/>
  <c r="I4588" i="27"/>
  <c r="I4587" i="27"/>
  <c r="I4586" i="27"/>
  <c r="I4585" i="27"/>
  <c r="I4584" i="27"/>
  <c r="I4583" i="27"/>
  <c r="I4582" i="27"/>
  <c r="I4581" i="27"/>
  <c r="I4580" i="27"/>
  <c r="I4579" i="27"/>
  <c r="I4578" i="27"/>
  <c r="I4577" i="27"/>
  <c r="I4576" i="27"/>
  <c r="I4575" i="27"/>
  <c r="I4574" i="27"/>
  <c r="I4573" i="27"/>
  <c r="I4572" i="27"/>
  <c r="I4571" i="27"/>
  <c r="I4570" i="27"/>
  <c r="I4569" i="27"/>
  <c r="I4568" i="27"/>
  <c r="I4567" i="27"/>
  <c r="I4566" i="27"/>
  <c r="I4565" i="27"/>
  <c r="I4564" i="27"/>
  <c r="I4563" i="27"/>
  <c r="I4562" i="27"/>
  <c r="I4561" i="27"/>
  <c r="I4560" i="27"/>
  <c r="I4559" i="27"/>
  <c r="I4558" i="27"/>
  <c r="I4557" i="27"/>
  <c r="I4556" i="27"/>
  <c r="I4555" i="27"/>
  <c r="I4554" i="27"/>
  <c r="I4553" i="27"/>
  <c r="I4552" i="27"/>
  <c r="I4551" i="27"/>
  <c r="I4550" i="27"/>
  <c r="I4549" i="27"/>
  <c r="I4548" i="27"/>
  <c r="I4547" i="27"/>
  <c r="I4546" i="27"/>
  <c r="I4545" i="27"/>
  <c r="I4544" i="27"/>
  <c r="I4543" i="27"/>
  <c r="I4542" i="27"/>
  <c r="I4541" i="27"/>
  <c r="I4540" i="27"/>
  <c r="I4539" i="27"/>
  <c r="I4538" i="27"/>
  <c r="I4537" i="27"/>
  <c r="I4536" i="27"/>
  <c r="I4535" i="27"/>
  <c r="I4534" i="27"/>
  <c r="I4533" i="27"/>
  <c r="I4532" i="27"/>
  <c r="I4531" i="27"/>
  <c r="I4530" i="27"/>
  <c r="I4529" i="27"/>
  <c r="I4528" i="27"/>
  <c r="I4527" i="27"/>
  <c r="I4526" i="27"/>
  <c r="I4525" i="27"/>
  <c r="I4524" i="27"/>
  <c r="I4523" i="27"/>
  <c r="I4522" i="27"/>
  <c r="I4521" i="27"/>
  <c r="I4520" i="27"/>
  <c r="I4519" i="27"/>
  <c r="I4518" i="27"/>
  <c r="I4517" i="27"/>
  <c r="I4516" i="27"/>
  <c r="I4515" i="27"/>
  <c r="I4514" i="27"/>
  <c r="I4513" i="27"/>
  <c r="I4512" i="27"/>
  <c r="I4511" i="27"/>
  <c r="I4510" i="27"/>
  <c r="I4509" i="27"/>
  <c r="I4508" i="27"/>
  <c r="I4507" i="27"/>
  <c r="I4506" i="27"/>
  <c r="I4505" i="27"/>
  <c r="I4504" i="27"/>
  <c r="I4503" i="27"/>
  <c r="I4502" i="27"/>
  <c r="I4501" i="27"/>
  <c r="I4500" i="27"/>
  <c r="I4499" i="27"/>
  <c r="I4498" i="27"/>
  <c r="I4497" i="27"/>
  <c r="I4496" i="27"/>
  <c r="I4495" i="27"/>
  <c r="I4494" i="27"/>
  <c r="I4493" i="27"/>
  <c r="I4492" i="27"/>
  <c r="I4491" i="27"/>
  <c r="I4490" i="27"/>
  <c r="I4489" i="27"/>
  <c r="I4488" i="27"/>
  <c r="I4487" i="27"/>
  <c r="I4486" i="27"/>
  <c r="I4485" i="27"/>
  <c r="I4484" i="27"/>
  <c r="I4483" i="27"/>
  <c r="I4482" i="27"/>
  <c r="I4481" i="27"/>
  <c r="I4480" i="27"/>
  <c r="I4479" i="27"/>
  <c r="I4478" i="27"/>
  <c r="I4477" i="27"/>
  <c r="I4476" i="27"/>
  <c r="I4475" i="27"/>
  <c r="I4474" i="27"/>
  <c r="I4473" i="27"/>
  <c r="I4472" i="27"/>
  <c r="I4471" i="27"/>
  <c r="I4470" i="27"/>
  <c r="I4469" i="27"/>
  <c r="I4468" i="27"/>
  <c r="I4467" i="27"/>
  <c r="I4466" i="27"/>
  <c r="I4465" i="27"/>
  <c r="I4464" i="27"/>
  <c r="I4463" i="27"/>
  <c r="I4462" i="27"/>
  <c r="I4461" i="27"/>
  <c r="I4460" i="27"/>
  <c r="I4459" i="27"/>
  <c r="I4458" i="27"/>
  <c r="I4457" i="27"/>
  <c r="I4456" i="27"/>
  <c r="I4455" i="27"/>
  <c r="I4454" i="27"/>
  <c r="I4453" i="27"/>
  <c r="I4452" i="27"/>
  <c r="I4451" i="27"/>
  <c r="I4450" i="27"/>
  <c r="I4449" i="27"/>
  <c r="I4448" i="27"/>
  <c r="I4447" i="27"/>
  <c r="I4446" i="27"/>
  <c r="I4445" i="27"/>
  <c r="I4444" i="27"/>
  <c r="I4443" i="27"/>
  <c r="I4442" i="27"/>
  <c r="I4441" i="27"/>
  <c r="I4440" i="27"/>
  <c r="I4439" i="27"/>
  <c r="I4438" i="27"/>
  <c r="I4437" i="27"/>
  <c r="I4436" i="27"/>
  <c r="I4435" i="27"/>
  <c r="I4434" i="27"/>
  <c r="I4433" i="27"/>
  <c r="I4432" i="27"/>
  <c r="I4431" i="27"/>
  <c r="I4430" i="27"/>
  <c r="I4429" i="27"/>
  <c r="I4428" i="27"/>
  <c r="I4427" i="27"/>
  <c r="I4426" i="27"/>
  <c r="I4425" i="27"/>
  <c r="I4424" i="27"/>
  <c r="I4423" i="27"/>
  <c r="I4422" i="27"/>
  <c r="I4421" i="27"/>
  <c r="I4420" i="27"/>
  <c r="I4419" i="27"/>
  <c r="I4418" i="27"/>
  <c r="I4417" i="27"/>
  <c r="I4416" i="27"/>
  <c r="I4415" i="27"/>
  <c r="I4414" i="27"/>
  <c r="I4413" i="27"/>
  <c r="I4412" i="27"/>
  <c r="I4411" i="27"/>
  <c r="I4410" i="27"/>
  <c r="I4409" i="27"/>
  <c r="I4408" i="27"/>
  <c r="I4407" i="27"/>
  <c r="I4406" i="27"/>
  <c r="I4405" i="27"/>
  <c r="I4404" i="27"/>
  <c r="I4403" i="27"/>
  <c r="I4402" i="27"/>
  <c r="I4401" i="27"/>
  <c r="I4400" i="27"/>
  <c r="I4399" i="27"/>
  <c r="I4398" i="27"/>
  <c r="I4397" i="27"/>
  <c r="I4396" i="27"/>
  <c r="I4395" i="27"/>
  <c r="I4394" i="27"/>
  <c r="I4393" i="27"/>
  <c r="I4392" i="27"/>
  <c r="I4391" i="27"/>
  <c r="I4390" i="27"/>
  <c r="I4389" i="27"/>
  <c r="I4388" i="27"/>
  <c r="I4387" i="27"/>
  <c r="I4386" i="27"/>
  <c r="I4385" i="27"/>
  <c r="I4384" i="27"/>
  <c r="I4383" i="27"/>
  <c r="I4382" i="27"/>
  <c r="I4381" i="27"/>
  <c r="I4380" i="27"/>
  <c r="I4379" i="27"/>
  <c r="I4378" i="27"/>
  <c r="I4377" i="27"/>
  <c r="I4376" i="27"/>
  <c r="I4375" i="27"/>
  <c r="I4374" i="27"/>
  <c r="I4373" i="27"/>
  <c r="I4372" i="27"/>
  <c r="I4371" i="27"/>
  <c r="I4370" i="27"/>
  <c r="I4369" i="27"/>
  <c r="I4368" i="27"/>
  <c r="I4367" i="27"/>
  <c r="I4366" i="27"/>
  <c r="I4365" i="27"/>
  <c r="I4364" i="27"/>
  <c r="I4363" i="27"/>
  <c r="I4362" i="27"/>
  <c r="I4361" i="27"/>
  <c r="I4360" i="27"/>
  <c r="I4359" i="27"/>
  <c r="I4358" i="27"/>
  <c r="I4357" i="27"/>
  <c r="I4356" i="27"/>
  <c r="I4355" i="27"/>
  <c r="I4354" i="27"/>
  <c r="I4353" i="27"/>
  <c r="I4352" i="27"/>
  <c r="I4351" i="27"/>
  <c r="I4350" i="27"/>
  <c r="I4349" i="27"/>
  <c r="I4348" i="27"/>
  <c r="I4347" i="27"/>
  <c r="I4346" i="27"/>
  <c r="I4345" i="27"/>
  <c r="I4344" i="27"/>
  <c r="I4343" i="27"/>
  <c r="I4342" i="27"/>
  <c r="I4341" i="27"/>
  <c r="I4340" i="27"/>
  <c r="I4339" i="27"/>
  <c r="I4338" i="27"/>
  <c r="I4337" i="27"/>
  <c r="I4336" i="27"/>
  <c r="I4335" i="27"/>
  <c r="I4334" i="27"/>
  <c r="I4333" i="27"/>
  <c r="I4332" i="27"/>
  <c r="I4331" i="27"/>
  <c r="I4330" i="27"/>
  <c r="I4329" i="27"/>
  <c r="I4328" i="27"/>
  <c r="I4327" i="27"/>
  <c r="I4326" i="27"/>
  <c r="I4325" i="27"/>
  <c r="I4324" i="27"/>
  <c r="I4323" i="27"/>
  <c r="I4322" i="27"/>
  <c r="I4321" i="27"/>
  <c r="I4320" i="27"/>
  <c r="I4319" i="27"/>
  <c r="I4318" i="27"/>
  <c r="I4317" i="27"/>
  <c r="I4316" i="27"/>
  <c r="I4315" i="27"/>
  <c r="I4314" i="27"/>
  <c r="I4313" i="27"/>
  <c r="I4312" i="27"/>
  <c r="I4311" i="27"/>
  <c r="I4310" i="27"/>
  <c r="I4309" i="27"/>
  <c r="I4308" i="27"/>
  <c r="I4307" i="27"/>
  <c r="I4306" i="27"/>
  <c r="I4305" i="27"/>
  <c r="I4304" i="27"/>
  <c r="I4303" i="27"/>
  <c r="I4302" i="27"/>
  <c r="I4301" i="27"/>
  <c r="I4300" i="27"/>
  <c r="I4299" i="27"/>
  <c r="I4298" i="27"/>
  <c r="I4297" i="27"/>
  <c r="I4296" i="27"/>
  <c r="I4295" i="27"/>
  <c r="I4294" i="27"/>
  <c r="I4293" i="27"/>
  <c r="I4292" i="27"/>
  <c r="I4291" i="27"/>
  <c r="I4290" i="27"/>
  <c r="I4289" i="27"/>
  <c r="I4288" i="27"/>
  <c r="I4287" i="27"/>
  <c r="I4286" i="27"/>
  <c r="I4285" i="27"/>
  <c r="I4284" i="27"/>
  <c r="I4283" i="27"/>
  <c r="I4282" i="27"/>
  <c r="I4281" i="27"/>
  <c r="I4280" i="27"/>
  <c r="I4279" i="27"/>
  <c r="I4278" i="27"/>
  <c r="I4277" i="27"/>
  <c r="I4276" i="27"/>
  <c r="I4275" i="27"/>
  <c r="I4274" i="27"/>
  <c r="I4273" i="27"/>
  <c r="I4272" i="27"/>
  <c r="I4271" i="27"/>
  <c r="I4270" i="27"/>
  <c r="I4269" i="27"/>
  <c r="I4268" i="27"/>
  <c r="I4267" i="27"/>
  <c r="I4266" i="27"/>
  <c r="I4265" i="27"/>
  <c r="I4264" i="27"/>
  <c r="I4263" i="27"/>
  <c r="I4262" i="27"/>
  <c r="I4261" i="27"/>
  <c r="I4260" i="27"/>
  <c r="I4259" i="27"/>
  <c r="I4258" i="27"/>
  <c r="I4257" i="27"/>
  <c r="I4256" i="27"/>
  <c r="I4255" i="27"/>
  <c r="I4254" i="27"/>
  <c r="I4253" i="27"/>
  <c r="I4252" i="27"/>
  <c r="I4251" i="27"/>
  <c r="I4250" i="27"/>
  <c r="I4249" i="27"/>
  <c r="I4248" i="27"/>
  <c r="I4247" i="27"/>
  <c r="I4246" i="27"/>
  <c r="I4245" i="27"/>
  <c r="I4244" i="27"/>
  <c r="I4243" i="27"/>
  <c r="I4242" i="27"/>
  <c r="I4241" i="27"/>
  <c r="I4240" i="27"/>
  <c r="I4239" i="27"/>
  <c r="I4238" i="27"/>
  <c r="I4237" i="27"/>
  <c r="I4236" i="27"/>
  <c r="I4235" i="27"/>
  <c r="I4234" i="27"/>
  <c r="I4233" i="27"/>
  <c r="I4232" i="27"/>
  <c r="I4231" i="27"/>
  <c r="I4230" i="27"/>
  <c r="I4229" i="27"/>
  <c r="I4228" i="27"/>
  <c r="I4227" i="27"/>
  <c r="I4226" i="27"/>
  <c r="I4225" i="27"/>
  <c r="I4224" i="27"/>
  <c r="I4223" i="27"/>
  <c r="I4222" i="27"/>
  <c r="I4221" i="27"/>
  <c r="I4220" i="27"/>
  <c r="I4219" i="27"/>
  <c r="I4218" i="27"/>
  <c r="I4217" i="27"/>
  <c r="I4216" i="27"/>
  <c r="I4215" i="27"/>
  <c r="I4214" i="27"/>
  <c r="I4213" i="27"/>
  <c r="I4212" i="27"/>
  <c r="I4211" i="27"/>
  <c r="I4210" i="27"/>
  <c r="I4209" i="27"/>
  <c r="I4208" i="27"/>
  <c r="I4207" i="27"/>
  <c r="I4206" i="27"/>
  <c r="I4205" i="27"/>
  <c r="I4204" i="27"/>
  <c r="I4203" i="27"/>
  <c r="I4202" i="27"/>
  <c r="I4201" i="27"/>
  <c r="I4200" i="27"/>
  <c r="I4199" i="27"/>
  <c r="I4198" i="27"/>
  <c r="I4197" i="27"/>
  <c r="I4196" i="27"/>
  <c r="I4195" i="27"/>
  <c r="I4194" i="27"/>
  <c r="I4193" i="27"/>
  <c r="I4192" i="27"/>
  <c r="I4191" i="27"/>
  <c r="I4190" i="27"/>
  <c r="I4189" i="27"/>
  <c r="I4188" i="27"/>
  <c r="I4187" i="27"/>
  <c r="I4186" i="27"/>
  <c r="I4185" i="27"/>
  <c r="I4184" i="27"/>
  <c r="I4183" i="27"/>
  <c r="I4182" i="27"/>
  <c r="I4181" i="27"/>
  <c r="I4180" i="27"/>
  <c r="I4179" i="27"/>
  <c r="I4178" i="27"/>
  <c r="I4177" i="27"/>
  <c r="I4176" i="27"/>
  <c r="I4175" i="27"/>
  <c r="I4174" i="27"/>
  <c r="I4173" i="27"/>
  <c r="I4172" i="27"/>
  <c r="I4171" i="27"/>
  <c r="I4170" i="27"/>
  <c r="I4169" i="27"/>
  <c r="I4168" i="27"/>
  <c r="I4167" i="27"/>
  <c r="I4166" i="27"/>
  <c r="I4165" i="27"/>
  <c r="I4164" i="27"/>
  <c r="I4163" i="27"/>
  <c r="I4162" i="27"/>
  <c r="I4161" i="27"/>
  <c r="I4160" i="27"/>
  <c r="I4159" i="27"/>
  <c r="I4158" i="27"/>
  <c r="I4157" i="27"/>
  <c r="I4156" i="27"/>
  <c r="I4155" i="27"/>
  <c r="I4154" i="27"/>
  <c r="I4153" i="27"/>
  <c r="I4152" i="27"/>
  <c r="I4151" i="27"/>
  <c r="I4150" i="27"/>
  <c r="I4149" i="27"/>
  <c r="I4148" i="27"/>
  <c r="I4147" i="27"/>
  <c r="I4146" i="27"/>
  <c r="I4145" i="27"/>
  <c r="I4144" i="27"/>
  <c r="I4143" i="27"/>
  <c r="I4142" i="27"/>
  <c r="I4141" i="27"/>
  <c r="I4140" i="27"/>
  <c r="I4139" i="27"/>
  <c r="I4138" i="27"/>
  <c r="I4137" i="27"/>
  <c r="I4136" i="27"/>
  <c r="I4135" i="27"/>
  <c r="I4134" i="27"/>
  <c r="I4133" i="27"/>
  <c r="I4132" i="27"/>
  <c r="I4131" i="27"/>
  <c r="I4130" i="27"/>
  <c r="I4129" i="27"/>
  <c r="I4128" i="27"/>
  <c r="I4127" i="27"/>
  <c r="I4126" i="27"/>
  <c r="I4125" i="27"/>
  <c r="I4124" i="27"/>
  <c r="I4123" i="27"/>
  <c r="I4122" i="27"/>
  <c r="I4121" i="27"/>
  <c r="I4120" i="27"/>
  <c r="I4119" i="27"/>
  <c r="I4118" i="27"/>
  <c r="I4117" i="27"/>
  <c r="I4116" i="27"/>
  <c r="I4115" i="27"/>
  <c r="I4114" i="27"/>
  <c r="I4113" i="27"/>
  <c r="I4112" i="27"/>
  <c r="I4111" i="27"/>
  <c r="I4110" i="27"/>
  <c r="I4109" i="27"/>
  <c r="I4108" i="27"/>
  <c r="I4107" i="27"/>
  <c r="I4106" i="27"/>
  <c r="I4105" i="27"/>
  <c r="I4104" i="27"/>
  <c r="I4103" i="27"/>
  <c r="I4102" i="27"/>
  <c r="I4101" i="27"/>
  <c r="I4100" i="27"/>
  <c r="I4099" i="27"/>
  <c r="I4098" i="27"/>
  <c r="I4097" i="27"/>
  <c r="I4096" i="27"/>
  <c r="I4095" i="27"/>
  <c r="I4094" i="27"/>
  <c r="I4093" i="27"/>
  <c r="I4092" i="27"/>
  <c r="I4091" i="27"/>
  <c r="I4090" i="27"/>
  <c r="I4089" i="27"/>
  <c r="I4088" i="27"/>
  <c r="I4087" i="27"/>
  <c r="I4086" i="27"/>
  <c r="I4085" i="27"/>
  <c r="I4084" i="27"/>
  <c r="I4083" i="27"/>
  <c r="I4082" i="27"/>
  <c r="I4081" i="27"/>
  <c r="I4080" i="27"/>
  <c r="I4079" i="27"/>
  <c r="I4078" i="27"/>
  <c r="I4077" i="27"/>
  <c r="I4076" i="27"/>
  <c r="I4075" i="27"/>
  <c r="I4074" i="27"/>
  <c r="I4073" i="27"/>
  <c r="I4072" i="27"/>
  <c r="I4071" i="27"/>
  <c r="I4070" i="27"/>
  <c r="I4069" i="27"/>
  <c r="I4068" i="27"/>
  <c r="I4067" i="27"/>
  <c r="I4066" i="27"/>
  <c r="I4065" i="27"/>
  <c r="I4064" i="27"/>
  <c r="I4063" i="27"/>
  <c r="I4062" i="27"/>
  <c r="I4061" i="27"/>
  <c r="I4060" i="27"/>
  <c r="I4059" i="27"/>
  <c r="I4058" i="27"/>
  <c r="I4057" i="27"/>
  <c r="I4056" i="27"/>
  <c r="I4055" i="27"/>
  <c r="I4054" i="27"/>
  <c r="I4053" i="27"/>
  <c r="I4052" i="27"/>
  <c r="I4051" i="27"/>
  <c r="I4050" i="27"/>
  <c r="I4049" i="27"/>
  <c r="I4048" i="27"/>
  <c r="I4047" i="27"/>
  <c r="I4046" i="27"/>
  <c r="I4045" i="27"/>
  <c r="I4044" i="27"/>
  <c r="I4043" i="27"/>
  <c r="I4042" i="27"/>
  <c r="I4041" i="27"/>
  <c r="I4040" i="27"/>
  <c r="I4039" i="27"/>
  <c r="I4038" i="27"/>
  <c r="I4037" i="27"/>
  <c r="I4036" i="27"/>
  <c r="I4035" i="27"/>
  <c r="I4034" i="27"/>
  <c r="I4033" i="27"/>
  <c r="I4032" i="27"/>
  <c r="I4031" i="27"/>
  <c r="I4030" i="27"/>
  <c r="I4029" i="27"/>
  <c r="I4028" i="27"/>
  <c r="I4027" i="27"/>
  <c r="I4026" i="27"/>
  <c r="I4025" i="27"/>
  <c r="I4024" i="27"/>
  <c r="I4023" i="27"/>
  <c r="I4022" i="27"/>
  <c r="I4021" i="27"/>
  <c r="I4020" i="27"/>
  <c r="I4019" i="27"/>
  <c r="I4018" i="27"/>
  <c r="I4017" i="27"/>
  <c r="I4016" i="27"/>
  <c r="I4015" i="27"/>
  <c r="I4014" i="27"/>
  <c r="I4013" i="27"/>
  <c r="I4012" i="27"/>
  <c r="I4011" i="27"/>
  <c r="I4010" i="27"/>
  <c r="I4009" i="27"/>
  <c r="I4008" i="27"/>
  <c r="I4007" i="27"/>
  <c r="I4006" i="27"/>
  <c r="I4005" i="27"/>
  <c r="I4004" i="27"/>
  <c r="I4003" i="27"/>
  <c r="I4002" i="27"/>
  <c r="I4001" i="27"/>
  <c r="I4000" i="27"/>
  <c r="I3999" i="27"/>
  <c r="I3998" i="27"/>
  <c r="I3997" i="27"/>
  <c r="I3996" i="27"/>
  <c r="I3995" i="27"/>
  <c r="I3994" i="27"/>
  <c r="I3993" i="27"/>
  <c r="I3992" i="27"/>
  <c r="I3991" i="27"/>
  <c r="I3990" i="27"/>
  <c r="I3989" i="27"/>
  <c r="I3988" i="27"/>
  <c r="I3987" i="27"/>
  <c r="I3986" i="27"/>
  <c r="I3985" i="27"/>
  <c r="I3984" i="27"/>
  <c r="I3983" i="27"/>
  <c r="I3982" i="27"/>
  <c r="I3981" i="27"/>
  <c r="I3980" i="27"/>
  <c r="I3979" i="27"/>
  <c r="I3978" i="27"/>
  <c r="I3977" i="27"/>
  <c r="I3976" i="27"/>
  <c r="I3975" i="27"/>
  <c r="I3974" i="27"/>
  <c r="I3973" i="27"/>
  <c r="I3972" i="27"/>
  <c r="I3971" i="27"/>
  <c r="I3970" i="27"/>
  <c r="I3969" i="27"/>
  <c r="I3968" i="27"/>
  <c r="I3967" i="27"/>
  <c r="I3966" i="27"/>
  <c r="I3965" i="27"/>
  <c r="I3964" i="27"/>
  <c r="I3963" i="27"/>
  <c r="I3962" i="27"/>
  <c r="I3961" i="27"/>
  <c r="I3960" i="27"/>
  <c r="I3959" i="27"/>
  <c r="I3958" i="27"/>
  <c r="I3957" i="27"/>
  <c r="I3956" i="27"/>
  <c r="I3955" i="27"/>
  <c r="I3954" i="27"/>
  <c r="I3953" i="27"/>
  <c r="I3952" i="27"/>
  <c r="I3951" i="27"/>
  <c r="I3950" i="27"/>
  <c r="I3949" i="27"/>
  <c r="I3948" i="27"/>
  <c r="I3947" i="27"/>
  <c r="I3946" i="27"/>
  <c r="I3945" i="27"/>
  <c r="I3944" i="27"/>
  <c r="I3943" i="27"/>
  <c r="I3942" i="27"/>
  <c r="I3941" i="27"/>
  <c r="I3940" i="27"/>
  <c r="I3939" i="27"/>
  <c r="I3938" i="27"/>
  <c r="I3937" i="27"/>
  <c r="I3936" i="27"/>
  <c r="I3935" i="27"/>
  <c r="I3934" i="27"/>
  <c r="I3933" i="27"/>
  <c r="I3932" i="27"/>
  <c r="I3931" i="27"/>
  <c r="I3930" i="27"/>
  <c r="I3929" i="27"/>
  <c r="I3928" i="27"/>
  <c r="I3927" i="27"/>
  <c r="I3926" i="27"/>
  <c r="I3925" i="27"/>
  <c r="I3924" i="27"/>
  <c r="I3923" i="27"/>
  <c r="I3922" i="27"/>
  <c r="I3921" i="27"/>
  <c r="I3920" i="27"/>
  <c r="I3919" i="27"/>
  <c r="I3918" i="27"/>
  <c r="I3917" i="27"/>
  <c r="I3916" i="27"/>
  <c r="I3915" i="27"/>
  <c r="I3914" i="27"/>
  <c r="I3913" i="27"/>
  <c r="I3912" i="27"/>
  <c r="I3911" i="27"/>
  <c r="I3910" i="27"/>
  <c r="I3909" i="27"/>
  <c r="I3908" i="27"/>
  <c r="I3907" i="27"/>
  <c r="I3906" i="27"/>
  <c r="I3905" i="27"/>
  <c r="I3904" i="27"/>
  <c r="I3903" i="27"/>
  <c r="I3902" i="27"/>
  <c r="I3901" i="27"/>
  <c r="I3900" i="27"/>
  <c r="I3899" i="27"/>
  <c r="I3898" i="27"/>
  <c r="I3897" i="27"/>
  <c r="I3896" i="27"/>
  <c r="I3895" i="27"/>
  <c r="I3894" i="27"/>
  <c r="I3893" i="27"/>
  <c r="I3892" i="27"/>
  <c r="I3891" i="27"/>
  <c r="I3890" i="27"/>
  <c r="I3889" i="27"/>
  <c r="I3888" i="27"/>
  <c r="I3887" i="27"/>
  <c r="I3886" i="27"/>
  <c r="I3885" i="27"/>
  <c r="I3884" i="27"/>
  <c r="I3883" i="27"/>
  <c r="I3882" i="27"/>
  <c r="I3881" i="27"/>
  <c r="I3880" i="27"/>
  <c r="I3879" i="27"/>
  <c r="I3878" i="27"/>
  <c r="I3877" i="27"/>
  <c r="I3876" i="27"/>
  <c r="I3875" i="27"/>
  <c r="I3874" i="27"/>
  <c r="I3873" i="27"/>
  <c r="I3872" i="27"/>
  <c r="I3871" i="27"/>
  <c r="I3870" i="27"/>
  <c r="I3869" i="27"/>
  <c r="I3868" i="27"/>
  <c r="I3867" i="27"/>
  <c r="I3866" i="27"/>
  <c r="I3865" i="27"/>
  <c r="I3864" i="27"/>
  <c r="I3863" i="27"/>
  <c r="I3862" i="27"/>
  <c r="I3861" i="27"/>
  <c r="I3860" i="27"/>
  <c r="I3859" i="27"/>
  <c r="I3858" i="27"/>
  <c r="I3857" i="27"/>
  <c r="I3856" i="27"/>
  <c r="I3855" i="27"/>
  <c r="I3854" i="27"/>
  <c r="I3853" i="27"/>
  <c r="I3852" i="27"/>
  <c r="I3851" i="27"/>
  <c r="I3850" i="27"/>
  <c r="I3849" i="27"/>
  <c r="I3848" i="27"/>
  <c r="I3847" i="27"/>
  <c r="I3846" i="27"/>
  <c r="I3845" i="27"/>
  <c r="I3844" i="27"/>
  <c r="I3843" i="27"/>
  <c r="I3842" i="27"/>
  <c r="I3841" i="27"/>
  <c r="I3840" i="27"/>
  <c r="I3839" i="27"/>
  <c r="I3838" i="27"/>
  <c r="I3837" i="27"/>
  <c r="I3836" i="27"/>
  <c r="I3835" i="27"/>
  <c r="I3834" i="27"/>
  <c r="I3833" i="27"/>
  <c r="I3832" i="27"/>
  <c r="I3831" i="27"/>
  <c r="I3830" i="27"/>
  <c r="I3829" i="27"/>
  <c r="I3828" i="27"/>
  <c r="I3827" i="27"/>
  <c r="I3826" i="27"/>
  <c r="I3825" i="27"/>
  <c r="I3824" i="27"/>
  <c r="I3823" i="27"/>
  <c r="I3822" i="27"/>
  <c r="I3821" i="27"/>
  <c r="I3820" i="27"/>
  <c r="I3819" i="27"/>
  <c r="I3818" i="27"/>
  <c r="I3817" i="27"/>
  <c r="I3816" i="27"/>
  <c r="I3815" i="27"/>
  <c r="I3814" i="27"/>
  <c r="I3813" i="27"/>
  <c r="I3812" i="27"/>
  <c r="I3811" i="27"/>
  <c r="I3810" i="27"/>
  <c r="I3809" i="27"/>
  <c r="I3808" i="27"/>
  <c r="I3807" i="27"/>
  <c r="I3806" i="27"/>
  <c r="I3805" i="27"/>
  <c r="I3804" i="27"/>
  <c r="I3803" i="27"/>
  <c r="I3802" i="27"/>
  <c r="I3801" i="27"/>
  <c r="I3800" i="27"/>
  <c r="I3799" i="27"/>
  <c r="I3798" i="27"/>
  <c r="I3797" i="27"/>
  <c r="I3796" i="27"/>
  <c r="I3795" i="27"/>
  <c r="I3794" i="27"/>
  <c r="I3793" i="27"/>
  <c r="I3792" i="27"/>
  <c r="I3791" i="27"/>
  <c r="I3790" i="27"/>
  <c r="I3789" i="27"/>
  <c r="I3788" i="27"/>
  <c r="I3787" i="27"/>
  <c r="I3786" i="27"/>
  <c r="I3785" i="27"/>
  <c r="I3784" i="27"/>
  <c r="I3783" i="27"/>
  <c r="I3782" i="27"/>
  <c r="I3781" i="27"/>
  <c r="I3780" i="27"/>
  <c r="I3779" i="27"/>
  <c r="I3778" i="27"/>
  <c r="I3777" i="27"/>
  <c r="I3776" i="27"/>
  <c r="I3775" i="27"/>
  <c r="I3774" i="27"/>
  <c r="I3773" i="27"/>
  <c r="I3772" i="27"/>
  <c r="I3771" i="27"/>
  <c r="I3770" i="27"/>
  <c r="I3769" i="27"/>
  <c r="I3768" i="27"/>
  <c r="I3767" i="27"/>
  <c r="I3766" i="27"/>
  <c r="I3765" i="27"/>
  <c r="I3764" i="27"/>
  <c r="I3763" i="27"/>
  <c r="I3762" i="27"/>
  <c r="I3761" i="27"/>
  <c r="I3760" i="27"/>
  <c r="I3759" i="27"/>
  <c r="I3758" i="27"/>
  <c r="I3757" i="27"/>
  <c r="I3756" i="27"/>
  <c r="I3755" i="27"/>
  <c r="I3754" i="27"/>
  <c r="I3753" i="27"/>
  <c r="I3752" i="27"/>
  <c r="I3751" i="27"/>
  <c r="I3750" i="27"/>
  <c r="I3749" i="27"/>
  <c r="I3748" i="27"/>
  <c r="I3747" i="27"/>
  <c r="I3746" i="27"/>
  <c r="I3745" i="27"/>
  <c r="I3744" i="27"/>
  <c r="I3743" i="27"/>
  <c r="I3742" i="27"/>
  <c r="I3741" i="27"/>
  <c r="I3740" i="27"/>
  <c r="I3739" i="27"/>
  <c r="I3738" i="27"/>
  <c r="I3737" i="27"/>
  <c r="I3736" i="27"/>
  <c r="I3735" i="27"/>
  <c r="I3734" i="27"/>
  <c r="I3733" i="27"/>
  <c r="I3732" i="27"/>
  <c r="I3731" i="27"/>
  <c r="I3730" i="27"/>
  <c r="I3729" i="27"/>
  <c r="I3728" i="27"/>
  <c r="I3727" i="27"/>
  <c r="I3726" i="27"/>
  <c r="I3725" i="27"/>
  <c r="I3724" i="27"/>
  <c r="I3723" i="27"/>
  <c r="I3722" i="27"/>
  <c r="I3721" i="27"/>
  <c r="I3720" i="27"/>
  <c r="I3719" i="27"/>
  <c r="I3718" i="27"/>
  <c r="I3717" i="27"/>
  <c r="I3716" i="27"/>
  <c r="I3715" i="27"/>
  <c r="I3714" i="27"/>
  <c r="I3713" i="27"/>
  <c r="I3712" i="27"/>
  <c r="I3711" i="27"/>
  <c r="I3710" i="27"/>
  <c r="I3709" i="27"/>
  <c r="I3708" i="27"/>
  <c r="I3707" i="27"/>
  <c r="I3706" i="27"/>
  <c r="I3705" i="27"/>
  <c r="I3704" i="27"/>
  <c r="I3703" i="27"/>
  <c r="I3702" i="27"/>
  <c r="I3701" i="27"/>
  <c r="I3700" i="27"/>
  <c r="I3699" i="27"/>
  <c r="I3698" i="27"/>
  <c r="I3697" i="27"/>
  <c r="I3696" i="27"/>
  <c r="I3695" i="27"/>
  <c r="I3694" i="27"/>
  <c r="I3693" i="27"/>
  <c r="I3692" i="27"/>
  <c r="I3691" i="27"/>
  <c r="I3690" i="27"/>
  <c r="I3689" i="27"/>
  <c r="I3688" i="27"/>
  <c r="I3687" i="27"/>
  <c r="I3686" i="27"/>
  <c r="I3685" i="27"/>
  <c r="I3684" i="27"/>
  <c r="I3683" i="27"/>
  <c r="I3682" i="27"/>
  <c r="I3681" i="27"/>
  <c r="I3680" i="27"/>
  <c r="I3679" i="27"/>
  <c r="I3678" i="27"/>
  <c r="I3677" i="27"/>
  <c r="I3676" i="27"/>
  <c r="I3675" i="27"/>
  <c r="I3674" i="27"/>
  <c r="I3673" i="27"/>
  <c r="I3672" i="27"/>
  <c r="I3671" i="27"/>
  <c r="I3670" i="27"/>
  <c r="I3669" i="27"/>
  <c r="I3668" i="27"/>
  <c r="I3667" i="27"/>
  <c r="I3666" i="27"/>
  <c r="I3665" i="27"/>
  <c r="I3664" i="27"/>
  <c r="I3663" i="27"/>
  <c r="I3662" i="27"/>
  <c r="I3661" i="27"/>
  <c r="I3660" i="27"/>
  <c r="I3659" i="27"/>
  <c r="I3658" i="27"/>
  <c r="I3657" i="27"/>
  <c r="I3656" i="27"/>
  <c r="I3655" i="27"/>
  <c r="I3654" i="27"/>
  <c r="I3653" i="27"/>
  <c r="I3652" i="27"/>
  <c r="I3651" i="27"/>
  <c r="I3650" i="27"/>
  <c r="I3649" i="27"/>
  <c r="I3648" i="27"/>
  <c r="I3647" i="27"/>
  <c r="I3646" i="27"/>
  <c r="I3645" i="27"/>
  <c r="I3644" i="27"/>
  <c r="I3643" i="27"/>
  <c r="I3642" i="27"/>
  <c r="I3641" i="27"/>
  <c r="I3640" i="27"/>
  <c r="I3639" i="27"/>
  <c r="I3638" i="27"/>
  <c r="I3637" i="27"/>
  <c r="I3636" i="27"/>
  <c r="I3635" i="27"/>
  <c r="I3634" i="27"/>
  <c r="I3633" i="27"/>
  <c r="I3632" i="27"/>
  <c r="I3631" i="27"/>
  <c r="I3630" i="27"/>
  <c r="I3629" i="27"/>
  <c r="I3628" i="27"/>
  <c r="I3627" i="27"/>
  <c r="I3626" i="27"/>
  <c r="I3625" i="27"/>
  <c r="I3624" i="27"/>
  <c r="I3623" i="27"/>
  <c r="I3622" i="27"/>
  <c r="I3621" i="27"/>
  <c r="I3620" i="27"/>
  <c r="I3619" i="27"/>
  <c r="I3618" i="27"/>
  <c r="I3617" i="27"/>
  <c r="I3616" i="27"/>
  <c r="I3615" i="27"/>
  <c r="I3614" i="27"/>
  <c r="I3613" i="27"/>
  <c r="I3612" i="27"/>
  <c r="I3611" i="27"/>
  <c r="I3610" i="27"/>
  <c r="I3609" i="27"/>
  <c r="I3608" i="27"/>
  <c r="I3607" i="27"/>
  <c r="I3606" i="27"/>
  <c r="I3605" i="27"/>
  <c r="I3604" i="27"/>
  <c r="I3603" i="27"/>
  <c r="I3602" i="27"/>
  <c r="I3601" i="27"/>
  <c r="I3600" i="27"/>
  <c r="I3599" i="27"/>
  <c r="I3598" i="27"/>
  <c r="I3597" i="27"/>
  <c r="I3596" i="27"/>
  <c r="I3595" i="27"/>
  <c r="I3594" i="27"/>
  <c r="I3593" i="27"/>
  <c r="I3592" i="27"/>
  <c r="I3591" i="27"/>
  <c r="I3590" i="27"/>
  <c r="I3589" i="27"/>
  <c r="I3588" i="27"/>
  <c r="I3587" i="27"/>
  <c r="I3586" i="27"/>
  <c r="I3585" i="27"/>
  <c r="I3584" i="27"/>
  <c r="I3583" i="27"/>
  <c r="I3582" i="27"/>
  <c r="I3581" i="27"/>
  <c r="I3580" i="27"/>
  <c r="I3579" i="27"/>
  <c r="I3578" i="27"/>
  <c r="I3577" i="27"/>
  <c r="I3576" i="27"/>
  <c r="I3575" i="27"/>
  <c r="I3574" i="27"/>
  <c r="I3573" i="27"/>
  <c r="I3572" i="27"/>
  <c r="I3571" i="27"/>
  <c r="I3570" i="27"/>
  <c r="I3569" i="27"/>
  <c r="I3568" i="27"/>
  <c r="I3567" i="27"/>
  <c r="I3566" i="27"/>
  <c r="I3565" i="27"/>
  <c r="I3564" i="27"/>
  <c r="I3563" i="27"/>
  <c r="I3562" i="27"/>
  <c r="I3561" i="27"/>
  <c r="I3560" i="27"/>
  <c r="I3559" i="27"/>
  <c r="I3558" i="27"/>
  <c r="I3557" i="27"/>
  <c r="I3556" i="27"/>
  <c r="I3555" i="27"/>
  <c r="I3554" i="27"/>
  <c r="I3553" i="27"/>
  <c r="I3552" i="27"/>
  <c r="I3551" i="27"/>
  <c r="I3550" i="27"/>
  <c r="I3549" i="27"/>
  <c r="I3548" i="27"/>
  <c r="I3547" i="27"/>
  <c r="I3546" i="27"/>
  <c r="I3545" i="27"/>
  <c r="I3544" i="27"/>
  <c r="I3543" i="27"/>
  <c r="I3542" i="27"/>
  <c r="I3541" i="27"/>
  <c r="I3540" i="27"/>
  <c r="I3539" i="27"/>
  <c r="I3538" i="27"/>
  <c r="I3537" i="27"/>
  <c r="I3536" i="27"/>
  <c r="I3535" i="27"/>
  <c r="I3534" i="27"/>
  <c r="I3533" i="27"/>
  <c r="I3532" i="27"/>
  <c r="I3531" i="27"/>
  <c r="I3530" i="27"/>
  <c r="I3529" i="27"/>
  <c r="I3528" i="27"/>
  <c r="I3527" i="27"/>
  <c r="I3526" i="27"/>
  <c r="I3525" i="27"/>
  <c r="I3524" i="27"/>
  <c r="I3523" i="27"/>
  <c r="I3522" i="27"/>
  <c r="I3521" i="27"/>
  <c r="I3520" i="27"/>
  <c r="I3519" i="27"/>
  <c r="I3518" i="27"/>
  <c r="I3517" i="27"/>
  <c r="I3516" i="27"/>
  <c r="I3515" i="27"/>
  <c r="I3514" i="27"/>
  <c r="I3513" i="27"/>
  <c r="I3512" i="27"/>
  <c r="I3511" i="27"/>
  <c r="I3510" i="27"/>
  <c r="I3509" i="27"/>
  <c r="I3508" i="27"/>
  <c r="I3507" i="27"/>
  <c r="I3506" i="27"/>
  <c r="I3505" i="27"/>
  <c r="I3504" i="27"/>
  <c r="I3503" i="27"/>
  <c r="I3502" i="27"/>
  <c r="I3501" i="27"/>
  <c r="I3500" i="27"/>
  <c r="I3499" i="27"/>
  <c r="I3498" i="27"/>
  <c r="I3497" i="27"/>
  <c r="I3496" i="27"/>
  <c r="I3495" i="27"/>
  <c r="I3494" i="27"/>
  <c r="I3493" i="27"/>
  <c r="I3492" i="27"/>
  <c r="I3491" i="27"/>
  <c r="I3490" i="27"/>
  <c r="I3489" i="27"/>
  <c r="I3488" i="27"/>
  <c r="I3487" i="27"/>
  <c r="I3486" i="27"/>
  <c r="I3485" i="27"/>
  <c r="I3484" i="27"/>
  <c r="I3483" i="27"/>
  <c r="I3482" i="27"/>
  <c r="I3481" i="27"/>
  <c r="I3480" i="27"/>
  <c r="I3479" i="27"/>
  <c r="I3478" i="27"/>
  <c r="I3477" i="27"/>
  <c r="I3476" i="27"/>
  <c r="I3475" i="27"/>
  <c r="I3474" i="27"/>
  <c r="I3473" i="27"/>
  <c r="I3472" i="27"/>
  <c r="I3471" i="27"/>
  <c r="I3470" i="27"/>
  <c r="I3469" i="27"/>
  <c r="I3468" i="27"/>
  <c r="I3467" i="27"/>
  <c r="I3466" i="27"/>
  <c r="I3465" i="27"/>
  <c r="I3464" i="27"/>
  <c r="I3463" i="27"/>
  <c r="I3462" i="27"/>
  <c r="I3461" i="27"/>
  <c r="I3460" i="27"/>
  <c r="I3459" i="27"/>
  <c r="I3458" i="27"/>
  <c r="I3457" i="27"/>
  <c r="I3456" i="27"/>
  <c r="I3455" i="27"/>
  <c r="I3454" i="27"/>
  <c r="I3453" i="27"/>
  <c r="I3452" i="27"/>
  <c r="I3451" i="27"/>
  <c r="I3450" i="27"/>
  <c r="I3449" i="27"/>
  <c r="I3448" i="27"/>
  <c r="I3447" i="27"/>
  <c r="I3446" i="27"/>
  <c r="I3445" i="27"/>
  <c r="I3444" i="27"/>
  <c r="I3443" i="27"/>
  <c r="I3442" i="27"/>
  <c r="I3441" i="27"/>
  <c r="I3440" i="27"/>
  <c r="I3439" i="27"/>
  <c r="I3438" i="27"/>
  <c r="I3437" i="27"/>
  <c r="I3436" i="27"/>
  <c r="I3435" i="27"/>
  <c r="I3434" i="27"/>
  <c r="I3433" i="27"/>
  <c r="I3432" i="27"/>
  <c r="I3431" i="27"/>
  <c r="I3430" i="27"/>
  <c r="I3429" i="27"/>
  <c r="I3428" i="27"/>
  <c r="I3427" i="27"/>
  <c r="I3426" i="27"/>
  <c r="I3425" i="27"/>
  <c r="I3424" i="27"/>
  <c r="I3423" i="27"/>
  <c r="I3422" i="27"/>
  <c r="I3421" i="27"/>
  <c r="I3420" i="27"/>
  <c r="I3419" i="27"/>
  <c r="I3418" i="27"/>
  <c r="I3417" i="27"/>
  <c r="I3416" i="27"/>
  <c r="I3415" i="27"/>
  <c r="I3414" i="27"/>
  <c r="I3413" i="27"/>
  <c r="I3412" i="27"/>
  <c r="I3411" i="27"/>
  <c r="I3410" i="27"/>
  <c r="I3409" i="27"/>
  <c r="I3408" i="27"/>
  <c r="I3407" i="27"/>
  <c r="I3406" i="27"/>
  <c r="I3405" i="27"/>
  <c r="I3404" i="27"/>
  <c r="I3403" i="27"/>
  <c r="I3402" i="27"/>
  <c r="I3401" i="27"/>
  <c r="I3400" i="27"/>
  <c r="I3399" i="27"/>
  <c r="I3398" i="27"/>
  <c r="I3397" i="27"/>
  <c r="I3396" i="27"/>
  <c r="I3395" i="27"/>
  <c r="I3394" i="27"/>
  <c r="I3393" i="27"/>
  <c r="I3392" i="27"/>
  <c r="I3391" i="27"/>
  <c r="I3390" i="27"/>
  <c r="I3389" i="27"/>
  <c r="I3388" i="27"/>
  <c r="I3387" i="27"/>
  <c r="I3386" i="27"/>
  <c r="I3385" i="27"/>
  <c r="I3384" i="27"/>
  <c r="I3383" i="27"/>
  <c r="I3382" i="27"/>
  <c r="I3381" i="27"/>
  <c r="I3380" i="27"/>
  <c r="I3379" i="27"/>
  <c r="I3378" i="27"/>
  <c r="I3377" i="27"/>
  <c r="I3376" i="27"/>
  <c r="I3375" i="27"/>
  <c r="I3374" i="27"/>
  <c r="I3373" i="27"/>
  <c r="I3372" i="27"/>
  <c r="I3371" i="27"/>
  <c r="I3370" i="27"/>
  <c r="I3369" i="27"/>
  <c r="I3368" i="27"/>
  <c r="I3367" i="27"/>
  <c r="I3366" i="27"/>
  <c r="I3365" i="27"/>
  <c r="I3364" i="27"/>
  <c r="I3363" i="27"/>
  <c r="I3362" i="27"/>
  <c r="I3361" i="27"/>
  <c r="I3360" i="27"/>
  <c r="I3359" i="27"/>
  <c r="I3358" i="27"/>
  <c r="I3357" i="27"/>
  <c r="I3356" i="27"/>
  <c r="I3355" i="27"/>
  <c r="I3354" i="27"/>
  <c r="I3353" i="27"/>
  <c r="I3352" i="27"/>
  <c r="I3351" i="27"/>
  <c r="I3350" i="27"/>
  <c r="I3349" i="27"/>
  <c r="I3348" i="27"/>
  <c r="I3347" i="27"/>
  <c r="I3346" i="27"/>
  <c r="I3345" i="27"/>
  <c r="I3344" i="27"/>
  <c r="I3343" i="27"/>
  <c r="I3342" i="27"/>
  <c r="I3341" i="27"/>
  <c r="I3340" i="27"/>
  <c r="I3339" i="27"/>
  <c r="I3338" i="27"/>
  <c r="I3337" i="27"/>
  <c r="I3336" i="27"/>
  <c r="I3335" i="27"/>
  <c r="I3334" i="27"/>
  <c r="I3333" i="27"/>
  <c r="I3332" i="27"/>
  <c r="I3331" i="27"/>
  <c r="I3330" i="27"/>
  <c r="I3329" i="27"/>
  <c r="I3328" i="27"/>
  <c r="I3327" i="27"/>
  <c r="I3326" i="27"/>
  <c r="I3325" i="27"/>
  <c r="I3324" i="27"/>
  <c r="I3323" i="27"/>
  <c r="I3322" i="27"/>
  <c r="I3321" i="27"/>
  <c r="I3320" i="27"/>
  <c r="I3319" i="27"/>
  <c r="I3318" i="27"/>
  <c r="I3317" i="27"/>
  <c r="I3316" i="27"/>
  <c r="I3315" i="27"/>
  <c r="I3314" i="27"/>
  <c r="I3313" i="27"/>
  <c r="I3312" i="27"/>
  <c r="I3311" i="27"/>
  <c r="I3310" i="27"/>
  <c r="I3309" i="27"/>
  <c r="I3308" i="27"/>
  <c r="I3307" i="27"/>
  <c r="I3306" i="27"/>
  <c r="I3305" i="27"/>
  <c r="I3304" i="27"/>
  <c r="I3303" i="27"/>
  <c r="I3302" i="27"/>
  <c r="I3301" i="27"/>
  <c r="I3300" i="27"/>
  <c r="I3299" i="27"/>
  <c r="I3298" i="27"/>
  <c r="I3297" i="27"/>
  <c r="I3296" i="27"/>
  <c r="I3295" i="27"/>
  <c r="I3294" i="27"/>
  <c r="I3293" i="27"/>
  <c r="I3292" i="27"/>
  <c r="I3291" i="27"/>
  <c r="I3290" i="27"/>
  <c r="I3289" i="27"/>
  <c r="I3288" i="27"/>
  <c r="I3287" i="27"/>
  <c r="I3286" i="27"/>
  <c r="I3285" i="27"/>
  <c r="I3284" i="27"/>
  <c r="I3283" i="27"/>
  <c r="I3282" i="27"/>
  <c r="I3281" i="27"/>
  <c r="I3280" i="27"/>
  <c r="I3279" i="27"/>
  <c r="I3278" i="27"/>
  <c r="I3277" i="27"/>
  <c r="I3276" i="27"/>
  <c r="I3275" i="27"/>
  <c r="I3274" i="27"/>
  <c r="I3273" i="27"/>
  <c r="I3272" i="27"/>
  <c r="I3271" i="27"/>
  <c r="I3270" i="27"/>
  <c r="I3269" i="27"/>
  <c r="I3268" i="27"/>
  <c r="I3267" i="27"/>
  <c r="I3266" i="27"/>
  <c r="I3265" i="27"/>
  <c r="I3264" i="27"/>
  <c r="I3263" i="27"/>
  <c r="I3262" i="27"/>
  <c r="I3261" i="27"/>
  <c r="I3260" i="27"/>
  <c r="I3259" i="27"/>
  <c r="I3258" i="27"/>
  <c r="I3257" i="27"/>
  <c r="I3256" i="27"/>
  <c r="I3255" i="27"/>
  <c r="I3254" i="27"/>
  <c r="I3253" i="27"/>
  <c r="I3252" i="27"/>
  <c r="I3251" i="27"/>
  <c r="I3250" i="27"/>
  <c r="I3249" i="27"/>
  <c r="I3248" i="27"/>
  <c r="I3247" i="27"/>
  <c r="I3246" i="27"/>
  <c r="I3245" i="27"/>
  <c r="I3244" i="27"/>
  <c r="I3243" i="27"/>
  <c r="I3242" i="27"/>
  <c r="I3241" i="27"/>
  <c r="I3240" i="27"/>
  <c r="I3239" i="27"/>
  <c r="I3238" i="27"/>
  <c r="I3237" i="27"/>
  <c r="I3236" i="27"/>
  <c r="I3235" i="27"/>
  <c r="I3234" i="27"/>
  <c r="I3233" i="27"/>
  <c r="I3232" i="27"/>
  <c r="I3231" i="27"/>
  <c r="I3230" i="27"/>
  <c r="I3229" i="27"/>
  <c r="I3228" i="27"/>
  <c r="I3227" i="27"/>
  <c r="I3226" i="27"/>
  <c r="I3225" i="27"/>
  <c r="I3224" i="27"/>
  <c r="I3223" i="27"/>
  <c r="I3222" i="27"/>
  <c r="I3221" i="27"/>
  <c r="I3220" i="27"/>
  <c r="I3219" i="27"/>
  <c r="I3218" i="27"/>
  <c r="I3217" i="27"/>
  <c r="I3216" i="27"/>
  <c r="I3215" i="27"/>
  <c r="I3214" i="27"/>
  <c r="I3213" i="27"/>
  <c r="I3212" i="27"/>
  <c r="I3211" i="27"/>
  <c r="I3210" i="27"/>
  <c r="I3209" i="27"/>
  <c r="I3208" i="27"/>
  <c r="I3207" i="27"/>
  <c r="I3206" i="27"/>
  <c r="I3205" i="27"/>
  <c r="I3204" i="27"/>
  <c r="I3203" i="27"/>
  <c r="I3202" i="27"/>
  <c r="I3201" i="27"/>
  <c r="I3200" i="27"/>
  <c r="I3199" i="27"/>
  <c r="I3198" i="27"/>
  <c r="I3197" i="27"/>
  <c r="I3196" i="27"/>
  <c r="I3195" i="27"/>
  <c r="I3194" i="27"/>
  <c r="I3193" i="27"/>
  <c r="I3192" i="27"/>
  <c r="I3191" i="27"/>
  <c r="I3190" i="27"/>
  <c r="I3189" i="27"/>
  <c r="I3188" i="27"/>
  <c r="I3187" i="27"/>
  <c r="I3186" i="27"/>
  <c r="I3185" i="27"/>
  <c r="I3184" i="27"/>
  <c r="I3183" i="27"/>
  <c r="I3182" i="27"/>
  <c r="I3181" i="27"/>
  <c r="I3180" i="27"/>
  <c r="I3179" i="27"/>
  <c r="I3178" i="27"/>
  <c r="I3177" i="27"/>
  <c r="I3176" i="27"/>
  <c r="I3175" i="27"/>
  <c r="I3174" i="27"/>
  <c r="I3173" i="27"/>
  <c r="I3172" i="27"/>
  <c r="I3171" i="27"/>
  <c r="I3170" i="27"/>
  <c r="I3169" i="27"/>
  <c r="I3168" i="27"/>
  <c r="I3167" i="27"/>
  <c r="I3166" i="27"/>
  <c r="I3165" i="27"/>
  <c r="I3164" i="27"/>
  <c r="I3163" i="27"/>
  <c r="I3162" i="27"/>
  <c r="I3161" i="27"/>
  <c r="I3160" i="27"/>
  <c r="I3159" i="27"/>
  <c r="I3158" i="27"/>
  <c r="I3157" i="27"/>
  <c r="I3156" i="27"/>
  <c r="I3155" i="27"/>
  <c r="I3154" i="27"/>
  <c r="I3153" i="27"/>
  <c r="I3152" i="27"/>
  <c r="I3151" i="27"/>
  <c r="I3150" i="27"/>
  <c r="I3149" i="27"/>
  <c r="I3148" i="27"/>
  <c r="I3147" i="27"/>
  <c r="I3146" i="27"/>
  <c r="I3145" i="27"/>
  <c r="I3144" i="27"/>
  <c r="I3143" i="27"/>
  <c r="I3142" i="27"/>
  <c r="I3141" i="27"/>
  <c r="I3140" i="27"/>
  <c r="I3139" i="27"/>
  <c r="I3138" i="27"/>
  <c r="I3137" i="27"/>
  <c r="I3136" i="27"/>
  <c r="I3135" i="27"/>
  <c r="I3134" i="27"/>
  <c r="I3133" i="27"/>
  <c r="I3132" i="27"/>
  <c r="I3131" i="27"/>
  <c r="I3130" i="27"/>
  <c r="I3129" i="27"/>
  <c r="I3128" i="27"/>
  <c r="I3127" i="27"/>
  <c r="I3126" i="27"/>
  <c r="I3125" i="27"/>
  <c r="I3124" i="27"/>
  <c r="I3123" i="27"/>
  <c r="I3122" i="27"/>
  <c r="I3121" i="27"/>
  <c r="I3120" i="27"/>
  <c r="I3119" i="27"/>
  <c r="I3118" i="27"/>
  <c r="I3117" i="27"/>
  <c r="I3116" i="27"/>
  <c r="I3115" i="27"/>
  <c r="I3114" i="27"/>
  <c r="I3113" i="27"/>
  <c r="I3112" i="27"/>
  <c r="I3111" i="27"/>
  <c r="I3110" i="27"/>
  <c r="I3109" i="27"/>
  <c r="I3108" i="27"/>
  <c r="I3107" i="27"/>
  <c r="I3106" i="27"/>
  <c r="I3105" i="27"/>
  <c r="I3104" i="27"/>
  <c r="I3103" i="27"/>
  <c r="I3102" i="27"/>
  <c r="I3101" i="27"/>
  <c r="I3100" i="27"/>
  <c r="I3099" i="27"/>
  <c r="I3098" i="27"/>
  <c r="I3097" i="27"/>
  <c r="I3096" i="27"/>
  <c r="I3095" i="27"/>
  <c r="I3094" i="27"/>
  <c r="I3093" i="27"/>
  <c r="I3092" i="27"/>
  <c r="I3091" i="27"/>
  <c r="I3090" i="27"/>
  <c r="I3089" i="27"/>
  <c r="I3088" i="27"/>
  <c r="I3087" i="27"/>
  <c r="I3086" i="27"/>
  <c r="I3085" i="27"/>
  <c r="I3084" i="27"/>
  <c r="I3083" i="27"/>
  <c r="I3082" i="27"/>
  <c r="I3081" i="27"/>
  <c r="I3080" i="27"/>
  <c r="I3079" i="27"/>
  <c r="I3078" i="27"/>
  <c r="I3077" i="27"/>
  <c r="I3076" i="27"/>
  <c r="I3075" i="27"/>
  <c r="I3074" i="27"/>
  <c r="I3073" i="27"/>
  <c r="I3072" i="27"/>
  <c r="I3071" i="27"/>
  <c r="I3070" i="27"/>
  <c r="I3069" i="27"/>
  <c r="I3068" i="27"/>
  <c r="I3067" i="27"/>
  <c r="I3066" i="27"/>
  <c r="I3065" i="27"/>
  <c r="I3064" i="27"/>
  <c r="I3063" i="27"/>
  <c r="I3062" i="27"/>
  <c r="I3061" i="27"/>
  <c r="I3060" i="27"/>
  <c r="I3059" i="27"/>
  <c r="I3058" i="27"/>
  <c r="I3057" i="27"/>
  <c r="I3056" i="27"/>
  <c r="I3055" i="27"/>
  <c r="I3054" i="27"/>
  <c r="I3053" i="27"/>
  <c r="I3052" i="27"/>
  <c r="I3051" i="27"/>
  <c r="I3050" i="27"/>
  <c r="I3049" i="27"/>
  <c r="I3048" i="27"/>
  <c r="I3047" i="27"/>
  <c r="I3046" i="27"/>
  <c r="I3045" i="27"/>
  <c r="I3044" i="27"/>
  <c r="I3043" i="27"/>
  <c r="I3042" i="27"/>
  <c r="I3041" i="27"/>
  <c r="I3040" i="27"/>
  <c r="I3039" i="27"/>
  <c r="I3038" i="27"/>
  <c r="I3037" i="27"/>
  <c r="I3036" i="27"/>
  <c r="I3035" i="27"/>
  <c r="I3034" i="27"/>
  <c r="I3033" i="27"/>
  <c r="I3032" i="27"/>
  <c r="I3031" i="27"/>
  <c r="I3030" i="27"/>
  <c r="I3029" i="27"/>
  <c r="I3028" i="27"/>
  <c r="I3027" i="27"/>
  <c r="I3026" i="27"/>
  <c r="I3025" i="27"/>
  <c r="I3024" i="27"/>
  <c r="I3023" i="27"/>
  <c r="I3022" i="27"/>
  <c r="I3021" i="27"/>
  <c r="I3020" i="27"/>
  <c r="I3019" i="27"/>
  <c r="I3018" i="27"/>
  <c r="I3017" i="27"/>
  <c r="I3016" i="27"/>
  <c r="I3015" i="27"/>
  <c r="I3014" i="27"/>
  <c r="I3013" i="27"/>
  <c r="I3012" i="27"/>
  <c r="I3011" i="27"/>
  <c r="I3010" i="27"/>
  <c r="I3009" i="27"/>
  <c r="I3008" i="27"/>
  <c r="I3007" i="27"/>
  <c r="I3006" i="27"/>
  <c r="I3005" i="27"/>
  <c r="I3004" i="27"/>
  <c r="I3003" i="27"/>
  <c r="I3002" i="27"/>
  <c r="I3001" i="27"/>
  <c r="I3000" i="27"/>
  <c r="I2999" i="27"/>
  <c r="I2998" i="27"/>
  <c r="I2997" i="27"/>
  <c r="I2996" i="27"/>
  <c r="I2995" i="27"/>
  <c r="I2994" i="27"/>
  <c r="I2993" i="27"/>
  <c r="I2992" i="27"/>
  <c r="I2991" i="27"/>
  <c r="I2990" i="27"/>
  <c r="I2989" i="27"/>
  <c r="I2988" i="27"/>
  <c r="I2987" i="27"/>
  <c r="I2986" i="27"/>
  <c r="I2985" i="27"/>
  <c r="I2984" i="27"/>
  <c r="I2983" i="27"/>
  <c r="I2982" i="27"/>
  <c r="I2981" i="27"/>
  <c r="I2980" i="27"/>
  <c r="I2979" i="27"/>
  <c r="I2978" i="27"/>
  <c r="I2977" i="27"/>
  <c r="I2976" i="27"/>
  <c r="I2975" i="27"/>
  <c r="I2974" i="27"/>
  <c r="I2973" i="27"/>
  <c r="I2972" i="27"/>
  <c r="I2971" i="27"/>
  <c r="I2970" i="27"/>
  <c r="I2969" i="27"/>
  <c r="I2968" i="27"/>
  <c r="I2967" i="27"/>
  <c r="I2966" i="27"/>
  <c r="I2965" i="27"/>
  <c r="I2964" i="27"/>
  <c r="I2963" i="27"/>
  <c r="I2962" i="27"/>
  <c r="I2961" i="27"/>
  <c r="I2960" i="27"/>
  <c r="I2959" i="27"/>
  <c r="I2958" i="27"/>
  <c r="I2957" i="27"/>
  <c r="I2956" i="27"/>
  <c r="I2955" i="27"/>
  <c r="I2954" i="27"/>
  <c r="I2953" i="27"/>
  <c r="I2952" i="27"/>
  <c r="I2951" i="27"/>
  <c r="I2950" i="27"/>
  <c r="I2949" i="27"/>
  <c r="I2948" i="27"/>
  <c r="I2947" i="27"/>
  <c r="I2946" i="27"/>
  <c r="I2945" i="27"/>
  <c r="I2944" i="27"/>
  <c r="I2943" i="27"/>
  <c r="I2942" i="27"/>
  <c r="I2941" i="27"/>
  <c r="I2940" i="27"/>
  <c r="I2939" i="27"/>
  <c r="I2938" i="27"/>
  <c r="I2937" i="27"/>
  <c r="I2936" i="27"/>
  <c r="I2935" i="27"/>
  <c r="I2934" i="27"/>
  <c r="I2933" i="27"/>
  <c r="I2932" i="27"/>
  <c r="I2931" i="27"/>
  <c r="I2930" i="27"/>
  <c r="I2929" i="27"/>
  <c r="I2928" i="27"/>
  <c r="I2927" i="27"/>
  <c r="I2926" i="27"/>
  <c r="I2925" i="27"/>
  <c r="I2924" i="27"/>
  <c r="I2923" i="27"/>
  <c r="I2922" i="27"/>
  <c r="I2921" i="27"/>
  <c r="I2920" i="27"/>
  <c r="I2919" i="27"/>
  <c r="I2918" i="27"/>
  <c r="I2917" i="27"/>
  <c r="I2916" i="27"/>
  <c r="I2915" i="27"/>
  <c r="I2914" i="27"/>
  <c r="I2913" i="27"/>
  <c r="I2912" i="27"/>
  <c r="I2911" i="27"/>
  <c r="I2910" i="27"/>
  <c r="I2909" i="27"/>
  <c r="I2908" i="27"/>
  <c r="I2907" i="27"/>
  <c r="I2906" i="27"/>
  <c r="I2905" i="27"/>
  <c r="I2904" i="27"/>
  <c r="I2903" i="27"/>
  <c r="I2902" i="27"/>
  <c r="I2901" i="27"/>
  <c r="I2900" i="27"/>
  <c r="I2899" i="27"/>
  <c r="I2898" i="27"/>
  <c r="I2897" i="27"/>
  <c r="I2896" i="27"/>
  <c r="I2895" i="27"/>
  <c r="I2894" i="27"/>
  <c r="I2893" i="27"/>
  <c r="I2892" i="27"/>
  <c r="I2891" i="27"/>
  <c r="I2890" i="27"/>
  <c r="I2889" i="27"/>
  <c r="I2888" i="27"/>
  <c r="I2887" i="27"/>
  <c r="I2886" i="27"/>
  <c r="I2885" i="27"/>
  <c r="I2884" i="27"/>
  <c r="I2883" i="27"/>
  <c r="I2882" i="27"/>
  <c r="I2881" i="27"/>
  <c r="I2880" i="27"/>
  <c r="I2879" i="27"/>
  <c r="I2878" i="27"/>
  <c r="I2877" i="27"/>
  <c r="I2876" i="27"/>
  <c r="I2875" i="27"/>
  <c r="I2874" i="27"/>
  <c r="I2873" i="27"/>
  <c r="I2872" i="27"/>
  <c r="I2871" i="27"/>
  <c r="I2870" i="27"/>
  <c r="I2869" i="27"/>
  <c r="I2868" i="27"/>
  <c r="I2867" i="27"/>
  <c r="I2866" i="27"/>
  <c r="I2865" i="27"/>
  <c r="I2864" i="27"/>
  <c r="I2863" i="27"/>
  <c r="I2862" i="27"/>
  <c r="I2861" i="27"/>
  <c r="I2860" i="27"/>
  <c r="I2859" i="27"/>
  <c r="I2858" i="27"/>
  <c r="I2857" i="27"/>
  <c r="I2856" i="27"/>
  <c r="I2855" i="27"/>
  <c r="I2854" i="27"/>
  <c r="I2853" i="27"/>
  <c r="I2852" i="27"/>
  <c r="I2851" i="27"/>
  <c r="I2850" i="27"/>
  <c r="I2849" i="27"/>
  <c r="I2848" i="27"/>
  <c r="I2847" i="27"/>
  <c r="I2846" i="27"/>
  <c r="I2845" i="27"/>
  <c r="I2844" i="27"/>
  <c r="I2843" i="27"/>
  <c r="I2842" i="27"/>
  <c r="I2841" i="27"/>
  <c r="I2840" i="27"/>
  <c r="I2839" i="27"/>
  <c r="I2838" i="27"/>
  <c r="I2837" i="27"/>
  <c r="I2836" i="27"/>
  <c r="I2835" i="27"/>
  <c r="I2834" i="27"/>
  <c r="I2833" i="27"/>
  <c r="I2832" i="27"/>
  <c r="I2831" i="27"/>
  <c r="I2830" i="27"/>
  <c r="I2829" i="27"/>
  <c r="I2828" i="27"/>
  <c r="I2827" i="27"/>
  <c r="I2826" i="27"/>
  <c r="I2825" i="27"/>
  <c r="I2824" i="27"/>
  <c r="I2823" i="27"/>
  <c r="I2822" i="27"/>
  <c r="I2821" i="27"/>
  <c r="I2820" i="27"/>
  <c r="I2819" i="27"/>
  <c r="I2818" i="27"/>
  <c r="I2817" i="27"/>
  <c r="I2816" i="27"/>
  <c r="I2815" i="27"/>
  <c r="I2814" i="27"/>
  <c r="I2813" i="27"/>
  <c r="I2812" i="27"/>
  <c r="I2811" i="27"/>
  <c r="I2810" i="27"/>
  <c r="I2809" i="27"/>
  <c r="I2808" i="27"/>
  <c r="I2807" i="27"/>
  <c r="I2806" i="27"/>
  <c r="I2805" i="27"/>
  <c r="I2804" i="27"/>
  <c r="I2803" i="27"/>
  <c r="I2802" i="27"/>
  <c r="I2801" i="27"/>
  <c r="I2800" i="27"/>
  <c r="I2799" i="27"/>
  <c r="I2798" i="27"/>
  <c r="I2797" i="27"/>
  <c r="I2796" i="27"/>
  <c r="I2795" i="27"/>
  <c r="I2794" i="27"/>
  <c r="I2793" i="27"/>
  <c r="I2792" i="27"/>
  <c r="I2791" i="27"/>
  <c r="I2790" i="27"/>
  <c r="I2789" i="27"/>
  <c r="I2788" i="27"/>
  <c r="I2787" i="27"/>
  <c r="I2786" i="27"/>
  <c r="I2785" i="27"/>
  <c r="I2784" i="27"/>
  <c r="I2783" i="27"/>
  <c r="I2782" i="27"/>
  <c r="I2781" i="27"/>
  <c r="I2780" i="27"/>
  <c r="I2779" i="27"/>
  <c r="I2778" i="27"/>
  <c r="I2777" i="27"/>
  <c r="I2776" i="27"/>
  <c r="I2775" i="27"/>
  <c r="I2774" i="27"/>
  <c r="I2773" i="27"/>
  <c r="I2772" i="27"/>
  <c r="I2771" i="27"/>
  <c r="I2770" i="27"/>
  <c r="I2769" i="27"/>
  <c r="I2768" i="27"/>
  <c r="I2767" i="27"/>
  <c r="I2766" i="27"/>
  <c r="I2765" i="27"/>
  <c r="I2764" i="27"/>
  <c r="I2763" i="27"/>
  <c r="I2762" i="27"/>
  <c r="I2761" i="27"/>
  <c r="I2760" i="27"/>
  <c r="I2759" i="27"/>
  <c r="I2758" i="27"/>
  <c r="I2757" i="27"/>
  <c r="I2756" i="27"/>
  <c r="I2755" i="27"/>
  <c r="I2754" i="27"/>
  <c r="I2753" i="27"/>
  <c r="I2752" i="27"/>
  <c r="I2751" i="27"/>
  <c r="I2750" i="27"/>
  <c r="I2749" i="27"/>
  <c r="I2748" i="27"/>
  <c r="I2747" i="27"/>
  <c r="I2746" i="27"/>
  <c r="I2745" i="27"/>
  <c r="I2744" i="27"/>
  <c r="I2743" i="27"/>
  <c r="I2742" i="27"/>
  <c r="I2741" i="27"/>
  <c r="I2740" i="27"/>
  <c r="I2739" i="27"/>
  <c r="I2738" i="27"/>
  <c r="I2737" i="27"/>
  <c r="I2736" i="27"/>
  <c r="I2735" i="27"/>
  <c r="I2734" i="27"/>
  <c r="I2733" i="27"/>
  <c r="I2732" i="27"/>
  <c r="I2731" i="27"/>
  <c r="I2730" i="27"/>
  <c r="I2729" i="27"/>
  <c r="I2728" i="27"/>
  <c r="I2727" i="27"/>
  <c r="I2726" i="27"/>
  <c r="I2725" i="27"/>
  <c r="I2724" i="27"/>
  <c r="I2723" i="27"/>
  <c r="I2722" i="27"/>
  <c r="I2721" i="27"/>
  <c r="I2720" i="27"/>
  <c r="I2719" i="27"/>
  <c r="I2718" i="27"/>
  <c r="I2717" i="27"/>
  <c r="I2716" i="27"/>
  <c r="I2715" i="27"/>
  <c r="I2714" i="27"/>
  <c r="I2713" i="27"/>
  <c r="I2712" i="27"/>
  <c r="I2711" i="27"/>
  <c r="I2710" i="27"/>
  <c r="I2709" i="27"/>
  <c r="I2708" i="27"/>
  <c r="I2707" i="27"/>
  <c r="I2706" i="27"/>
  <c r="I2705" i="27"/>
  <c r="I2704" i="27"/>
  <c r="I2703" i="27"/>
  <c r="I2702" i="27"/>
  <c r="I2701" i="27"/>
  <c r="I2700" i="27"/>
  <c r="I2699" i="27"/>
  <c r="I2698" i="27"/>
  <c r="I2697" i="27"/>
  <c r="I2696" i="27"/>
  <c r="I2695" i="27"/>
  <c r="I2694" i="27"/>
  <c r="I2693" i="27"/>
  <c r="I2692" i="27"/>
  <c r="I2691" i="27"/>
  <c r="I2690" i="27"/>
  <c r="I2689" i="27"/>
  <c r="I2688" i="27"/>
  <c r="I2687" i="27"/>
  <c r="I2686" i="27"/>
  <c r="I2685" i="27"/>
  <c r="I2684" i="27"/>
  <c r="I2683" i="27"/>
  <c r="I2682" i="27"/>
  <c r="I2681" i="27"/>
  <c r="I2680" i="27"/>
  <c r="I2679" i="27"/>
  <c r="I2678" i="27"/>
  <c r="I2677" i="27"/>
  <c r="I2676" i="27"/>
  <c r="I2675" i="27"/>
  <c r="I2674" i="27"/>
  <c r="I2673" i="27"/>
  <c r="I2672" i="27"/>
  <c r="I2671" i="27"/>
  <c r="I2670" i="27"/>
  <c r="I2669" i="27"/>
  <c r="I2668" i="27"/>
  <c r="I2667" i="27"/>
  <c r="I2666" i="27"/>
  <c r="I2665" i="27"/>
  <c r="I2664" i="27"/>
  <c r="I2663" i="27"/>
  <c r="I2662" i="27"/>
  <c r="I2661" i="27"/>
  <c r="I2660" i="27"/>
  <c r="I2659" i="27"/>
  <c r="I2658" i="27"/>
  <c r="I2657" i="27"/>
  <c r="I2656" i="27"/>
  <c r="I2655" i="27"/>
  <c r="I2654" i="27"/>
  <c r="I2653" i="27"/>
  <c r="I2652" i="27"/>
  <c r="I2651" i="27"/>
  <c r="I2650" i="27"/>
  <c r="I2649" i="27"/>
  <c r="I2648" i="27"/>
  <c r="I2647" i="27"/>
  <c r="I2646" i="27"/>
  <c r="I2645" i="27"/>
  <c r="I2644" i="27"/>
  <c r="I2643" i="27"/>
  <c r="I2642" i="27"/>
  <c r="I2641" i="27"/>
  <c r="I2640" i="27"/>
  <c r="I2639" i="27"/>
  <c r="I2638" i="27"/>
  <c r="I2637" i="27"/>
  <c r="I2636" i="27"/>
  <c r="I2635" i="27"/>
  <c r="I2634" i="27"/>
  <c r="I2633" i="27"/>
  <c r="I2632" i="27"/>
  <c r="I2631" i="27"/>
  <c r="I2630" i="27"/>
  <c r="I2629" i="27"/>
  <c r="I2628" i="27"/>
  <c r="I2627" i="27"/>
  <c r="I2626" i="27"/>
  <c r="I2625" i="27"/>
  <c r="I2624" i="27"/>
  <c r="I2623" i="27"/>
  <c r="I2622" i="27"/>
  <c r="I2621" i="27"/>
  <c r="I2620" i="27"/>
  <c r="I2619" i="27"/>
  <c r="I2618" i="27"/>
  <c r="I2617" i="27"/>
  <c r="I2616" i="27"/>
  <c r="I2615" i="27"/>
  <c r="I2614" i="27"/>
  <c r="I2613" i="27"/>
  <c r="I2612" i="27"/>
  <c r="I2611" i="27"/>
  <c r="I2610" i="27"/>
  <c r="I2609" i="27"/>
  <c r="I2608" i="27"/>
  <c r="I2607" i="27"/>
  <c r="I2606" i="27"/>
  <c r="I2605" i="27"/>
  <c r="I2604" i="27"/>
  <c r="I2603" i="27"/>
  <c r="I2602" i="27"/>
  <c r="I2601" i="27"/>
  <c r="I2600" i="27"/>
  <c r="I2599" i="27"/>
  <c r="I2598" i="27"/>
  <c r="I2597" i="27"/>
  <c r="I2596" i="27"/>
  <c r="I2595" i="27"/>
  <c r="I2594" i="27"/>
  <c r="I2593" i="27"/>
  <c r="I2592" i="27"/>
  <c r="I2591" i="27"/>
  <c r="I2590" i="27"/>
  <c r="I2589" i="27"/>
  <c r="I2588" i="27"/>
  <c r="I2587" i="27"/>
  <c r="I2586" i="27"/>
  <c r="I2585" i="27"/>
  <c r="I2584" i="27"/>
  <c r="I2583" i="27"/>
  <c r="I2582" i="27"/>
  <c r="I2581" i="27"/>
  <c r="I2580" i="27"/>
  <c r="I2579" i="27"/>
  <c r="I2578" i="27"/>
  <c r="I2577" i="27"/>
  <c r="I2576" i="27"/>
  <c r="I2575" i="27"/>
  <c r="I2574" i="27"/>
  <c r="I2573" i="27"/>
  <c r="I2572" i="27"/>
  <c r="I2571" i="27"/>
  <c r="I2570" i="27"/>
  <c r="I2569" i="27"/>
  <c r="I2568" i="27"/>
  <c r="I2567" i="27"/>
  <c r="I2566" i="27"/>
  <c r="I2565" i="27"/>
  <c r="I2564" i="27"/>
  <c r="I2563" i="27"/>
  <c r="I2562" i="27"/>
  <c r="I2561" i="27"/>
  <c r="I2560" i="27"/>
  <c r="I2559" i="27"/>
  <c r="I2558" i="27"/>
  <c r="I2557" i="27"/>
  <c r="I2556" i="27"/>
  <c r="I2555" i="27"/>
  <c r="I2554" i="27"/>
  <c r="I2553" i="27"/>
  <c r="I2552" i="27"/>
  <c r="I2551" i="27"/>
  <c r="I2550" i="27"/>
  <c r="I2549" i="27"/>
  <c r="I2548" i="27"/>
  <c r="I2547" i="27"/>
  <c r="I2546" i="27"/>
  <c r="I2545" i="27"/>
  <c r="I2544" i="27"/>
  <c r="I2543" i="27"/>
  <c r="I2542" i="27"/>
  <c r="I2541" i="27"/>
  <c r="I2540" i="27"/>
  <c r="I2539" i="27"/>
  <c r="I2538" i="27"/>
  <c r="I2537" i="27"/>
  <c r="I2536" i="27"/>
  <c r="I2535" i="27"/>
  <c r="I2534" i="27"/>
  <c r="I2533" i="27"/>
  <c r="I2532" i="27"/>
  <c r="I2531" i="27"/>
  <c r="I2530" i="27"/>
  <c r="I2529" i="27"/>
  <c r="I2528" i="27"/>
  <c r="I2527" i="27"/>
  <c r="I2526" i="27"/>
  <c r="I2525" i="27"/>
  <c r="I2524" i="27"/>
  <c r="I2523" i="27"/>
  <c r="I2522" i="27"/>
  <c r="I2521" i="27"/>
  <c r="I2520" i="27"/>
  <c r="I2519" i="27"/>
  <c r="I2518" i="27"/>
  <c r="I2517" i="27"/>
  <c r="I2516" i="27"/>
  <c r="I2515" i="27"/>
  <c r="I2514" i="27"/>
  <c r="I2513" i="27"/>
  <c r="I2512" i="27"/>
  <c r="I2511" i="27"/>
  <c r="I2510" i="27"/>
  <c r="I2509" i="27"/>
  <c r="I2508" i="27"/>
  <c r="I2507" i="27"/>
  <c r="I2506" i="27"/>
  <c r="I2505" i="27"/>
  <c r="I2504" i="27"/>
  <c r="I2503" i="27"/>
  <c r="I2502" i="27"/>
  <c r="I2501" i="27"/>
  <c r="I2500" i="27"/>
  <c r="I2499" i="27"/>
  <c r="I2498" i="27"/>
  <c r="I2497" i="27"/>
  <c r="I2496" i="27"/>
  <c r="I2495" i="27"/>
  <c r="I2494" i="27"/>
  <c r="I2493" i="27"/>
  <c r="I2492" i="27"/>
  <c r="I2491" i="27"/>
  <c r="I2490" i="27"/>
  <c r="I2489" i="27"/>
  <c r="I2488" i="27"/>
  <c r="I2487" i="27"/>
  <c r="I2486" i="27"/>
  <c r="I2485" i="27"/>
  <c r="I2484" i="27"/>
  <c r="I2483" i="27"/>
  <c r="I2482" i="27"/>
  <c r="I2481" i="27"/>
  <c r="I2480" i="27"/>
  <c r="I2479" i="27"/>
  <c r="I2478" i="27"/>
  <c r="I2477" i="27"/>
  <c r="I2476" i="27"/>
  <c r="I2475" i="27"/>
  <c r="I2474" i="27"/>
  <c r="I2473" i="27"/>
  <c r="I2472" i="27"/>
  <c r="I2471" i="27"/>
  <c r="I2470" i="27"/>
  <c r="I2469" i="27"/>
  <c r="I2468" i="27"/>
  <c r="I2467" i="27"/>
  <c r="I2466" i="27"/>
  <c r="I2465" i="27"/>
  <c r="I2464" i="27"/>
  <c r="I2463" i="27"/>
  <c r="I2462" i="27"/>
  <c r="I2461" i="27"/>
  <c r="I2460" i="27"/>
  <c r="I2459" i="27"/>
  <c r="I2458" i="27"/>
  <c r="I2457" i="27"/>
  <c r="I2456" i="27"/>
  <c r="I2455" i="27"/>
  <c r="I2454" i="27"/>
  <c r="I2453" i="27"/>
  <c r="I2452" i="27"/>
  <c r="I2451" i="27"/>
  <c r="I2450" i="27"/>
  <c r="I2449" i="27"/>
  <c r="I2448" i="27"/>
  <c r="I2447" i="27"/>
  <c r="I2446" i="27"/>
  <c r="I2445" i="27"/>
  <c r="I2444" i="27"/>
  <c r="I2443" i="27"/>
  <c r="I2442" i="27"/>
  <c r="I2441" i="27"/>
  <c r="I2440" i="27"/>
  <c r="I2439" i="27"/>
  <c r="I2438" i="27"/>
  <c r="I2437" i="27"/>
  <c r="I2436" i="27"/>
  <c r="I2435" i="27"/>
  <c r="I2434" i="27"/>
  <c r="I2433" i="27"/>
  <c r="I2432" i="27"/>
  <c r="I2431" i="27"/>
  <c r="I2430" i="27"/>
  <c r="I2429" i="27"/>
  <c r="I2428" i="27"/>
  <c r="I2427" i="27"/>
  <c r="I2426" i="27"/>
  <c r="I2425" i="27"/>
  <c r="I2424" i="27"/>
  <c r="I2423" i="27"/>
  <c r="I2422" i="27"/>
  <c r="I2421" i="27"/>
  <c r="I2420" i="27"/>
  <c r="I2419" i="27"/>
  <c r="I2418" i="27"/>
  <c r="I2417" i="27"/>
  <c r="I2416" i="27"/>
  <c r="I2415" i="27"/>
  <c r="I2414" i="27"/>
  <c r="I2413" i="27"/>
  <c r="I2412" i="27"/>
  <c r="I2411" i="27"/>
  <c r="I2410" i="27"/>
  <c r="I2409" i="27"/>
  <c r="I2408" i="27"/>
  <c r="I2407" i="27"/>
  <c r="I2406" i="27"/>
  <c r="I2405" i="27"/>
  <c r="I2404" i="27"/>
  <c r="I2403" i="27"/>
  <c r="I2402" i="27"/>
  <c r="I2401" i="27"/>
  <c r="I2400" i="27"/>
  <c r="I2399" i="27"/>
  <c r="I2398" i="27"/>
  <c r="I2397" i="27"/>
  <c r="I2396" i="27"/>
  <c r="I2395" i="27"/>
  <c r="I2394" i="27"/>
  <c r="I2393" i="27"/>
  <c r="I2392" i="27"/>
  <c r="I2391" i="27"/>
  <c r="I2390" i="27"/>
  <c r="I2389" i="27"/>
  <c r="I2388" i="27"/>
  <c r="I2387" i="27"/>
  <c r="I2386" i="27"/>
  <c r="I2385" i="27"/>
  <c r="I2384" i="27"/>
  <c r="I2383" i="27"/>
  <c r="I2382" i="27"/>
  <c r="I2381" i="27"/>
  <c r="I2380" i="27"/>
  <c r="I2379" i="27"/>
  <c r="I2378" i="27"/>
  <c r="I2377" i="27"/>
  <c r="I2376" i="27"/>
  <c r="I2375" i="27"/>
  <c r="I2374" i="27"/>
  <c r="I2373" i="27"/>
  <c r="I2372" i="27"/>
  <c r="I2371" i="27"/>
  <c r="I2370" i="27"/>
  <c r="I2369" i="27"/>
  <c r="I2368" i="27"/>
  <c r="I2367" i="27"/>
  <c r="I2366" i="27"/>
  <c r="I2365" i="27"/>
  <c r="I2364" i="27"/>
  <c r="I2363" i="27"/>
  <c r="I2362" i="27"/>
  <c r="I2361" i="27"/>
  <c r="I2360" i="27"/>
  <c r="I2359" i="27"/>
  <c r="I2358" i="27"/>
  <c r="I2357" i="27"/>
  <c r="I2356" i="27"/>
  <c r="I2355" i="27"/>
  <c r="I2354" i="27"/>
  <c r="I2353" i="27"/>
  <c r="I2352" i="27"/>
  <c r="I2351" i="27"/>
  <c r="I2350" i="27"/>
  <c r="I2349" i="27"/>
  <c r="I2348" i="27"/>
  <c r="I2347" i="27"/>
  <c r="I2346" i="27"/>
  <c r="I2345" i="27"/>
  <c r="I2344" i="27"/>
  <c r="I2343" i="27"/>
  <c r="I2342" i="27"/>
  <c r="I2341" i="27"/>
  <c r="I2340" i="27"/>
  <c r="I2339" i="27"/>
  <c r="I2338" i="27"/>
  <c r="I2337" i="27"/>
  <c r="I2336" i="27"/>
  <c r="I2335" i="27"/>
  <c r="I2334" i="27"/>
  <c r="I2333" i="27"/>
  <c r="I2332" i="27"/>
  <c r="I2331" i="27"/>
  <c r="I2330" i="27"/>
  <c r="I2329" i="27"/>
  <c r="I2328" i="27"/>
  <c r="I2327" i="27"/>
  <c r="I2326" i="27"/>
  <c r="I2325" i="27"/>
  <c r="I2324" i="27"/>
  <c r="I2323" i="27"/>
  <c r="I2322" i="27"/>
  <c r="I2321" i="27"/>
  <c r="I2320" i="27"/>
  <c r="I2319" i="27"/>
  <c r="I2318" i="27"/>
  <c r="I2317" i="27"/>
  <c r="I2316" i="27"/>
  <c r="I2315" i="27"/>
  <c r="I2314" i="27"/>
  <c r="I2313" i="27"/>
  <c r="I2312" i="27"/>
  <c r="I2311" i="27"/>
  <c r="I2310" i="27"/>
  <c r="I2309" i="27"/>
  <c r="I2308" i="27"/>
  <c r="I2307" i="27"/>
  <c r="I2306" i="27"/>
  <c r="I2305" i="27"/>
  <c r="I2304" i="27"/>
  <c r="I2303" i="27"/>
  <c r="I2302" i="27"/>
  <c r="I2301" i="27"/>
  <c r="I2300" i="27"/>
  <c r="I2299" i="27"/>
  <c r="I2298" i="27"/>
  <c r="I2297" i="27"/>
  <c r="I2296" i="27"/>
  <c r="I2295" i="27"/>
  <c r="I2294" i="27"/>
  <c r="I2293" i="27"/>
  <c r="I2292" i="27"/>
  <c r="I2291" i="27"/>
  <c r="I2290" i="27"/>
  <c r="I2289" i="27"/>
  <c r="I2288" i="27"/>
  <c r="I2287" i="27"/>
  <c r="I2286" i="27"/>
  <c r="I2285" i="27"/>
  <c r="I2284" i="27"/>
  <c r="I2283" i="27"/>
  <c r="I2282" i="27"/>
  <c r="I2281" i="27"/>
  <c r="I2280" i="27"/>
  <c r="I2279" i="27"/>
  <c r="I2278" i="27"/>
  <c r="I2277" i="27"/>
  <c r="I2276" i="27"/>
  <c r="I2275" i="27"/>
  <c r="I2274" i="27"/>
  <c r="I2273" i="27"/>
  <c r="I2272" i="27"/>
  <c r="I2271" i="27"/>
  <c r="I2270" i="27"/>
  <c r="I2269" i="27"/>
  <c r="I2268" i="27"/>
  <c r="I2267" i="27"/>
  <c r="I2266" i="27"/>
  <c r="I2265" i="27"/>
  <c r="I2264" i="27"/>
  <c r="I2263" i="27"/>
  <c r="I2262" i="27"/>
  <c r="I2261" i="27"/>
  <c r="I2260" i="27"/>
  <c r="I2259" i="27"/>
  <c r="I2258" i="27"/>
  <c r="I2257" i="27"/>
  <c r="I2256" i="27"/>
  <c r="I2255" i="27"/>
  <c r="I2254" i="27"/>
  <c r="I2253" i="27"/>
  <c r="I2252" i="27"/>
  <c r="I2251" i="27"/>
  <c r="I2250" i="27"/>
  <c r="I2249" i="27"/>
  <c r="I2248" i="27"/>
  <c r="I2247" i="27"/>
  <c r="I2246" i="27"/>
  <c r="I2245" i="27"/>
  <c r="I2244" i="27"/>
  <c r="I2243" i="27"/>
  <c r="I2242" i="27"/>
  <c r="I2241" i="27"/>
  <c r="I2240" i="27"/>
  <c r="I2239" i="27"/>
  <c r="I2238" i="27"/>
  <c r="I2237" i="27"/>
  <c r="I2236" i="27"/>
  <c r="I2235" i="27"/>
  <c r="I2234" i="27"/>
  <c r="I2233" i="27"/>
  <c r="I2232" i="27"/>
  <c r="I2231" i="27"/>
  <c r="I2230" i="27"/>
  <c r="I2229" i="27"/>
  <c r="I2228" i="27"/>
  <c r="I2227" i="27"/>
  <c r="I2226" i="27"/>
  <c r="I2225" i="27"/>
  <c r="I2224" i="27"/>
  <c r="I2223" i="27"/>
  <c r="I2222" i="27"/>
  <c r="I2221" i="27"/>
  <c r="I2220" i="27"/>
  <c r="I2219" i="27"/>
  <c r="I2218" i="27"/>
  <c r="I2217" i="27"/>
  <c r="I2216" i="27"/>
  <c r="I2215" i="27"/>
  <c r="I2214" i="27"/>
  <c r="I2213" i="27"/>
  <c r="I2212" i="27"/>
  <c r="I2211" i="27"/>
  <c r="I2210" i="27"/>
  <c r="I2209" i="27"/>
  <c r="I2208" i="27"/>
  <c r="I2207" i="27"/>
  <c r="I2206" i="27"/>
  <c r="I2205" i="27"/>
  <c r="I2204" i="27"/>
  <c r="I2203" i="27"/>
  <c r="I2202" i="27"/>
  <c r="I2201" i="27"/>
  <c r="I2200" i="27"/>
  <c r="I2199" i="27"/>
  <c r="I2198" i="27"/>
  <c r="I2197" i="27"/>
  <c r="I2196" i="27"/>
  <c r="I2195" i="27"/>
  <c r="I2194" i="27"/>
  <c r="I2193" i="27"/>
  <c r="I2192" i="27"/>
  <c r="I2191" i="27"/>
  <c r="I2190" i="27"/>
  <c r="I2189" i="27"/>
  <c r="I2188" i="27"/>
  <c r="I2187" i="27"/>
  <c r="I2186" i="27"/>
  <c r="I2185" i="27"/>
  <c r="I2184" i="27"/>
  <c r="I2183" i="27"/>
  <c r="I2182" i="27"/>
  <c r="I2181" i="27"/>
  <c r="I2180" i="27"/>
  <c r="I2179" i="27"/>
  <c r="I2178" i="27"/>
  <c r="I2177" i="27"/>
  <c r="I2176" i="27"/>
  <c r="I2175" i="27"/>
  <c r="I2174" i="27"/>
  <c r="I2173" i="27"/>
  <c r="I2172" i="27"/>
  <c r="I2171" i="27"/>
  <c r="I2170" i="27"/>
  <c r="I2169" i="27"/>
  <c r="I2168" i="27"/>
  <c r="I2167" i="27"/>
  <c r="I2166" i="27"/>
  <c r="I2165" i="27"/>
  <c r="I2164" i="27"/>
  <c r="I2163" i="27"/>
  <c r="I2162" i="27"/>
  <c r="I2161" i="27"/>
  <c r="I2160" i="27"/>
  <c r="I2159" i="27"/>
  <c r="I2158" i="27"/>
  <c r="I2157" i="27"/>
  <c r="I2156" i="27"/>
  <c r="I2155" i="27"/>
  <c r="I2154" i="27"/>
  <c r="I2153" i="27"/>
  <c r="I2152" i="27"/>
  <c r="I2151" i="27"/>
  <c r="I2150" i="27"/>
  <c r="I2149" i="27"/>
  <c r="I2148" i="27"/>
  <c r="I2147" i="27"/>
  <c r="I2146" i="27"/>
  <c r="I2145" i="27"/>
  <c r="I2144" i="27"/>
  <c r="I2143" i="27"/>
  <c r="I2142" i="27"/>
  <c r="I2141" i="27"/>
  <c r="I2140" i="27"/>
  <c r="I2139" i="27"/>
  <c r="I2138" i="27"/>
  <c r="I2137" i="27"/>
  <c r="I2136" i="27"/>
  <c r="I2135" i="27"/>
  <c r="I2134" i="27"/>
  <c r="I2133" i="27"/>
  <c r="I2132" i="27"/>
  <c r="I2131" i="27"/>
  <c r="I2130" i="27"/>
  <c r="I2129" i="27"/>
  <c r="I2128" i="27"/>
  <c r="I2127" i="27"/>
  <c r="I2126" i="27"/>
  <c r="I2125" i="27"/>
  <c r="I2124" i="27"/>
  <c r="I2123" i="27"/>
  <c r="I2122" i="27"/>
  <c r="I2121" i="27"/>
  <c r="I2120" i="27"/>
  <c r="I2119" i="27"/>
  <c r="I2118" i="27"/>
  <c r="I2117" i="27"/>
  <c r="I2116" i="27"/>
  <c r="I2115" i="27"/>
  <c r="I2114" i="27"/>
  <c r="I2113" i="27"/>
  <c r="I2112" i="27"/>
  <c r="I2111" i="27"/>
  <c r="I2110" i="27"/>
  <c r="I2109" i="27"/>
  <c r="I2108" i="27"/>
  <c r="I2107" i="27"/>
  <c r="I2106" i="27"/>
  <c r="I2105" i="27"/>
  <c r="I2104" i="27"/>
  <c r="I2103" i="27"/>
  <c r="I2102" i="27"/>
  <c r="I2101" i="27"/>
  <c r="I2100" i="27"/>
  <c r="I2099" i="27"/>
  <c r="I2098" i="27"/>
  <c r="I2097" i="27"/>
  <c r="I2096" i="27"/>
  <c r="I2095" i="27"/>
  <c r="I2094" i="27"/>
  <c r="I2093" i="27"/>
  <c r="I2092" i="27"/>
  <c r="I2091" i="27"/>
  <c r="I2090" i="27"/>
  <c r="I2089" i="27"/>
  <c r="I2088" i="27"/>
  <c r="I2087" i="27"/>
  <c r="I2086" i="27"/>
  <c r="I2085" i="27"/>
  <c r="I2084" i="27"/>
  <c r="I2083" i="27"/>
  <c r="I2082" i="27"/>
  <c r="I2081" i="27"/>
  <c r="I2080" i="27"/>
  <c r="I2079" i="27"/>
  <c r="I2078" i="27"/>
  <c r="I2077" i="27"/>
  <c r="I2076" i="27"/>
  <c r="I2075" i="27"/>
  <c r="I2074" i="27"/>
  <c r="I2073" i="27"/>
  <c r="I2072" i="27"/>
  <c r="I2071" i="27"/>
  <c r="I2070" i="27"/>
  <c r="I2069" i="27"/>
  <c r="I2068" i="27"/>
  <c r="I2067" i="27"/>
  <c r="I2066" i="27"/>
  <c r="I2065" i="27"/>
  <c r="I2064" i="27"/>
  <c r="I2063" i="27"/>
  <c r="I2062" i="27"/>
  <c r="I2061" i="27"/>
  <c r="I2060" i="27"/>
  <c r="I2059" i="27"/>
  <c r="I2058" i="27"/>
  <c r="I2057" i="27"/>
  <c r="I2056" i="27"/>
  <c r="I2055" i="27"/>
  <c r="I2054" i="27"/>
  <c r="I2053" i="27"/>
  <c r="I2052" i="27"/>
  <c r="I2051" i="27"/>
  <c r="I2050" i="27"/>
  <c r="I2049" i="27"/>
  <c r="I2048" i="27"/>
  <c r="I2047" i="27"/>
  <c r="I2046" i="27"/>
  <c r="I2045" i="27"/>
  <c r="I2044" i="27"/>
  <c r="I2043" i="27"/>
  <c r="I2042" i="27"/>
  <c r="I2041" i="27"/>
  <c r="I2040" i="27"/>
  <c r="I2039" i="27"/>
  <c r="I2038" i="27"/>
  <c r="I2037" i="27"/>
  <c r="I2036" i="27"/>
  <c r="I2035" i="27"/>
  <c r="I2034" i="27"/>
  <c r="I2033" i="27"/>
  <c r="I2032" i="27"/>
  <c r="I2031" i="27"/>
  <c r="I2030" i="27"/>
  <c r="I2029" i="27"/>
  <c r="I2028" i="27"/>
  <c r="I2027" i="27"/>
  <c r="I2026" i="27"/>
  <c r="I2025" i="27"/>
  <c r="I2024" i="27"/>
  <c r="I2023" i="27"/>
  <c r="I2022" i="27"/>
  <c r="I2021" i="27"/>
  <c r="I2020" i="27"/>
  <c r="I2019" i="27"/>
  <c r="I2018" i="27"/>
  <c r="I2017" i="27"/>
  <c r="I2016" i="27"/>
  <c r="I2015" i="27"/>
  <c r="I2014" i="27"/>
  <c r="I2013" i="27"/>
  <c r="I2012" i="27"/>
  <c r="I2011" i="27"/>
  <c r="I2010" i="27"/>
  <c r="I2009" i="27"/>
  <c r="I2008" i="27"/>
  <c r="I2007" i="27"/>
  <c r="I2006" i="27"/>
  <c r="I2005" i="27"/>
  <c r="I2004" i="27"/>
  <c r="I2003" i="27"/>
  <c r="I2002" i="27"/>
  <c r="I2001" i="27"/>
  <c r="I2000" i="27"/>
  <c r="I1999" i="27"/>
  <c r="I1998" i="27"/>
  <c r="I1997" i="27"/>
  <c r="I1996" i="27"/>
  <c r="I1995" i="27"/>
  <c r="I1994" i="27"/>
  <c r="I1993" i="27"/>
  <c r="I1992" i="27"/>
  <c r="I1991" i="27"/>
  <c r="I1990" i="27"/>
  <c r="I1989" i="27"/>
  <c r="I1988" i="27"/>
  <c r="I1987" i="27"/>
  <c r="I1986" i="27"/>
  <c r="I1985" i="27"/>
  <c r="I1984" i="27"/>
  <c r="I1983" i="27"/>
  <c r="I1982" i="27"/>
  <c r="I1981" i="27"/>
  <c r="I1980" i="27"/>
  <c r="I1979" i="27"/>
  <c r="I1978" i="27"/>
  <c r="I1977" i="27"/>
  <c r="I1976" i="27"/>
  <c r="I1975" i="27"/>
  <c r="I1974" i="27"/>
  <c r="I1973" i="27"/>
  <c r="I1972" i="27"/>
  <c r="I1971" i="27"/>
  <c r="I1970" i="27"/>
  <c r="I1969" i="27"/>
  <c r="I1968" i="27"/>
  <c r="I1967" i="27"/>
  <c r="I1966" i="27"/>
  <c r="I1965" i="27"/>
  <c r="I1964" i="27"/>
  <c r="I1963" i="27"/>
  <c r="I1962" i="27"/>
  <c r="I1961" i="27"/>
  <c r="I1960" i="27"/>
  <c r="I1959" i="27"/>
  <c r="I1958" i="27"/>
  <c r="I1957" i="27"/>
  <c r="I1956" i="27"/>
  <c r="I1955" i="27"/>
  <c r="I1954" i="27"/>
  <c r="I1953" i="27"/>
  <c r="I1952" i="27"/>
  <c r="I1951" i="27"/>
  <c r="I1950" i="27"/>
  <c r="I1949" i="27"/>
  <c r="I1948" i="27"/>
  <c r="I1947" i="27"/>
  <c r="I1946" i="27"/>
  <c r="I1945" i="27"/>
  <c r="I1944" i="27"/>
  <c r="I1943" i="27"/>
  <c r="I1942" i="27"/>
  <c r="I1941" i="27"/>
  <c r="I1940" i="27"/>
  <c r="I1939" i="27"/>
  <c r="I1938" i="27"/>
  <c r="I1937" i="27"/>
  <c r="I1936" i="27"/>
  <c r="I1935" i="27"/>
  <c r="I1934" i="27"/>
  <c r="I1933" i="27"/>
  <c r="I1932" i="27"/>
  <c r="I1931" i="27"/>
  <c r="I1930" i="27"/>
  <c r="I1929" i="27"/>
  <c r="I1928" i="27"/>
  <c r="I1927" i="27"/>
  <c r="I1926" i="27"/>
  <c r="I1925" i="27"/>
  <c r="I1924" i="27"/>
  <c r="I1923" i="27"/>
  <c r="I1922" i="27"/>
  <c r="I1921" i="27"/>
  <c r="I1920" i="27"/>
  <c r="I1919" i="27"/>
  <c r="I1918" i="27"/>
  <c r="I1917" i="27"/>
  <c r="I1916" i="27"/>
  <c r="I1915" i="27"/>
  <c r="I1914" i="27"/>
  <c r="I1913" i="27"/>
  <c r="I1912" i="27"/>
  <c r="I1911" i="27"/>
  <c r="I1910" i="27"/>
  <c r="I1909" i="27"/>
  <c r="I1908" i="27"/>
  <c r="I1907" i="27"/>
  <c r="I1906" i="27"/>
  <c r="I1905" i="27"/>
  <c r="I1904" i="27"/>
  <c r="I1903" i="27"/>
  <c r="I1902" i="27"/>
  <c r="I1901" i="27"/>
  <c r="I1900" i="27"/>
  <c r="I1899" i="27"/>
  <c r="I1898" i="27"/>
  <c r="I1897" i="27"/>
  <c r="I1896" i="27"/>
  <c r="I1895" i="27"/>
  <c r="I1894" i="27"/>
  <c r="I1893" i="27"/>
  <c r="I1892" i="27"/>
  <c r="I1891" i="27"/>
  <c r="I1890" i="27"/>
  <c r="I1889" i="27"/>
  <c r="I1888" i="27"/>
  <c r="I1887" i="27"/>
  <c r="I1886" i="27"/>
  <c r="I1885" i="27"/>
  <c r="I1884" i="27"/>
  <c r="I1883" i="27"/>
  <c r="I1882" i="27"/>
  <c r="I1881" i="27"/>
  <c r="I1880" i="27"/>
  <c r="I1879" i="27"/>
  <c r="I1878" i="27"/>
  <c r="I1877" i="27"/>
  <c r="I1876" i="27"/>
  <c r="I1875" i="27"/>
  <c r="I1874" i="27"/>
  <c r="I1873" i="27"/>
  <c r="I1872" i="27"/>
  <c r="I1871" i="27"/>
  <c r="I1870" i="27"/>
  <c r="I1869" i="27"/>
  <c r="I1868" i="27"/>
  <c r="I1867" i="27"/>
  <c r="I1866" i="27"/>
  <c r="I1865" i="27"/>
  <c r="I1864" i="27"/>
  <c r="I1863" i="27"/>
  <c r="I1862" i="27"/>
  <c r="I1861" i="27"/>
  <c r="I1860" i="27"/>
  <c r="I1859" i="27"/>
  <c r="I1858" i="27"/>
  <c r="I1857" i="27"/>
  <c r="I1856" i="27"/>
  <c r="I1855" i="27"/>
  <c r="I1854" i="27"/>
  <c r="I1853" i="27"/>
  <c r="I1852" i="27"/>
  <c r="I1851" i="27"/>
  <c r="I1850" i="27"/>
  <c r="I1849" i="27"/>
  <c r="I1848" i="27"/>
  <c r="I1847" i="27"/>
  <c r="I1846" i="27"/>
  <c r="I1845" i="27"/>
  <c r="I1844" i="27"/>
  <c r="I1843" i="27"/>
  <c r="I1842" i="27"/>
  <c r="I1841" i="27"/>
  <c r="I1840" i="27"/>
  <c r="I1839" i="27"/>
  <c r="I1838" i="27"/>
  <c r="I1837" i="27"/>
  <c r="I1836" i="27"/>
  <c r="I1835" i="27"/>
  <c r="I1834" i="27"/>
  <c r="I1833" i="27"/>
  <c r="I1832" i="27"/>
  <c r="I1831" i="27"/>
  <c r="I1830" i="27"/>
  <c r="I1829" i="27"/>
  <c r="I1828" i="27"/>
  <c r="I1827" i="27"/>
  <c r="I1826" i="27"/>
  <c r="I1825" i="27"/>
  <c r="I1824" i="27"/>
  <c r="I1823" i="27"/>
  <c r="I1822" i="27"/>
  <c r="I1821" i="27"/>
  <c r="I1820" i="27"/>
  <c r="I1819" i="27"/>
  <c r="I1818" i="27"/>
  <c r="I1817" i="27"/>
  <c r="I1816" i="27"/>
  <c r="I1815" i="27"/>
  <c r="I1814" i="27"/>
  <c r="I1813" i="27"/>
  <c r="I1812" i="27"/>
  <c r="I1811" i="27"/>
  <c r="I1810" i="27"/>
  <c r="I1809" i="27"/>
  <c r="I1808" i="27"/>
  <c r="I1807" i="27"/>
  <c r="I1806" i="27"/>
  <c r="I1805" i="27"/>
  <c r="I1804" i="27"/>
  <c r="I1803" i="27"/>
  <c r="I1802" i="27"/>
  <c r="I1801" i="27"/>
  <c r="I1800" i="27"/>
  <c r="I1799" i="27"/>
  <c r="I1798" i="27"/>
  <c r="I1797" i="27"/>
  <c r="I1796" i="27"/>
  <c r="I1795" i="27"/>
  <c r="I1794" i="27"/>
  <c r="I1793" i="27"/>
  <c r="I1792" i="27"/>
  <c r="I1791" i="27"/>
  <c r="I1790" i="27"/>
  <c r="I1789" i="27"/>
  <c r="I1788" i="27"/>
  <c r="I1787" i="27"/>
  <c r="I1786" i="27"/>
  <c r="I1785" i="27"/>
  <c r="I1784" i="27"/>
  <c r="I1783" i="27"/>
  <c r="I1782" i="27"/>
  <c r="I1781" i="27"/>
  <c r="I1780" i="27"/>
  <c r="I1779" i="27"/>
  <c r="I1778" i="27"/>
  <c r="I1777" i="27"/>
  <c r="I1776" i="27"/>
  <c r="I1775" i="27"/>
  <c r="I1774" i="27"/>
  <c r="I1773" i="27"/>
  <c r="I1772" i="27"/>
  <c r="I1771" i="27"/>
  <c r="I1770" i="27"/>
  <c r="I1769" i="27"/>
  <c r="I1768" i="27"/>
  <c r="I1767" i="27"/>
  <c r="I1766" i="27"/>
  <c r="I1765" i="27"/>
  <c r="I1764" i="27"/>
  <c r="I1763" i="27"/>
  <c r="I1762" i="27"/>
  <c r="I1761" i="27"/>
  <c r="I1760" i="27"/>
  <c r="I1759" i="27"/>
  <c r="I1758" i="27"/>
  <c r="I1757" i="27"/>
  <c r="I1756" i="27"/>
  <c r="I1755" i="27"/>
  <c r="I1754" i="27"/>
  <c r="I1753" i="27"/>
  <c r="I1752" i="27"/>
  <c r="I1751" i="27"/>
  <c r="I1750" i="27"/>
  <c r="I1749" i="27"/>
  <c r="I1748" i="27"/>
  <c r="I1747" i="27"/>
  <c r="I1746" i="27"/>
  <c r="I1745" i="27"/>
  <c r="I1744" i="27"/>
  <c r="I1743" i="27"/>
  <c r="I1742" i="27"/>
  <c r="I1741" i="27"/>
  <c r="I1740" i="27"/>
  <c r="I1739" i="27"/>
  <c r="I1738" i="27"/>
  <c r="I1737" i="27"/>
  <c r="I1736" i="27"/>
  <c r="I1735" i="27"/>
  <c r="I1734" i="27"/>
  <c r="I1733" i="27"/>
  <c r="I1732" i="27"/>
  <c r="I1731" i="27"/>
  <c r="I1730" i="27"/>
  <c r="I1729" i="27"/>
  <c r="I1728" i="27"/>
  <c r="I1727" i="27"/>
  <c r="I1726" i="27"/>
  <c r="I1725" i="27"/>
  <c r="I1724" i="27"/>
  <c r="I1723" i="27"/>
  <c r="I1722" i="27"/>
  <c r="I1721" i="27"/>
  <c r="I1720" i="27"/>
  <c r="I1719" i="27"/>
  <c r="I1718" i="27"/>
  <c r="I1717" i="27"/>
  <c r="I1716" i="27"/>
  <c r="I1715" i="27"/>
  <c r="I1714" i="27"/>
  <c r="I1713" i="27"/>
  <c r="I1712" i="27"/>
  <c r="I1711" i="27"/>
  <c r="I1710" i="27"/>
  <c r="I1709" i="27"/>
  <c r="I1708" i="27"/>
  <c r="I1707" i="27"/>
  <c r="I1706" i="27"/>
  <c r="I1705" i="27"/>
  <c r="I1704" i="27"/>
  <c r="I1703" i="27"/>
  <c r="I1702" i="27"/>
  <c r="I1701" i="27"/>
  <c r="I1700" i="27"/>
  <c r="I1699" i="27"/>
  <c r="I1698" i="27"/>
  <c r="I1697" i="27"/>
  <c r="I1696" i="27"/>
  <c r="I1695" i="27"/>
  <c r="I1694" i="27"/>
  <c r="I1693" i="27"/>
  <c r="I1692" i="27"/>
  <c r="I1691" i="27"/>
  <c r="I1690" i="27"/>
  <c r="I1689" i="27"/>
  <c r="I1688" i="27"/>
  <c r="I1687" i="27"/>
  <c r="I1686" i="27"/>
  <c r="I1685" i="27"/>
  <c r="I1684" i="27"/>
  <c r="I1683" i="27"/>
  <c r="I1682" i="27"/>
  <c r="I1681" i="27"/>
  <c r="I1680" i="27"/>
  <c r="I1679" i="27"/>
  <c r="I1678" i="27"/>
  <c r="I1677" i="27"/>
  <c r="I1676" i="27"/>
  <c r="I1675" i="27"/>
  <c r="I1674" i="27"/>
  <c r="I1673" i="27"/>
  <c r="I1672" i="27"/>
  <c r="I1671" i="27"/>
  <c r="I1670" i="27"/>
  <c r="I1669" i="27"/>
  <c r="I1668" i="27"/>
  <c r="I1667" i="27"/>
  <c r="I1666" i="27"/>
  <c r="I1665" i="27"/>
  <c r="I1664" i="27"/>
  <c r="I1663" i="27"/>
  <c r="I1662" i="27"/>
  <c r="I1661" i="27"/>
  <c r="I1660" i="27"/>
  <c r="I1659" i="27"/>
  <c r="I1658" i="27"/>
  <c r="I1657" i="27"/>
  <c r="I1656" i="27"/>
  <c r="I1655" i="27"/>
  <c r="I1654" i="27"/>
  <c r="I1653" i="27"/>
  <c r="I1652" i="27"/>
  <c r="I1651" i="27"/>
  <c r="I1650" i="27"/>
  <c r="I1648" i="27"/>
  <c r="I1647" i="27"/>
  <c r="I1646" i="27"/>
  <c r="I1645" i="27"/>
  <c r="I1644" i="27"/>
  <c r="I1643" i="27"/>
  <c r="I1642" i="27"/>
  <c r="I1641" i="27"/>
  <c r="I1640" i="27"/>
  <c r="I1639" i="27"/>
  <c r="I1638" i="27"/>
  <c r="I1637" i="27"/>
  <c r="I1636" i="27"/>
  <c r="I1635" i="27"/>
  <c r="I1634" i="27"/>
  <c r="I1633" i="27"/>
  <c r="I1632" i="27"/>
  <c r="I1631" i="27"/>
  <c r="I1630" i="27"/>
  <c r="I1629" i="27"/>
  <c r="I1628" i="27"/>
  <c r="I1627" i="27"/>
  <c r="I1626" i="27"/>
  <c r="I1625" i="27"/>
  <c r="I1624" i="27"/>
  <c r="I1623" i="27"/>
  <c r="I1622" i="27"/>
  <c r="I1621" i="27"/>
  <c r="I1620" i="27"/>
  <c r="I1619" i="27"/>
  <c r="I1618" i="27"/>
  <c r="I1617" i="27"/>
  <c r="I1616" i="27"/>
  <c r="I1615" i="27"/>
  <c r="I1614" i="27"/>
  <c r="I1613" i="27"/>
  <c r="I1612" i="27"/>
  <c r="I1611" i="27"/>
  <c r="I1610" i="27"/>
  <c r="I1609" i="27"/>
  <c r="I1608" i="27"/>
  <c r="I1607" i="27"/>
  <c r="I1606" i="27"/>
  <c r="I1605" i="27"/>
  <c r="I1604" i="27"/>
  <c r="I1603" i="27"/>
  <c r="I1602" i="27"/>
  <c r="I1601" i="27"/>
  <c r="I1600" i="27"/>
  <c r="I1599" i="27"/>
  <c r="I1598" i="27"/>
  <c r="I1597" i="27"/>
  <c r="I1596" i="27"/>
  <c r="I1595" i="27"/>
  <c r="I1594" i="27"/>
  <c r="I1593" i="27"/>
  <c r="I1592" i="27"/>
  <c r="I1591" i="27"/>
  <c r="I1590" i="27"/>
  <c r="I1589" i="27"/>
  <c r="I1588" i="27"/>
  <c r="I1587" i="27"/>
  <c r="I1586" i="27"/>
  <c r="I1585" i="27"/>
  <c r="I1584" i="27"/>
  <c r="I1583" i="27"/>
  <c r="I1582" i="27"/>
  <c r="I1581" i="27"/>
  <c r="I1580" i="27"/>
  <c r="I1579" i="27"/>
  <c r="I1578" i="27"/>
  <c r="I1577" i="27"/>
  <c r="I1576" i="27"/>
  <c r="I1575" i="27"/>
  <c r="I1574" i="27"/>
  <c r="I1573" i="27"/>
  <c r="I1572" i="27"/>
  <c r="I1571" i="27"/>
  <c r="I1570" i="27"/>
  <c r="I1569" i="27"/>
  <c r="I1568" i="27"/>
  <c r="I1567" i="27"/>
  <c r="I1566" i="27"/>
  <c r="I1565" i="27"/>
  <c r="I1564" i="27"/>
  <c r="I1563" i="27"/>
  <c r="I1562" i="27"/>
  <c r="I1561" i="27"/>
  <c r="I1560" i="27"/>
  <c r="I1558" i="27"/>
  <c r="I1556" i="27"/>
  <c r="I1555" i="27"/>
  <c r="I1554" i="27"/>
  <c r="I1553" i="27"/>
  <c r="I1552" i="27"/>
  <c r="I1551" i="27"/>
  <c r="I1550" i="27"/>
  <c r="I1549" i="27"/>
  <c r="I1548" i="27"/>
  <c r="I1546" i="27"/>
  <c r="I1545" i="27"/>
  <c r="I1544" i="27"/>
  <c r="I1543" i="27"/>
  <c r="I1541" i="27"/>
  <c r="I1540" i="27"/>
  <c r="I1539" i="27"/>
  <c r="I1538" i="27"/>
  <c r="I1537" i="27"/>
  <c r="I1536" i="27"/>
  <c r="I1535" i="27"/>
  <c r="I1534" i="27"/>
  <c r="I1533" i="27"/>
  <c r="I1532" i="27"/>
  <c r="I1531" i="27"/>
  <c r="I1530" i="27"/>
  <c r="I1529" i="27"/>
  <c r="I1528" i="27"/>
  <c r="I1527" i="27"/>
  <c r="I1526" i="27"/>
  <c r="I1525" i="27"/>
  <c r="I1524" i="27"/>
  <c r="I1523" i="27"/>
  <c r="I1522" i="27"/>
  <c r="I1521" i="27"/>
  <c r="I1520" i="27"/>
  <c r="I1519" i="27"/>
  <c r="I1518" i="27"/>
  <c r="I1517" i="27"/>
  <c r="I1516" i="27"/>
  <c r="I1515" i="27"/>
  <c r="I1514" i="27"/>
  <c r="I1513" i="27"/>
  <c r="I1512" i="27"/>
  <c r="I1511" i="27"/>
  <c r="I1510" i="27"/>
  <c r="I1509" i="27"/>
  <c r="I1508" i="27"/>
  <c r="I1507" i="27"/>
  <c r="I1506" i="27"/>
  <c r="I1505" i="27"/>
  <c r="I1504" i="27"/>
  <c r="I1503" i="27"/>
  <c r="I1502" i="27"/>
  <c r="I1501" i="27"/>
  <c r="I1500" i="27"/>
  <c r="I1499" i="27"/>
  <c r="I1498" i="27"/>
  <c r="I1497" i="27"/>
  <c r="I1496" i="27"/>
  <c r="I1495" i="27"/>
  <c r="I1494" i="27"/>
  <c r="I1493" i="27"/>
  <c r="I1492" i="27"/>
  <c r="I1491" i="27"/>
  <c r="I1490" i="27"/>
  <c r="I1489" i="27"/>
  <c r="I1488" i="27"/>
  <c r="I1487" i="27"/>
  <c r="I1486" i="27"/>
  <c r="I1485" i="27"/>
  <c r="I1484" i="27"/>
  <c r="I1483" i="27"/>
  <c r="I1482" i="27"/>
  <c r="I1481" i="27"/>
  <c r="I1480" i="27"/>
  <c r="I1479" i="27"/>
  <c r="I1478" i="27"/>
  <c r="I1477" i="27"/>
  <c r="I1476" i="27"/>
  <c r="I1475" i="27"/>
  <c r="I1474" i="27"/>
  <c r="I1473" i="27"/>
  <c r="I1472" i="27"/>
  <c r="I1471" i="27"/>
  <c r="I1470" i="27"/>
  <c r="I1469" i="27"/>
  <c r="I1468" i="27"/>
  <c r="I1467" i="27"/>
  <c r="I1466" i="27"/>
  <c r="I1465" i="27"/>
  <c r="I1464" i="27"/>
  <c r="I1463" i="27"/>
  <c r="I1462" i="27"/>
  <c r="I1461" i="27"/>
  <c r="I1460" i="27"/>
  <c r="I1459" i="27"/>
  <c r="I1458" i="27"/>
  <c r="I1457" i="27"/>
  <c r="I1456" i="27"/>
  <c r="I1455" i="27"/>
  <c r="I1454" i="27"/>
  <c r="I1453" i="27"/>
  <c r="I1452" i="27"/>
  <c r="I1451" i="27"/>
  <c r="I1450" i="27"/>
  <c r="I1449" i="27"/>
  <c r="I1448" i="27"/>
  <c r="I1447" i="27"/>
  <c r="I1446" i="27"/>
  <c r="I1445" i="27"/>
  <c r="I1444" i="27"/>
  <c r="I1443" i="27"/>
  <c r="I1442" i="27"/>
  <c r="I1441" i="27"/>
  <c r="I1440" i="27"/>
  <c r="I1439" i="27"/>
  <c r="I1438" i="27"/>
  <c r="I1437" i="27"/>
  <c r="I1436" i="27"/>
  <c r="I1435" i="27"/>
  <c r="I1434" i="27"/>
  <c r="I1433" i="27"/>
  <c r="I1432" i="27"/>
  <c r="I1431" i="27"/>
  <c r="I1430" i="27"/>
  <c r="I1429" i="27"/>
  <c r="I1428" i="27"/>
  <c r="I1427" i="27"/>
  <c r="I1426" i="27"/>
  <c r="I1425" i="27"/>
  <c r="I1424" i="27"/>
  <c r="I1423" i="27"/>
  <c r="I1422" i="27"/>
  <c r="I1421" i="27"/>
  <c r="I1420" i="27"/>
  <c r="I1419" i="27"/>
  <c r="I1418" i="27"/>
  <c r="I1417" i="27"/>
  <c r="I1416" i="27"/>
  <c r="I1415" i="27"/>
  <c r="I1414" i="27"/>
  <c r="I1413" i="27"/>
  <c r="I1412" i="27"/>
  <c r="I1411" i="27"/>
  <c r="I1410" i="27"/>
  <c r="I1409" i="27"/>
  <c r="I1408" i="27"/>
  <c r="I1407" i="27"/>
  <c r="I1406" i="27"/>
  <c r="I1405" i="27"/>
  <c r="I1404" i="27"/>
  <c r="I1403" i="27"/>
  <c r="I1402" i="27"/>
  <c r="I1401" i="27"/>
  <c r="I1400" i="27"/>
  <c r="I1399" i="27"/>
  <c r="I1398" i="27"/>
  <c r="I1397" i="27"/>
  <c r="I1396" i="27"/>
  <c r="I1395" i="27"/>
  <c r="I1394" i="27"/>
  <c r="I1393" i="27"/>
  <c r="I1392" i="27"/>
  <c r="I1391" i="27"/>
  <c r="I1390" i="27"/>
  <c r="I1389" i="27"/>
  <c r="I1388" i="27"/>
  <c r="I1387" i="27"/>
  <c r="I1386" i="27"/>
  <c r="I1385" i="27"/>
  <c r="I1384" i="27"/>
  <c r="I1383" i="27"/>
  <c r="I1382" i="27"/>
  <c r="I1381" i="27"/>
  <c r="I1380" i="27"/>
  <c r="I1379" i="27"/>
  <c r="I1378" i="27"/>
  <c r="I1377" i="27"/>
  <c r="I1376" i="27"/>
  <c r="I1375" i="27"/>
  <c r="I1374" i="27"/>
  <c r="I1373" i="27"/>
  <c r="I1372" i="27"/>
  <c r="I1371" i="27"/>
  <c r="I1370" i="27"/>
  <c r="I1369" i="27"/>
  <c r="I1368" i="27"/>
  <c r="I1367" i="27"/>
  <c r="I1366" i="27"/>
  <c r="I1365" i="27"/>
  <c r="I1364" i="27"/>
  <c r="I1363" i="27"/>
  <c r="I1362" i="27"/>
  <c r="I1361" i="27"/>
  <c r="I1360" i="27"/>
  <c r="I1359" i="27"/>
  <c r="I1358" i="27"/>
  <c r="I1357" i="27"/>
  <c r="I1356" i="27"/>
  <c r="I1355" i="27"/>
  <c r="I1354" i="27"/>
  <c r="I1353" i="27"/>
  <c r="I1352" i="27"/>
  <c r="I1351" i="27"/>
  <c r="I1350" i="27"/>
  <c r="I1349" i="27"/>
  <c r="I1348" i="27"/>
  <c r="I1347" i="27"/>
  <c r="I1346" i="27"/>
  <c r="I1345" i="27"/>
  <c r="I1344" i="27"/>
  <c r="I1343" i="27"/>
  <c r="I1342" i="27"/>
  <c r="I1341" i="27"/>
  <c r="I1340" i="27"/>
  <c r="I1339" i="27"/>
  <c r="I1338" i="27"/>
  <c r="I1337" i="27"/>
  <c r="I1336" i="27"/>
  <c r="I1335" i="27"/>
  <c r="I1334" i="27"/>
  <c r="I1333" i="27"/>
  <c r="I1332" i="27"/>
  <c r="I1331" i="27"/>
  <c r="I1330" i="27"/>
  <c r="I1329" i="27"/>
  <c r="I1328" i="27"/>
  <c r="I1327" i="27"/>
  <c r="I1326" i="27"/>
  <c r="I1325" i="27"/>
  <c r="I1324" i="27"/>
  <c r="I1323" i="27"/>
  <c r="I1322" i="27"/>
  <c r="I1321" i="27"/>
  <c r="I1320" i="27"/>
  <c r="I1319" i="27"/>
  <c r="I1318" i="27"/>
  <c r="I1317" i="27"/>
  <c r="I1316" i="27"/>
  <c r="I1315" i="27"/>
  <c r="I1314" i="27"/>
  <c r="I1313" i="27"/>
  <c r="I1312" i="27"/>
  <c r="I1311" i="27"/>
  <c r="I1310" i="27"/>
  <c r="I1309" i="27"/>
  <c r="I1308" i="27"/>
  <c r="I1307" i="27"/>
  <c r="I1306" i="27"/>
  <c r="I1305" i="27"/>
  <c r="I1304" i="27"/>
  <c r="I1303" i="27"/>
  <c r="I1302" i="27"/>
  <c r="I1301" i="27"/>
  <c r="I1300" i="27"/>
  <c r="I1299" i="27"/>
  <c r="I1298" i="27"/>
  <c r="I1297" i="27"/>
  <c r="I1296" i="27"/>
  <c r="I1295" i="27"/>
  <c r="I1294" i="27"/>
  <c r="I1293" i="27"/>
  <c r="I1292" i="27"/>
  <c r="I1291" i="27"/>
  <c r="I1290" i="27"/>
  <c r="I1289" i="27"/>
  <c r="I1288" i="27"/>
  <c r="I1287" i="27"/>
  <c r="I1286" i="27"/>
  <c r="I1285" i="27"/>
  <c r="I1284" i="27"/>
  <c r="I1283" i="27"/>
  <c r="I1282" i="27"/>
  <c r="I1281" i="27"/>
  <c r="I1280" i="27"/>
  <c r="I1279" i="27"/>
  <c r="I1278" i="27"/>
  <c r="I1277" i="27"/>
  <c r="I1276" i="27"/>
  <c r="I1275" i="27"/>
  <c r="I1274" i="27"/>
  <c r="I1273" i="27"/>
  <c r="I1272" i="27"/>
  <c r="I1271" i="27"/>
  <c r="I1270" i="27"/>
  <c r="I1269" i="27"/>
  <c r="I1268" i="27"/>
  <c r="I1267" i="27"/>
  <c r="I1266" i="27"/>
  <c r="I1265" i="27"/>
  <c r="I1264" i="27"/>
  <c r="I1263" i="27"/>
  <c r="I1262" i="27"/>
  <c r="I1261" i="27"/>
  <c r="I1260" i="27"/>
  <c r="I1259" i="27"/>
  <c r="I1258" i="27"/>
  <c r="I1257" i="27"/>
  <c r="I1256" i="27"/>
  <c r="I1255" i="27"/>
  <c r="I1254" i="27"/>
  <c r="I1253" i="27"/>
  <c r="I1252" i="27"/>
  <c r="I1251" i="27"/>
  <c r="I1250" i="27"/>
  <c r="I1249" i="27"/>
  <c r="I1248" i="27"/>
  <c r="I1247" i="27"/>
  <c r="I1246" i="27"/>
  <c r="I1245" i="27"/>
  <c r="I1244" i="27"/>
  <c r="I1243" i="27"/>
  <c r="I1242" i="27"/>
  <c r="I1241" i="27"/>
  <c r="I1240" i="27"/>
  <c r="I1239" i="27"/>
  <c r="I1238" i="27"/>
  <c r="I1237" i="27"/>
  <c r="I1236" i="27"/>
  <c r="I1235" i="27"/>
  <c r="I1234" i="27"/>
  <c r="I1233" i="27"/>
  <c r="I1232" i="27"/>
  <c r="I1231" i="27"/>
  <c r="I1230" i="27"/>
  <c r="I1229" i="27"/>
  <c r="I1228" i="27"/>
  <c r="I1227" i="27"/>
  <c r="I1226" i="27"/>
  <c r="I1225" i="27"/>
  <c r="I1224" i="27"/>
  <c r="I1223" i="27"/>
  <c r="I1222" i="27"/>
  <c r="I1221" i="27"/>
  <c r="I1220" i="27"/>
  <c r="I1219" i="27"/>
  <c r="I1218" i="27"/>
  <c r="I1217" i="27"/>
  <c r="I1216" i="27"/>
  <c r="I1215" i="27"/>
  <c r="I1214" i="27"/>
  <c r="I1213" i="27"/>
  <c r="I1212" i="27"/>
  <c r="I1211" i="27"/>
  <c r="I1210" i="27"/>
  <c r="I1209" i="27"/>
  <c r="I1208" i="27"/>
  <c r="I1207" i="27"/>
  <c r="I1206" i="27"/>
  <c r="I1205" i="27"/>
  <c r="I1204" i="27"/>
  <c r="I1203" i="27"/>
  <c r="I1202" i="27"/>
  <c r="I1201" i="27"/>
  <c r="I1200" i="27"/>
  <c r="I1199" i="27"/>
  <c r="I1198" i="27"/>
  <c r="I1197" i="27"/>
  <c r="I1196" i="27"/>
  <c r="I1195" i="27"/>
  <c r="I1194" i="27"/>
  <c r="I1193" i="27"/>
  <c r="I1192" i="27"/>
  <c r="I1191" i="27"/>
  <c r="I1190" i="27"/>
  <c r="I1189" i="27"/>
  <c r="I1188" i="27"/>
  <c r="I1187" i="27"/>
  <c r="I1186" i="27"/>
  <c r="I1185" i="27"/>
  <c r="I1184" i="27"/>
  <c r="I1183" i="27"/>
  <c r="I1182" i="27"/>
  <c r="I1181" i="27"/>
  <c r="I1180" i="27"/>
  <c r="I1179" i="27"/>
  <c r="I1178" i="27"/>
  <c r="I1177" i="27"/>
  <c r="I1176" i="27"/>
  <c r="I1175" i="27"/>
  <c r="I1174" i="27"/>
  <c r="I1173" i="27"/>
  <c r="I1172" i="27"/>
  <c r="I1171" i="27"/>
  <c r="I1170" i="27"/>
  <c r="I1169" i="27"/>
  <c r="I1168" i="27"/>
  <c r="I1167" i="27"/>
  <c r="I1166" i="27"/>
  <c r="I1165" i="27"/>
  <c r="I1164" i="27"/>
  <c r="I1163" i="27"/>
  <c r="I1162" i="27"/>
  <c r="I1161" i="27"/>
  <c r="I1160" i="27"/>
  <c r="I1159" i="27"/>
  <c r="I1158" i="27"/>
  <c r="I1157" i="27"/>
  <c r="I1156" i="27"/>
  <c r="I1155" i="27"/>
  <c r="I1154" i="27"/>
  <c r="I1153" i="27"/>
  <c r="I1152" i="27"/>
  <c r="I1151" i="27"/>
  <c r="I1150" i="27"/>
  <c r="I1149" i="27"/>
  <c r="I1148" i="27"/>
  <c r="I1147" i="27"/>
  <c r="I1146" i="27"/>
  <c r="I1145" i="27"/>
  <c r="I1144" i="27"/>
  <c r="I1143" i="27"/>
  <c r="I1142" i="27"/>
  <c r="I1141" i="27"/>
  <c r="I1140" i="27"/>
  <c r="I1139" i="27"/>
  <c r="I1138" i="27"/>
  <c r="I1137" i="27"/>
  <c r="I1136" i="27"/>
  <c r="I1135" i="27"/>
  <c r="I1134" i="27"/>
  <c r="I1133" i="27"/>
  <c r="I1132" i="27"/>
  <c r="I1131" i="27"/>
  <c r="I1130" i="27"/>
  <c r="I1129" i="27"/>
  <c r="I1128" i="27"/>
  <c r="I1127" i="27"/>
  <c r="I1126" i="27"/>
  <c r="I1125" i="27"/>
  <c r="I1124" i="27"/>
  <c r="I1123" i="27"/>
  <c r="I1122" i="27"/>
  <c r="I1121" i="27"/>
  <c r="I1120" i="27"/>
  <c r="I1119" i="27"/>
  <c r="I1118" i="27"/>
  <c r="I1117" i="27"/>
  <c r="I1116" i="27"/>
  <c r="I1115" i="27"/>
  <c r="I1114" i="27"/>
  <c r="I1113" i="27"/>
  <c r="I1112" i="27"/>
  <c r="I1111" i="27"/>
  <c r="I1110" i="27"/>
  <c r="I1109" i="27"/>
  <c r="I1108" i="27"/>
  <c r="I1107" i="27"/>
  <c r="I1106" i="27"/>
  <c r="I1105" i="27"/>
  <c r="I1104" i="27"/>
  <c r="I1103" i="27"/>
  <c r="I1102" i="27"/>
  <c r="I1101" i="27"/>
  <c r="I1100" i="27"/>
  <c r="I1099" i="27"/>
  <c r="I1098" i="27"/>
  <c r="I1097" i="27"/>
  <c r="I1096" i="27"/>
  <c r="I1095" i="27"/>
  <c r="I1094" i="27"/>
  <c r="I1093" i="27"/>
  <c r="I1092" i="27"/>
  <c r="I1091" i="27"/>
  <c r="I1090" i="27"/>
  <c r="I1089" i="27"/>
  <c r="I1088" i="27"/>
  <c r="I1087" i="27"/>
  <c r="I1086" i="27"/>
  <c r="I1085" i="27"/>
  <c r="I1084" i="27"/>
  <c r="I1083" i="27"/>
  <c r="I1082" i="27"/>
  <c r="I1081" i="27"/>
  <c r="I1080" i="27"/>
  <c r="I1079" i="27"/>
  <c r="I1078" i="27"/>
  <c r="I1077" i="27"/>
  <c r="I1076" i="27"/>
  <c r="I1075" i="27"/>
  <c r="I1074" i="27"/>
  <c r="I1073" i="27"/>
  <c r="I1072" i="27"/>
  <c r="I1071" i="27"/>
  <c r="I1070" i="27"/>
  <c r="I1069" i="27"/>
  <c r="I1068" i="27"/>
  <c r="I1067" i="27"/>
  <c r="I1066" i="27"/>
  <c r="I1065" i="27"/>
  <c r="I1064" i="27"/>
  <c r="I1063" i="27"/>
  <c r="I1062" i="27"/>
  <c r="I1061" i="27"/>
  <c r="I1060" i="27"/>
  <c r="I1059" i="27"/>
  <c r="I1058" i="27"/>
  <c r="I1057" i="27"/>
  <c r="I1056" i="27"/>
  <c r="I1055" i="27"/>
  <c r="I1054" i="27"/>
  <c r="I1053" i="27"/>
  <c r="I1052" i="27"/>
  <c r="I1051" i="27"/>
  <c r="I1050" i="27"/>
  <c r="I1049" i="27"/>
  <c r="I1048" i="27"/>
  <c r="I1047" i="27"/>
  <c r="I1046" i="27"/>
  <c r="I1045" i="27"/>
  <c r="I1044" i="27"/>
  <c r="I1043" i="27"/>
  <c r="I1042" i="27"/>
  <c r="I1041" i="27"/>
  <c r="I1040" i="27"/>
  <c r="I1039" i="27"/>
  <c r="I1038" i="27"/>
  <c r="I1037" i="27"/>
  <c r="I1036" i="27"/>
  <c r="I1035" i="27"/>
  <c r="I1034" i="27"/>
  <c r="I1033" i="27"/>
  <c r="I1032" i="27"/>
  <c r="I1031" i="27"/>
  <c r="I1030" i="27"/>
  <c r="I1029" i="27"/>
  <c r="I1028" i="27"/>
  <c r="I1027" i="27"/>
  <c r="I1026" i="27"/>
  <c r="I1025" i="27"/>
  <c r="I1024" i="27"/>
  <c r="I1023" i="27"/>
  <c r="I1022" i="27"/>
  <c r="I1021" i="27"/>
  <c r="I1020" i="27"/>
  <c r="I1019" i="27"/>
  <c r="I1018" i="27"/>
  <c r="I1017" i="27"/>
  <c r="I1016" i="27"/>
  <c r="I1015" i="27"/>
  <c r="I1014" i="27"/>
  <c r="I1013" i="27"/>
  <c r="I1012" i="27"/>
  <c r="I1011" i="27"/>
  <c r="I1010" i="27"/>
  <c r="I1009" i="27"/>
  <c r="I1008" i="27"/>
  <c r="I1007" i="27"/>
  <c r="I1006" i="27"/>
  <c r="I1005" i="27"/>
  <c r="I1004" i="27"/>
  <c r="I1003" i="27"/>
  <c r="I1002" i="27"/>
  <c r="I1001" i="27"/>
  <c r="I1000" i="27"/>
  <c r="I999" i="27"/>
  <c r="I998" i="27"/>
  <c r="I997" i="27"/>
  <c r="I996" i="27"/>
  <c r="I995" i="27"/>
  <c r="I994" i="27"/>
  <c r="I993" i="27"/>
  <c r="I992" i="27"/>
  <c r="I991" i="27"/>
  <c r="I990" i="27"/>
  <c r="I989" i="27"/>
  <c r="I988" i="27"/>
  <c r="I987" i="27"/>
  <c r="I986" i="27"/>
  <c r="I985" i="27"/>
  <c r="I984" i="27"/>
  <c r="I983" i="27"/>
  <c r="I982" i="27"/>
  <c r="I981" i="27"/>
  <c r="I980" i="27"/>
  <c r="I979" i="27"/>
  <c r="I978" i="27"/>
  <c r="I977" i="27"/>
  <c r="I976" i="27"/>
  <c r="I975" i="27"/>
  <c r="I974" i="27"/>
  <c r="I973" i="27"/>
  <c r="I972" i="27"/>
  <c r="I971" i="27"/>
  <c r="I970" i="27"/>
  <c r="I969" i="27"/>
  <c r="I968" i="27"/>
  <c r="I967" i="27"/>
  <c r="I966" i="27"/>
  <c r="I965" i="27"/>
  <c r="I964" i="27"/>
  <c r="I963" i="27"/>
  <c r="I962" i="27"/>
  <c r="I961" i="27"/>
  <c r="I960" i="27"/>
  <c r="I959" i="27"/>
  <c r="I958" i="27"/>
  <c r="I957" i="27"/>
  <c r="I956" i="27"/>
  <c r="I955" i="27"/>
  <c r="I954" i="27"/>
  <c r="I953" i="27"/>
  <c r="I952" i="27"/>
  <c r="I951" i="27"/>
  <c r="I950" i="27"/>
  <c r="I949" i="27"/>
  <c r="I948" i="27"/>
  <c r="I947" i="27"/>
  <c r="I946" i="27"/>
  <c r="I945" i="27"/>
  <c r="I944" i="27"/>
  <c r="I943" i="27"/>
  <c r="I942" i="27"/>
  <c r="I941" i="27"/>
  <c r="I940" i="27"/>
  <c r="I939" i="27"/>
  <c r="I938" i="27"/>
  <c r="I937" i="27"/>
  <c r="I936" i="27"/>
  <c r="I935" i="27"/>
  <c r="I934" i="27"/>
  <c r="I933" i="27"/>
  <c r="I932" i="27"/>
  <c r="I931" i="27"/>
  <c r="I930" i="27"/>
  <c r="I929" i="27"/>
  <c r="I928" i="27"/>
  <c r="I927" i="27"/>
  <c r="I926" i="27"/>
  <c r="I925" i="27"/>
  <c r="I924" i="27"/>
  <c r="I923" i="27"/>
  <c r="I922" i="27"/>
  <c r="I921" i="27"/>
  <c r="I920" i="27"/>
  <c r="I919" i="27"/>
  <c r="I918" i="27"/>
  <c r="I917" i="27"/>
  <c r="I916" i="27"/>
  <c r="I915" i="27"/>
  <c r="I914" i="27"/>
  <c r="I913" i="27"/>
  <c r="I912" i="27"/>
  <c r="I911" i="27"/>
  <c r="I910" i="27"/>
  <c r="I909" i="27"/>
  <c r="I908" i="27"/>
  <c r="I907" i="27"/>
  <c r="I906" i="27"/>
  <c r="I905" i="27"/>
  <c r="I904" i="27"/>
  <c r="I903" i="27"/>
  <c r="I902" i="27"/>
  <c r="I901" i="27"/>
  <c r="I900" i="27"/>
  <c r="I899" i="27"/>
  <c r="I898" i="27"/>
  <c r="I897" i="27"/>
  <c r="I896" i="27"/>
  <c r="I895" i="27"/>
  <c r="I894" i="27"/>
  <c r="I893" i="27"/>
  <c r="I892" i="27"/>
  <c r="I891" i="27"/>
  <c r="I890" i="27"/>
  <c r="I889" i="27"/>
  <c r="I888" i="27"/>
  <c r="I887" i="27"/>
  <c r="I886" i="27"/>
  <c r="I885" i="27"/>
  <c r="I884" i="27"/>
  <c r="I883" i="27"/>
  <c r="I882" i="27"/>
  <c r="I881" i="27"/>
  <c r="I880" i="27"/>
  <c r="I879" i="27"/>
  <c r="I878" i="27"/>
  <c r="I877" i="27"/>
  <c r="I876" i="27"/>
  <c r="I875" i="27"/>
  <c r="I874" i="27"/>
  <c r="I873" i="27"/>
  <c r="I872" i="27"/>
  <c r="I871" i="27"/>
  <c r="I870" i="27"/>
  <c r="I869" i="27"/>
  <c r="I868" i="27"/>
  <c r="I867" i="27"/>
  <c r="I866" i="27"/>
  <c r="I865" i="27"/>
  <c r="I864" i="27"/>
  <c r="I863" i="27"/>
  <c r="I862" i="27"/>
  <c r="I861" i="27"/>
  <c r="H859" i="27"/>
  <c r="I858" i="27"/>
  <c r="I855" i="27"/>
  <c r="I854" i="27"/>
  <c r="I853" i="27"/>
  <c r="I852" i="27"/>
  <c r="I851" i="27"/>
  <c r="I850" i="27"/>
  <c r="I849" i="27"/>
  <c r="I848" i="27"/>
  <c r="I847" i="27"/>
  <c r="I846" i="27"/>
  <c r="I845" i="27"/>
  <c r="I844" i="27"/>
  <c r="I843" i="27"/>
  <c r="I842" i="27"/>
  <c r="I841" i="27"/>
  <c r="I840" i="27"/>
  <c r="I839" i="27"/>
  <c r="I838" i="27"/>
  <c r="I837" i="27"/>
  <c r="I836" i="27"/>
  <c r="I835" i="27"/>
  <c r="I834" i="27"/>
  <c r="I833" i="27"/>
  <c r="I832" i="27"/>
  <c r="I830" i="27"/>
  <c r="I829" i="27"/>
  <c r="I828" i="27"/>
  <c r="I826" i="27"/>
  <c r="I824" i="27"/>
  <c r="I823" i="27"/>
  <c r="I822" i="27"/>
  <c r="I821" i="27"/>
  <c r="I820" i="27"/>
  <c r="I819" i="27"/>
  <c r="I818" i="27"/>
  <c r="I817" i="27"/>
  <c r="I816" i="27"/>
  <c r="I815" i="27"/>
  <c r="I814" i="27"/>
  <c r="I813" i="27"/>
  <c r="I812" i="27"/>
  <c r="I811" i="27"/>
  <c r="I810" i="27"/>
  <c r="I809" i="27"/>
  <c r="I808" i="27"/>
  <c r="I807" i="27"/>
  <c r="I806" i="27"/>
  <c r="I805" i="27"/>
  <c r="I804" i="27"/>
  <c r="I803" i="27"/>
  <c r="I802" i="27"/>
  <c r="I801" i="27"/>
  <c r="I800" i="27"/>
  <c r="I799" i="27"/>
  <c r="I798" i="27"/>
  <c r="I797" i="27"/>
  <c r="I796" i="27"/>
  <c r="I795" i="27"/>
  <c r="I794" i="27"/>
  <c r="I793" i="27"/>
  <c r="I792" i="27"/>
  <c r="I791" i="27"/>
  <c r="I790" i="27"/>
  <c r="I789" i="27"/>
  <c r="I788" i="27"/>
  <c r="I787" i="27"/>
  <c r="I786" i="27"/>
  <c r="I784" i="27"/>
  <c r="I782" i="27"/>
  <c r="I781" i="27"/>
  <c r="I779" i="27"/>
  <c r="I778" i="27"/>
  <c r="I777" i="27"/>
  <c r="I776" i="27"/>
  <c r="I775" i="27"/>
  <c r="I774" i="27"/>
  <c r="I773" i="27"/>
  <c r="I772" i="27"/>
  <c r="I771" i="27"/>
  <c r="I770" i="27"/>
  <c r="I769" i="27"/>
  <c r="I768" i="27"/>
  <c r="I766" i="27"/>
  <c r="I765" i="27"/>
  <c r="I764" i="27"/>
  <c r="I763" i="27"/>
  <c r="I762" i="27"/>
  <c r="I761" i="27"/>
  <c r="I760" i="27"/>
  <c r="I757" i="27"/>
  <c r="J755" i="27"/>
  <c r="H755" i="27"/>
  <c r="I754" i="27"/>
  <c r="I753" i="27"/>
  <c r="I752" i="27"/>
  <c r="I751" i="27"/>
  <c r="I750" i="27"/>
  <c r="I749" i="27"/>
  <c r="I748" i="27"/>
  <c r="I747" i="27"/>
  <c r="I746" i="27"/>
  <c r="I745" i="27"/>
  <c r="I744" i="27"/>
  <c r="I743" i="27"/>
  <c r="I742" i="27"/>
  <c r="I741" i="27"/>
  <c r="I740" i="27"/>
  <c r="I739" i="27"/>
  <c r="I738" i="27"/>
  <c r="I737" i="27"/>
  <c r="I736" i="27"/>
  <c r="I735" i="27"/>
  <c r="I734" i="27"/>
  <c r="I733" i="27"/>
  <c r="I732" i="27"/>
  <c r="I731" i="27"/>
  <c r="I730" i="27"/>
  <c r="I729" i="27"/>
  <c r="I728" i="27"/>
  <c r="I727" i="27"/>
  <c r="I726" i="27"/>
  <c r="I725" i="27"/>
  <c r="I724" i="27"/>
  <c r="I723" i="27"/>
  <c r="I722" i="27"/>
  <c r="I721" i="27"/>
  <c r="I720" i="27"/>
  <c r="I719" i="27"/>
  <c r="I718" i="27"/>
  <c r="I717" i="27"/>
  <c r="I716" i="27"/>
  <c r="I715" i="27"/>
  <c r="I713" i="27"/>
  <c r="I712" i="27"/>
  <c r="I711" i="27"/>
  <c r="I710" i="27"/>
  <c r="I709" i="27"/>
  <c r="I708" i="27"/>
  <c r="I707" i="27"/>
  <c r="I706" i="27"/>
  <c r="I705" i="27"/>
  <c r="I704" i="27"/>
  <c r="I703" i="27"/>
  <c r="I702" i="27"/>
  <c r="I701" i="27"/>
  <c r="I700" i="27"/>
  <c r="I699" i="27"/>
  <c r="I698" i="27"/>
  <c r="I697" i="27"/>
  <c r="I696" i="27"/>
  <c r="I695" i="27"/>
  <c r="I694" i="27"/>
  <c r="I693" i="27"/>
  <c r="I692" i="27"/>
  <c r="I691" i="27"/>
  <c r="I690" i="27"/>
  <c r="I689" i="27"/>
  <c r="I688" i="27"/>
  <c r="I687" i="27"/>
  <c r="I686" i="27"/>
  <c r="I685" i="27"/>
  <c r="I684" i="27"/>
  <c r="I683" i="27"/>
  <c r="I682" i="27"/>
  <c r="I681" i="27"/>
  <c r="I680" i="27"/>
  <c r="I679" i="27"/>
  <c r="I678" i="27"/>
  <c r="I677" i="27"/>
  <c r="I676" i="27"/>
  <c r="I675" i="27"/>
  <c r="I674" i="27"/>
  <c r="I673" i="27"/>
  <c r="I672" i="27"/>
  <c r="I671" i="27"/>
  <c r="I670" i="27"/>
  <c r="I669" i="27"/>
  <c r="I668" i="27"/>
  <c r="I667" i="27"/>
  <c r="I666" i="27"/>
  <c r="I665" i="27"/>
  <c r="I664" i="27"/>
  <c r="I663" i="27"/>
  <c r="I662" i="27"/>
  <c r="I661" i="27"/>
  <c r="I660" i="27"/>
  <c r="I659" i="27"/>
  <c r="I658" i="27"/>
  <c r="I657" i="27"/>
  <c r="I656" i="27"/>
  <c r="I655" i="27"/>
  <c r="I654" i="27"/>
  <c r="I653" i="27"/>
  <c r="I652" i="27"/>
  <c r="I651" i="27"/>
  <c r="I650" i="27"/>
  <c r="I649" i="27"/>
  <c r="I648" i="27"/>
  <c r="I647" i="27"/>
  <c r="I646" i="27"/>
  <c r="I645" i="27"/>
  <c r="I644" i="27"/>
  <c r="I643" i="27"/>
  <c r="I642" i="27"/>
  <c r="I641" i="27"/>
  <c r="I640" i="27"/>
  <c r="I639" i="27"/>
  <c r="I638" i="27"/>
  <c r="I637" i="27"/>
  <c r="I636" i="27"/>
  <c r="I635" i="27"/>
  <c r="I634" i="27"/>
  <c r="I633" i="27"/>
  <c r="I632" i="27"/>
  <c r="I631" i="27"/>
  <c r="I630" i="27"/>
  <c r="I629" i="27"/>
  <c r="I628" i="27"/>
  <c r="I627" i="27"/>
  <c r="I626" i="27"/>
  <c r="I625" i="27"/>
  <c r="I624" i="27"/>
  <c r="I623" i="27"/>
  <c r="I622" i="27"/>
  <c r="I621" i="27"/>
  <c r="I620" i="27"/>
  <c r="I619" i="27"/>
  <c r="I618" i="27"/>
  <c r="I617" i="27"/>
  <c r="I616" i="27"/>
  <c r="I615" i="27"/>
  <c r="I614" i="27"/>
  <c r="I613" i="27"/>
  <c r="I612" i="27"/>
  <c r="I611" i="27"/>
  <c r="I610" i="27"/>
  <c r="I609" i="27"/>
  <c r="I608" i="27"/>
  <c r="I607" i="27"/>
  <c r="I606" i="27"/>
  <c r="I605" i="27"/>
  <c r="I604" i="27"/>
  <c r="I603" i="27"/>
  <c r="I602" i="27"/>
  <c r="I601" i="27"/>
  <c r="I600" i="27"/>
  <c r="I599" i="27"/>
  <c r="I598" i="27"/>
  <c r="I597" i="27"/>
  <c r="I596" i="27"/>
  <c r="I595" i="27"/>
  <c r="I594" i="27"/>
  <c r="I593" i="27"/>
  <c r="I592" i="27"/>
  <c r="I591" i="27"/>
  <c r="I590" i="27"/>
  <c r="I589" i="27"/>
  <c r="I588" i="27"/>
  <c r="I587" i="27"/>
  <c r="I586" i="27"/>
  <c r="I585" i="27"/>
  <c r="I584" i="27"/>
  <c r="I583" i="27"/>
  <c r="I582" i="27"/>
  <c r="I581" i="27"/>
  <c r="I580" i="27"/>
  <c r="I579" i="27"/>
  <c r="I578" i="27"/>
  <c r="I577" i="27"/>
  <c r="I576" i="27"/>
  <c r="I575" i="27"/>
  <c r="I574" i="27"/>
  <c r="I573" i="27"/>
  <c r="I572" i="27"/>
  <c r="I571" i="27"/>
  <c r="I570" i="27"/>
  <c r="I569" i="27"/>
  <c r="I568" i="27"/>
  <c r="I567" i="27"/>
  <c r="I566" i="27"/>
  <c r="I565" i="27"/>
  <c r="I564" i="27"/>
  <c r="I563" i="27"/>
  <c r="I562" i="27"/>
  <c r="I561" i="27"/>
  <c r="I560" i="27"/>
  <c r="I559" i="27"/>
  <c r="I558" i="27"/>
  <c r="I557" i="27"/>
  <c r="I556" i="27"/>
  <c r="I555" i="27"/>
  <c r="I554" i="27"/>
  <c r="I553" i="27"/>
  <c r="I552" i="27"/>
  <c r="I551" i="27"/>
  <c r="I550" i="27"/>
  <c r="I549" i="27"/>
  <c r="I548" i="27"/>
  <c r="I547" i="27"/>
  <c r="I546" i="27"/>
  <c r="I545" i="27"/>
  <c r="I544" i="27"/>
  <c r="I543" i="27"/>
  <c r="I542" i="27"/>
  <c r="I541" i="27"/>
  <c r="I540" i="27"/>
  <c r="I539" i="27"/>
  <c r="I538" i="27"/>
  <c r="I537" i="27"/>
  <c r="I536" i="27"/>
  <c r="I535" i="27"/>
  <c r="I534" i="27"/>
  <c r="I533" i="27"/>
  <c r="I532" i="27"/>
  <c r="I531" i="27"/>
  <c r="I530" i="27"/>
  <c r="I529" i="27"/>
  <c r="I528" i="27"/>
  <c r="I527" i="27"/>
  <c r="I526" i="27"/>
  <c r="I525" i="27"/>
  <c r="I524" i="27"/>
  <c r="I523" i="27"/>
  <c r="I522" i="27"/>
  <c r="I521" i="27"/>
  <c r="I520" i="27"/>
  <c r="I519" i="27"/>
  <c r="I518" i="27"/>
  <c r="I517" i="27"/>
  <c r="I516" i="27"/>
  <c r="I515" i="27"/>
  <c r="I514" i="27"/>
  <c r="I513" i="27"/>
  <c r="I512" i="27"/>
  <c r="I511" i="27"/>
  <c r="I510" i="27"/>
  <c r="I509" i="27"/>
  <c r="I508" i="27"/>
  <c r="I507" i="27"/>
  <c r="I506" i="27"/>
  <c r="I505" i="27"/>
  <c r="I504" i="27"/>
  <c r="I503" i="27"/>
  <c r="I502" i="27"/>
  <c r="I501" i="27"/>
  <c r="I500" i="27"/>
  <c r="I499" i="27"/>
  <c r="I498" i="27"/>
  <c r="I497" i="27"/>
  <c r="I496" i="27"/>
  <c r="I495" i="27"/>
  <c r="I494" i="27"/>
  <c r="I493" i="27"/>
  <c r="I492" i="27"/>
  <c r="I491" i="27"/>
  <c r="I490" i="27"/>
  <c r="I489" i="27"/>
  <c r="I488" i="27"/>
  <c r="I487" i="27"/>
  <c r="I486" i="27"/>
  <c r="I485" i="27"/>
  <c r="I484" i="27"/>
  <c r="I483" i="27"/>
  <c r="I482" i="27"/>
  <c r="I481" i="27"/>
  <c r="I480" i="27"/>
  <c r="I479" i="27"/>
  <c r="I477" i="27"/>
  <c r="I476" i="27"/>
  <c r="I475" i="27"/>
  <c r="I474" i="27"/>
  <c r="I473" i="27"/>
  <c r="I472" i="27"/>
  <c r="I471" i="27"/>
  <c r="I470" i="27"/>
  <c r="I469" i="27"/>
  <c r="I468" i="27"/>
  <c r="I467" i="27"/>
  <c r="I466" i="27"/>
  <c r="I465" i="27"/>
  <c r="I464" i="27"/>
  <c r="I463" i="27"/>
  <c r="I462" i="27"/>
  <c r="I461" i="27"/>
  <c r="I460" i="27"/>
  <c r="I459" i="27"/>
  <c r="I458" i="27"/>
  <c r="I457" i="27"/>
  <c r="I456" i="27"/>
  <c r="I455" i="27"/>
  <c r="I454" i="27"/>
  <c r="I453" i="27"/>
  <c r="I452" i="27"/>
  <c r="I451" i="27"/>
  <c r="I450" i="27"/>
  <c r="I449" i="27"/>
  <c r="I448" i="27"/>
  <c r="I447" i="27"/>
  <c r="I446" i="27"/>
  <c r="I445" i="27"/>
  <c r="I444" i="27"/>
  <c r="I443" i="27"/>
  <c r="I442" i="27"/>
  <c r="I441" i="27"/>
  <c r="I440" i="27"/>
  <c r="I439" i="27"/>
  <c r="I438" i="27"/>
  <c r="I437" i="27"/>
  <c r="I436" i="27"/>
  <c r="I435" i="27"/>
  <c r="I434" i="27"/>
  <c r="I433" i="27"/>
  <c r="I432" i="27"/>
  <c r="I431" i="27"/>
  <c r="I430" i="27"/>
  <c r="I429" i="27"/>
  <c r="I428" i="27"/>
  <c r="I427" i="27"/>
  <c r="I426" i="27"/>
  <c r="I425" i="27"/>
  <c r="I424" i="27"/>
  <c r="I423" i="27"/>
  <c r="I422" i="27"/>
  <c r="I421" i="27"/>
  <c r="I420" i="27"/>
  <c r="I419" i="27"/>
  <c r="I418" i="27"/>
  <c r="I417" i="27"/>
  <c r="I416" i="27"/>
  <c r="I415" i="27"/>
  <c r="I414" i="27"/>
  <c r="I413" i="27"/>
  <c r="I412" i="27"/>
  <c r="I411" i="27"/>
  <c r="I410" i="27"/>
  <c r="I409" i="27"/>
  <c r="I407" i="27"/>
  <c r="I406" i="27"/>
  <c r="I405" i="27"/>
  <c r="I404" i="27"/>
  <c r="I403" i="27"/>
  <c r="I402" i="27"/>
  <c r="I401" i="27"/>
  <c r="I400" i="27"/>
  <c r="I399" i="27"/>
  <c r="I398" i="27"/>
  <c r="I397" i="27"/>
  <c r="I396" i="27"/>
  <c r="I395" i="27"/>
  <c r="I394" i="27"/>
  <c r="I393" i="27"/>
  <c r="I392" i="27"/>
  <c r="I391" i="27"/>
  <c r="I390" i="27"/>
  <c r="I389" i="27"/>
  <c r="I388" i="27"/>
  <c r="I387" i="27"/>
  <c r="I386" i="27"/>
  <c r="I385" i="27"/>
  <c r="I384" i="27"/>
  <c r="I383" i="27"/>
  <c r="I382" i="27"/>
  <c r="I381" i="27"/>
  <c r="I380" i="27"/>
  <c r="I379" i="27"/>
  <c r="I378" i="27"/>
  <c r="I377" i="27"/>
  <c r="I376" i="27"/>
  <c r="I375" i="27"/>
  <c r="I374" i="27"/>
  <c r="I373" i="27"/>
  <c r="I372" i="27"/>
  <c r="I371" i="27"/>
  <c r="I370" i="27"/>
  <c r="I369" i="27"/>
  <c r="I368" i="27"/>
  <c r="I367" i="27"/>
  <c r="I366" i="27"/>
  <c r="I365" i="27"/>
  <c r="I364" i="27"/>
  <c r="I362" i="27"/>
  <c r="I361" i="27"/>
  <c r="I360" i="27"/>
  <c r="I359" i="27"/>
  <c r="I358" i="27"/>
  <c r="I357" i="27"/>
  <c r="I356" i="27"/>
  <c r="I355" i="27"/>
  <c r="I354" i="27"/>
  <c r="I353" i="27"/>
  <c r="I352" i="27"/>
  <c r="I351" i="27"/>
  <c r="I350" i="27"/>
  <c r="I349" i="27"/>
  <c r="I348" i="27"/>
  <c r="I347" i="27"/>
  <c r="I346" i="27"/>
  <c r="I345" i="27"/>
  <c r="I344" i="27"/>
  <c r="I343" i="27"/>
  <c r="I342" i="27"/>
  <c r="I341" i="27"/>
  <c r="I340" i="27"/>
  <c r="I339" i="27"/>
  <c r="I338" i="27"/>
  <c r="I337" i="27"/>
  <c r="I336" i="27"/>
  <c r="I335" i="27"/>
  <c r="I334" i="27"/>
  <c r="I333" i="27"/>
  <c r="I332" i="27"/>
  <c r="I331" i="27"/>
  <c r="I330" i="27"/>
  <c r="I329" i="27"/>
  <c r="I328" i="27"/>
  <c r="I327" i="27"/>
  <c r="I326" i="27"/>
  <c r="I325" i="27"/>
  <c r="I324" i="27"/>
  <c r="I323" i="27"/>
  <c r="I322" i="27"/>
  <c r="I321" i="27"/>
  <c r="I320" i="27"/>
  <c r="I319" i="27"/>
  <c r="I318" i="27"/>
  <c r="I317" i="27"/>
  <c r="I316" i="27"/>
  <c r="I315" i="27"/>
  <c r="I314" i="27"/>
  <c r="I313" i="27"/>
  <c r="I312" i="27"/>
  <c r="I310" i="27"/>
  <c r="I309" i="27"/>
  <c r="I308" i="27"/>
  <c r="I307" i="27"/>
  <c r="I306" i="27"/>
  <c r="I305" i="27"/>
  <c r="I304" i="27"/>
  <c r="I302" i="27"/>
  <c r="I301" i="27"/>
  <c r="I300" i="27"/>
  <c r="I299" i="27"/>
  <c r="I298" i="27"/>
  <c r="I297" i="27"/>
  <c r="I296" i="27"/>
  <c r="I295" i="27"/>
  <c r="I294" i="27"/>
  <c r="I293" i="27"/>
  <c r="I292" i="27"/>
  <c r="I291" i="27"/>
  <c r="I290" i="27"/>
  <c r="I289" i="27"/>
  <c r="I288" i="27"/>
  <c r="I287" i="27"/>
  <c r="I286" i="27"/>
  <c r="I285" i="27"/>
  <c r="I284" i="27"/>
  <c r="I283" i="27"/>
  <c r="I282" i="27"/>
  <c r="I281" i="27"/>
  <c r="I280" i="27"/>
  <c r="I279" i="27"/>
  <c r="I278" i="27"/>
  <c r="I277" i="27"/>
  <c r="I276" i="27"/>
  <c r="I275" i="27"/>
  <c r="I274" i="27"/>
  <c r="I273" i="27"/>
  <c r="I272" i="27"/>
  <c r="I271" i="27"/>
  <c r="I270" i="27"/>
  <c r="I269" i="27"/>
  <c r="I268" i="27"/>
  <c r="I267" i="27"/>
  <c r="I266" i="27"/>
  <c r="I265" i="27"/>
  <c r="I264" i="27"/>
  <c r="I263" i="27"/>
  <c r="I262" i="27"/>
  <c r="I261" i="27"/>
  <c r="I260" i="27"/>
  <c r="I259" i="27"/>
  <c r="I258" i="27"/>
  <c r="I257" i="27"/>
  <c r="I256" i="27"/>
  <c r="I255" i="27"/>
  <c r="I254" i="27"/>
  <c r="I253" i="27"/>
  <c r="I252" i="27"/>
  <c r="I251" i="27"/>
  <c r="I250" i="27"/>
  <c r="I249" i="27"/>
  <c r="I248" i="27"/>
  <c r="I247" i="27"/>
  <c r="I246" i="27"/>
  <c r="I245" i="27"/>
  <c r="I244" i="27"/>
  <c r="I243" i="27"/>
  <c r="I242" i="27"/>
  <c r="I241" i="27"/>
  <c r="I240" i="27"/>
  <c r="I239" i="27"/>
  <c r="I238" i="27"/>
  <c r="I237" i="27"/>
  <c r="I236" i="27"/>
  <c r="I235" i="27"/>
  <c r="I234" i="27"/>
  <c r="I233" i="27"/>
  <c r="I232" i="27"/>
  <c r="I231" i="27"/>
  <c r="I230" i="27"/>
  <c r="I229" i="27"/>
  <c r="I228" i="27"/>
  <c r="I227" i="27"/>
  <c r="I226" i="27"/>
  <c r="I225" i="27"/>
  <c r="I224" i="27"/>
  <c r="I223" i="27"/>
  <c r="I222" i="27"/>
  <c r="I221" i="27"/>
  <c r="I220" i="27"/>
  <c r="I219" i="27"/>
  <c r="I218" i="27"/>
  <c r="I217" i="27"/>
  <c r="I216" i="27"/>
  <c r="I215" i="27"/>
  <c r="I214" i="27"/>
  <c r="I213" i="27"/>
  <c r="I212" i="27"/>
  <c r="I211" i="27"/>
  <c r="I210" i="27"/>
  <c r="I209" i="27"/>
  <c r="I208" i="27"/>
  <c r="I207" i="27"/>
  <c r="I206" i="27"/>
  <c r="I205" i="27"/>
  <c r="I204" i="27"/>
  <c r="I203" i="27"/>
  <c r="I202" i="27"/>
  <c r="I201" i="27"/>
  <c r="I200" i="27"/>
  <c r="I199" i="27"/>
  <c r="I198" i="27"/>
  <c r="I197" i="27"/>
  <c r="I196" i="27"/>
  <c r="I195" i="27"/>
  <c r="I194" i="27"/>
  <c r="I193" i="27"/>
  <c r="I192" i="27"/>
  <c r="I191" i="27"/>
  <c r="I190" i="27"/>
  <c r="I189" i="27"/>
  <c r="I188" i="27"/>
  <c r="I187" i="27"/>
  <c r="I186" i="27"/>
  <c r="I185" i="27"/>
  <c r="I184" i="27"/>
  <c r="I183" i="27"/>
  <c r="I182" i="27"/>
  <c r="I181" i="27"/>
  <c r="I180" i="27"/>
  <c r="I179" i="27"/>
  <c r="I178" i="27"/>
  <c r="I177" i="27"/>
  <c r="I176" i="27"/>
  <c r="I175" i="27"/>
  <c r="I174" i="27"/>
  <c r="I173" i="27"/>
  <c r="I172" i="27"/>
  <c r="I171" i="27"/>
  <c r="I170" i="27"/>
  <c r="I169" i="27"/>
  <c r="I168" i="27"/>
  <c r="I167" i="27"/>
  <c r="I166" i="27"/>
  <c r="I165" i="27"/>
  <c r="I164" i="27"/>
  <c r="I163" i="27"/>
  <c r="I162" i="27"/>
  <c r="I161" i="27"/>
  <c r="I160" i="27"/>
  <c r="I159" i="27"/>
  <c r="I158" i="27"/>
  <c r="I157" i="27"/>
  <c r="I156" i="27"/>
  <c r="I155" i="27"/>
  <c r="I154" i="27"/>
  <c r="I153" i="27"/>
  <c r="I152" i="27"/>
  <c r="I151" i="27"/>
  <c r="I150" i="27"/>
  <c r="I149" i="27"/>
  <c r="I148" i="27"/>
  <c r="I147" i="27"/>
  <c r="I146" i="27"/>
  <c r="I145" i="27"/>
  <c r="I144" i="27"/>
  <c r="I143" i="27"/>
  <c r="I142" i="27"/>
  <c r="I141" i="27"/>
  <c r="I140" i="27"/>
  <c r="I139" i="27"/>
  <c r="I138" i="27"/>
  <c r="I137" i="27"/>
  <c r="I136" i="27"/>
  <c r="I135" i="27"/>
  <c r="I134" i="27"/>
  <c r="I133" i="27"/>
  <c r="I132" i="27"/>
  <c r="I131" i="27"/>
  <c r="I130" i="27"/>
  <c r="I129" i="27"/>
  <c r="I128" i="27"/>
  <c r="I127" i="27"/>
  <c r="I126" i="27"/>
  <c r="I125" i="27"/>
  <c r="I124" i="27"/>
  <c r="I123" i="27"/>
  <c r="I122" i="27"/>
  <c r="I121" i="27"/>
  <c r="I120" i="27"/>
  <c r="I119" i="27"/>
  <c r="I118" i="27"/>
  <c r="I117" i="27"/>
  <c r="I116" i="27"/>
  <c r="I115" i="27"/>
  <c r="I114" i="27"/>
  <c r="I113" i="27"/>
  <c r="I112" i="27"/>
  <c r="I111" i="27"/>
  <c r="I109" i="27"/>
  <c r="I108" i="27"/>
  <c r="I107" i="27"/>
  <c r="I106" i="27"/>
  <c r="I105" i="27"/>
  <c r="I104" i="27"/>
  <c r="I103" i="27"/>
  <c r="I102" i="27"/>
  <c r="I101" i="27"/>
  <c r="I100" i="27"/>
  <c r="I99" i="27"/>
  <c r="I98" i="27"/>
  <c r="I97" i="27"/>
  <c r="I96" i="27"/>
  <c r="I95" i="27"/>
  <c r="I94" i="27"/>
  <c r="I93" i="27"/>
  <c r="I92" i="27"/>
  <c r="I91" i="27"/>
  <c r="I90" i="27"/>
  <c r="I89" i="27"/>
  <c r="I88" i="27"/>
  <c r="I87" i="27"/>
  <c r="I86" i="27"/>
  <c r="I85" i="27"/>
  <c r="I84" i="27"/>
  <c r="I83" i="27"/>
  <c r="I82" i="27"/>
  <c r="I81" i="27"/>
  <c r="I80" i="27"/>
  <c r="I79" i="27"/>
  <c r="I78" i="27"/>
  <c r="I77" i="27"/>
  <c r="I76" i="27"/>
  <c r="I75" i="27"/>
  <c r="I74" i="27"/>
  <c r="I73" i="27"/>
  <c r="I72" i="27"/>
  <c r="I71" i="27"/>
  <c r="I70" i="27"/>
  <c r="I69" i="27"/>
  <c r="I68" i="27"/>
  <c r="I67" i="27"/>
  <c r="I66" i="27"/>
  <c r="I65" i="27"/>
  <c r="I64" i="27"/>
  <c r="I63" i="27"/>
  <c r="I62" i="27"/>
  <c r="I61" i="27"/>
  <c r="I60" i="27"/>
  <c r="I59" i="27"/>
  <c r="I58" i="27"/>
  <c r="I57" i="27"/>
  <c r="I56" i="27"/>
  <c r="I55" i="27"/>
  <c r="I54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7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4" i="27"/>
  <c r="I13" i="27"/>
  <c r="I12" i="27"/>
  <c r="I11" i="27"/>
  <c r="I10" i="27"/>
  <c r="J8" i="27"/>
  <c r="H8" i="27"/>
  <c r="G8" i="27"/>
  <c r="I6" i="27"/>
  <c r="B267" i="29" l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3" i="29" s="1"/>
  <c r="B304" i="29" s="1"/>
  <c r="B305" i="29" s="1"/>
  <c r="B306" i="29" s="1"/>
  <c r="B307" i="29" s="1"/>
  <c r="B308" i="29" s="1"/>
  <c r="B309" i="29" s="1"/>
  <c r="B310" i="29" s="1"/>
  <c r="B311" i="29" s="1"/>
  <c r="B312" i="29" s="1"/>
  <c r="B313" i="29" s="1"/>
  <c r="B314" i="29" s="1"/>
  <c r="B315" i="29" s="1"/>
  <c r="B316" i="29" s="1"/>
  <c r="B317" i="29" s="1"/>
  <c r="B318" i="29" s="1"/>
  <c r="B319" i="29" s="1"/>
  <c r="B320" i="29" s="1"/>
  <c r="B322" i="29" s="1"/>
  <c r="B323" i="29" s="1"/>
  <c r="N502" i="29"/>
  <c r="J6935" i="27"/>
  <c r="H6935" i="27"/>
  <c r="B324" i="29" l="1"/>
  <c r="B325" i="29" s="1"/>
  <c r="B327" i="29" s="1"/>
  <c r="B328" i="29" s="1"/>
  <c r="B329" i="29" s="1"/>
  <c r="B330" i="29" s="1"/>
  <c r="B331" i="29" s="1"/>
  <c r="B332" i="29" s="1"/>
  <c r="B333" i="29" s="1"/>
  <c r="B334" i="29" s="1"/>
  <c r="B335" i="29" s="1"/>
  <c r="B336" i="29" s="1"/>
  <c r="B337" i="29" s="1"/>
  <c r="B338" i="29" s="1"/>
  <c r="B339" i="29" s="1"/>
  <c r="B340" i="29" s="1"/>
  <c r="B341" i="29" s="1"/>
  <c r="B342" i="29" s="1"/>
  <c r="B343" i="29" s="1"/>
  <c r="B344" i="29" s="1"/>
  <c r="B345" i="29" s="1"/>
  <c r="B346" i="29" s="1"/>
  <c r="B347" i="29" s="1"/>
  <c r="B348" i="29" s="1"/>
  <c r="B349" i="29" s="1"/>
  <c r="B350" i="29" s="1"/>
  <c r="B6" i="22"/>
  <c r="B7" i="22" s="1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B166" i="22" s="1"/>
  <c r="B167" i="22" s="1"/>
  <c r="B168" i="22" s="1"/>
  <c r="B169" i="22" s="1"/>
  <c r="B170" i="22" s="1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B191" i="22" s="1"/>
  <c r="B192" i="22" s="1"/>
  <c r="B193" i="22" s="1"/>
  <c r="B194" i="22" s="1"/>
  <c r="B195" i="22" s="1"/>
  <c r="B196" i="22" s="1"/>
  <c r="B197" i="22" s="1"/>
  <c r="B198" i="22" s="1"/>
  <c r="B199" i="22" s="1"/>
  <c r="B200" i="22" s="1"/>
  <c r="B201" i="22" s="1"/>
  <c r="B202" i="22" s="1"/>
  <c r="B203" i="22" s="1"/>
  <c r="B204" i="22" s="1"/>
  <c r="B205" i="22" s="1"/>
  <c r="B206" i="22" s="1"/>
  <c r="B207" i="22" s="1"/>
  <c r="B208" i="22" s="1"/>
  <c r="B209" i="22" s="1"/>
  <c r="B210" i="22" s="1"/>
  <c r="B211" i="22" s="1"/>
  <c r="B212" i="22" s="1"/>
  <c r="B213" i="22" s="1"/>
  <c r="B214" i="22" s="1"/>
  <c r="B215" i="22" s="1"/>
  <c r="B216" i="22" s="1"/>
  <c r="B217" i="22" s="1"/>
  <c r="B218" i="22" s="1"/>
  <c r="B219" i="22" s="1"/>
  <c r="B220" i="22" s="1"/>
  <c r="B221" i="22" s="1"/>
  <c r="B222" i="22" s="1"/>
  <c r="B223" i="22" s="1"/>
  <c r="B224" i="22" s="1"/>
  <c r="B225" i="22" s="1"/>
  <c r="B226" i="22" s="1"/>
  <c r="B227" i="22" s="1"/>
  <c r="B228" i="22" s="1"/>
  <c r="B229" i="22" s="1"/>
  <c r="B230" i="22" s="1"/>
  <c r="B231" i="22" s="1"/>
  <c r="B232" i="22" s="1"/>
  <c r="B233" i="22" s="1"/>
  <c r="B234" i="22" s="1"/>
  <c r="B235" i="22" s="1"/>
  <c r="B236" i="22" s="1"/>
  <c r="B237" i="22" s="1"/>
  <c r="B238" i="22" s="1"/>
  <c r="B239" i="22" s="1"/>
  <c r="B240" i="22" s="1"/>
  <c r="B241" i="22" s="1"/>
  <c r="B242" i="22" s="1"/>
  <c r="B243" i="22" s="1"/>
  <c r="B244" i="22" s="1"/>
  <c r="B245" i="22" s="1"/>
  <c r="B246" i="22" s="1"/>
  <c r="B247" i="22" s="1"/>
  <c r="B248" i="22" s="1"/>
  <c r="B249" i="22" s="1"/>
  <c r="B250" i="22" s="1"/>
  <c r="B251" i="22" s="1"/>
  <c r="B252" i="22" s="1"/>
  <c r="B253" i="22" s="1"/>
  <c r="B254" i="22" s="1"/>
  <c r="B255" i="22" s="1"/>
  <c r="B256" i="22" s="1"/>
  <c r="B257" i="22" s="1"/>
  <c r="B258" i="22" s="1"/>
  <c r="B259" i="22" s="1"/>
  <c r="B260" i="22" s="1"/>
  <c r="B261" i="22" s="1"/>
  <c r="B262" i="22" s="1"/>
  <c r="B263" i="22" s="1"/>
  <c r="B264" i="22" s="1"/>
  <c r="B265" i="22" s="1"/>
  <c r="B266" i="22" s="1"/>
  <c r="B267" i="22" s="1"/>
  <c r="B268" i="22" s="1"/>
  <c r="B269" i="22" s="1"/>
  <c r="B270" i="22" s="1"/>
  <c r="B271" i="22" s="1"/>
  <c r="B272" i="22" s="1"/>
  <c r="B273" i="22" s="1"/>
  <c r="B274" i="22" s="1"/>
  <c r="B275" i="22" s="1"/>
  <c r="B276" i="22" s="1"/>
  <c r="B277" i="22" s="1"/>
  <c r="B278" i="22" s="1"/>
  <c r="B279" i="22" s="1"/>
  <c r="B280" i="22" s="1"/>
  <c r="B281" i="22" s="1"/>
  <c r="B282" i="22" s="1"/>
  <c r="B283" i="22" s="1"/>
  <c r="B284" i="22" s="1"/>
  <c r="B285" i="22" s="1"/>
  <c r="B286" i="22" s="1"/>
  <c r="B287" i="22" s="1"/>
  <c r="B288" i="22" s="1"/>
  <c r="B289" i="22" s="1"/>
  <c r="B290" i="22" s="1"/>
  <c r="B291" i="22" s="1"/>
  <c r="B292" i="22" s="1"/>
  <c r="B293" i="22" s="1"/>
  <c r="B294" i="22" s="1"/>
  <c r="B295" i="22" s="1"/>
  <c r="B296" i="22" s="1"/>
  <c r="B297" i="22" s="1"/>
  <c r="B298" i="22" s="1"/>
  <c r="B299" i="22" s="1"/>
  <c r="B300" i="22" s="1"/>
  <c r="B301" i="22" s="1"/>
  <c r="B302" i="22" s="1"/>
  <c r="B303" i="22" s="1"/>
  <c r="B304" i="22" s="1"/>
  <c r="B305" i="22" s="1"/>
  <c r="B306" i="22" s="1"/>
  <c r="B307" i="22" s="1"/>
  <c r="B308" i="22" s="1"/>
  <c r="B309" i="22" s="1"/>
  <c r="B310" i="22" s="1"/>
  <c r="B311" i="22" s="1"/>
  <c r="B312" i="22" s="1"/>
  <c r="B313" i="22" s="1"/>
  <c r="B314" i="22" s="1"/>
  <c r="B315" i="22" s="1"/>
  <c r="B316" i="22" s="1"/>
  <c r="B317" i="22" s="1"/>
  <c r="B318" i="22" s="1"/>
  <c r="B319" i="22" s="1"/>
  <c r="B320" i="22" s="1"/>
  <c r="B321" i="22" s="1"/>
  <c r="B322" i="22" s="1"/>
  <c r="B323" i="22" s="1"/>
  <c r="B324" i="22" s="1"/>
  <c r="B325" i="22" s="1"/>
  <c r="B326" i="22" s="1"/>
  <c r="B327" i="22" s="1"/>
  <c r="B328" i="22" s="1"/>
  <c r="B329" i="22" s="1"/>
  <c r="B330" i="22" s="1"/>
  <c r="B331" i="22" s="1"/>
  <c r="B332" i="22" s="1"/>
  <c r="B333" i="22" s="1"/>
  <c r="B334" i="22" s="1"/>
  <c r="B335" i="22" s="1"/>
  <c r="B336" i="22" s="1"/>
  <c r="B337" i="22" s="1"/>
  <c r="B338" i="22" s="1"/>
  <c r="B339" i="22" s="1"/>
  <c r="B340" i="22" s="1"/>
  <c r="B341" i="22" s="1"/>
  <c r="B342" i="22" s="1"/>
  <c r="B343" i="22" s="1"/>
  <c r="B344" i="22" s="1"/>
  <c r="B345" i="22" s="1"/>
  <c r="B346" i="22" s="1"/>
  <c r="B347" i="22" s="1"/>
  <c r="B348" i="22" s="1"/>
  <c r="B349" i="22" s="1"/>
  <c r="B350" i="22" s="1"/>
  <c r="B351" i="22" s="1"/>
  <c r="B352" i="22" s="1"/>
  <c r="B353" i="22" s="1"/>
  <c r="B354" i="22" s="1"/>
  <c r="B355" i="22" s="1"/>
  <c r="B356" i="22" s="1"/>
  <c r="B357" i="22" s="1"/>
  <c r="B358" i="22" s="1"/>
  <c r="B359" i="22" s="1"/>
  <c r="B360" i="22" s="1"/>
  <c r="B361" i="22" s="1"/>
  <c r="B362" i="22" s="1"/>
  <c r="B363" i="22" s="1"/>
  <c r="B364" i="22" s="1"/>
  <c r="B365" i="22" s="1"/>
  <c r="B366" i="22" s="1"/>
  <c r="B367" i="22" s="1"/>
  <c r="B368" i="22" s="1"/>
  <c r="B369" i="22" s="1"/>
  <c r="B370" i="22" s="1"/>
  <c r="B371" i="22" s="1"/>
  <c r="B372" i="22" s="1"/>
  <c r="B373" i="22" s="1"/>
  <c r="B374" i="22" s="1"/>
  <c r="B375" i="22" s="1"/>
  <c r="B376" i="22" s="1"/>
  <c r="B377" i="22" s="1"/>
  <c r="B378" i="22" s="1"/>
  <c r="B379" i="22" s="1"/>
  <c r="B380" i="22" s="1"/>
  <c r="B381" i="22" s="1"/>
  <c r="B382" i="22" s="1"/>
  <c r="B383" i="22" s="1"/>
  <c r="B384" i="22" s="1"/>
  <c r="B385" i="22" s="1"/>
  <c r="B386" i="22" s="1"/>
  <c r="B387" i="22" s="1"/>
  <c r="B388" i="22" s="1"/>
  <c r="B389" i="22" s="1"/>
  <c r="B390" i="22" s="1"/>
  <c r="B391" i="22" s="1"/>
  <c r="B392" i="22" s="1"/>
  <c r="B393" i="22" s="1"/>
  <c r="B394" i="22" s="1"/>
  <c r="B395" i="22" s="1"/>
  <c r="B396" i="22" s="1"/>
  <c r="B397" i="22" s="1"/>
  <c r="B398" i="22" s="1"/>
  <c r="B399" i="22" s="1"/>
  <c r="B400" i="22" s="1"/>
  <c r="B401" i="22" s="1"/>
  <c r="B402" i="22" s="1"/>
  <c r="B403" i="22" s="1"/>
  <c r="B404" i="22" s="1"/>
  <c r="B405" i="22" s="1"/>
  <c r="B406" i="22" s="1"/>
  <c r="B407" i="22" s="1"/>
  <c r="B408" i="22" s="1"/>
  <c r="B409" i="22" s="1"/>
  <c r="B410" i="22" s="1"/>
  <c r="B411" i="22" s="1"/>
  <c r="B412" i="22" s="1"/>
  <c r="B413" i="22" s="1"/>
  <c r="B414" i="22" s="1"/>
  <c r="B415" i="22" s="1"/>
  <c r="H814" i="22"/>
  <c r="B351" i="29" l="1"/>
  <c r="B352" i="29" s="1"/>
  <c r="B353" i="29" s="1"/>
  <c r="B354" i="29" s="1"/>
  <c r="B355" i="29" s="1"/>
  <c r="B356" i="29" s="1"/>
  <c r="B357" i="29" s="1"/>
  <c r="B358" i="29" s="1"/>
  <c r="B359" i="29" s="1"/>
  <c r="B360" i="29" s="1"/>
  <c r="B361" i="29" s="1"/>
  <c r="B362" i="29" s="1"/>
  <c r="B363" i="29" s="1"/>
  <c r="B365" i="29" s="1"/>
  <c r="B366" i="29" s="1"/>
  <c r="B367" i="29" s="1"/>
  <c r="B368" i="29" s="1"/>
  <c r="B369" i="29" s="1"/>
  <c r="B370" i="29" s="1"/>
  <c r="B371" i="29" s="1"/>
  <c r="B372" i="29" s="1"/>
  <c r="B373" i="29" s="1"/>
  <c r="B374" i="29" s="1"/>
  <c r="B375" i="29" s="1"/>
  <c r="B376" i="29" s="1"/>
  <c r="B377" i="29" s="1"/>
  <c r="B378" i="29" s="1"/>
  <c r="B379" i="29" s="1"/>
  <c r="B381" i="29" s="1"/>
  <c r="B382" i="29" s="1"/>
  <c r="B383" i="29" s="1"/>
  <c r="B384" i="29" s="1"/>
  <c r="B417" i="22"/>
  <c r="B418" i="22" s="1"/>
  <c r="B419" i="22" s="1"/>
  <c r="B420" i="22" s="1"/>
  <c r="B421" i="22" s="1"/>
  <c r="B422" i="22" s="1"/>
  <c r="B423" i="22" s="1"/>
  <c r="B424" i="22" s="1"/>
  <c r="B425" i="22" s="1"/>
  <c r="B426" i="22" s="1"/>
  <c r="B427" i="22" s="1"/>
  <c r="B428" i="22" s="1"/>
  <c r="B429" i="22" s="1"/>
  <c r="B430" i="22" s="1"/>
  <c r="B431" i="22" s="1"/>
  <c r="B432" i="22" s="1"/>
  <c r="B433" i="22" s="1"/>
  <c r="B434" i="22" s="1"/>
  <c r="B435" i="22" s="1"/>
  <c r="B436" i="22" s="1"/>
  <c r="B437" i="22" s="1"/>
  <c r="B438" i="22" s="1"/>
  <c r="B439" i="22" s="1"/>
  <c r="B440" i="22" s="1"/>
  <c r="B441" i="22" s="1"/>
  <c r="B442" i="22" s="1"/>
  <c r="B443" i="22" s="1"/>
  <c r="B444" i="22" s="1"/>
  <c r="B445" i="22" s="1"/>
  <c r="B446" i="22" s="1"/>
  <c r="B447" i="22" s="1"/>
  <c r="B448" i="22" s="1"/>
  <c r="B449" i="22" s="1"/>
  <c r="B450" i="22" s="1"/>
  <c r="B451" i="22" s="1"/>
  <c r="B452" i="22" s="1"/>
  <c r="B453" i="22" s="1"/>
  <c r="B454" i="22" s="1"/>
  <c r="B455" i="22" s="1"/>
  <c r="B456" i="22" s="1"/>
  <c r="B457" i="22" s="1"/>
  <c r="B458" i="22" s="1"/>
  <c r="B459" i="22" s="1"/>
  <c r="B460" i="22" s="1"/>
  <c r="B461" i="22" s="1"/>
  <c r="B462" i="22" s="1"/>
  <c r="B463" i="22" s="1"/>
  <c r="B464" i="22" s="1"/>
  <c r="B465" i="22" s="1"/>
  <c r="B466" i="22" s="1"/>
  <c r="B467" i="22" s="1"/>
  <c r="B468" i="22" s="1"/>
  <c r="B469" i="22" s="1"/>
  <c r="B470" i="22" s="1"/>
  <c r="B471" i="22" s="1"/>
  <c r="B472" i="22" s="1"/>
  <c r="B473" i="22" s="1"/>
  <c r="B474" i="22" s="1"/>
  <c r="B475" i="22" s="1"/>
  <c r="B476" i="22" s="1"/>
  <c r="B477" i="22" s="1"/>
  <c r="B478" i="22" s="1"/>
  <c r="B479" i="22" s="1"/>
  <c r="B480" i="22" s="1"/>
  <c r="B481" i="22" s="1"/>
  <c r="B482" i="22" s="1"/>
  <c r="B483" i="22" s="1"/>
  <c r="B484" i="22" s="1"/>
  <c r="B485" i="22" s="1"/>
  <c r="B486" i="22" s="1"/>
  <c r="B487" i="22" s="1"/>
  <c r="B488" i="22" s="1"/>
  <c r="B489" i="22" s="1"/>
  <c r="B490" i="22" s="1"/>
  <c r="B491" i="22" s="1"/>
  <c r="B492" i="22" s="1"/>
  <c r="K181" i="22"/>
  <c r="J181" i="22" s="1"/>
  <c r="I181" i="22"/>
  <c r="B385" i="29" l="1"/>
  <c r="B387" i="29" s="1"/>
  <c r="B494" i="22"/>
  <c r="B495" i="22" s="1"/>
  <c r="B496" i="22" s="1"/>
  <c r="B497" i="22" s="1"/>
  <c r="B498" i="22" s="1"/>
  <c r="B499" i="22" s="1"/>
  <c r="B500" i="22" s="1"/>
  <c r="B501" i="22" s="1"/>
  <c r="B502" i="22" s="1"/>
  <c r="B503" i="22" s="1"/>
  <c r="B504" i="22" s="1"/>
  <c r="B505" i="22" s="1"/>
  <c r="B506" i="22" s="1"/>
  <c r="B507" i="22" s="1"/>
  <c r="K101" i="22"/>
  <c r="I101" i="22"/>
  <c r="B389" i="29" l="1"/>
  <c r="B390" i="29" s="1"/>
  <c r="B391" i="29" s="1"/>
  <c r="B392" i="29" s="1"/>
  <c r="B394" i="29" s="1"/>
  <c r="B395" i="29" s="1"/>
  <c r="B509" i="22"/>
  <c r="B510" i="22" s="1"/>
  <c r="B511" i="22" s="1"/>
  <c r="B512" i="22" s="1"/>
  <c r="B513" i="22" s="1"/>
  <c r="B514" i="22" s="1"/>
  <c r="B515" i="22" s="1"/>
  <c r="B516" i="22" s="1"/>
  <c r="B517" i="22" s="1"/>
  <c r="B518" i="22" s="1"/>
  <c r="B519" i="22" s="1"/>
  <c r="B520" i="22" s="1"/>
  <c r="B521" i="22" s="1"/>
  <c r="B522" i="22" s="1"/>
  <c r="B523" i="22" s="1"/>
  <c r="B524" i="22" s="1"/>
  <c r="B525" i="22" s="1"/>
  <c r="B526" i="22" s="1"/>
  <c r="B527" i="22" s="1"/>
  <c r="B528" i="22" s="1"/>
  <c r="B529" i="22" s="1"/>
  <c r="B530" i="22" s="1"/>
  <c r="B531" i="22" s="1"/>
  <c r="B532" i="22" s="1"/>
  <c r="B533" i="22" s="1"/>
  <c r="B534" i="22" s="1"/>
  <c r="B535" i="22" s="1"/>
  <c r="B536" i="22" s="1"/>
  <c r="B537" i="22" s="1"/>
  <c r="K365" i="22"/>
  <c r="J365" i="22" s="1"/>
  <c r="I365" i="22"/>
  <c r="K314" i="22"/>
  <c r="J314" i="22" s="1"/>
  <c r="I314" i="22"/>
  <c r="K305" i="22"/>
  <c r="J305" i="22" s="1"/>
  <c r="I305" i="22"/>
  <c r="K302" i="22"/>
  <c r="J302" i="22" s="1"/>
  <c r="K65" i="22"/>
  <c r="J65" i="22" s="1"/>
  <c r="I65" i="22"/>
  <c r="K46" i="22"/>
  <c r="J46" i="22" s="1"/>
  <c r="K416" i="22" l="1"/>
  <c r="B397" i="29"/>
  <c r="B398" i="29" s="1"/>
  <c r="I416" i="22"/>
  <c r="I814" i="22" s="1"/>
  <c r="B539" i="22"/>
  <c r="B540" i="22" s="1"/>
  <c r="B541" i="22" s="1"/>
  <c r="B542" i="22" s="1"/>
  <c r="B543" i="22" s="1"/>
  <c r="B544" i="22" s="1"/>
  <c r="B545" i="22" s="1"/>
  <c r="B546" i="22" s="1"/>
  <c r="B547" i="22" s="1"/>
  <c r="B548" i="22" s="1"/>
  <c r="B550" i="22" s="1"/>
  <c r="K814" i="22" l="1"/>
  <c r="B399" i="29"/>
  <c r="B400" i="29" s="1"/>
  <c r="B401" i="29" s="1"/>
  <c r="B402" i="29" s="1"/>
  <c r="B551" i="22"/>
  <c r="B552" i="22" s="1"/>
  <c r="B553" i="22" s="1"/>
  <c r="B554" i="22" s="1"/>
  <c r="B556" i="22" s="1"/>
  <c r="G755" i="27"/>
  <c r="G6935" i="27" s="1"/>
  <c r="B403" i="29" l="1"/>
  <c r="B404" i="29" s="1"/>
  <c r="B405" i="29" s="1"/>
  <c r="B406" i="29" s="1"/>
  <c r="B407" i="29" s="1"/>
  <c r="B408" i="29" s="1"/>
  <c r="B409" i="29" s="1"/>
  <c r="B410" i="29" s="1"/>
  <c r="B411" i="29" s="1"/>
  <c r="B412" i="29" s="1"/>
  <c r="B413" i="29" s="1"/>
  <c r="B415" i="29" s="1"/>
  <c r="B416" i="29" s="1"/>
  <c r="B417" i="29" s="1"/>
  <c r="B418" i="29" s="1"/>
  <c r="B419" i="29" s="1"/>
  <c r="B420" i="29" s="1"/>
  <c r="B421" i="29" s="1"/>
  <c r="B422" i="29" s="1"/>
  <c r="B423" i="29" s="1"/>
  <c r="B424" i="29" s="1"/>
  <c r="B425" i="29" s="1"/>
  <c r="B426" i="29" s="1"/>
  <c r="B427" i="29" s="1"/>
  <c r="B428" i="29" s="1"/>
  <c r="B429" i="29" s="1"/>
  <c r="B430" i="29" s="1"/>
  <c r="B431" i="29" s="1"/>
  <c r="B432" i="29" s="1"/>
  <c r="B433" i="29" s="1"/>
  <c r="B434" i="29" s="1"/>
  <c r="B436" i="29" s="1"/>
  <c r="B437" i="29" s="1"/>
  <c r="B438" i="29" s="1"/>
  <c r="B439" i="29" s="1"/>
  <c r="B440" i="29" s="1"/>
  <c r="B441" i="29" s="1"/>
  <c r="B442" i="29" s="1"/>
  <c r="B443" i="29" s="1"/>
  <c r="B444" i="29" s="1"/>
  <c r="B445" i="29" s="1"/>
  <c r="B446" i="29" s="1"/>
  <c r="B448" i="29" s="1"/>
  <c r="B449" i="29" s="1"/>
  <c r="B450" i="29" s="1"/>
  <c r="B451" i="29" s="1"/>
  <c r="B452" i="29" s="1"/>
  <c r="B453" i="29" s="1"/>
  <c r="B454" i="29" s="1"/>
  <c r="B455" i="29" s="1"/>
  <c r="B456" i="29" s="1"/>
  <c r="B457" i="29" s="1"/>
  <c r="B459" i="29" s="1"/>
  <c r="B460" i="29" s="1"/>
  <c r="B461" i="29" s="1"/>
  <c r="B462" i="29" s="1"/>
  <c r="B463" i="29" s="1"/>
  <c r="B465" i="29" s="1"/>
  <c r="B466" i="29" s="1"/>
  <c r="B467" i="29" s="1"/>
  <c r="B468" i="29" s="1"/>
  <c r="B557" i="22"/>
  <c r="B558" i="22" s="1"/>
  <c r="B559" i="22" s="1"/>
  <c r="B560" i="22" s="1"/>
  <c r="B561" i="22" s="1"/>
  <c r="B562" i="22" s="1"/>
  <c r="B563" i="22" s="1"/>
  <c r="B564" i="22" s="1"/>
  <c r="B565" i="22" s="1"/>
  <c r="B566" i="22" s="1"/>
  <c r="B567" i="22" s="1"/>
  <c r="B568" i="22" s="1"/>
  <c r="B569" i="22" s="1"/>
  <c r="B570" i="22" s="1"/>
  <c r="B571" i="22" s="1"/>
  <c r="B572" i="22" s="1"/>
  <c r="B573" i="22" s="1"/>
  <c r="B574" i="22" s="1"/>
  <c r="B575" i="22" s="1"/>
  <c r="B576" i="22" s="1"/>
  <c r="B577" i="22" s="1"/>
  <c r="B578" i="22" s="1"/>
  <c r="B579" i="22" s="1"/>
  <c r="B580" i="22" s="1"/>
  <c r="B581" i="22" s="1"/>
  <c r="B582" i="22" s="1"/>
  <c r="B583" i="22" s="1"/>
  <c r="B584" i="22" s="1"/>
  <c r="B585" i="22" s="1"/>
  <c r="B586" i="22" s="1"/>
  <c r="B587" i="22" s="1"/>
  <c r="B469" i="29" l="1"/>
  <c r="B470" i="29" s="1"/>
  <c r="B472" i="29" s="1"/>
  <c r="B473" i="29" s="1"/>
  <c r="B474" i="29" s="1"/>
  <c r="B475" i="29" s="1"/>
  <c r="B476" i="29" s="1"/>
  <c r="B477" i="29" s="1"/>
  <c r="B478" i="29" s="1"/>
  <c r="B479" i="29" s="1"/>
  <c r="B480" i="29" s="1"/>
  <c r="B589" i="22"/>
  <c r="B590" i="22" s="1"/>
  <c r="B591" i="22" s="1"/>
  <c r="B592" i="22" s="1"/>
  <c r="B481" i="29" l="1"/>
  <c r="B482" i="29" s="1"/>
  <c r="B483" i="29" s="1"/>
  <c r="B484" i="29" s="1"/>
  <c r="B485" i="29" s="1"/>
  <c r="B486" i="29" s="1"/>
  <c r="B488" i="29" s="1"/>
  <c r="B490" i="29" s="1"/>
  <c r="B491" i="29" s="1"/>
  <c r="B492" i="29" s="1"/>
  <c r="B594" i="22"/>
  <c r="B595" i="22" s="1"/>
  <c r="B596" i="22" s="1"/>
  <c r="B597" i="22" s="1"/>
  <c r="B598" i="22" s="1"/>
  <c r="B599" i="22" s="1"/>
  <c r="B600" i="22" s="1"/>
  <c r="B601" i="22" s="1"/>
  <c r="B602" i="22" s="1"/>
  <c r="B603" i="22" s="1"/>
  <c r="B604" i="22" s="1"/>
  <c r="B605" i="22" s="1"/>
  <c r="B606" i="22" s="1"/>
  <c r="B607" i="22" s="1"/>
  <c r="B608" i="22" s="1"/>
  <c r="B609" i="22" s="1"/>
  <c r="B610" i="22" s="1"/>
  <c r="B611" i="22" s="1"/>
  <c r="B494" i="29" l="1"/>
  <c r="B495" i="29" s="1"/>
  <c r="B612" i="22"/>
  <c r="B613" i="22" s="1"/>
  <c r="B614" i="22" s="1"/>
  <c r="B615" i="22" s="1"/>
  <c r="B616" i="22" s="1"/>
  <c r="B617" i="22" s="1"/>
  <c r="B618" i="22" s="1"/>
  <c r="B619" i="22" s="1"/>
  <c r="B620" i="22" s="1"/>
  <c r="B621" i="22" s="1"/>
  <c r="B622" i="22" s="1"/>
  <c r="B623" i="22" s="1"/>
  <c r="B624" i="22" s="1"/>
  <c r="B625" i="22" s="1"/>
  <c r="B626" i="22" s="1"/>
  <c r="B627" i="22" s="1"/>
  <c r="B628" i="22" s="1"/>
  <c r="B629" i="22" s="1"/>
  <c r="B630" i="22" s="1"/>
  <c r="B631" i="22" s="1"/>
  <c r="B632" i="22" s="1"/>
  <c r="B633" i="22" s="1"/>
  <c r="B634" i="22" s="1"/>
  <c r="B635" i="22" s="1"/>
  <c r="B636" i="22" s="1"/>
  <c r="B637" i="22" s="1"/>
  <c r="B638" i="22" s="1"/>
  <c r="B639" i="22" s="1"/>
  <c r="B641" i="22" s="1"/>
  <c r="B642" i="22" s="1"/>
  <c r="B643" i="22" s="1"/>
  <c r="B644" i="22" s="1"/>
  <c r="B646" i="22" s="1"/>
  <c r="B496" i="29" l="1"/>
  <c r="B497" i="29" s="1"/>
  <c r="B498" i="29" s="1"/>
  <c r="B499" i="29" s="1"/>
  <c r="B500" i="29" s="1"/>
  <c r="B501" i="29" s="1"/>
  <c r="B647" i="22"/>
  <c r="B648" i="22" s="1"/>
  <c r="B649" i="22" s="1"/>
  <c r="B650" i="22" s="1"/>
  <c r="B651" i="22" s="1"/>
  <c r="B652" i="22" s="1"/>
  <c r="B653" i="22" s="1"/>
  <c r="B654" i="22" s="1"/>
  <c r="B655" i="22" s="1"/>
  <c r="B656" i="22" s="1"/>
  <c r="B657" i="22" s="1"/>
  <c r="B658" i="22" s="1"/>
  <c r="B659" i="22" s="1"/>
  <c r="B660" i="22" s="1"/>
  <c r="B662" i="22" l="1"/>
  <c r="B663" i="22" s="1"/>
  <c r="B664" i="22" s="1"/>
  <c r="B665" i="22" s="1"/>
  <c r="B666" i="22" s="1"/>
  <c r="B667" i="22" s="1"/>
  <c r="B668" i="22" s="1"/>
  <c r="B669" i="22" s="1"/>
  <c r="B670" i="22" s="1"/>
  <c r="B671" i="22" s="1"/>
  <c r="B672" i="22" s="1"/>
  <c r="B673" i="22" s="1"/>
  <c r="B674" i="22" s="1"/>
  <c r="B675" i="22" s="1"/>
  <c r="B676" i="22" s="1"/>
  <c r="B678" i="22" l="1"/>
  <c r="B679" i="22" s="1"/>
  <c r="B680" i="22" s="1"/>
  <c r="B681" i="22" s="1"/>
  <c r="B682" i="22" s="1"/>
  <c r="B683" i="22" s="1"/>
  <c r="B684" i="22" s="1"/>
  <c r="B685" i="22" s="1"/>
  <c r="B686" i="22" s="1"/>
  <c r="B687" i="22" s="1"/>
  <c r="B688" i="22" s="1"/>
  <c r="B689" i="22" s="1"/>
  <c r="B690" i="22" s="1"/>
  <c r="B691" i="22" s="1"/>
  <c r="B692" i="22" s="1"/>
  <c r="B693" i="22" s="1"/>
  <c r="B694" i="22" s="1"/>
  <c r="B695" i="22" s="1"/>
  <c r="B696" i="22" s="1"/>
  <c r="B697" i="22" s="1"/>
  <c r="B698" i="22" s="1"/>
  <c r="B699" i="22" s="1"/>
  <c r="B700" i="22" s="1"/>
  <c r="B701" i="22" s="1"/>
  <c r="B702" i="22" s="1"/>
  <c r="B703" i="22" s="1"/>
  <c r="B704" i="22" s="1"/>
  <c r="B705" i="22" s="1"/>
  <c r="B706" i="22" s="1"/>
  <c r="B707" i="22" s="1"/>
  <c r="B708" i="22" s="1"/>
  <c r="B709" i="22" s="1"/>
  <c r="B710" i="22" s="1"/>
  <c r="B711" i="22" s="1"/>
  <c r="B712" i="22" s="1"/>
  <c r="B713" i="22" s="1"/>
  <c r="B714" i="22" s="1"/>
  <c r="B715" i="22" s="1"/>
  <c r="B716" i="22" s="1"/>
  <c r="B717" i="22" s="1"/>
  <c r="B718" i="22" s="1"/>
  <c r="B719" i="22" s="1"/>
  <c r="B720" i="22" s="1"/>
  <c r="B721" i="22" s="1"/>
  <c r="B722" i="22" s="1"/>
  <c r="B723" i="22" s="1"/>
  <c r="B724" i="22" s="1"/>
  <c r="B725" i="22" s="1"/>
  <c r="B726" i="22" s="1"/>
  <c r="B727" i="22" s="1"/>
  <c r="B728" i="22" s="1"/>
  <c r="B729" i="22" s="1"/>
  <c r="B730" i="22" s="1"/>
  <c r="B731" i="22" s="1"/>
  <c r="B732" i="22" s="1"/>
  <c r="B733" i="22" s="1"/>
  <c r="B734" i="22" s="1"/>
  <c r="B735" i="22" s="1"/>
  <c r="B736" i="22" s="1"/>
  <c r="B737" i="22" s="1"/>
  <c r="B738" i="22" s="1"/>
  <c r="B739" i="22" s="1"/>
  <c r="B740" i="22" s="1"/>
  <c r="B741" i="22" s="1"/>
  <c r="B742" i="22" s="1"/>
  <c r="B743" i="22" s="1"/>
  <c r="B744" i="22" s="1"/>
  <c r="B745" i="22" s="1"/>
  <c r="B746" i="22" s="1"/>
  <c r="B747" i="22" s="1"/>
  <c r="B748" i="22" s="1"/>
  <c r="B749" i="22" s="1"/>
  <c r="B750" i="22" s="1"/>
  <c r="B751" i="22" s="1"/>
  <c r="B752" i="22" s="1"/>
  <c r="B753" i="22" s="1"/>
  <c r="B754" i="22" s="1"/>
  <c r="B755" i="22" s="1"/>
  <c r="B756" i="22" s="1"/>
  <c r="B757" i="22" s="1"/>
  <c r="B758" i="22" s="1"/>
  <c r="B759" i="22" s="1"/>
  <c r="B760" i="22" s="1"/>
  <c r="B761" i="22" s="1"/>
  <c r="B762" i="22" s="1"/>
  <c r="B763" i="22" s="1"/>
  <c r="B764" i="22" s="1"/>
  <c r="B765" i="22" s="1"/>
  <c r="B766" i="22" s="1"/>
  <c r="B767" i="22" s="1"/>
  <c r="B768" i="22" s="1"/>
  <c r="B769" i="22" s="1"/>
  <c r="B770" i="22" s="1"/>
  <c r="B771" i="22" s="1"/>
  <c r="B772" i="22" s="1"/>
  <c r="B773" i="22" s="1"/>
  <c r="B774" i="22" s="1"/>
  <c r="B775" i="22" s="1"/>
  <c r="B776" i="22" s="1"/>
  <c r="B777" i="22" s="1"/>
  <c r="B778" i="22" s="1"/>
  <c r="B779" i="22" s="1"/>
  <c r="B780" i="22" s="1"/>
  <c r="B781" i="22" s="1"/>
  <c r="B782" i="22" s="1"/>
  <c r="B783" i="22" s="1"/>
  <c r="B784" i="22" s="1"/>
  <c r="B785" i="22" s="1"/>
  <c r="B786" i="22" s="1"/>
  <c r="B787" i="22" s="1"/>
  <c r="B788" i="22" s="1"/>
  <c r="B789" i="22" s="1"/>
  <c r="B790" i="22" s="1"/>
  <c r="B791" i="22" s="1"/>
  <c r="B792" i="22" s="1"/>
  <c r="B794" i="22" l="1"/>
  <c r="B795" i="22" s="1"/>
  <c r="B796" i="22" s="1"/>
  <c r="B797" i="22" s="1"/>
  <c r="B798" i="22" s="1"/>
  <c r="B799" i="22" s="1"/>
  <c r="B800" i="22" s="1"/>
  <c r="B801" i="22" s="1"/>
  <c r="B802" i="22" s="1"/>
  <c r="B803" i="22" s="1"/>
  <c r="B804" i="22" s="1"/>
  <c r="B805" i="22" s="1"/>
  <c r="B806" i="22" s="1"/>
  <c r="B807" i="22" s="1"/>
  <c r="B808" i="22" s="1"/>
  <c r="B809" i="22" s="1"/>
  <c r="B810" i="22" s="1"/>
  <c r="B811" i="22" s="1"/>
  <c r="B812" i="22" s="1"/>
</calcChain>
</file>

<file path=xl/sharedStrings.xml><?xml version="1.0" encoding="utf-8"?>
<sst xmlns="http://schemas.openxmlformats.org/spreadsheetml/2006/main" count="56990" uniqueCount="15895">
  <si>
    <t>Приложение № 1</t>
  </si>
  <si>
    <t>Таблица №1</t>
  </si>
  <si>
    <t>№ п/п</t>
  </si>
  <si>
    <t>Подразделение</t>
  </si>
  <si>
    <t>Ленточнопильный станок НВS280</t>
  </si>
  <si>
    <t>А-0010845</t>
  </si>
  <si>
    <t>Удовлетворительное</t>
  </si>
  <si>
    <t>Станок правильно-отрезной СПР-12</t>
  </si>
  <si>
    <t>А-0010666</t>
  </si>
  <si>
    <t>Штамп ( к штамповочному прессу) (ул.Ст.Дадаева Здание модульного типа)</t>
  </si>
  <si>
    <t>А-0010665</t>
  </si>
  <si>
    <t>Таблица №2</t>
  </si>
  <si>
    <t>Лампа настольная</t>
  </si>
  <si>
    <t>Печь микроволновая</t>
  </si>
  <si>
    <t>6-4546*</t>
  </si>
  <si>
    <t>Чайник</t>
  </si>
  <si>
    <t>8-1817</t>
  </si>
  <si>
    <t>Источник бесперебойного питания</t>
  </si>
  <si>
    <t>6-243*</t>
  </si>
  <si>
    <t>8-1713</t>
  </si>
  <si>
    <t>Кондиционер настенного типа</t>
  </si>
  <si>
    <t>6-8116*</t>
  </si>
  <si>
    <t>Кронштейн</t>
  </si>
  <si>
    <t>Маршрутизатор</t>
  </si>
  <si>
    <t>Ноутбук Acer 15,6"</t>
  </si>
  <si>
    <t>Полка для оборудования</t>
  </si>
  <si>
    <t>1-216*</t>
  </si>
  <si>
    <t>Фильтр сетевой</t>
  </si>
  <si>
    <t>1-266*</t>
  </si>
  <si>
    <t>1-214*</t>
  </si>
  <si>
    <t>Шкаф для документов</t>
  </si>
  <si>
    <t>Станок для гибки металла с ручным приводом</t>
  </si>
  <si>
    <t>Стол</t>
  </si>
  <si>
    <t>8-365*</t>
  </si>
  <si>
    <t>Табличка из латуни</t>
  </si>
  <si>
    <t>8-1943</t>
  </si>
  <si>
    <t>1-222*</t>
  </si>
  <si>
    <t>Телевизор LG</t>
  </si>
  <si>
    <t>9-0027*</t>
  </si>
  <si>
    <t>12-554</t>
  </si>
  <si>
    <t>Аккумулятор 190 pro SUNNY PS 690</t>
  </si>
  <si>
    <t>12-3073</t>
  </si>
  <si>
    <t>1-347*</t>
  </si>
  <si>
    <t>Таблица №3</t>
  </si>
  <si>
    <t>Буквы "КАМАЗ"</t>
  </si>
  <si>
    <t>12-1172/1</t>
  </si>
  <si>
    <t>12-832</t>
  </si>
  <si>
    <t>Чехол защиты кабеля</t>
  </si>
  <si>
    <t>12-1853</t>
  </si>
  <si>
    <t>Паста притирочная</t>
  </si>
  <si>
    <t>12-231</t>
  </si>
  <si>
    <t>12-69/2</t>
  </si>
  <si>
    <t>Автолампа фары 12v 50х40</t>
  </si>
  <si>
    <t>Автомат давления</t>
  </si>
  <si>
    <t>12-535*</t>
  </si>
  <si>
    <t>12-1194</t>
  </si>
  <si>
    <t>12-1195</t>
  </si>
  <si>
    <t>12-1798</t>
  </si>
  <si>
    <t>12-2056</t>
  </si>
  <si>
    <t>12-786*</t>
  </si>
  <si>
    <t>12-1528</t>
  </si>
  <si>
    <t>12-66</t>
  </si>
  <si>
    <t>12-3303</t>
  </si>
  <si>
    <t>12-1569</t>
  </si>
  <si>
    <t>Автошины KELLY/R13 175/70 лето б/у (износ 10%)</t>
  </si>
  <si>
    <t>12-1571</t>
  </si>
  <si>
    <t>12-508</t>
  </si>
  <si>
    <t>Аккумулятор СС900</t>
  </si>
  <si>
    <t>12-815*</t>
  </si>
  <si>
    <t>12-2119</t>
  </si>
  <si>
    <t>12-620</t>
  </si>
  <si>
    <t>12-3113</t>
  </si>
  <si>
    <t>Балансир правый в сборе</t>
  </si>
  <si>
    <t>12-636</t>
  </si>
  <si>
    <t>Барабан фрикциона 8.10.057</t>
  </si>
  <si>
    <t>12-493</t>
  </si>
  <si>
    <t>12-2139</t>
  </si>
  <si>
    <t>12-1747</t>
  </si>
  <si>
    <t>Бачок омывателя ГАЗ, КАМАЗ V=1,8л под 1 мотор</t>
  </si>
  <si>
    <t>12-39/2</t>
  </si>
  <si>
    <t>Бачок расширительный</t>
  </si>
  <si>
    <t>12-724</t>
  </si>
  <si>
    <t>12-670/1</t>
  </si>
  <si>
    <t>Блок предохранителей ПР120</t>
  </si>
  <si>
    <t>12-670/2</t>
  </si>
  <si>
    <t>12-1221</t>
  </si>
  <si>
    <t>12-3401</t>
  </si>
  <si>
    <t>Болт М 10,12</t>
  </si>
  <si>
    <t>12-709</t>
  </si>
  <si>
    <t>Болт М 10*41</t>
  </si>
  <si>
    <t>Болт М6</t>
  </si>
  <si>
    <t>12-3400</t>
  </si>
  <si>
    <t>Вал карданный промежуточный короткий 66 2202010</t>
  </si>
  <si>
    <t>12-1304/7</t>
  </si>
  <si>
    <t>Валик карданный левый в сб.8.10.047</t>
  </si>
  <si>
    <t>12-585</t>
  </si>
  <si>
    <t>Валик карданный правый в сб.8.10.048</t>
  </si>
  <si>
    <t>12-586</t>
  </si>
  <si>
    <t>12-1728</t>
  </si>
  <si>
    <t>12-813*</t>
  </si>
  <si>
    <t>12-789</t>
  </si>
  <si>
    <t>Влагомаслоотделитель РДВ</t>
  </si>
  <si>
    <t>12-79</t>
  </si>
  <si>
    <t>12-1567</t>
  </si>
  <si>
    <t>Воротник пылезащитный</t>
  </si>
  <si>
    <t>12-806*</t>
  </si>
  <si>
    <t>Втулка балансира 740.33.23</t>
  </si>
  <si>
    <t>12-648</t>
  </si>
  <si>
    <t>Втулка балансира 740.33.24</t>
  </si>
  <si>
    <t>12-649</t>
  </si>
  <si>
    <t>Втулка тяги подвески</t>
  </si>
  <si>
    <t>12-2272</t>
  </si>
  <si>
    <t>12-654</t>
  </si>
  <si>
    <t>Выключатель управления подъемом кузова МАЗ, КАМАЗ</t>
  </si>
  <si>
    <t>Гайка балансира 8.32.155</t>
  </si>
  <si>
    <t>12-795</t>
  </si>
  <si>
    <t>12-3402</t>
  </si>
  <si>
    <t>12-1226</t>
  </si>
  <si>
    <t>12-930</t>
  </si>
  <si>
    <t>Гидроамортизатор 8.035.010</t>
  </si>
  <si>
    <t>12-584</t>
  </si>
  <si>
    <t>12-567</t>
  </si>
  <si>
    <t>Гидроусилитель руля</t>
  </si>
  <si>
    <t>Гильза цилиндра КАМАЗ</t>
  </si>
  <si>
    <t>12-718</t>
  </si>
  <si>
    <t>12-200*</t>
  </si>
  <si>
    <t>12-592/4</t>
  </si>
  <si>
    <t>Головка соед. пневмошлан. "А" 22 мм.</t>
  </si>
  <si>
    <t>12-651*</t>
  </si>
  <si>
    <t>12-1074</t>
  </si>
  <si>
    <t>Датчик аварийного давления воздуха 6032.3829 (ММ124Д)</t>
  </si>
  <si>
    <t>12-833/2</t>
  </si>
  <si>
    <t>Датчик аварийного давления масла</t>
  </si>
  <si>
    <t>12-299*</t>
  </si>
  <si>
    <t>12-1222</t>
  </si>
  <si>
    <t>Датчик давления масла 3602,3829</t>
  </si>
  <si>
    <t>12-183</t>
  </si>
  <si>
    <t>12-573</t>
  </si>
  <si>
    <t>12-572</t>
  </si>
  <si>
    <t>12-560</t>
  </si>
  <si>
    <t>12-639</t>
  </si>
  <si>
    <t>Датчик температуры воды</t>
  </si>
  <si>
    <t>12-300*</t>
  </si>
  <si>
    <t>Датчик температуры воды ТМ 100 А</t>
  </si>
  <si>
    <t>Диафрагма 8.32.117</t>
  </si>
  <si>
    <t>12-1110</t>
  </si>
  <si>
    <t>Диск ведомый КАМАЗ</t>
  </si>
  <si>
    <t>12-888</t>
  </si>
  <si>
    <t>Диск нажимной</t>
  </si>
  <si>
    <t>12-605</t>
  </si>
  <si>
    <t>12-7*</t>
  </si>
  <si>
    <t>Диск фрикциона 8.10.524</t>
  </si>
  <si>
    <t>12-489</t>
  </si>
  <si>
    <t>12-17</t>
  </si>
  <si>
    <t>Замок капота</t>
  </si>
  <si>
    <t>12-2267</t>
  </si>
  <si>
    <t>Замыкатель ГБЗ.604.015</t>
  </si>
  <si>
    <t>12-2057</t>
  </si>
  <si>
    <t>Зеркало 3307 8201418</t>
  </si>
  <si>
    <t>12-96/4</t>
  </si>
  <si>
    <t>12-462</t>
  </si>
  <si>
    <t>12-461</t>
  </si>
  <si>
    <t>12-468</t>
  </si>
  <si>
    <t>12-465</t>
  </si>
  <si>
    <t>12-467</t>
  </si>
  <si>
    <t>12-463</t>
  </si>
  <si>
    <t>12-449</t>
  </si>
  <si>
    <t>12-453</t>
  </si>
  <si>
    <t>12-469</t>
  </si>
  <si>
    <t>12-464</t>
  </si>
  <si>
    <t>12-454</t>
  </si>
  <si>
    <t>12-455</t>
  </si>
  <si>
    <t>12-441</t>
  </si>
  <si>
    <t>12-442</t>
  </si>
  <si>
    <t>12-440</t>
  </si>
  <si>
    <t>12-444</t>
  </si>
  <si>
    <t>12-448</t>
  </si>
  <si>
    <t>12-445</t>
  </si>
  <si>
    <t>12-355*</t>
  </si>
  <si>
    <t>12-1075</t>
  </si>
  <si>
    <t>Камера тормозная с энергоаккумулятором</t>
  </si>
  <si>
    <t>12-2271</t>
  </si>
  <si>
    <t>Камера Урал</t>
  </si>
  <si>
    <t>12-64*</t>
  </si>
  <si>
    <t>12-752</t>
  </si>
  <si>
    <t>12-829</t>
  </si>
  <si>
    <t>12-1115</t>
  </si>
  <si>
    <t>Клемма АКБ</t>
  </si>
  <si>
    <t>Клемма АКБ (свинец) усиленная</t>
  </si>
  <si>
    <t>Клемма АКБ грузовые с болтом</t>
  </si>
  <si>
    <t>12-28/2</t>
  </si>
  <si>
    <t>Клемма эл. проводки 3,5 мм.</t>
  </si>
  <si>
    <t>12-1778</t>
  </si>
  <si>
    <t>Клемма эл. проводки 4 мм.</t>
  </si>
  <si>
    <t>12-1779</t>
  </si>
  <si>
    <t>Клемма эл. проводки 6 мм.</t>
  </si>
  <si>
    <t>КлеммыАКБ свинцовые (2шт)</t>
  </si>
  <si>
    <t>12-28/5</t>
  </si>
  <si>
    <t>Кнопка аварийки 8 контакт. 24в</t>
  </si>
  <si>
    <t>12-747/3</t>
  </si>
  <si>
    <t>Козырек солнцезащитный (кабина)</t>
  </si>
  <si>
    <t>12-511/2</t>
  </si>
  <si>
    <t>Колесо ведущее в сборе 8.30.001</t>
  </si>
  <si>
    <t>12-490</t>
  </si>
  <si>
    <t>12-804*</t>
  </si>
  <si>
    <t>Колодка тормозная</t>
  </si>
  <si>
    <t>12-114*</t>
  </si>
  <si>
    <t>Колодки тормозные</t>
  </si>
  <si>
    <t>Колпак защитный 8.02.187</t>
  </si>
  <si>
    <t>12-1100</t>
  </si>
  <si>
    <t>Колпачок автошины мет.</t>
  </si>
  <si>
    <t>12-277/3</t>
  </si>
  <si>
    <t>Колпачок золотника мет. СПВ8</t>
  </si>
  <si>
    <t>12-293/2</t>
  </si>
  <si>
    <t>12-1496</t>
  </si>
  <si>
    <t>12-1497</t>
  </si>
  <si>
    <t>Кольцо 075*2,5</t>
  </si>
  <si>
    <t>Кольцо 093*3</t>
  </si>
  <si>
    <t>Кольцо 100*106*36</t>
  </si>
  <si>
    <t>12-1584</t>
  </si>
  <si>
    <t>12-1498</t>
  </si>
  <si>
    <t>Кольцо 140*3</t>
  </si>
  <si>
    <t>Кольцо 18х3</t>
  </si>
  <si>
    <t>12-1492</t>
  </si>
  <si>
    <t>Кольцо 230х3</t>
  </si>
  <si>
    <t>12-1493</t>
  </si>
  <si>
    <t>Кольцо 60х30</t>
  </si>
  <si>
    <t>12-1490</t>
  </si>
  <si>
    <t>Кольцо 9х2,5</t>
  </si>
  <si>
    <t>12-1491</t>
  </si>
  <si>
    <t>12-1561</t>
  </si>
  <si>
    <t>12-1537</t>
  </si>
  <si>
    <t>12-1112</t>
  </si>
  <si>
    <t>12-1073</t>
  </si>
  <si>
    <t>12-1902</t>
  </si>
  <si>
    <t>Кольцо медное уплотнительное 10х14х1</t>
  </si>
  <si>
    <t>12-1703</t>
  </si>
  <si>
    <t>Кольцо медное уплотнительное 10х16х1</t>
  </si>
  <si>
    <t>12-1704</t>
  </si>
  <si>
    <t>Кольцо медное уплотнительное 12х18х1,5</t>
  </si>
  <si>
    <t>12-1706</t>
  </si>
  <si>
    <t>Кольцо медное уплотнительное 22х27х1,5</t>
  </si>
  <si>
    <t>12-1712</t>
  </si>
  <si>
    <t>Кольцо медное уплотнительное 26х32х2</t>
  </si>
  <si>
    <t>12-1714</t>
  </si>
  <si>
    <t>Кольцо медное уплотнительное 30х36х2</t>
  </si>
  <si>
    <t>12-1716</t>
  </si>
  <si>
    <t>Кольцо медное уплотнительное 32х38х2</t>
  </si>
  <si>
    <t>12-1717</t>
  </si>
  <si>
    <t>Кольцо медное уплотнительное 6х10х1</t>
  </si>
  <si>
    <t>12-1700</t>
  </si>
  <si>
    <t>Кольцо медное уплотнительное 8х12х1</t>
  </si>
  <si>
    <t>12-1701</t>
  </si>
  <si>
    <t>Кольцо медное уплотнительное 8х14х1</t>
  </si>
  <si>
    <t>12-1702</t>
  </si>
  <si>
    <t>12-1536</t>
  </si>
  <si>
    <t>12-109*</t>
  </si>
  <si>
    <t>Кольцо резиновое 125х4,5х4,5</t>
  </si>
  <si>
    <t>Кольцо резиновое 6*2</t>
  </si>
  <si>
    <t>12-1859</t>
  </si>
  <si>
    <t>12-1540</t>
  </si>
  <si>
    <t>Кольцо стопорное W 90, DIN 472</t>
  </si>
  <si>
    <t>12-1854</t>
  </si>
  <si>
    <t>12-1901</t>
  </si>
  <si>
    <t>12-1455</t>
  </si>
  <si>
    <t>12-1457</t>
  </si>
  <si>
    <t>12-1575</t>
  </si>
  <si>
    <t>12-1578</t>
  </si>
  <si>
    <t>12-1574</t>
  </si>
  <si>
    <t>12-1576</t>
  </si>
  <si>
    <t>12-1579</t>
  </si>
  <si>
    <t>12-1577</t>
  </si>
  <si>
    <t>12-1327</t>
  </si>
  <si>
    <t>12-936*</t>
  </si>
  <si>
    <t>Кольцо уплотнительное 125х4,5х4,5</t>
  </si>
  <si>
    <t>12-1095</t>
  </si>
  <si>
    <t>12-3052</t>
  </si>
  <si>
    <t>12-3051</t>
  </si>
  <si>
    <t>Кольцо уплотнительное 8.02.163</t>
  </si>
  <si>
    <t>12-1026</t>
  </si>
  <si>
    <t>Кольцо уплотнительное 8.06.120</t>
  </si>
  <si>
    <t>12-1104</t>
  </si>
  <si>
    <t>Кольцо уплотнительное 8.11.125</t>
  </si>
  <si>
    <t>12-1105</t>
  </si>
  <si>
    <t>Кольцо уплотнительное 8.31.112</t>
  </si>
  <si>
    <t>12-1109</t>
  </si>
  <si>
    <t>Кольцо уплотнительное 8.35.144</t>
  </si>
  <si>
    <t>12-1054</t>
  </si>
  <si>
    <t>Кольцо уплотнительное 8.35.147</t>
  </si>
  <si>
    <t>12-1055</t>
  </si>
  <si>
    <t>12-1535</t>
  </si>
  <si>
    <t>12-1543</t>
  </si>
  <si>
    <t>12-1541</t>
  </si>
  <si>
    <t>12-1553</t>
  </si>
  <si>
    <t>12-1445</t>
  </si>
  <si>
    <t>12-1846</t>
  </si>
  <si>
    <t>12-1094</t>
  </si>
  <si>
    <t>12-1005</t>
  </si>
  <si>
    <t>12-776/1</t>
  </si>
  <si>
    <t>12-1092</t>
  </si>
  <si>
    <t>Комплект тормозных трубок КАМАЗ</t>
  </si>
  <si>
    <t>12-797</t>
  </si>
  <si>
    <t>Корпус сальника в сб. 8.32.030</t>
  </si>
  <si>
    <t>12-578</t>
  </si>
  <si>
    <t>12-652</t>
  </si>
  <si>
    <t>12-3307</t>
  </si>
  <si>
    <t>Кран разобщител.</t>
  </si>
  <si>
    <t>12-276/4</t>
  </si>
  <si>
    <t>Кран управления давлением в шинах</t>
  </si>
  <si>
    <t>12-1157</t>
  </si>
  <si>
    <t>Кран управления тормозами</t>
  </si>
  <si>
    <t>12-159</t>
  </si>
  <si>
    <t>Крышка 8.35.139</t>
  </si>
  <si>
    <t>12-43</t>
  </si>
  <si>
    <t>Крюк буксировочный</t>
  </si>
  <si>
    <t>12-979</t>
  </si>
  <si>
    <t>12-329</t>
  </si>
  <si>
    <t>12-1745</t>
  </si>
  <si>
    <t>12-329/4</t>
  </si>
  <si>
    <t>12-2072</t>
  </si>
  <si>
    <t>12-598</t>
  </si>
  <si>
    <t>Лампа автомобильная 12*10</t>
  </si>
  <si>
    <t>Лампа освещения вещ. ящика ЛВ211</t>
  </si>
  <si>
    <t>12-2265</t>
  </si>
  <si>
    <t>Лента остан. торм. в сб. 8.23.013</t>
  </si>
  <si>
    <t>12-492</t>
  </si>
  <si>
    <t>Лента тормоза МП в сб. 8.23.043</t>
  </si>
  <si>
    <t>12-491</t>
  </si>
  <si>
    <t>12-2249</t>
  </si>
  <si>
    <t>Манжета армированная 17*35*7 СС СХ</t>
  </si>
  <si>
    <t>12-1580</t>
  </si>
  <si>
    <t>Манжета поршн. торм. крана</t>
  </si>
  <si>
    <t>Манжеты армированная 45*65*10</t>
  </si>
  <si>
    <t>12-3235</t>
  </si>
  <si>
    <t>12-1562</t>
  </si>
  <si>
    <t>12-1875</t>
  </si>
  <si>
    <t>12-356*</t>
  </si>
  <si>
    <t>Масленка М10 (кривая 45 ")</t>
  </si>
  <si>
    <t>12-734</t>
  </si>
  <si>
    <t>Масленка М10 (кривая 90 ")</t>
  </si>
  <si>
    <t>12-735</t>
  </si>
  <si>
    <t>Масленка М8 (кривая 45 ")</t>
  </si>
  <si>
    <t>12-736</t>
  </si>
  <si>
    <t>12-602</t>
  </si>
  <si>
    <t>Мембрана рессоры гидропневматической</t>
  </si>
  <si>
    <t>12-2029</t>
  </si>
  <si>
    <t>Мембрана тип 30</t>
  </si>
  <si>
    <t>12-29</t>
  </si>
  <si>
    <t>Муфта конусная D10</t>
  </si>
  <si>
    <t>Муфта конусная D12</t>
  </si>
  <si>
    <t>Муфта конусная D14</t>
  </si>
  <si>
    <t>12-113/10</t>
  </si>
  <si>
    <t>12-2123</t>
  </si>
  <si>
    <t>Накладка колодки</t>
  </si>
  <si>
    <t>12-149</t>
  </si>
  <si>
    <t>12-82*</t>
  </si>
  <si>
    <t>Накладка тормозная Урал</t>
  </si>
  <si>
    <t>Наконечник рулевой в сборе</t>
  </si>
  <si>
    <t>12-378*</t>
  </si>
  <si>
    <t>Наконечник рулевой трапеции прав., левый</t>
  </si>
  <si>
    <t>12-499</t>
  </si>
  <si>
    <t>Наконечник штока ГУР "КАМАЗ"</t>
  </si>
  <si>
    <t>12-548</t>
  </si>
  <si>
    <t>12-886</t>
  </si>
  <si>
    <t>12-886/2</t>
  </si>
  <si>
    <t>Насос гидравлический</t>
  </si>
  <si>
    <t>12-534*</t>
  </si>
  <si>
    <t>12-650</t>
  </si>
  <si>
    <t>12-957/2</t>
  </si>
  <si>
    <t>12-957/5</t>
  </si>
  <si>
    <t>12-788</t>
  </si>
  <si>
    <t>12-2110</t>
  </si>
  <si>
    <t>Палец 8.34.205</t>
  </si>
  <si>
    <t>12-1053</t>
  </si>
  <si>
    <t>12-236</t>
  </si>
  <si>
    <t>12-1461</t>
  </si>
  <si>
    <t>Патрубок соединительный радиатора левый L=300 256Б-1303041-01</t>
  </si>
  <si>
    <t>12-2270</t>
  </si>
  <si>
    <t>12-2270/1</t>
  </si>
  <si>
    <t>12-2115/1</t>
  </si>
  <si>
    <t>12-2115</t>
  </si>
  <si>
    <t>12-1295</t>
  </si>
  <si>
    <t>12-1296</t>
  </si>
  <si>
    <t>12-2024</t>
  </si>
  <si>
    <t>Переключатель света ножной П53А</t>
  </si>
  <si>
    <t>12-301*</t>
  </si>
  <si>
    <t>12-377/5</t>
  </si>
  <si>
    <t>Перемычка (провод) АКБ под кл.+кл. 35 см. 5320 3724094</t>
  </si>
  <si>
    <t>12-366*</t>
  </si>
  <si>
    <t>12-173/3</t>
  </si>
  <si>
    <t>Подшипник 1000092Л</t>
  </si>
  <si>
    <t>12-1430</t>
  </si>
  <si>
    <t>Подшипник 1000094</t>
  </si>
  <si>
    <t>12-1431</t>
  </si>
  <si>
    <t>Подшипник 1000095</t>
  </si>
  <si>
    <t>12-1432</t>
  </si>
  <si>
    <t>Подшипник 1000096</t>
  </si>
  <si>
    <t>12-1438</t>
  </si>
  <si>
    <t>Подшипник 1000097</t>
  </si>
  <si>
    <t>12-1433</t>
  </si>
  <si>
    <t>Подшипник 1000098</t>
  </si>
  <si>
    <t>12-1434</t>
  </si>
  <si>
    <t>Подшипник 1008</t>
  </si>
  <si>
    <t>12-1360</t>
  </si>
  <si>
    <t>Подшипник 1203</t>
  </si>
  <si>
    <t>12-861</t>
  </si>
  <si>
    <t>Подшипник 1209</t>
  </si>
  <si>
    <t>12-1393</t>
  </si>
  <si>
    <t>Подшипник 1308</t>
  </si>
  <si>
    <t>12-1414</t>
  </si>
  <si>
    <t>Подшипник 17716Л</t>
  </si>
  <si>
    <t>12-1422</t>
  </si>
  <si>
    <t>Подшипник 180108</t>
  </si>
  <si>
    <t>12-603</t>
  </si>
  <si>
    <t>Подшипник 180200</t>
  </si>
  <si>
    <t>12-847*</t>
  </si>
  <si>
    <t>Подшипник 180201/12*32*10</t>
  </si>
  <si>
    <t>Подшипник 180206</t>
  </si>
  <si>
    <t>12-862</t>
  </si>
  <si>
    <t>Подшипник 18207</t>
  </si>
  <si>
    <t>12-1387</t>
  </si>
  <si>
    <t>12-1401</t>
  </si>
  <si>
    <t>Подшипник 2007111</t>
  </si>
  <si>
    <t>12-1370</t>
  </si>
  <si>
    <t>Подшипник 2007111Б</t>
  </si>
  <si>
    <t>12-1371</t>
  </si>
  <si>
    <t>12-3022</t>
  </si>
  <si>
    <t>Подшипник 201</t>
  </si>
  <si>
    <t>12-2095</t>
  </si>
  <si>
    <t>Подшипник 205</t>
  </si>
  <si>
    <t>12-1380</t>
  </si>
  <si>
    <t>Подшипник 206</t>
  </si>
  <si>
    <t>12-1381</t>
  </si>
  <si>
    <t>Подшипник 212</t>
  </si>
  <si>
    <t>12-858</t>
  </si>
  <si>
    <t>Подшипник 214</t>
  </si>
  <si>
    <t>12-1402</t>
  </si>
  <si>
    <t>Подшипник 218</t>
  </si>
  <si>
    <t>12-1405</t>
  </si>
  <si>
    <t>12-1420</t>
  </si>
  <si>
    <t>Подшипник 23206Л</t>
  </si>
  <si>
    <t>12-1382</t>
  </si>
  <si>
    <t>Подшипник 292203</t>
  </si>
  <si>
    <t>12-1377</t>
  </si>
  <si>
    <t>12-1416</t>
  </si>
  <si>
    <t>12-1417</t>
  </si>
  <si>
    <t>Подшипник 4024107</t>
  </si>
  <si>
    <t>12-1367</t>
  </si>
  <si>
    <t>Подшипник 42215</t>
  </si>
  <si>
    <t>12-1403</t>
  </si>
  <si>
    <t>Подшипник 42217</t>
  </si>
  <si>
    <t>12-1404</t>
  </si>
  <si>
    <t>Подшипник 46108</t>
  </si>
  <si>
    <t>12-1369</t>
  </si>
  <si>
    <t>Подшипник 46209Л</t>
  </si>
  <si>
    <t>12-1396</t>
  </si>
  <si>
    <t>Подшипник 46307</t>
  </si>
  <si>
    <t>12-1412</t>
  </si>
  <si>
    <t>12-1373</t>
  </si>
  <si>
    <t>Подшипник 51105</t>
  </si>
  <si>
    <t>12-1366</t>
  </si>
  <si>
    <t>Подшипник 51207</t>
  </si>
  <si>
    <t>12-1388</t>
  </si>
  <si>
    <t>12-3134/1</t>
  </si>
  <si>
    <t>12-1383</t>
  </si>
  <si>
    <t>12-1384</t>
  </si>
  <si>
    <t>12-1398</t>
  </si>
  <si>
    <t>12-1399</t>
  </si>
  <si>
    <t>12-1400</t>
  </si>
  <si>
    <t>12-1418</t>
  </si>
  <si>
    <t>12-1385</t>
  </si>
  <si>
    <t>12-1397</t>
  </si>
  <si>
    <t>12-1392</t>
  </si>
  <si>
    <t>12-1363</t>
  </si>
  <si>
    <t>Подшипник 6001</t>
  </si>
  <si>
    <t>12-1357</t>
  </si>
  <si>
    <t>Подшипник 6004</t>
  </si>
  <si>
    <t>12-1359</t>
  </si>
  <si>
    <t>Подшипник 6004Z</t>
  </si>
  <si>
    <t>12-1358</t>
  </si>
  <si>
    <t>Подшипник 6006 P6Q6(VBF)</t>
  </si>
  <si>
    <t>12-2063</t>
  </si>
  <si>
    <t>Подшипник 6007 P6Q6(VBF)</t>
  </si>
  <si>
    <t>12-2062</t>
  </si>
  <si>
    <t>Подшипник 6012</t>
  </si>
  <si>
    <t>12-1361</t>
  </si>
  <si>
    <t>Подшипник 60200</t>
  </si>
  <si>
    <t>12-1374</t>
  </si>
  <si>
    <t>Подшипник 60305А</t>
  </si>
  <si>
    <t>12-1409</t>
  </si>
  <si>
    <t>12-846*</t>
  </si>
  <si>
    <t>Подшипник 6201</t>
  </si>
  <si>
    <t>12-1376</t>
  </si>
  <si>
    <t>Подшипник 62102</t>
  </si>
  <si>
    <t>12-859</t>
  </si>
  <si>
    <t>Подшипник 629</t>
  </si>
  <si>
    <t>12-1421</t>
  </si>
  <si>
    <t>Подшипник 6303</t>
  </si>
  <si>
    <t>12-1406</t>
  </si>
  <si>
    <t>12-1407</t>
  </si>
  <si>
    <t>12-1408</t>
  </si>
  <si>
    <t>Подшипник 6313.2</t>
  </si>
  <si>
    <t>12-589*</t>
  </si>
  <si>
    <t>Подшипник 697920Л</t>
  </si>
  <si>
    <t>12-1429</t>
  </si>
  <si>
    <t>12-1386</t>
  </si>
  <si>
    <t>12-1426</t>
  </si>
  <si>
    <t>12-1427</t>
  </si>
  <si>
    <t>12-1425</t>
  </si>
  <si>
    <t>12-1428</t>
  </si>
  <si>
    <t>Подшипник 7000102</t>
  </si>
  <si>
    <t>12-1365</t>
  </si>
  <si>
    <t>Подшипник 7000107</t>
  </si>
  <si>
    <t>12-1368</t>
  </si>
  <si>
    <t>12-1378</t>
  </si>
  <si>
    <t>Подшипник 7207 (30207)</t>
  </si>
  <si>
    <t>12-596</t>
  </si>
  <si>
    <t>Подшипник 7207А</t>
  </si>
  <si>
    <t>12-1389</t>
  </si>
  <si>
    <t>Подшипник 7208</t>
  </si>
  <si>
    <t>12-1391</t>
  </si>
  <si>
    <t>Подшипник 7209</t>
  </si>
  <si>
    <t>12-1394</t>
  </si>
  <si>
    <t>12-1395</t>
  </si>
  <si>
    <t>Подшипник 7314</t>
  </si>
  <si>
    <t>12-822*</t>
  </si>
  <si>
    <t>12-845*</t>
  </si>
  <si>
    <t>Подшипник 80308</t>
  </si>
  <si>
    <t>12-1413</t>
  </si>
  <si>
    <t>Подшипник 8101</t>
  </si>
  <si>
    <t>12-1364</t>
  </si>
  <si>
    <t>Подшипник 8118</t>
  </si>
  <si>
    <t>12-1372</t>
  </si>
  <si>
    <t>Подшипник 8306</t>
  </si>
  <si>
    <t>12-1410</t>
  </si>
  <si>
    <t>Подшипник 941/15</t>
  </si>
  <si>
    <t>12-864</t>
  </si>
  <si>
    <t>Подшипник 942/30</t>
  </si>
  <si>
    <t>12-1423</t>
  </si>
  <si>
    <t>Подшипник 943/25</t>
  </si>
  <si>
    <t>12-1424</t>
  </si>
  <si>
    <t>12-1390</t>
  </si>
  <si>
    <t>Подшипник ОКП 46.312 К5</t>
  </si>
  <si>
    <t>12-588</t>
  </si>
  <si>
    <t>Подшипник ОКП 46.313 К5</t>
  </si>
  <si>
    <t>12-589</t>
  </si>
  <si>
    <t>12-1419</t>
  </si>
  <si>
    <t>12-1435</t>
  </si>
  <si>
    <t>Подшипники 180203 (6203 2RS)</t>
  </si>
  <si>
    <t>Покрышка Урал</t>
  </si>
  <si>
    <t>12-1523</t>
  </si>
  <si>
    <t>Помпа</t>
  </si>
  <si>
    <t>12-678</t>
  </si>
  <si>
    <t>Предохранитель 10А</t>
  </si>
  <si>
    <t>12-739</t>
  </si>
  <si>
    <t>12-740</t>
  </si>
  <si>
    <t>Предохранитель флажковый 15 А</t>
  </si>
  <si>
    <t>Пресмасленка 8 мм. (прямая)</t>
  </si>
  <si>
    <t>Пресмасленка прямая 8 мм</t>
  </si>
  <si>
    <t>12-733</t>
  </si>
  <si>
    <t>12-643</t>
  </si>
  <si>
    <t>12-729*</t>
  </si>
  <si>
    <t>12-794</t>
  </si>
  <si>
    <t>Привод распределителя зажигания</t>
  </si>
  <si>
    <t>12-606</t>
  </si>
  <si>
    <t>Пробка радиатора УРАЛ</t>
  </si>
  <si>
    <t>12-221*</t>
  </si>
  <si>
    <t>12-1114</t>
  </si>
  <si>
    <t>Провод автомоб.высокого напряжения</t>
  </si>
  <si>
    <t>12-333</t>
  </si>
  <si>
    <t>Провод высокого напряжения</t>
  </si>
  <si>
    <t>Провод массы двигателя</t>
  </si>
  <si>
    <t>12-2205/1</t>
  </si>
  <si>
    <t>Прокладка 543,1101132</t>
  </si>
  <si>
    <t>12-2205</t>
  </si>
  <si>
    <t>Прокладка 6.47.246</t>
  </si>
  <si>
    <t>12-1070</t>
  </si>
  <si>
    <t>Прокладка 8.02.196</t>
  </si>
  <si>
    <t>12-1031</t>
  </si>
  <si>
    <t>Прокладка 8.03.170</t>
  </si>
  <si>
    <t>12-1102</t>
  </si>
  <si>
    <t>Прокладка 8.06.128</t>
  </si>
  <si>
    <t>12-1043</t>
  </si>
  <si>
    <t>Прокладка 8.32.145</t>
  </si>
  <si>
    <t>12-1111</t>
  </si>
  <si>
    <t>Прокладка 8.32.167</t>
  </si>
  <si>
    <t>12-1052</t>
  </si>
  <si>
    <t>Прокладка 8.47.193</t>
  </si>
  <si>
    <t>12-1067</t>
  </si>
  <si>
    <t>Прокладка 8.47.195</t>
  </si>
  <si>
    <t>12-1068</t>
  </si>
  <si>
    <t>Прокладка 8.47.198</t>
  </si>
  <si>
    <t>12-1069</t>
  </si>
  <si>
    <t>Прокладка водяного насоса КАМАЗ</t>
  </si>
  <si>
    <t>Прокладка впускной трубы задняя/передняя/боковая</t>
  </si>
  <si>
    <t>Прокладка выпуск.коллектора</t>
  </si>
  <si>
    <t>Прокладка выпускного коллектора</t>
  </si>
  <si>
    <t>Прокладка гаек патрубков радиатора 8.02.197</t>
  </si>
  <si>
    <t>12-1101</t>
  </si>
  <si>
    <t>Прокладка ГБ8.683.951</t>
  </si>
  <si>
    <t>12-2061</t>
  </si>
  <si>
    <t>Прокладка ГБЦ (гол. блока цилиндр.)</t>
  </si>
  <si>
    <t>Прокладка герметизирующая ЕС9.363.344</t>
  </si>
  <si>
    <t>12-2068</t>
  </si>
  <si>
    <t>12-1085</t>
  </si>
  <si>
    <t>12-1086</t>
  </si>
  <si>
    <t>12-1083</t>
  </si>
  <si>
    <t>12-1087</t>
  </si>
  <si>
    <t>Прокладка крышки лючка 6.37.118</t>
  </si>
  <si>
    <t>12-1124</t>
  </si>
  <si>
    <t>12-1132</t>
  </si>
  <si>
    <t>12-1129</t>
  </si>
  <si>
    <t>12-1120</t>
  </si>
  <si>
    <t>Прокладка ограждения главной передачи 6.37.106</t>
  </si>
  <si>
    <t>12-1121</t>
  </si>
  <si>
    <t>12-1907</t>
  </si>
  <si>
    <t>12-1896</t>
  </si>
  <si>
    <t>12-3070</t>
  </si>
  <si>
    <t>Прокладка под регулятор давления 8.24.156</t>
  </si>
  <si>
    <t>12-1108</t>
  </si>
  <si>
    <t>12-1072</t>
  </si>
  <si>
    <t>12-3063</t>
  </si>
  <si>
    <t>Прокладка приемной трубы</t>
  </si>
  <si>
    <t>Прокладка регулировочная КАМАЗ</t>
  </si>
  <si>
    <t>Прокладка сильфона газопровода</t>
  </si>
  <si>
    <t>12-1089</t>
  </si>
  <si>
    <t>Прокладка УРАЛ</t>
  </si>
  <si>
    <t>Прокладка фильтра грубой очистки топлива</t>
  </si>
  <si>
    <t>Прокладка фильтра топлива</t>
  </si>
  <si>
    <t>12-707*</t>
  </si>
  <si>
    <t>12-1084</t>
  </si>
  <si>
    <t>Прокладка ЯМЗ</t>
  </si>
  <si>
    <t>12-1210/1</t>
  </si>
  <si>
    <t>12-644</t>
  </si>
  <si>
    <t>12-275/11</t>
  </si>
  <si>
    <t>Р/к маслян.фильтра</t>
  </si>
  <si>
    <t>Р/к РТИ гидроусилителя УРАЛ</t>
  </si>
  <si>
    <t>12-2117</t>
  </si>
  <si>
    <t>12-2021</t>
  </si>
  <si>
    <t>12-1128</t>
  </si>
  <si>
    <t>Разъем пластмассовый 4 кл.</t>
  </si>
  <si>
    <t>Разъем электрический (пинцет) (мама)</t>
  </si>
  <si>
    <t>Разъем электрический (пинцет) (папа)</t>
  </si>
  <si>
    <t>12-3074/1</t>
  </si>
  <si>
    <t>12-758</t>
  </si>
  <si>
    <t>12-1220</t>
  </si>
  <si>
    <t>12-302/7</t>
  </si>
  <si>
    <t>12-571</t>
  </si>
  <si>
    <t>12-31/7</t>
  </si>
  <si>
    <t>12-1223</t>
  </si>
  <si>
    <t>12-2034</t>
  </si>
  <si>
    <t>12-1664</t>
  </si>
  <si>
    <t>Ремень 11*17*1600 ГАЗ</t>
  </si>
  <si>
    <t>12-655</t>
  </si>
  <si>
    <t>Ремень 1280*8,5*8</t>
  </si>
  <si>
    <t>Ремень 1500*11*10</t>
  </si>
  <si>
    <t>12-1860</t>
  </si>
  <si>
    <t>Ремень 1650*21*14 насос ГУР, генерат. ЗИЛ</t>
  </si>
  <si>
    <t>12-632</t>
  </si>
  <si>
    <t>12-1725</t>
  </si>
  <si>
    <t>Ремень 950*11*10 ЯМЗ 236,238</t>
  </si>
  <si>
    <t>12-1724</t>
  </si>
  <si>
    <t>12-1079</t>
  </si>
  <si>
    <t>12-1080</t>
  </si>
  <si>
    <t>12-1081</t>
  </si>
  <si>
    <t>12-307/5</t>
  </si>
  <si>
    <t>Ремень насоса 14*10*987</t>
  </si>
  <si>
    <t>Ремень поликлиновый</t>
  </si>
  <si>
    <t>12-401*</t>
  </si>
  <si>
    <t>12-1093</t>
  </si>
  <si>
    <t>Ремень привода генератора ЯРТИ</t>
  </si>
  <si>
    <t>12-2275</t>
  </si>
  <si>
    <t>Ремкомплект вод.насоса</t>
  </si>
  <si>
    <t>12-2282</t>
  </si>
  <si>
    <t>Ремкомплект ГБЦ (малый) Камаз</t>
  </si>
  <si>
    <t>12-881</t>
  </si>
  <si>
    <t>Ремкомплект головки блока</t>
  </si>
  <si>
    <t>12-83*</t>
  </si>
  <si>
    <t>Ремкомплект фильтра центробежной ТОМ</t>
  </si>
  <si>
    <t>Рукав расширительного бачка КАМАЗ</t>
  </si>
  <si>
    <t>12-2033</t>
  </si>
  <si>
    <t>Рукав соединительный</t>
  </si>
  <si>
    <t>12-887</t>
  </si>
  <si>
    <t>12-1091</t>
  </si>
  <si>
    <t>Рычаг переключения передач</t>
  </si>
  <si>
    <t>12-2260</t>
  </si>
  <si>
    <t>12-597</t>
  </si>
  <si>
    <t>Сальник 095*130*13</t>
  </si>
  <si>
    <t>12-980</t>
  </si>
  <si>
    <t>Сальник 20*42</t>
  </si>
  <si>
    <t>Сальник 75*102</t>
  </si>
  <si>
    <t>Сальник G 085*120*12 AS</t>
  </si>
  <si>
    <t>12-112/9</t>
  </si>
  <si>
    <t>Сальник КПЛ</t>
  </si>
  <si>
    <t>Сальник нагнетателя</t>
  </si>
  <si>
    <t>12-805*</t>
  </si>
  <si>
    <t>12-1096</t>
  </si>
  <si>
    <t>12-771*</t>
  </si>
  <si>
    <t>12-671/2</t>
  </si>
  <si>
    <t>Светоотражатель ФП310Е (красный) круглый с ушками</t>
  </si>
  <si>
    <t>12-2121</t>
  </si>
  <si>
    <t>Свеча зажигания А11</t>
  </si>
  <si>
    <t>12-619</t>
  </si>
  <si>
    <t>Свеча накаливания факельная штифтовая</t>
  </si>
  <si>
    <t>12-619*</t>
  </si>
  <si>
    <t>12-841</t>
  </si>
  <si>
    <t>Свеча СР65А</t>
  </si>
  <si>
    <t>5-8825*</t>
  </si>
  <si>
    <t>12-757</t>
  </si>
  <si>
    <t>Спидометр 24V 12.3802</t>
  </si>
  <si>
    <t>12-1958</t>
  </si>
  <si>
    <t>Стакан ГБ8.210.229</t>
  </si>
  <si>
    <t>12-2059</t>
  </si>
  <si>
    <t>12-1862</t>
  </si>
  <si>
    <t>Стекло поворотное в сборе УРАЛ</t>
  </si>
  <si>
    <t>Стекло форточки в сб. правое КАМАЗ</t>
  </si>
  <si>
    <t>12-579</t>
  </si>
  <si>
    <t>12-580</t>
  </si>
  <si>
    <t>Стеклоподъемник двери</t>
  </si>
  <si>
    <t>12-2266/1</t>
  </si>
  <si>
    <t>12-310/7</t>
  </si>
  <si>
    <t>12-810</t>
  </si>
  <si>
    <t>Тахометр 2531,3813</t>
  </si>
  <si>
    <t>12-3365</t>
  </si>
  <si>
    <t>12-929/1</t>
  </si>
  <si>
    <t>Тахометр электронный</t>
  </si>
  <si>
    <t>12-1158/3</t>
  </si>
  <si>
    <t>Тент на изделие 4760</t>
  </si>
  <si>
    <t>12-543*</t>
  </si>
  <si>
    <t>12-163*</t>
  </si>
  <si>
    <t>12-2046/2</t>
  </si>
  <si>
    <t>Тормоз ручной левый</t>
  </si>
  <si>
    <t>12-529*</t>
  </si>
  <si>
    <t>Тормоз ручной правый</t>
  </si>
  <si>
    <t>12-528*</t>
  </si>
  <si>
    <t>Торсион 8.32.108</t>
  </si>
  <si>
    <t>12-582</t>
  </si>
  <si>
    <t>Торсион 8.32.109</t>
  </si>
  <si>
    <t>12-583</t>
  </si>
  <si>
    <t>12-1510/4</t>
  </si>
  <si>
    <t>12-1139</t>
  </si>
  <si>
    <t>12-59/8</t>
  </si>
  <si>
    <t>Трубка заборная 6.03.149</t>
  </si>
  <si>
    <t>12-1136</t>
  </si>
  <si>
    <t>12-1138</t>
  </si>
  <si>
    <t>Трубка тормозная D 14 мм</t>
  </si>
  <si>
    <t>12-111/7</t>
  </si>
  <si>
    <t>Турбокомпрессор ЯМЗ</t>
  </si>
  <si>
    <t>12-885</t>
  </si>
  <si>
    <t>12-781/1</t>
  </si>
  <si>
    <t>Тяга ручного управления акселератором (УРАЛ)</t>
  </si>
  <si>
    <t>Угольник ввертной</t>
  </si>
  <si>
    <t>12-2234/1</t>
  </si>
  <si>
    <t>12-575</t>
  </si>
  <si>
    <t>12-927</t>
  </si>
  <si>
    <t>12-2136</t>
  </si>
  <si>
    <t>12-1165/3</t>
  </si>
  <si>
    <t>12-587</t>
  </si>
  <si>
    <t>12-1035</t>
  </si>
  <si>
    <t>12-2182</t>
  </si>
  <si>
    <t>Уплотнитель 6.37.135</t>
  </si>
  <si>
    <t>12-1056</t>
  </si>
  <si>
    <t>Уплотнитель 6.37.160</t>
  </si>
  <si>
    <t>12-1057</t>
  </si>
  <si>
    <t>Уплотнитель 6.37.161</t>
  </si>
  <si>
    <t>12-1058</t>
  </si>
  <si>
    <t>Уплотнитель 6.37.162</t>
  </si>
  <si>
    <t>12-1059</t>
  </si>
  <si>
    <t>Уплотнитель 6.37.163</t>
  </si>
  <si>
    <t>12-1060</t>
  </si>
  <si>
    <t>Уплотнитель 6.37.164</t>
  </si>
  <si>
    <t>12-1061</t>
  </si>
  <si>
    <t>Уплотнитель 6.47.170</t>
  </si>
  <si>
    <t>12-1066</t>
  </si>
  <si>
    <t>Уплотнитель 6.47.378</t>
  </si>
  <si>
    <t>12-1135</t>
  </si>
  <si>
    <t>Уплотнитель 8.09.119</t>
  </si>
  <si>
    <t>12-1046</t>
  </si>
  <si>
    <t>Уплотнитель 8.47.274</t>
  </si>
  <si>
    <t>12-1071</t>
  </si>
  <si>
    <t>12-1538</t>
  </si>
  <si>
    <t>12-1062</t>
  </si>
  <si>
    <t>12-1141</t>
  </si>
  <si>
    <t>12-1050</t>
  </si>
  <si>
    <t>12-1063</t>
  </si>
  <si>
    <t>12-1064</t>
  </si>
  <si>
    <t>12-1065</t>
  </si>
  <si>
    <t>12-1655</t>
  </si>
  <si>
    <t>12-1652</t>
  </si>
  <si>
    <t>12-1653</t>
  </si>
  <si>
    <t>12-1654</t>
  </si>
  <si>
    <t>12-1656</t>
  </si>
  <si>
    <t>12-1126</t>
  </si>
  <si>
    <t>Уплотнитель крышки заборного патрубка 6.80.015</t>
  </si>
  <si>
    <t>12-1127</t>
  </si>
  <si>
    <t>12-1125</t>
  </si>
  <si>
    <t>Уплотнитель лобового стекла</t>
  </si>
  <si>
    <t>12-1134</t>
  </si>
  <si>
    <t>Уплотнитель ограждения главной передачи 6.37.102</t>
  </si>
  <si>
    <t>12-1119</t>
  </si>
  <si>
    <t>Уплотнитель ограждения главной передачи 6.37.108</t>
  </si>
  <si>
    <t>12-1123</t>
  </si>
  <si>
    <t>Уплотнитель опускного стекла двери задний</t>
  </si>
  <si>
    <t>12-2262</t>
  </si>
  <si>
    <t>Уплотнитель поворотного стекла левый</t>
  </si>
  <si>
    <t>12-2261/1</t>
  </si>
  <si>
    <t>Уплотнитель поворотного стекла правый</t>
  </si>
  <si>
    <t>12-2261</t>
  </si>
  <si>
    <t>12-1164/2</t>
  </si>
  <si>
    <t>Уплотнитель стекла 6.47.264</t>
  </si>
  <si>
    <t>12-1133</t>
  </si>
  <si>
    <t>Уплотнитель фары 6.50.175</t>
  </si>
  <si>
    <t>12-1131</t>
  </si>
  <si>
    <t>12-1088</t>
  </si>
  <si>
    <t>Фара  в сборе ФГ 122</t>
  </si>
  <si>
    <t>12-294/8</t>
  </si>
  <si>
    <t>Фара  прожектор 12V OCBAP</t>
  </si>
  <si>
    <t>12-3034</t>
  </si>
  <si>
    <t>12-3130</t>
  </si>
  <si>
    <t>12-1470</t>
  </si>
  <si>
    <t>Фильтр масла</t>
  </si>
  <si>
    <t>12-371*</t>
  </si>
  <si>
    <t>12-1471</t>
  </si>
  <si>
    <t>12-1472</t>
  </si>
  <si>
    <t>12-1473</t>
  </si>
  <si>
    <t>12-1474</t>
  </si>
  <si>
    <t>Фильтр тонкой очистки топлива (ТОТ)</t>
  </si>
  <si>
    <t>12-1475</t>
  </si>
  <si>
    <t>Фильтр топливный</t>
  </si>
  <si>
    <t>12-65*</t>
  </si>
  <si>
    <t>12-1476</t>
  </si>
  <si>
    <t>12-1534</t>
  </si>
  <si>
    <t>Фонарь задний ПФ130В без подсветки</t>
  </si>
  <si>
    <t>12-1144</t>
  </si>
  <si>
    <t>12-68.</t>
  </si>
  <si>
    <t>12-1200/1</t>
  </si>
  <si>
    <t>12-641</t>
  </si>
  <si>
    <t>12-656</t>
  </si>
  <si>
    <t>Фрикцион главный 2С3М</t>
  </si>
  <si>
    <t>12-1518</t>
  </si>
  <si>
    <t>12-1078</t>
  </si>
  <si>
    <t>12-1076</t>
  </si>
  <si>
    <t>12-1142</t>
  </si>
  <si>
    <t>12-1143</t>
  </si>
  <si>
    <t>12-1077</t>
  </si>
  <si>
    <t>12-3013</t>
  </si>
  <si>
    <t>12-2273</t>
  </si>
  <si>
    <t>Цилиндр колесный</t>
  </si>
  <si>
    <t>12-86/14</t>
  </si>
  <si>
    <t>Цилиндр тормозной УРАЛ</t>
  </si>
  <si>
    <t>12-334</t>
  </si>
  <si>
    <t>ЦПС П312 УАЗ (ОСВАР) П312</t>
  </si>
  <si>
    <t>12-431/4</t>
  </si>
  <si>
    <t>12-1742</t>
  </si>
  <si>
    <t>Шайба медная D 24 мм</t>
  </si>
  <si>
    <t>12-13</t>
  </si>
  <si>
    <t>Шайба медная D12 мм</t>
  </si>
  <si>
    <t>12-1706/1</t>
  </si>
  <si>
    <t>12-170/5</t>
  </si>
  <si>
    <t>Шайба медная д.18</t>
  </si>
  <si>
    <t>Шар 10,319 мм</t>
  </si>
  <si>
    <t>12-976</t>
  </si>
  <si>
    <t>12-1613</t>
  </si>
  <si>
    <t>12-2256</t>
  </si>
  <si>
    <t>Шланг 2С1.06.333</t>
  </si>
  <si>
    <t>12-1044</t>
  </si>
  <si>
    <t>Шланг 2С1.24.141</t>
  </si>
  <si>
    <t>12-1048</t>
  </si>
  <si>
    <t>12-1049</t>
  </si>
  <si>
    <t>12-1033</t>
  </si>
  <si>
    <t>12-1034</t>
  </si>
  <si>
    <t>Шланг 5.04.130А</t>
  </si>
  <si>
    <t>12-1041</t>
  </si>
  <si>
    <t>12-1036</t>
  </si>
  <si>
    <t>Шланг 6.03.231</t>
  </si>
  <si>
    <t>12-1037</t>
  </si>
  <si>
    <t>12-1027</t>
  </si>
  <si>
    <t>Шланг 8.02.190</t>
  </si>
  <si>
    <t>12-1028</t>
  </si>
  <si>
    <t>12-1029</t>
  </si>
  <si>
    <t>12-1030</t>
  </si>
  <si>
    <t>12-1032</t>
  </si>
  <si>
    <t>Шланг 8.03.261</t>
  </si>
  <si>
    <t>12-1038</t>
  </si>
  <si>
    <t>12-1039</t>
  </si>
  <si>
    <t>12-1040</t>
  </si>
  <si>
    <t>Шланг 8.05.158</t>
  </si>
  <si>
    <t>12-1042</t>
  </si>
  <si>
    <t>Шланг 8.05.189</t>
  </si>
  <si>
    <t>12-1103</t>
  </si>
  <si>
    <t>Шланг 8.09.107</t>
  </si>
  <si>
    <t>12-1045</t>
  </si>
  <si>
    <t>Шланг 8.10.733</t>
  </si>
  <si>
    <t>12-1047</t>
  </si>
  <si>
    <t>Шланг 8.12.505</t>
  </si>
  <si>
    <t>12-1106</t>
  </si>
  <si>
    <t>Шланг обдува бокового стекла</t>
  </si>
  <si>
    <t>12-1288</t>
  </si>
  <si>
    <t>12-2269</t>
  </si>
  <si>
    <t>Шланг соединительный заборной трубы 6.12.503</t>
  </si>
  <si>
    <t>12-1099</t>
  </si>
  <si>
    <t>12-2268</t>
  </si>
  <si>
    <t>12-1107</t>
  </si>
  <si>
    <t>Шланг тормозной</t>
  </si>
  <si>
    <t>12-35*</t>
  </si>
  <si>
    <t>12-3080</t>
  </si>
  <si>
    <t>12-35/2</t>
  </si>
  <si>
    <t>12-35/4</t>
  </si>
  <si>
    <t>12-1113</t>
  </si>
  <si>
    <t>12-1116</t>
  </si>
  <si>
    <t>Шнур асбестовый ГОСТ 1779 ШАОН5</t>
  </si>
  <si>
    <t>12-1082</t>
  </si>
  <si>
    <t>Шплинт 8.32.166</t>
  </si>
  <si>
    <t>12-1051</t>
  </si>
  <si>
    <t>Шплинт d 5 L 70</t>
  </si>
  <si>
    <t>12-84/9</t>
  </si>
  <si>
    <t>12-1012/5</t>
  </si>
  <si>
    <t>12-514*</t>
  </si>
  <si>
    <t>Эл. магнитный клапан с форсункой ПЖД 600</t>
  </si>
  <si>
    <t>12-756</t>
  </si>
  <si>
    <t>12-1217</t>
  </si>
  <si>
    <t>12-1218</t>
  </si>
  <si>
    <t>12-1225</t>
  </si>
  <si>
    <t>12-566</t>
  </si>
  <si>
    <t>12-576</t>
  </si>
  <si>
    <t>12-3196</t>
  </si>
  <si>
    <t>Элемент фильтр. топлив.</t>
  </si>
  <si>
    <t>12-1477</t>
  </si>
  <si>
    <t>12-1479</t>
  </si>
  <si>
    <t>12-1671</t>
  </si>
  <si>
    <t>12-1481</t>
  </si>
  <si>
    <t>12-1482</t>
  </si>
  <si>
    <t>12-1483</t>
  </si>
  <si>
    <t>12-1484</t>
  </si>
  <si>
    <t>12-1485</t>
  </si>
  <si>
    <t>12-1486</t>
  </si>
  <si>
    <t>12-1487</t>
  </si>
  <si>
    <t>12-1488</t>
  </si>
  <si>
    <t>Элемент фильтра топл. тон. очистки 840 1117035</t>
  </si>
  <si>
    <t>12-1866</t>
  </si>
  <si>
    <t>12-1090</t>
  </si>
  <si>
    <t>Элемент фильтрующий СБ340.044А</t>
  </si>
  <si>
    <t>12-1514</t>
  </si>
  <si>
    <t>12-1889</t>
  </si>
  <si>
    <t>12-42*</t>
  </si>
  <si>
    <t>Элемент ФТОТ</t>
  </si>
  <si>
    <t>12-411*</t>
  </si>
  <si>
    <t>12-411/5</t>
  </si>
  <si>
    <t>Ареометр</t>
  </si>
  <si>
    <t>12-1692</t>
  </si>
  <si>
    <t>12-516*</t>
  </si>
  <si>
    <t>Чехлы 2С1</t>
  </si>
  <si>
    <t>12-1244</t>
  </si>
  <si>
    <t>Чехлы 9А34, 9А35</t>
  </si>
  <si>
    <t>12-1245</t>
  </si>
  <si>
    <t>Чехлы 9П148</t>
  </si>
  <si>
    <t>12-1246</t>
  </si>
  <si>
    <t>12-1247</t>
  </si>
  <si>
    <t>12-1248</t>
  </si>
  <si>
    <t>12-1249</t>
  </si>
  <si>
    <t>5-7836*</t>
  </si>
  <si>
    <t>5-8782*</t>
  </si>
  <si>
    <t>Вилка 2рм22кпн4ш3в1</t>
  </si>
  <si>
    <t>5-8534*</t>
  </si>
  <si>
    <t>Вилка 2РМД18Б4Ш5В1</t>
  </si>
  <si>
    <t>5-10996</t>
  </si>
  <si>
    <t>Вилка 2РМД18БПЭ4Ш5В1</t>
  </si>
  <si>
    <t>5-8985*</t>
  </si>
  <si>
    <t>Вилка 2РМДТ33Б7Ш9В1В</t>
  </si>
  <si>
    <t>5-6374*</t>
  </si>
  <si>
    <t>Вилка 2РМТ22Б10Ш1В1</t>
  </si>
  <si>
    <t>5-7978*</t>
  </si>
  <si>
    <t>Вилка 2РМТ30КУН32Ш1В1В</t>
  </si>
  <si>
    <t>5-8404*</t>
  </si>
  <si>
    <t>Вилка 2РМТ39Б45Ш2В1В</t>
  </si>
  <si>
    <t>5-8300*</t>
  </si>
  <si>
    <t>Вилка 2РМТ42Б50Ш2В1В</t>
  </si>
  <si>
    <t>5-8298*</t>
  </si>
  <si>
    <t>Вилка 2РТ48П9ЭШ7</t>
  </si>
  <si>
    <t>5-8118*</t>
  </si>
  <si>
    <t>Вилка 2РТТ32КПН10Ш15В</t>
  </si>
  <si>
    <t>5-8979*</t>
  </si>
  <si>
    <t>5-10415</t>
  </si>
  <si>
    <t>5-9613</t>
  </si>
  <si>
    <t>Вилка для дисковода 5.25</t>
  </si>
  <si>
    <t>5-6372*</t>
  </si>
  <si>
    <t>5-8343*</t>
  </si>
  <si>
    <t>Вилка РМГ27Б24Ш1В1</t>
  </si>
  <si>
    <t>5-8569*</t>
  </si>
  <si>
    <t>5-10382</t>
  </si>
  <si>
    <t>5-9280*</t>
  </si>
  <si>
    <t>5-11041</t>
  </si>
  <si>
    <t>Вилка РШ3ПК УШ2Т2Ш4ТВ</t>
  </si>
  <si>
    <t>5-8391*</t>
  </si>
  <si>
    <t>5-10876</t>
  </si>
  <si>
    <t>5-8471*</t>
  </si>
  <si>
    <t>5-8472*</t>
  </si>
  <si>
    <t>Вилка СШР48П26ЭГ3</t>
  </si>
  <si>
    <t>5-8988*</t>
  </si>
  <si>
    <t>Вилка СШР60У45ЭГ3</t>
  </si>
  <si>
    <t>5-8977*</t>
  </si>
  <si>
    <t>Вилка ШР16П1ЭШ3</t>
  </si>
  <si>
    <t>5-8984*</t>
  </si>
  <si>
    <t>Вилка ШР20П4ЭГ8</t>
  </si>
  <si>
    <t>5-8114*</t>
  </si>
  <si>
    <t>Вилка ШР20У5ЭГ10 вилка</t>
  </si>
  <si>
    <t>5-10479</t>
  </si>
  <si>
    <t>Вилка ШР28У7НГ9</t>
  </si>
  <si>
    <t>5-10904</t>
  </si>
  <si>
    <t>Вилка ШР32П10НГ1</t>
  </si>
  <si>
    <t>5-8986*</t>
  </si>
  <si>
    <t>Вилка ШР36П5ЭШ11</t>
  </si>
  <si>
    <t>5-8989*</t>
  </si>
  <si>
    <t>Вилка ШР48П26ЭГ2</t>
  </si>
  <si>
    <t>5-8981*</t>
  </si>
  <si>
    <t>Вилка ШРГ20П2ЭШ6</t>
  </si>
  <si>
    <t>5-8982*</t>
  </si>
  <si>
    <t>Вилка ШРГ60ПК45НШ2</t>
  </si>
  <si>
    <t>5-8987*</t>
  </si>
  <si>
    <t>Вставка 2РМ42КПЭ50Г2В1</t>
  </si>
  <si>
    <t>5-8963*</t>
  </si>
  <si>
    <t>Вставка 2РТТ32КПЭ10Г15</t>
  </si>
  <si>
    <t>5-8962*</t>
  </si>
  <si>
    <t>Вставка СШР48П26ЭШ3</t>
  </si>
  <si>
    <t>5-8955*</t>
  </si>
  <si>
    <t>Вставка СШР60П45ЭГ3</t>
  </si>
  <si>
    <t>5-8953*</t>
  </si>
  <si>
    <t>Вставка СШР60П45ЭШ3</t>
  </si>
  <si>
    <t>5-8960*</t>
  </si>
  <si>
    <t>Вставка ШР20ПК4ЭШ8</t>
  </si>
  <si>
    <t>5-8956*</t>
  </si>
  <si>
    <t>Вставка ШР28П6ЭШ5</t>
  </si>
  <si>
    <t>5-8954*</t>
  </si>
  <si>
    <t>Вставка ШР32П10ЭШ1</t>
  </si>
  <si>
    <t>5-8961*</t>
  </si>
  <si>
    <t>Вставка ШР32У10ЭШ1</t>
  </si>
  <si>
    <t>5-8957*</t>
  </si>
  <si>
    <t>Вставка ШР48П7ЭШ2</t>
  </si>
  <si>
    <t>5-8959*</t>
  </si>
  <si>
    <t>5-8750</t>
  </si>
  <si>
    <t>выключатель пакетный ВП2 40А</t>
  </si>
  <si>
    <t>5-8775*</t>
  </si>
  <si>
    <t>Высовольтное гнездо ВВТ10БГ</t>
  </si>
  <si>
    <t>5-8149*</t>
  </si>
  <si>
    <t>Высовольтное гнездо ВВТ10ГШ</t>
  </si>
  <si>
    <t>5-8150*</t>
  </si>
  <si>
    <t>Высовольтное гнездо ВВТ5БГ</t>
  </si>
  <si>
    <t>5-8152*</t>
  </si>
  <si>
    <t>5-10013</t>
  </si>
  <si>
    <t>5-10379</t>
  </si>
  <si>
    <t>5-5713*</t>
  </si>
  <si>
    <t>Диод 1А 501Б</t>
  </si>
  <si>
    <t>5-8645*</t>
  </si>
  <si>
    <t>Диод 1А401А 6341116575</t>
  </si>
  <si>
    <t>Диод 1А401В 6341116595</t>
  </si>
  <si>
    <t>5-2139*</t>
  </si>
  <si>
    <t>Диод 1А402А 6341116605</t>
  </si>
  <si>
    <t>5-2140*</t>
  </si>
  <si>
    <t>Диод 1А402Г 6341116635</t>
  </si>
  <si>
    <t>5-2141*</t>
  </si>
  <si>
    <t>Диод 1А403Д</t>
  </si>
  <si>
    <t>5-10253*</t>
  </si>
  <si>
    <t>Диод 1Д507А 6341107715</t>
  </si>
  <si>
    <t>5-10236*</t>
  </si>
  <si>
    <t>Диод 1Д508А 6341107745</t>
  </si>
  <si>
    <t>5-10237*</t>
  </si>
  <si>
    <t>Диод 1И308Ж 6341114145</t>
  </si>
  <si>
    <t>5-2150*</t>
  </si>
  <si>
    <t>Диод 2А 107А</t>
  </si>
  <si>
    <t>5-2124*</t>
  </si>
  <si>
    <t>Диод 2А 120А</t>
  </si>
  <si>
    <t>5-22283*</t>
  </si>
  <si>
    <t>Диод 2А 201А</t>
  </si>
  <si>
    <t>5-8642*</t>
  </si>
  <si>
    <t>5-8643*</t>
  </si>
  <si>
    <t>Диод 2А 528 А4</t>
  </si>
  <si>
    <t>5-9164*</t>
  </si>
  <si>
    <t>Диод 2А104А</t>
  </si>
  <si>
    <t>5-10246*</t>
  </si>
  <si>
    <t>Диод 2А104АР</t>
  </si>
  <si>
    <t>5-1993*</t>
  </si>
  <si>
    <t>Диод 2А105БР</t>
  </si>
  <si>
    <t>5-10263*</t>
  </si>
  <si>
    <t>Диод 2А108АР</t>
  </si>
  <si>
    <t>Диод 2А203А</t>
  </si>
  <si>
    <t>5-7865*</t>
  </si>
  <si>
    <t>Диод 2А505А</t>
  </si>
  <si>
    <t>5-8273*</t>
  </si>
  <si>
    <t>Диод 2А507А</t>
  </si>
  <si>
    <t>5-8367</t>
  </si>
  <si>
    <t>Диод 2А507Б 6341117755</t>
  </si>
  <si>
    <t>Диод 2А509А</t>
  </si>
  <si>
    <t>5-10257*</t>
  </si>
  <si>
    <t>Диод 2А509Б 6341117785</t>
  </si>
  <si>
    <t>5-2143*</t>
  </si>
  <si>
    <t>Диод 2А510А 6341117845</t>
  </si>
  <si>
    <t>5-2144*</t>
  </si>
  <si>
    <t>Диод 2А510В 6341117865</t>
  </si>
  <si>
    <t>5-2145*</t>
  </si>
  <si>
    <t>Диод 2А517А</t>
  </si>
  <si>
    <t>5-10270*</t>
  </si>
  <si>
    <t>5-10267*</t>
  </si>
  <si>
    <t>Диод 2А602Д</t>
  </si>
  <si>
    <t>5-8358*</t>
  </si>
  <si>
    <t>Диод 2А604А</t>
  </si>
  <si>
    <t>5-10266*</t>
  </si>
  <si>
    <t>Диод 2А605А</t>
  </si>
  <si>
    <t>5-8228*</t>
  </si>
  <si>
    <t>5-8228/1</t>
  </si>
  <si>
    <t>Диод 2В102Б 6341112305</t>
  </si>
  <si>
    <t>5-2101*</t>
  </si>
  <si>
    <t>Диод 2В104А 6341112385</t>
  </si>
  <si>
    <t>5-2103*</t>
  </si>
  <si>
    <t>Диод 2В105Б</t>
  </si>
  <si>
    <t>5-2155*</t>
  </si>
  <si>
    <t>Диод 2В106Б 6341112585</t>
  </si>
  <si>
    <t>5-2104*</t>
  </si>
  <si>
    <t>Диод 2Д 201Г</t>
  </si>
  <si>
    <t>5-8119*</t>
  </si>
  <si>
    <t>Диод 2Д 203Б</t>
  </si>
  <si>
    <t>5-8650*</t>
  </si>
  <si>
    <t>Диод 2Д 203В</t>
  </si>
  <si>
    <t>5-7983*</t>
  </si>
  <si>
    <t>Диод 2Д 204Б</t>
  </si>
  <si>
    <t>5-2049*</t>
  </si>
  <si>
    <t>Диод 2Д 503А</t>
  </si>
  <si>
    <t>5-2063*</t>
  </si>
  <si>
    <t>Диод 2Д106А Ц23,362,000Ту диод</t>
  </si>
  <si>
    <t>5-2026/2</t>
  </si>
  <si>
    <t>5-8105*</t>
  </si>
  <si>
    <t>Диод 2Д201А 6341104155</t>
  </si>
  <si>
    <t>5-10227*</t>
  </si>
  <si>
    <t>Диод 2Д201В 6341104175</t>
  </si>
  <si>
    <t>5-2041*</t>
  </si>
  <si>
    <t>Диод 2Д202В 6341104195</t>
  </si>
  <si>
    <t>5-2042*</t>
  </si>
  <si>
    <t>Диод 2Д202Д</t>
  </si>
  <si>
    <t>5-2043/1</t>
  </si>
  <si>
    <t>Диод 2Д202Д 6341104215</t>
  </si>
  <si>
    <t>5-2043*</t>
  </si>
  <si>
    <t>Диод 2Д202М 6341104275</t>
  </si>
  <si>
    <t>5-2045*</t>
  </si>
  <si>
    <t>Диод 2Д202Р 6341104295</t>
  </si>
  <si>
    <t>Диод 2Д203А 6341104405</t>
  </si>
  <si>
    <t>5-2047*</t>
  </si>
  <si>
    <t>5-2047/1</t>
  </si>
  <si>
    <t>Диод 2Д203Д</t>
  </si>
  <si>
    <t>5-2523*</t>
  </si>
  <si>
    <t>Диод 2Д204А 6341104515</t>
  </si>
  <si>
    <t>5-2048*</t>
  </si>
  <si>
    <t>Диод 2Д206Б</t>
  </si>
  <si>
    <t>5-9554*</t>
  </si>
  <si>
    <t>Диод 2Д206В</t>
  </si>
  <si>
    <t>5-2051*</t>
  </si>
  <si>
    <t>5-2051/1</t>
  </si>
  <si>
    <t>Диод 2Д213А</t>
  </si>
  <si>
    <t>5-2050*</t>
  </si>
  <si>
    <t>Диод 2Д401А 6341106445</t>
  </si>
  <si>
    <t>5-2056*</t>
  </si>
  <si>
    <t>Диод 2Д503Б 6341108035</t>
  </si>
  <si>
    <t>Диод 2Д509А 6341108395</t>
  </si>
  <si>
    <t>5-2066*</t>
  </si>
  <si>
    <t>5-10260/1</t>
  </si>
  <si>
    <t>Диод 2Д522Б 6341108555</t>
  </si>
  <si>
    <t>5-2067*</t>
  </si>
  <si>
    <t>Диод 2Д7С 6343103535</t>
  </si>
  <si>
    <t>5-10241*</t>
  </si>
  <si>
    <t>Диод 2Д906А</t>
  </si>
  <si>
    <t>Диод 2Д906Б</t>
  </si>
  <si>
    <t>5-10259*</t>
  </si>
  <si>
    <t>Диод 2Д917А</t>
  </si>
  <si>
    <t>5-8324*</t>
  </si>
  <si>
    <t>Диод 2ДС 627А</t>
  </si>
  <si>
    <t>5-8322*</t>
  </si>
  <si>
    <t>Диод 2ДС523А</t>
  </si>
  <si>
    <t>5-1988*</t>
  </si>
  <si>
    <t>Диод 2ДС523Б</t>
  </si>
  <si>
    <t>5-10274*</t>
  </si>
  <si>
    <t>Диод 2Н102А</t>
  </si>
  <si>
    <t>5-13079*</t>
  </si>
  <si>
    <t>Диод 2С 980А</t>
  </si>
  <si>
    <t>5-8649*</t>
  </si>
  <si>
    <t>Диод 3А 610Б 6341119495</t>
  </si>
  <si>
    <t>5-2156*</t>
  </si>
  <si>
    <t>Диод 3А111БР</t>
  </si>
  <si>
    <t>5-8277*</t>
  </si>
  <si>
    <t>Диод 3А121А</t>
  </si>
  <si>
    <t>5-9209*</t>
  </si>
  <si>
    <t>5-9639</t>
  </si>
  <si>
    <t>Диод 3А703Б</t>
  </si>
  <si>
    <t>5-8428/1</t>
  </si>
  <si>
    <t>Диод 3А723А</t>
  </si>
  <si>
    <t>5-9302*</t>
  </si>
  <si>
    <t>Диод 3И201Б 6341113815</t>
  </si>
  <si>
    <t>5-10273*</t>
  </si>
  <si>
    <t>Диод 3И306Е 6341114315</t>
  </si>
  <si>
    <t>5-2106*</t>
  </si>
  <si>
    <t>Диод 3И306Ж 6341114325</t>
  </si>
  <si>
    <t>5-10264*</t>
  </si>
  <si>
    <t>Диод 3И306К 6341114335</t>
  </si>
  <si>
    <t>5-2107*</t>
  </si>
  <si>
    <t>Диод 3И306Л 6341114345</t>
  </si>
  <si>
    <t>5-2108*</t>
  </si>
  <si>
    <t>Диод 3И306Н 6341114365</t>
  </si>
  <si>
    <t>5-2110*</t>
  </si>
  <si>
    <t>Диод 3Л102А</t>
  </si>
  <si>
    <t>5-8155*</t>
  </si>
  <si>
    <t>Диод 3Л102Б 6349552965</t>
  </si>
  <si>
    <t>5-10265*</t>
  </si>
  <si>
    <t>Диод 3Л102В</t>
  </si>
  <si>
    <t>5-7866*</t>
  </si>
  <si>
    <t>Диод 3Л102Г</t>
  </si>
  <si>
    <t>5-8192*</t>
  </si>
  <si>
    <t>5-8138*</t>
  </si>
  <si>
    <t>5-8215*</t>
  </si>
  <si>
    <t>Диод Д1004 6341101075</t>
  </si>
  <si>
    <t>5-2018*</t>
  </si>
  <si>
    <t>Диод Д1005А 6341101085</t>
  </si>
  <si>
    <t>5-2019*</t>
  </si>
  <si>
    <t>Диод Д1006 6341101105</t>
  </si>
  <si>
    <t>5-2020*</t>
  </si>
  <si>
    <t>Диод Д1007 6341101115</t>
  </si>
  <si>
    <t>5-2021*</t>
  </si>
  <si>
    <t>Диод Д1009</t>
  </si>
  <si>
    <t>5-2149*</t>
  </si>
  <si>
    <t>Диод Д1009А 6341101145</t>
  </si>
  <si>
    <t>5-2022*</t>
  </si>
  <si>
    <t>Диод Д101</t>
  </si>
  <si>
    <t>5-8647*</t>
  </si>
  <si>
    <t>Диод Д1010</t>
  </si>
  <si>
    <t>5-10220*</t>
  </si>
  <si>
    <t>Диод Д104 6341100655</t>
  </si>
  <si>
    <t>5-10214*</t>
  </si>
  <si>
    <t>Диод Д104А</t>
  </si>
  <si>
    <t>Диод Д105 6341100675</t>
  </si>
  <si>
    <t>5-10215*</t>
  </si>
  <si>
    <t>Диод Д105А</t>
  </si>
  <si>
    <t>Диод Д106 6341100695</t>
  </si>
  <si>
    <t>5-10216*</t>
  </si>
  <si>
    <t>Диод Д106А</t>
  </si>
  <si>
    <t>5-1998*</t>
  </si>
  <si>
    <t>Диод Д10А</t>
  </si>
  <si>
    <t>5-10213*</t>
  </si>
  <si>
    <t>5-8124*</t>
  </si>
  <si>
    <t>Диод Д18Ф</t>
  </si>
  <si>
    <t>5-23492*</t>
  </si>
  <si>
    <t>Диод Д206</t>
  </si>
  <si>
    <t>5-8648*</t>
  </si>
  <si>
    <t>Диод Д207 6341100765</t>
  </si>
  <si>
    <t>5-2004*</t>
  </si>
  <si>
    <t>Диод Д208 6341100775</t>
  </si>
  <si>
    <t>5-2005*</t>
  </si>
  <si>
    <t>Диод Д209 6341100785</t>
  </si>
  <si>
    <t>5-2006*</t>
  </si>
  <si>
    <t>Диод Д209Х</t>
  </si>
  <si>
    <t>5-1997*</t>
  </si>
  <si>
    <t>Диод Д211</t>
  </si>
  <si>
    <t>5-8651*</t>
  </si>
  <si>
    <t>Диод Д214 6341103655</t>
  </si>
  <si>
    <t>5-2033*</t>
  </si>
  <si>
    <t>Диод Д215 6341103685</t>
  </si>
  <si>
    <t>5-2034*</t>
  </si>
  <si>
    <t>Диод Д215А</t>
  </si>
  <si>
    <t>5-2170*</t>
  </si>
  <si>
    <t>Диод Д215Б</t>
  </si>
  <si>
    <t>5-2171*</t>
  </si>
  <si>
    <t>Диод Д217</t>
  </si>
  <si>
    <t>5-10221*</t>
  </si>
  <si>
    <t>Диод Д218</t>
  </si>
  <si>
    <t>Диод Д218А</t>
  </si>
  <si>
    <t>5-10219*</t>
  </si>
  <si>
    <t>Диод Д220</t>
  </si>
  <si>
    <t>5-10204*</t>
  </si>
  <si>
    <t>Диод Д220А 6341107135</t>
  </si>
  <si>
    <t>5-2061*</t>
  </si>
  <si>
    <t>Диод Д220Б 6341107125</t>
  </si>
  <si>
    <t>5-2060*</t>
  </si>
  <si>
    <t>Диод Д223 6341100835</t>
  </si>
  <si>
    <t>5-2008*</t>
  </si>
  <si>
    <t>Диод Д223А</t>
  </si>
  <si>
    <t>Диод Д223Б 6341100855</t>
  </si>
  <si>
    <t>5-2009*</t>
  </si>
  <si>
    <t>Диод Д226 6341100905</t>
  </si>
  <si>
    <t>5-2010*</t>
  </si>
  <si>
    <t>Диод Д226А 6341100915</t>
  </si>
  <si>
    <t>Диод Д226Б 6341100921</t>
  </si>
  <si>
    <t>5-2002*</t>
  </si>
  <si>
    <t>Диод Д228В</t>
  </si>
  <si>
    <t>5-10232*</t>
  </si>
  <si>
    <t>Диод Д229А 6341103715</t>
  </si>
  <si>
    <t>5-10225*</t>
  </si>
  <si>
    <t>Диод Д229Б 6341103725</t>
  </si>
  <si>
    <t>5-2035*</t>
  </si>
  <si>
    <t>Диод Д231</t>
  </si>
  <si>
    <t>5-2175*</t>
  </si>
  <si>
    <t>Диод Д231А 6341103775</t>
  </si>
  <si>
    <t>5-2036*</t>
  </si>
  <si>
    <t>Диод Д231Б</t>
  </si>
  <si>
    <t>5-2174*</t>
  </si>
  <si>
    <t>Диод Д232 6341103805</t>
  </si>
  <si>
    <t>5-2037*</t>
  </si>
  <si>
    <t>Диод д232а 6341103815</t>
  </si>
  <si>
    <t>5-2038*</t>
  </si>
  <si>
    <t>Диод Д232Б</t>
  </si>
  <si>
    <t>5-2200*</t>
  </si>
  <si>
    <t>Диод Д233 6341103835</t>
  </si>
  <si>
    <t>5-2039*</t>
  </si>
  <si>
    <t>Диод Д237А</t>
  </si>
  <si>
    <t>5-2013/2</t>
  </si>
  <si>
    <t>Диод Д237Б 6341100985</t>
  </si>
  <si>
    <t>5-2014*</t>
  </si>
  <si>
    <t>Диод Д238А</t>
  </si>
  <si>
    <t>5-10239*</t>
  </si>
  <si>
    <t>Диод Д242 6341103861</t>
  </si>
  <si>
    <t>Диод Д242А</t>
  </si>
  <si>
    <t>5-8652*</t>
  </si>
  <si>
    <t>Диод Д248Б 6341104001</t>
  </si>
  <si>
    <t>5-2031*</t>
  </si>
  <si>
    <t>Диод Д2Б</t>
  </si>
  <si>
    <t>5-2159*</t>
  </si>
  <si>
    <t>Диод Д2В 6341100015</t>
  </si>
  <si>
    <t>5-10208*</t>
  </si>
  <si>
    <t>Диод Д2Г 6341100025</t>
  </si>
  <si>
    <t>5-10209*</t>
  </si>
  <si>
    <t>Диод Д2Д 6341100035</t>
  </si>
  <si>
    <t>5-10210*</t>
  </si>
  <si>
    <t>Диод Д2Ж</t>
  </si>
  <si>
    <t>5-10211*</t>
  </si>
  <si>
    <t>Диод Д302</t>
  </si>
  <si>
    <t>5-10223*</t>
  </si>
  <si>
    <t>Диод Д304</t>
  </si>
  <si>
    <t>5-10224*</t>
  </si>
  <si>
    <t>Диод Д310 6341107065</t>
  </si>
  <si>
    <t>5-2057*</t>
  </si>
  <si>
    <t>Диод Д311</t>
  </si>
  <si>
    <t>5-10226*</t>
  </si>
  <si>
    <t>Диод Д311А 6341107675</t>
  </si>
  <si>
    <t>5-2500*</t>
  </si>
  <si>
    <t>Диод Д312 6341107075</t>
  </si>
  <si>
    <t>5-2058*</t>
  </si>
  <si>
    <t>Диод Д312А 6341107085</t>
  </si>
  <si>
    <t>5-2059*</t>
  </si>
  <si>
    <t>5-2136*</t>
  </si>
  <si>
    <t>Диод Д3Б 6341116365</t>
  </si>
  <si>
    <t>5-2137*</t>
  </si>
  <si>
    <t>5-2115*</t>
  </si>
  <si>
    <t>Диод Д405Б 6341115245</t>
  </si>
  <si>
    <t>5-2116*</t>
  </si>
  <si>
    <t>Диод Д405БП 6341115255</t>
  </si>
  <si>
    <t>5-2117*</t>
  </si>
  <si>
    <t>Диод Д406А</t>
  </si>
  <si>
    <t>Диод д408</t>
  </si>
  <si>
    <t>5-2120*</t>
  </si>
  <si>
    <t>Диод Д601А</t>
  </si>
  <si>
    <t>5-10234*</t>
  </si>
  <si>
    <t>Диод Д602А 6341116125</t>
  </si>
  <si>
    <t>5-2126*</t>
  </si>
  <si>
    <t>Диод Д603 6341116175</t>
  </si>
  <si>
    <t>5-2127*</t>
  </si>
  <si>
    <t>Диод Д604</t>
  </si>
  <si>
    <t>5-2128*</t>
  </si>
  <si>
    <t>Диод Д605</t>
  </si>
  <si>
    <t>5-9550</t>
  </si>
  <si>
    <t>Диод Д607 6341116215</t>
  </si>
  <si>
    <t>5-2129*</t>
  </si>
  <si>
    <t>Диод Д608А</t>
  </si>
  <si>
    <t>5-2131*</t>
  </si>
  <si>
    <t>Диод Д609 6341116255</t>
  </si>
  <si>
    <t>5-2132*</t>
  </si>
  <si>
    <t>Диод Д7Ж</t>
  </si>
  <si>
    <t>5-8505*</t>
  </si>
  <si>
    <t>Диод Д814В 6341109095</t>
  </si>
  <si>
    <t>5-2070*</t>
  </si>
  <si>
    <t>Диод Д814Д 6341109115</t>
  </si>
  <si>
    <t>5-2072*</t>
  </si>
  <si>
    <t>Диод Д815А</t>
  </si>
  <si>
    <t>5-2121*</t>
  </si>
  <si>
    <t>Диод Д815Б</t>
  </si>
  <si>
    <t>5-9234*</t>
  </si>
  <si>
    <t>Диод Д815В</t>
  </si>
  <si>
    <t>5-2122*</t>
  </si>
  <si>
    <t>Диод Д815Е 6341111585</t>
  </si>
  <si>
    <t>5-2087*</t>
  </si>
  <si>
    <t>Диод Д816А 6341111605</t>
  </si>
  <si>
    <t>Диод Д816Б 6341111615</t>
  </si>
  <si>
    <t>5-2089*</t>
  </si>
  <si>
    <t>Диод Д816В</t>
  </si>
  <si>
    <t>5-2172*</t>
  </si>
  <si>
    <t>Диод Д816Г 6341111635</t>
  </si>
  <si>
    <t>5-2090*</t>
  </si>
  <si>
    <t>Диод Д816Д 6341111645</t>
  </si>
  <si>
    <t>5-2091*</t>
  </si>
  <si>
    <t>Диод Д817А 6341111655</t>
  </si>
  <si>
    <t>5-2092*</t>
  </si>
  <si>
    <t>Диод Д817Б 6341111665</t>
  </si>
  <si>
    <t>5-2093*</t>
  </si>
  <si>
    <t>Диод Д817В 6341111675</t>
  </si>
  <si>
    <t>5-2094*</t>
  </si>
  <si>
    <t>Диод Д818А</t>
  </si>
  <si>
    <t>5-10228*</t>
  </si>
  <si>
    <t>Диод Д818Б 6341109145</t>
  </si>
  <si>
    <t>5-2073*</t>
  </si>
  <si>
    <t>Диод Д818В</t>
  </si>
  <si>
    <t>5-10230*</t>
  </si>
  <si>
    <t>Диод Д818Г 6341109155</t>
  </si>
  <si>
    <t>5-2074*</t>
  </si>
  <si>
    <t>Диод Д818Д 6341109165</t>
  </si>
  <si>
    <t>5-2075*</t>
  </si>
  <si>
    <t>Диод Д818Е 6341109175</t>
  </si>
  <si>
    <t>5-2076*</t>
  </si>
  <si>
    <t>Диод Д901В 6341112245</t>
  </si>
  <si>
    <t>5-2100*</t>
  </si>
  <si>
    <t>Диод Д902</t>
  </si>
  <si>
    <t>5-10233*</t>
  </si>
  <si>
    <t>Диод Д9Б</t>
  </si>
  <si>
    <t>5-23491*</t>
  </si>
  <si>
    <t>Диод Д9Г</t>
  </si>
  <si>
    <t>5-2163*</t>
  </si>
  <si>
    <t>Диод Д9Д</t>
  </si>
  <si>
    <t>5-9009*</t>
  </si>
  <si>
    <t>Диод Д9Е</t>
  </si>
  <si>
    <t>5-2162*</t>
  </si>
  <si>
    <t>Диод Д9Ж</t>
  </si>
  <si>
    <t>5-2164*</t>
  </si>
  <si>
    <t>Диод Д9Л</t>
  </si>
  <si>
    <t>5-2161*</t>
  </si>
  <si>
    <t>Диод Д9М</t>
  </si>
  <si>
    <t>5-2160*</t>
  </si>
  <si>
    <t>5-2168*</t>
  </si>
  <si>
    <t>5-2169*</t>
  </si>
  <si>
    <t>5-2158*</t>
  </si>
  <si>
    <t>5-2151*</t>
  </si>
  <si>
    <t>5-2165*</t>
  </si>
  <si>
    <t>5-2166*</t>
  </si>
  <si>
    <t>5-2167*</t>
  </si>
  <si>
    <t>5-2135*</t>
  </si>
  <si>
    <t>Диод дкв7м</t>
  </si>
  <si>
    <t>5-2133*</t>
  </si>
  <si>
    <t>5-8686*</t>
  </si>
  <si>
    <t>5-6351*</t>
  </si>
  <si>
    <t>5-6039*</t>
  </si>
  <si>
    <t>Диод КД 103А</t>
  </si>
  <si>
    <t>5-2017*</t>
  </si>
  <si>
    <t>5-6051*</t>
  </si>
  <si>
    <t>5-6041*</t>
  </si>
  <si>
    <t>5-6042*</t>
  </si>
  <si>
    <t>5-6043*</t>
  </si>
  <si>
    <t>5-6606*</t>
  </si>
  <si>
    <t>5-1981*</t>
  </si>
  <si>
    <t>Диод кд 411 гм</t>
  </si>
  <si>
    <t>5-6046*</t>
  </si>
  <si>
    <t>5-1973*</t>
  </si>
  <si>
    <t>Диод кд 521в</t>
  </si>
  <si>
    <t>5-6049*</t>
  </si>
  <si>
    <t>Диод кд 907г</t>
  </si>
  <si>
    <t>5-2176*</t>
  </si>
  <si>
    <t>5-8185</t>
  </si>
  <si>
    <t>5-10255*</t>
  </si>
  <si>
    <t>5-6436*</t>
  </si>
  <si>
    <t>5-6047*</t>
  </si>
  <si>
    <t>Диод кд512а 6341108961</t>
  </si>
  <si>
    <t>5-10242*</t>
  </si>
  <si>
    <t>Диод КД514А</t>
  </si>
  <si>
    <t>5-9206*</t>
  </si>
  <si>
    <t>Диод кд521а 6341108641</t>
  </si>
  <si>
    <t>5-2065*</t>
  </si>
  <si>
    <t>Диод кд907б</t>
  </si>
  <si>
    <t>5-2123*</t>
  </si>
  <si>
    <t>5-2177*</t>
  </si>
  <si>
    <t>5-6348*</t>
  </si>
  <si>
    <t>5-6350*</t>
  </si>
  <si>
    <t>Диод КЦ 106Г</t>
  </si>
  <si>
    <t>5-23474*</t>
  </si>
  <si>
    <t>5-6423*</t>
  </si>
  <si>
    <t>5-23475*</t>
  </si>
  <si>
    <t>5-6519*</t>
  </si>
  <si>
    <t>Диод кц405а 6341104811</t>
  </si>
  <si>
    <t>5-2032*</t>
  </si>
  <si>
    <t>5-1979*</t>
  </si>
  <si>
    <t>Индикатор 3лс324б</t>
  </si>
  <si>
    <t>5-22325*</t>
  </si>
  <si>
    <t>Индикатор АЛС 332 Б2</t>
  </si>
  <si>
    <t>5-23839*</t>
  </si>
  <si>
    <t>5-23838*</t>
  </si>
  <si>
    <t>5-9703*</t>
  </si>
  <si>
    <t>5-9702*</t>
  </si>
  <si>
    <t>5-8667*</t>
  </si>
  <si>
    <t>5-12004*</t>
  </si>
  <si>
    <t>Клистрон К18</t>
  </si>
  <si>
    <t>5-8668*</t>
  </si>
  <si>
    <t>5-12007*</t>
  </si>
  <si>
    <t>Клистрон к28</t>
  </si>
  <si>
    <t>5-12001*</t>
  </si>
  <si>
    <t>5-12008*</t>
  </si>
  <si>
    <t>Клистрон к30а</t>
  </si>
  <si>
    <t>5-12010*</t>
  </si>
  <si>
    <t>Клистрон к31</t>
  </si>
  <si>
    <t>5-12024*</t>
  </si>
  <si>
    <t>5-12012*</t>
  </si>
  <si>
    <t>5-12018*</t>
  </si>
  <si>
    <t>5-12019*</t>
  </si>
  <si>
    <t>5-12016*</t>
  </si>
  <si>
    <t>5-12014*</t>
  </si>
  <si>
    <t>5-12013*</t>
  </si>
  <si>
    <t>5-12015*</t>
  </si>
  <si>
    <t>5-12023*</t>
  </si>
  <si>
    <t>5-12017*</t>
  </si>
  <si>
    <t>5-12025*</t>
  </si>
  <si>
    <t>Клистрон к78ар</t>
  </si>
  <si>
    <t>5-12021*</t>
  </si>
  <si>
    <t>Клистрон к96р</t>
  </si>
  <si>
    <t>5-12022*</t>
  </si>
  <si>
    <t>5-10378</t>
  </si>
  <si>
    <t>5-12051</t>
  </si>
  <si>
    <t>5-6162*</t>
  </si>
  <si>
    <t>5-9211*</t>
  </si>
  <si>
    <t>Кнопка и6.723.001</t>
  </si>
  <si>
    <t>5-10427*</t>
  </si>
  <si>
    <t>5-8922*</t>
  </si>
  <si>
    <t>5-10647</t>
  </si>
  <si>
    <t>5-8921*</t>
  </si>
  <si>
    <t>5-6201*</t>
  </si>
  <si>
    <t>5-10496</t>
  </si>
  <si>
    <t>Кнопка на3.600.006</t>
  </si>
  <si>
    <t>5-10428*</t>
  </si>
  <si>
    <t>5-8232</t>
  </si>
  <si>
    <t>Кнопка п2кн 3в</t>
  </si>
  <si>
    <t>5-8221*</t>
  </si>
  <si>
    <t>Кнопка п2кн 4в</t>
  </si>
  <si>
    <t>5-8222*</t>
  </si>
  <si>
    <t>Кнопка п2кнт1в</t>
  </si>
  <si>
    <t>5-8345*</t>
  </si>
  <si>
    <t>Кнопка п2кнт2в</t>
  </si>
  <si>
    <t>5-8346*</t>
  </si>
  <si>
    <t>Кнопка п2кнт3в</t>
  </si>
  <si>
    <t>5-8147*</t>
  </si>
  <si>
    <t>Кнопка п6.723.006</t>
  </si>
  <si>
    <t>5-10423*</t>
  </si>
  <si>
    <t>Кнопка п6.723.007</t>
  </si>
  <si>
    <t>5-10422*</t>
  </si>
  <si>
    <t>Кнопка п6.723.008</t>
  </si>
  <si>
    <t>5-10424/1</t>
  </si>
  <si>
    <t>Кнопка п6.723.009</t>
  </si>
  <si>
    <t>5-10425*</t>
  </si>
  <si>
    <t>5-8125*</t>
  </si>
  <si>
    <t>5-10421*</t>
  </si>
  <si>
    <t>Кнопка с6.723.001</t>
  </si>
  <si>
    <t>5-10426*</t>
  </si>
  <si>
    <t>Колодка 2РМ42Б50Ш2В1</t>
  </si>
  <si>
    <t>5-8976*</t>
  </si>
  <si>
    <t>Колодка СШР32П10ЭГ4</t>
  </si>
  <si>
    <t>5-8967*</t>
  </si>
  <si>
    <t>Колодка СШРГ36П15ЭГ5</t>
  </si>
  <si>
    <t>5-8969*</t>
  </si>
  <si>
    <t>Колодка СШРГ36П15ЭШ5</t>
  </si>
  <si>
    <t>5-8968*</t>
  </si>
  <si>
    <t>Колодка ШР32П8ЭШ3</t>
  </si>
  <si>
    <t>5-8964*</t>
  </si>
  <si>
    <t>Колодка ШР36П15ЭГ4</t>
  </si>
  <si>
    <t>5-8972*</t>
  </si>
  <si>
    <t>Колодка ШР36П5ЭШ11</t>
  </si>
  <si>
    <t>5-8965*</t>
  </si>
  <si>
    <t>Колодка ШР40П15ЭГ2</t>
  </si>
  <si>
    <t>5-8966*</t>
  </si>
  <si>
    <t>Колодка ШР48П20ЭГ1</t>
  </si>
  <si>
    <t>5-8973*</t>
  </si>
  <si>
    <t>Колодка ШР48П20ЭШ1</t>
  </si>
  <si>
    <t>5-8970*</t>
  </si>
  <si>
    <t>Колодка ШР48П26ЭШ2</t>
  </si>
  <si>
    <t>5-8974*</t>
  </si>
  <si>
    <t>Колодка ШР48П2ЭГ9</t>
  </si>
  <si>
    <t>5-8975*</t>
  </si>
  <si>
    <t>Колодка ШРГ32П10ЭШ1</t>
  </si>
  <si>
    <t>5-8971*</t>
  </si>
  <si>
    <t>5-10403</t>
  </si>
  <si>
    <t>Конденсатор 2кр 10 кв 470 пф</t>
  </si>
  <si>
    <t>5-4241*</t>
  </si>
  <si>
    <t>Конденсатор бгт 1500 в 0,1 мкф</t>
  </si>
  <si>
    <t>5-3000*</t>
  </si>
  <si>
    <t>Конденсатор БМ2 0,015мкф</t>
  </si>
  <si>
    <t>5-9531*</t>
  </si>
  <si>
    <t>5-11389*</t>
  </si>
  <si>
    <t>5-9418*</t>
  </si>
  <si>
    <t>5-11030</t>
  </si>
  <si>
    <t>5-10376</t>
  </si>
  <si>
    <t>5-5997*</t>
  </si>
  <si>
    <t>5-6251*</t>
  </si>
  <si>
    <t>Конденсатор к21 7 150 пф</t>
  </si>
  <si>
    <t>5-6261*</t>
  </si>
  <si>
    <t>5-6262*</t>
  </si>
  <si>
    <t>5-6257*</t>
  </si>
  <si>
    <t>5-6256*</t>
  </si>
  <si>
    <t>5-6255*</t>
  </si>
  <si>
    <t>Конденсатор к40 п 0,01 400</t>
  </si>
  <si>
    <t>5-3150*</t>
  </si>
  <si>
    <t>Конденсатор к40 п 0,015 400</t>
  </si>
  <si>
    <t>5-3151*</t>
  </si>
  <si>
    <t>Конденсатор к40 п 0,022 400</t>
  </si>
  <si>
    <t>5-3149*</t>
  </si>
  <si>
    <t>Конденсатор к40 п 0,033 400</t>
  </si>
  <si>
    <t>5-3152*</t>
  </si>
  <si>
    <t>Конденсатор к40 п 1000 400</t>
  </si>
  <si>
    <t>5-3147*</t>
  </si>
  <si>
    <t>5-3583*</t>
  </si>
  <si>
    <t>5-3584*</t>
  </si>
  <si>
    <t>5-3587*</t>
  </si>
  <si>
    <t>5-3586*</t>
  </si>
  <si>
    <t>5-3403*</t>
  </si>
  <si>
    <t>5-3402*</t>
  </si>
  <si>
    <t>5-8726</t>
  </si>
  <si>
    <t>5-3183*</t>
  </si>
  <si>
    <t>5-3179*</t>
  </si>
  <si>
    <t>5-3180*</t>
  </si>
  <si>
    <t>5-3491*</t>
  </si>
  <si>
    <t>5-10804</t>
  </si>
  <si>
    <t>5-3468*</t>
  </si>
  <si>
    <t>5-3256*</t>
  </si>
  <si>
    <t>Конденсатор к50 12 250 в 200 мкф</t>
  </si>
  <si>
    <t>5-3276*</t>
  </si>
  <si>
    <t>Конденсатор к50 12 25в 2000мкф</t>
  </si>
  <si>
    <t>5-6274*</t>
  </si>
  <si>
    <t>5-3258*</t>
  </si>
  <si>
    <t>Конденсатор к50 15 25в 100мкф</t>
  </si>
  <si>
    <t>5-6170*</t>
  </si>
  <si>
    <t>5-3450*</t>
  </si>
  <si>
    <t>5-3280*</t>
  </si>
  <si>
    <t>5-3554*</t>
  </si>
  <si>
    <t>5-3279*</t>
  </si>
  <si>
    <t>5-3243*</t>
  </si>
  <si>
    <t>5-3516*</t>
  </si>
  <si>
    <t>5-3282*</t>
  </si>
  <si>
    <t>5-3490*</t>
  </si>
  <si>
    <t>5-3259*</t>
  </si>
  <si>
    <t>5-3451*</t>
  </si>
  <si>
    <t>5-3260*</t>
  </si>
  <si>
    <t>5-3284*</t>
  </si>
  <si>
    <t>5-6067*</t>
  </si>
  <si>
    <t>5-3204*</t>
  </si>
  <si>
    <t>5-3431*</t>
  </si>
  <si>
    <t>5-3207*</t>
  </si>
  <si>
    <t>5-3206*</t>
  </si>
  <si>
    <t>5-3438*</t>
  </si>
  <si>
    <t>5-3217*</t>
  </si>
  <si>
    <t>5-3434*</t>
  </si>
  <si>
    <t>5-3218*</t>
  </si>
  <si>
    <t>5-3219*</t>
  </si>
  <si>
    <t>5-3209*</t>
  </si>
  <si>
    <t>5-3432*</t>
  </si>
  <si>
    <t>5-3210*</t>
  </si>
  <si>
    <t>5-3223*</t>
  </si>
  <si>
    <t>5-3224*</t>
  </si>
  <si>
    <t>5-3225*</t>
  </si>
  <si>
    <t>5-3213*</t>
  </si>
  <si>
    <t>5-3433*</t>
  </si>
  <si>
    <t>5-3212*</t>
  </si>
  <si>
    <t>5-3227*</t>
  </si>
  <si>
    <t>5-3228*</t>
  </si>
  <si>
    <t>5-3229*</t>
  </si>
  <si>
    <t>5-3230*</t>
  </si>
  <si>
    <t>5-3234*</t>
  </si>
  <si>
    <t>5-3232*</t>
  </si>
  <si>
    <t>5-3235*</t>
  </si>
  <si>
    <t>5-3233*</t>
  </si>
  <si>
    <t>5-3238*</t>
  </si>
  <si>
    <t>5-3236*</t>
  </si>
  <si>
    <t>5-3239*</t>
  </si>
  <si>
    <t>5-3444*</t>
  </si>
  <si>
    <t>5-3215*</t>
  </si>
  <si>
    <t>5-3216*</t>
  </si>
  <si>
    <t>5-3208*</t>
  </si>
  <si>
    <t>5-3437*</t>
  </si>
  <si>
    <t>5-3446*</t>
  </si>
  <si>
    <t>5-3447*</t>
  </si>
  <si>
    <t>5-3462*</t>
  </si>
  <si>
    <t>5-3464*</t>
  </si>
  <si>
    <t>5-3463*</t>
  </si>
  <si>
    <t>5-3016*</t>
  </si>
  <si>
    <t>5-3467*</t>
  </si>
  <si>
    <t>5-3466*</t>
  </si>
  <si>
    <t>5-3454*</t>
  </si>
  <si>
    <t>5-3457*</t>
  </si>
  <si>
    <t>5-3252*</t>
  </si>
  <si>
    <t>5-3460*</t>
  </si>
  <si>
    <t>5-3254*</t>
  </si>
  <si>
    <t>5-3253*</t>
  </si>
  <si>
    <t>5-3461*</t>
  </si>
  <si>
    <t>5-3240*</t>
  </si>
  <si>
    <t>5-3250*</t>
  </si>
  <si>
    <t>5-9628</t>
  </si>
  <si>
    <t>5-6101*</t>
  </si>
  <si>
    <t>5-6098*</t>
  </si>
  <si>
    <t>5-6097*</t>
  </si>
  <si>
    <t>5-6099*</t>
  </si>
  <si>
    <t>5-6102*</t>
  </si>
  <si>
    <t>5-23461*</t>
  </si>
  <si>
    <t>5-23460*</t>
  </si>
  <si>
    <t>5-23462*</t>
  </si>
  <si>
    <t>5-10344*</t>
  </si>
  <si>
    <t>5-8182*</t>
  </si>
  <si>
    <t>5-9192*</t>
  </si>
  <si>
    <t>5-9160*</t>
  </si>
  <si>
    <t>5-8357*</t>
  </si>
  <si>
    <t>5-8721</t>
  </si>
  <si>
    <t>5-6064*</t>
  </si>
  <si>
    <t>5-6073*</t>
  </si>
  <si>
    <t>5-6065*</t>
  </si>
  <si>
    <t>5-6074*</t>
  </si>
  <si>
    <t>5-6068*</t>
  </si>
  <si>
    <t>5-6062*</t>
  </si>
  <si>
    <t>5-6070*</t>
  </si>
  <si>
    <t>5-7934*</t>
  </si>
  <si>
    <t>5-7927*</t>
  </si>
  <si>
    <t>5-6066*</t>
  </si>
  <si>
    <t>5-6069*</t>
  </si>
  <si>
    <t>5-6071*</t>
  </si>
  <si>
    <t>5-6063*</t>
  </si>
  <si>
    <t>5-23672*</t>
  </si>
  <si>
    <t>5-6577*</t>
  </si>
  <si>
    <t>5-6196*</t>
  </si>
  <si>
    <t>5-6200*</t>
  </si>
  <si>
    <t>5-3251*</t>
  </si>
  <si>
    <t>5-6199*</t>
  </si>
  <si>
    <t>5-23646*</t>
  </si>
  <si>
    <t>5-6195*</t>
  </si>
  <si>
    <t>5-5995*</t>
  </si>
  <si>
    <t>5-5998*</t>
  </si>
  <si>
    <t>5-6277*</t>
  </si>
  <si>
    <t>5-8465*</t>
  </si>
  <si>
    <t>5-3007*</t>
  </si>
  <si>
    <t>5-3333*</t>
  </si>
  <si>
    <t>Конденсатор к53 4 16 68мкф</t>
  </si>
  <si>
    <t>5-5316*</t>
  </si>
  <si>
    <t>Конденсатор к53 4 16 в 2,2 мкф</t>
  </si>
  <si>
    <t>5-5314*</t>
  </si>
  <si>
    <t>Конденсатор к53 4 16 в 4,7мкф</t>
  </si>
  <si>
    <t>5-5310*</t>
  </si>
  <si>
    <t>Конденсатор к53 4 16 в 47мкф</t>
  </si>
  <si>
    <t>5-5313*</t>
  </si>
  <si>
    <t>Конденсатор к53 4 16в 10мкф</t>
  </si>
  <si>
    <t>5-6160*</t>
  </si>
  <si>
    <t>5-3286*</t>
  </si>
  <si>
    <t>Конденсатор к53 4 6,3 в 47 мкф</t>
  </si>
  <si>
    <t>5-5318*</t>
  </si>
  <si>
    <t>Конденсатор к53 4 6в 10мкф</t>
  </si>
  <si>
    <t>5-5312*</t>
  </si>
  <si>
    <t>5-6210*</t>
  </si>
  <si>
    <t>5-9012*</t>
  </si>
  <si>
    <t>5-3008*</t>
  </si>
  <si>
    <t>5-6448*</t>
  </si>
  <si>
    <t>5-6058*</t>
  </si>
  <si>
    <t>5-6059*</t>
  </si>
  <si>
    <t>5-9581</t>
  </si>
  <si>
    <t>5-6060*</t>
  </si>
  <si>
    <t>5-9580</t>
  </si>
  <si>
    <t>5-6055*</t>
  </si>
  <si>
    <t>5-6053*</t>
  </si>
  <si>
    <t>5-6056*</t>
  </si>
  <si>
    <t>5-6054*</t>
  </si>
  <si>
    <t>5-6057*</t>
  </si>
  <si>
    <t>5-7870*</t>
  </si>
  <si>
    <t>5-9668</t>
  </si>
  <si>
    <t>5-6114*</t>
  </si>
  <si>
    <t>5-6110*</t>
  </si>
  <si>
    <t>5-6115*</t>
  </si>
  <si>
    <t>5-6112*</t>
  </si>
  <si>
    <t>5-6116*</t>
  </si>
  <si>
    <t>5-6113*</t>
  </si>
  <si>
    <t>5-6121*</t>
  </si>
  <si>
    <t>5-6122*</t>
  </si>
  <si>
    <t>5-6123*</t>
  </si>
  <si>
    <t>5-6119*</t>
  </si>
  <si>
    <t>5-6118*</t>
  </si>
  <si>
    <t>5-6108*</t>
  </si>
  <si>
    <t>5-6107*</t>
  </si>
  <si>
    <t>5-5472*</t>
  </si>
  <si>
    <t>5-6105*</t>
  </si>
  <si>
    <t>5-6109*</t>
  </si>
  <si>
    <t>5-6111*</t>
  </si>
  <si>
    <t>5-6117*</t>
  </si>
  <si>
    <t>5-6103*</t>
  </si>
  <si>
    <t>5-6120*</t>
  </si>
  <si>
    <t>5-6283*</t>
  </si>
  <si>
    <t>5-6284*</t>
  </si>
  <si>
    <t>5-5434*</t>
  </si>
  <si>
    <t>5-6282*</t>
  </si>
  <si>
    <t>5-6279*</t>
  </si>
  <si>
    <t>5-5319*</t>
  </si>
  <si>
    <t>5-9287*</t>
  </si>
  <si>
    <t>5-9564</t>
  </si>
  <si>
    <t>Конденсатор к72 1000 в 0,018 пф</t>
  </si>
  <si>
    <t>5-2996*</t>
  </si>
  <si>
    <t>Конденсатор к72 1000 в 1800 пф</t>
  </si>
  <si>
    <t>5-2998*</t>
  </si>
  <si>
    <t>Конденсатор к72 1000 в 2200 пф</t>
  </si>
  <si>
    <t>5-2997*</t>
  </si>
  <si>
    <t>Конденсатор к72 1000 в 2700 пф</t>
  </si>
  <si>
    <t>5-2995*</t>
  </si>
  <si>
    <t>Конденсатор к72 1000 в 3300 пф</t>
  </si>
  <si>
    <t>5-2999*</t>
  </si>
  <si>
    <t>5-22410*</t>
  </si>
  <si>
    <t>Конденсатор к73 15 16в 4700пкф</t>
  </si>
  <si>
    <t>5-6285*</t>
  </si>
  <si>
    <t>5-3492*</t>
  </si>
  <si>
    <t>Конденсатор к73 17 0.47 мкф 63в</t>
  </si>
  <si>
    <t>5-6076*</t>
  </si>
  <si>
    <t>Конденсатор к73 17 160 в 2,2 мкф</t>
  </si>
  <si>
    <t>5-4082*</t>
  </si>
  <si>
    <t>Конденсатор к73 17 250 в 0,15 мкф</t>
  </si>
  <si>
    <t>5-4081*</t>
  </si>
  <si>
    <t>Конденсатор к73 17 250 в 0,47 мкф</t>
  </si>
  <si>
    <t>5-4083*</t>
  </si>
  <si>
    <t>Конденсатор к73 17 250в 0.1мкф</t>
  </si>
  <si>
    <t>5-4080*</t>
  </si>
  <si>
    <t>Конденсатор к73 17 400 в 0,1 мкф</t>
  </si>
  <si>
    <t>5-4084*</t>
  </si>
  <si>
    <t>Конденсатор к73 17а 4.7мкф. 63в</t>
  </si>
  <si>
    <t>5-6078*</t>
  </si>
  <si>
    <t>5-6291*</t>
  </si>
  <si>
    <t>5-6287*</t>
  </si>
  <si>
    <t>5-6286*</t>
  </si>
  <si>
    <t>5-6288*</t>
  </si>
  <si>
    <t>5-3303*</t>
  </si>
  <si>
    <t>5-7879*</t>
  </si>
  <si>
    <t>5-9579</t>
  </si>
  <si>
    <t>5-9577</t>
  </si>
  <si>
    <t>5-9578</t>
  </si>
  <si>
    <t>5-8548*</t>
  </si>
  <si>
    <t>5-6081*</t>
  </si>
  <si>
    <t>5-6090*</t>
  </si>
  <si>
    <t>5-6083*</t>
  </si>
  <si>
    <t>5-6077*</t>
  </si>
  <si>
    <t>5-6079*</t>
  </si>
  <si>
    <t>5-6080*</t>
  </si>
  <si>
    <t>5-6082*</t>
  </si>
  <si>
    <t>5-6084*</t>
  </si>
  <si>
    <t>5-6085*</t>
  </si>
  <si>
    <t>5-6089*</t>
  </si>
  <si>
    <t>5-6091*</t>
  </si>
  <si>
    <t>5-6289*</t>
  </si>
  <si>
    <t>5-6290*</t>
  </si>
  <si>
    <t>Конденсатор к73п 2 630 в 1 мкф</t>
  </si>
  <si>
    <t>5-5063*</t>
  </si>
  <si>
    <t>5-2890*</t>
  </si>
  <si>
    <t>5-2892*</t>
  </si>
  <si>
    <t>5-2891*</t>
  </si>
  <si>
    <t>5-2893*</t>
  </si>
  <si>
    <t>5-2894*</t>
  </si>
  <si>
    <t>5-2889*</t>
  </si>
  <si>
    <t>Конденсатор к75 24 1600в 1мкф</t>
  </si>
  <si>
    <t>5-6263*</t>
  </si>
  <si>
    <t>5-9179*</t>
  </si>
  <si>
    <t>5-3299*</t>
  </si>
  <si>
    <t>Конденсатор к7524 1600вх10 мик</t>
  </si>
  <si>
    <t>5-8430*</t>
  </si>
  <si>
    <t>Конденсатор к75п 4 их 1000 в 0,22 мкф</t>
  </si>
  <si>
    <t>5-5402*</t>
  </si>
  <si>
    <t>Конденсатор к75п 4 их 500 в 1 мкф</t>
  </si>
  <si>
    <t>5-5400*</t>
  </si>
  <si>
    <t>Конденсатор к75п 4 их 750 в 0,22 мкф</t>
  </si>
  <si>
    <t>5-5401*</t>
  </si>
  <si>
    <t>5-6258*</t>
  </si>
  <si>
    <t>5-6259*</t>
  </si>
  <si>
    <t>5-3001*</t>
  </si>
  <si>
    <t>Конденсатор кбг мн 600 в 1 мкф</t>
  </si>
  <si>
    <t>5-4269*</t>
  </si>
  <si>
    <t>Конденсатор кбг мн 600 в 6 мкф</t>
  </si>
  <si>
    <t>5-4270*</t>
  </si>
  <si>
    <t>Конденсатор кбг мп 1000 в 0,1 мкф</t>
  </si>
  <si>
    <t>5-4290*</t>
  </si>
  <si>
    <t>Конденсатор кбг мп 2 600 в 0,25 мкф</t>
  </si>
  <si>
    <t>5-4287*</t>
  </si>
  <si>
    <t>Конденсатор кбг мп 200 в 0,25 мкф</t>
  </si>
  <si>
    <t>5-4285*</t>
  </si>
  <si>
    <t>Конденсатор кбг мп 600 в 0,5 мкф</t>
  </si>
  <si>
    <t>5-4288*</t>
  </si>
  <si>
    <t>Конденсатор кбгп 3 кв 0,25 мкф</t>
  </si>
  <si>
    <t>5-4268*</t>
  </si>
  <si>
    <t>Конденсатор кбгп 4 кв 0.1 мкф</t>
  </si>
  <si>
    <t>5-4267*</t>
  </si>
  <si>
    <t>5-3026*</t>
  </si>
  <si>
    <t>5-3105*</t>
  </si>
  <si>
    <t>5-3103*</t>
  </si>
  <si>
    <t>5-3104*</t>
  </si>
  <si>
    <t>5-3106*</t>
  </si>
  <si>
    <t>5-3107*</t>
  </si>
  <si>
    <t>5-8995*</t>
  </si>
  <si>
    <t>5-10420</t>
  </si>
  <si>
    <t>Конденсатор кд1 м1500 16пф</t>
  </si>
  <si>
    <t>5-6216*</t>
  </si>
  <si>
    <t>Конденсатор кд1 м1500 47пф</t>
  </si>
  <si>
    <t>5-6217*</t>
  </si>
  <si>
    <t>Конденсатор кд1 м47 10пф</t>
  </si>
  <si>
    <t>5-6211*</t>
  </si>
  <si>
    <t>Конденсатор кд1 м47 16пф</t>
  </si>
  <si>
    <t>5-6215*</t>
  </si>
  <si>
    <t>Конденсатор кд1 м75 12пф</t>
  </si>
  <si>
    <t>5-6212*</t>
  </si>
  <si>
    <t>Конденсатор кд1 м750 15пф</t>
  </si>
  <si>
    <t>5-6213*</t>
  </si>
  <si>
    <t>Конденсатор кд1 н70 1000пф</t>
  </si>
  <si>
    <t>5-6218*</t>
  </si>
  <si>
    <t>Конденсатор кд2 м1500 22пкф</t>
  </si>
  <si>
    <t>5-6188*</t>
  </si>
  <si>
    <t>Конденсатор кд2 н90 0.033мкф</t>
  </si>
  <si>
    <t>5-6181*</t>
  </si>
  <si>
    <t>Конденсатор кд2 н90 0.047мкф</t>
  </si>
  <si>
    <t>5-6182*</t>
  </si>
  <si>
    <t>Конденсатор кд2 н90н 1000пкф</t>
  </si>
  <si>
    <t>5-6193*</t>
  </si>
  <si>
    <t>Конденсатор кд2б 1500 150пкф</t>
  </si>
  <si>
    <t>5-6189*</t>
  </si>
  <si>
    <t>Конденсатор кд2б 1500 270пкф</t>
  </si>
  <si>
    <t>5-6192*</t>
  </si>
  <si>
    <t>Конденсатор кд2б м1500 180пкф</t>
  </si>
  <si>
    <t>5-6190*</t>
  </si>
  <si>
    <t>Конденсатор кд2б м1500 18пкф</t>
  </si>
  <si>
    <t>5-6183*</t>
  </si>
  <si>
    <t>Конденсатор кд2б м1500 220пкф</t>
  </si>
  <si>
    <t>5-6191*</t>
  </si>
  <si>
    <t>Конденсатор кд2б м1500 27пкф</t>
  </si>
  <si>
    <t>5-6184*</t>
  </si>
  <si>
    <t>Конденсатор кд2б м1500 47пкф</t>
  </si>
  <si>
    <t>5-6185*</t>
  </si>
  <si>
    <t>Конденсатор кд2б м1500 68пкф</t>
  </si>
  <si>
    <t>5-6187*</t>
  </si>
  <si>
    <t>Конденсатор кд2б м47 39пкф</t>
  </si>
  <si>
    <t>5-6186*</t>
  </si>
  <si>
    <t>Конденсатор КМ 3 4700ПФ</t>
  </si>
  <si>
    <t>5-3101*</t>
  </si>
  <si>
    <t>5-3053*</t>
  </si>
  <si>
    <t>5-3054*</t>
  </si>
  <si>
    <t>5-3059*</t>
  </si>
  <si>
    <t>5-3060*</t>
  </si>
  <si>
    <t>5-3533*</t>
  </si>
  <si>
    <t>5-3056*</t>
  </si>
  <si>
    <t>5-3058*</t>
  </si>
  <si>
    <t>5-3539*</t>
  </si>
  <si>
    <t>5-3055*</t>
  </si>
  <si>
    <t>Конденсатор КМ 5 3.9 ПФ</t>
  </si>
  <si>
    <t>5-8305*</t>
  </si>
  <si>
    <t>5-3568*</t>
  </si>
  <si>
    <t>5-3562*</t>
  </si>
  <si>
    <t>5-3567*</t>
  </si>
  <si>
    <t>5-3564*</t>
  </si>
  <si>
    <t>5-3565*</t>
  </si>
  <si>
    <t>5-3569*</t>
  </si>
  <si>
    <t>5-3560*</t>
  </si>
  <si>
    <t>5-3571*</t>
  </si>
  <si>
    <t>5-3071*</t>
  </si>
  <si>
    <t>5-3077*</t>
  </si>
  <si>
    <t>5-3078*</t>
  </si>
  <si>
    <t>5-3063*</t>
  </si>
  <si>
    <t>5-3065/2</t>
  </si>
  <si>
    <t>Конденсатор км 6 7500 пф</t>
  </si>
  <si>
    <t>5-4561*</t>
  </si>
  <si>
    <t>Конденсатор км 6 8200 пф</t>
  </si>
  <si>
    <t>5-6719*</t>
  </si>
  <si>
    <t>5-3582*</t>
  </si>
  <si>
    <t>5-3084*</t>
  </si>
  <si>
    <t>Конденсатор км 6а м50 0.015мкф</t>
  </si>
  <si>
    <t>5-3099*</t>
  </si>
  <si>
    <t>5-8259*</t>
  </si>
  <si>
    <t>5-9498*</t>
  </si>
  <si>
    <t>5-8261*</t>
  </si>
  <si>
    <t>5-3541*</t>
  </si>
  <si>
    <t>5-3570*</t>
  </si>
  <si>
    <t>5-3550*</t>
  </si>
  <si>
    <t>5-10643</t>
  </si>
  <si>
    <t>5-10643/1</t>
  </si>
  <si>
    <t>5-10644</t>
  </si>
  <si>
    <t>5-3088*</t>
  </si>
  <si>
    <t>5-10002</t>
  </si>
  <si>
    <t>Конденсатор КМ5 0,015 мкФ</t>
  </si>
  <si>
    <t>5-3566*</t>
  </si>
  <si>
    <t>Конденсатор км5 110 пф</t>
  </si>
  <si>
    <t>5-8379*</t>
  </si>
  <si>
    <t>5-3549*</t>
  </si>
  <si>
    <t>Конденсатор км5а м1500 150пкф</t>
  </si>
  <si>
    <t>5-6232*</t>
  </si>
  <si>
    <t>Конденсатор км5а м1500 300пкф</t>
  </si>
  <si>
    <t>5-6236*</t>
  </si>
  <si>
    <t>Конденсатор КМ5А М47 100ПКФ</t>
  </si>
  <si>
    <t>5-6228*</t>
  </si>
  <si>
    <t>Конденсатор км5а м47 200пкф</t>
  </si>
  <si>
    <t>5-6234*</t>
  </si>
  <si>
    <t>Конденсатор км5а м750 2200пкф</t>
  </si>
  <si>
    <t>5-6245*</t>
  </si>
  <si>
    <t>Конденсатор км5а п33 30пкф</t>
  </si>
  <si>
    <t>5-6224*</t>
  </si>
  <si>
    <t>Конденсатор км5б м1500 1000пкф</t>
  </si>
  <si>
    <t>5-6242*</t>
  </si>
  <si>
    <t>Конденсатор км5б м1500 1200пкф</t>
  </si>
  <si>
    <t>5-6243*</t>
  </si>
  <si>
    <t>Конденсатор км5б м1500 390пкф</t>
  </si>
  <si>
    <t>5-6238*</t>
  </si>
  <si>
    <t>Конденсатор КМ5Б М1500 470ПКФ</t>
  </si>
  <si>
    <t>5-6239*</t>
  </si>
  <si>
    <t>Конденсатор км5б м1500 680пкф</t>
  </si>
  <si>
    <t>5-6241*</t>
  </si>
  <si>
    <t>5-6233*</t>
  </si>
  <si>
    <t>Конденсатор км5б м47 220 пкф</t>
  </si>
  <si>
    <t>Конденсатор км5б м75 150пкф</t>
  </si>
  <si>
    <t>5-6230*</t>
  </si>
  <si>
    <t>Конденсатор км5б п33 47пкф</t>
  </si>
  <si>
    <t>5-6226*</t>
  </si>
  <si>
    <t>5-3576*</t>
  </si>
  <si>
    <t>Конденсатор КМ6 Н90 0,1мкф Н90</t>
  </si>
  <si>
    <t>5-3083*</t>
  </si>
  <si>
    <t>Конденсатор КМ6 Н90 0,33</t>
  </si>
  <si>
    <t>5-9254*</t>
  </si>
  <si>
    <t>Конденсатор коб 20кв 500пф</t>
  </si>
  <si>
    <t>5-3025*</t>
  </si>
  <si>
    <t>Конденсатор кпк 10 100</t>
  </si>
  <si>
    <t>5-3264*</t>
  </si>
  <si>
    <t>5-3265*</t>
  </si>
  <si>
    <t>5-3270*</t>
  </si>
  <si>
    <t>5-3271*</t>
  </si>
  <si>
    <t>Конденсатор кпк 4 15 6286104055</t>
  </si>
  <si>
    <t>5-3268*</t>
  </si>
  <si>
    <t>Конденсатор кпк 6 25 6286104045</t>
  </si>
  <si>
    <t>5-3267*</t>
  </si>
  <si>
    <t>Конденсатор кпк 8 30 6286104035</t>
  </si>
  <si>
    <t>5-3266*</t>
  </si>
  <si>
    <t>Конденсатор кпк 8 60 6286104125</t>
  </si>
  <si>
    <t>5-3269*</t>
  </si>
  <si>
    <t>Конденсатор кпк мн 2/7</t>
  </si>
  <si>
    <t>5-5169*</t>
  </si>
  <si>
    <t>5-23844*</t>
  </si>
  <si>
    <t>Конденсатор мбго 1 160 в 30 мкф</t>
  </si>
  <si>
    <t>5-3312*</t>
  </si>
  <si>
    <t>Конденсатор мбго 1 160в 2мкф</t>
  </si>
  <si>
    <t>5-3161*</t>
  </si>
  <si>
    <t>Конденсатор мбго 1 300 в 20 мкф</t>
  </si>
  <si>
    <t>5-3313*</t>
  </si>
  <si>
    <t>Конденсатор мбго 1 600в 0.5мкф</t>
  </si>
  <si>
    <t>5-3160*</t>
  </si>
  <si>
    <t>Конденсатор мбго 1 600в 1мкф</t>
  </si>
  <si>
    <t>5-3019*</t>
  </si>
  <si>
    <t>Конденсатор мбго 2 160 в 10 мкф</t>
  </si>
  <si>
    <t>5-3327*</t>
  </si>
  <si>
    <t>Конденсатор мбго 2 160 в 30 мкф</t>
  </si>
  <si>
    <t>5-3310*</t>
  </si>
  <si>
    <t>Конденсатор мбго 2 300 в 30 мкф</t>
  </si>
  <si>
    <t>5-3316*</t>
  </si>
  <si>
    <t>Конденсатор мбго 2 400 в 1 мкф</t>
  </si>
  <si>
    <t>5-3318*</t>
  </si>
  <si>
    <t>Конденсатор мбго 2 630в 1мкф</t>
  </si>
  <si>
    <t>5-3020*</t>
  </si>
  <si>
    <t>5-3471*</t>
  </si>
  <si>
    <t>Конденсатор мбгп 1 1000 в 4 мкф</t>
  </si>
  <si>
    <t>5-4266*</t>
  </si>
  <si>
    <t>Конденсатор мбгп 1 1500 в 0,5 мкф</t>
  </si>
  <si>
    <t>5-4254*</t>
  </si>
  <si>
    <t>Конденсатор мбгп 1 1500в 2мкф</t>
  </si>
  <si>
    <t>5-3024*</t>
  </si>
  <si>
    <t>Конденсатор мбгп 1 160 в 4 мкф</t>
  </si>
  <si>
    <t>5-4253*</t>
  </si>
  <si>
    <t>Конденсатор мбгп 1 250 в 1 мкф</t>
  </si>
  <si>
    <t>5-4264*</t>
  </si>
  <si>
    <t>Конденсатор мбгп 1 400 в 0,5 мкф</t>
  </si>
  <si>
    <t>5-4255*</t>
  </si>
  <si>
    <t>Конденсатор мбгп 1 400 в 1 мкф</t>
  </si>
  <si>
    <t>5-4249*</t>
  </si>
  <si>
    <t>Конденсатор мбгп 1 400 в 2 мкф</t>
  </si>
  <si>
    <t>5-4250*</t>
  </si>
  <si>
    <t>Конденсатор мбгп 1 400 в 4 мкф</t>
  </si>
  <si>
    <t>5-4252*</t>
  </si>
  <si>
    <t>Конденсатор мбгп 1 600 в 2 мкф</t>
  </si>
  <si>
    <t>5-4251*</t>
  </si>
  <si>
    <t>Конденсатор мбгп 2 1000 в 0,5 мкф</t>
  </si>
  <si>
    <t>5-4260*</t>
  </si>
  <si>
    <t>5-3408*</t>
  </si>
  <si>
    <t>Конденсатор мбгп 2 1500 в 0,25 мкф</t>
  </si>
  <si>
    <t>5-3401*</t>
  </si>
  <si>
    <t>Конденсатор мбгп 2 1500 в 0,5 мкф</t>
  </si>
  <si>
    <t>5-3411*</t>
  </si>
  <si>
    <t>Конденсатор мбгп 2 1500 в 1 мкф</t>
  </si>
  <si>
    <t>5-4248*</t>
  </si>
  <si>
    <t>Конденсатор мбгп 2 1500в 2мкф</t>
  </si>
  <si>
    <t>5-3006*</t>
  </si>
  <si>
    <t>5-3407*</t>
  </si>
  <si>
    <t>5-3405*</t>
  </si>
  <si>
    <t>Конденсатор мбгп 2 200 в 15 мкф</t>
  </si>
  <si>
    <t>5-3410*</t>
  </si>
  <si>
    <t>5-3406*</t>
  </si>
  <si>
    <t>Конденсатор мбгп 2 200 в 25 мкф</t>
  </si>
  <si>
    <t>5-4261*</t>
  </si>
  <si>
    <t>5-3409*</t>
  </si>
  <si>
    <t>Конденсатор мбгп 2 400 в 0,25мкф</t>
  </si>
  <si>
    <t>5-3404*</t>
  </si>
  <si>
    <t>Конденсатор мбгп 2 400в 1мкф</t>
  </si>
  <si>
    <t>5-3023*</t>
  </si>
  <si>
    <t>Конденсатор мбгп 2 600 в 1 мкф</t>
  </si>
  <si>
    <t>5-4247*</t>
  </si>
  <si>
    <t>Конденсатор мбгп 2 600в 2мкф</t>
  </si>
  <si>
    <t>5-3005*</t>
  </si>
  <si>
    <t>Конденсатор мбгп 3 600в 0,1мкф</t>
  </si>
  <si>
    <t>5-3004*</t>
  </si>
  <si>
    <t>Конденсатор мбгц 1 1000 в 0,05 мкф</t>
  </si>
  <si>
    <t>5-4257*</t>
  </si>
  <si>
    <t>Конденсатор мбгц 1000 в 0,1 мкф</t>
  </si>
  <si>
    <t>5-3472*</t>
  </si>
  <si>
    <t>Конденсатор мбгц 2 200 в 1 мкф</t>
  </si>
  <si>
    <t>5-4258*</t>
  </si>
  <si>
    <t>Конденсатор мбгц 2 400 в 0,25 мкф</t>
  </si>
  <si>
    <t>5-4256*</t>
  </si>
  <si>
    <t>Конденсатор мбгч 1 1 250 в 4 мкф</t>
  </si>
  <si>
    <t>5-3300*</t>
  </si>
  <si>
    <t>Конденсатор мбгч 1 1 500 в 4 мкф</t>
  </si>
  <si>
    <t>5-3304*</t>
  </si>
  <si>
    <t>5-3164*</t>
  </si>
  <si>
    <t>Конденсатор мбгч 1 250 в 1 мкф</t>
  </si>
  <si>
    <t>5-3297*</t>
  </si>
  <si>
    <t>5-3162*</t>
  </si>
  <si>
    <t>Конденсатор мбгч 1 250 в 4 мкф</t>
  </si>
  <si>
    <t>5-3295*</t>
  </si>
  <si>
    <t>Конденсатор мбгч 1 2б 1000 в 0,5 мкф</t>
  </si>
  <si>
    <t>5-3294*</t>
  </si>
  <si>
    <t>Конденсатор мбгч 1 2б 500в 2мкф</t>
  </si>
  <si>
    <t>5-3002*</t>
  </si>
  <si>
    <t>Конденсатор мбгч 1 2б 750 в 1 мкф</t>
  </si>
  <si>
    <t>5-3302*</t>
  </si>
  <si>
    <t>Конденсатор мбгч 1 500 в 0,25 мкф</t>
  </si>
  <si>
    <t>5-3298*</t>
  </si>
  <si>
    <t>Конденсатор мбгч 1 500 в 0,5 мкф</t>
  </si>
  <si>
    <t>5-3307*</t>
  </si>
  <si>
    <t>Конденсатор мбгч 1 500 в 1 мкф</t>
  </si>
  <si>
    <t>5-3306*</t>
  </si>
  <si>
    <t>Конденсатор мбгч 1 750 в 0,5 мкф</t>
  </si>
  <si>
    <t>5-3296*</t>
  </si>
  <si>
    <t>5-3293*</t>
  </si>
  <si>
    <t>5-3163*</t>
  </si>
  <si>
    <t>Конденсатор МБМ 1000В 0,025МКФ</t>
  </si>
  <si>
    <t>5-3529*</t>
  </si>
  <si>
    <t>5-3176*</t>
  </si>
  <si>
    <t>Конденсатор мбм 1500 0.1мкф</t>
  </si>
  <si>
    <t>5-3185*</t>
  </si>
  <si>
    <t>Конденсатор мбм 1500в 0,0051 мкф 62811762</t>
  </si>
  <si>
    <t>5-3178*</t>
  </si>
  <si>
    <t>5-3165*</t>
  </si>
  <si>
    <t>Конденсатор МБМ 160В 0,1 МКФ</t>
  </si>
  <si>
    <t>5-3532*</t>
  </si>
  <si>
    <t>5-3166*</t>
  </si>
  <si>
    <t>5-3167*</t>
  </si>
  <si>
    <t>5-3168*</t>
  </si>
  <si>
    <t>5-3482*</t>
  </si>
  <si>
    <t>5-3169*</t>
  </si>
  <si>
    <t>5-3170*</t>
  </si>
  <si>
    <t>5-3172*</t>
  </si>
  <si>
    <t>5-3481*</t>
  </si>
  <si>
    <t>5-3485*</t>
  </si>
  <si>
    <t>5-3173*</t>
  </si>
  <si>
    <t>Конденсатор окбг 400 в 0,1 мкф</t>
  </si>
  <si>
    <t>5-4286*</t>
  </si>
  <si>
    <t>Конденсатор окбг мп 1000 в 0,1 мкф</t>
  </si>
  <si>
    <t>5-4273*</t>
  </si>
  <si>
    <t>Конденсатор окбг мп 200 в 0,5 мкф</t>
  </si>
  <si>
    <t>5-4274*</t>
  </si>
  <si>
    <t>Конденсатор окбг мп 200 в 1 мкф</t>
  </si>
  <si>
    <t>5-4271*</t>
  </si>
  <si>
    <t>Конденсатор окбг мп 600 в 0,25 мкф</t>
  </si>
  <si>
    <t>5-4284*</t>
  </si>
  <si>
    <t>Конденсатор окбг мп 600 в 0,5 мкф</t>
  </si>
  <si>
    <t>5-4272*</t>
  </si>
  <si>
    <t>5-4280*</t>
  </si>
  <si>
    <t>Конденсатор окбги 200 в 0,03 мкф</t>
  </si>
  <si>
    <t>5-4282*</t>
  </si>
  <si>
    <t>Конденсатор окбги 200 в 0,05 мкф</t>
  </si>
  <si>
    <t>5-4283*</t>
  </si>
  <si>
    <t>Конденсатор окбги 200в 0,1 мкф</t>
  </si>
  <si>
    <t>5-4277*</t>
  </si>
  <si>
    <t>Конденсатор окбги 200в 0.04мкф</t>
  </si>
  <si>
    <t>5-4278*</t>
  </si>
  <si>
    <t>Конденсатор окбги 400в 0,05мкф</t>
  </si>
  <si>
    <t>5-4279*</t>
  </si>
  <si>
    <t>Конденсатор окбги 600в 0,03 мкф</t>
  </si>
  <si>
    <t>5-4281*</t>
  </si>
  <si>
    <t>Конденсатор пов 10 кв 390 пф</t>
  </si>
  <si>
    <t>5-4276*</t>
  </si>
  <si>
    <t>5-3488*</t>
  </si>
  <si>
    <t>5-3503*</t>
  </si>
  <si>
    <t>5-3489*</t>
  </si>
  <si>
    <t>5-3493*</t>
  </si>
  <si>
    <t>5-3494*</t>
  </si>
  <si>
    <t>5-3504*</t>
  </si>
  <si>
    <t>5-3495*</t>
  </si>
  <si>
    <t>5-3478*</t>
  </si>
  <si>
    <t>5-3497*</t>
  </si>
  <si>
    <t>5-3498*</t>
  </si>
  <si>
    <t>5-3499*</t>
  </si>
  <si>
    <t>5-3500*</t>
  </si>
  <si>
    <t>5-3502*</t>
  </si>
  <si>
    <t>5-3362*</t>
  </si>
  <si>
    <t>5-3361*</t>
  </si>
  <si>
    <t>5-3512*</t>
  </si>
  <si>
    <t>5-3506*</t>
  </si>
  <si>
    <t>5-3507*</t>
  </si>
  <si>
    <t>5-3508*</t>
  </si>
  <si>
    <t>5-3386*</t>
  </si>
  <si>
    <t>5-3384*</t>
  </si>
  <si>
    <t>5-3388*</t>
  </si>
  <si>
    <t>5-3387*</t>
  </si>
  <si>
    <t>5-2526*</t>
  </si>
  <si>
    <t>5-3364*</t>
  </si>
  <si>
    <t>5-3373*</t>
  </si>
  <si>
    <t>5-3374*</t>
  </si>
  <si>
    <t>5-3367*</t>
  </si>
  <si>
    <t>5-3376*</t>
  </si>
  <si>
    <t>5-3368*</t>
  </si>
  <si>
    <t>5-3377*</t>
  </si>
  <si>
    <t>5-3365*</t>
  </si>
  <si>
    <t>5-3369*</t>
  </si>
  <si>
    <t>5-3363*</t>
  </si>
  <si>
    <t>5-3381*</t>
  </si>
  <si>
    <t>5-3383*</t>
  </si>
  <si>
    <t>5-3371*</t>
  </si>
  <si>
    <t>5-3399*</t>
  </si>
  <si>
    <t>5-3397*</t>
  </si>
  <si>
    <t>5-3146*</t>
  </si>
  <si>
    <t>5-3400*</t>
  </si>
  <si>
    <t>5-3392*</t>
  </si>
  <si>
    <t>5-3389*</t>
  </si>
  <si>
    <t>5-3390*</t>
  </si>
  <si>
    <t>5-3391*</t>
  </si>
  <si>
    <t>5-3144*</t>
  </si>
  <si>
    <t>5-3393*</t>
  </si>
  <si>
    <t>5-3394*</t>
  </si>
  <si>
    <t>5-3395*</t>
  </si>
  <si>
    <t>5-3145*</t>
  </si>
  <si>
    <t>5-3010*</t>
  </si>
  <si>
    <t>5-3262*</t>
  </si>
  <si>
    <t>5-3261*</t>
  </si>
  <si>
    <t>Конденсатор фгти 4кв 0.003мкф</t>
  </si>
  <si>
    <t>5-1617*</t>
  </si>
  <si>
    <t>5-3196*</t>
  </si>
  <si>
    <t>5-3197*</t>
  </si>
  <si>
    <t>Конденсатор эгц 12в 1000мкф</t>
  </si>
  <si>
    <t>5-3200*</t>
  </si>
  <si>
    <t>Конденсатор эгц 12в 2000мкф</t>
  </si>
  <si>
    <t>5-3205*</t>
  </si>
  <si>
    <t>Конденсатор эгц 150в 20мкф</t>
  </si>
  <si>
    <t>5-3415*</t>
  </si>
  <si>
    <t>5-3194*</t>
  </si>
  <si>
    <t>Конденсатор эгц 150в 5мкф</t>
  </si>
  <si>
    <t>5-4296*</t>
  </si>
  <si>
    <t>Конденсатор эгц 20в 1000мкф</t>
  </si>
  <si>
    <t>5-3199*</t>
  </si>
  <si>
    <t>Конденсатор эгц 20в 200мкф</t>
  </si>
  <si>
    <t>5-3419*</t>
  </si>
  <si>
    <t>5-3190*</t>
  </si>
  <si>
    <t>5-3195*</t>
  </si>
  <si>
    <t>5-3201*</t>
  </si>
  <si>
    <t>Конденсатор эгц 300в 5мкф</t>
  </si>
  <si>
    <t>5-3420*</t>
  </si>
  <si>
    <t>Конденсатор эгц 30в 1000мкф</t>
  </si>
  <si>
    <t>5-3417*</t>
  </si>
  <si>
    <t>Конденсатор эгц 30в 200мкф</t>
  </si>
  <si>
    <t>5-4298*</t>
  </si>
  <si>
    <t>Конденсатор эгц 30в 20мкф</t>
  </si>
  <si>
    <t>5-4299*</t>
  </si>
  <si>
    <t>Конденсатор эгц 30в 50мкф</t>
  </si>
  <si>
    <t>5-3421*</t>
  </si>
  <si>
    <t>Конденсатор эгц 400в 20мкф</t>
  </si>
  <si>
    <t>5-3422*</t>
  </si>
  <si>
    <t>5-3202*</t>
  </si>
  <si>
    <t>Конденсатор эгц 450в 20мкф</t>
  </si>
  <si>
    <t>5-4563*</t>
  </si>
  <si>
    <t>Конденсатор эгц 500в 10мкф</t>
  </si>
  <si>
    <t>5-3187*</t>
  </si>
  <si>
    <t>Конденсатор эгц 500в 20мкф</t>
  </si>
  <si>
    <t>5-3186*</t>
  </si>
  <si>
    <t>Конденсатор эгц 500в 2мкф</t>
  </si>
  <si>
    <t>5-4295*</t>
  </si>
  <si>
    <t>5-3192*</t>
  </si>
  <si>
    <t>Конденсатор эгц 50в 10мкф</t>
  </si>
  <si>
    <t>5-3416*</t>
  </si>
  <si>
    <t>5-3193*</t>
  </si>
  <si>
    <t>Конденсатор эгц 50в 20мкф</t>
  </si>
  <si>
    <t>5-3418*</t>
  </si>
  <si>
    <t>Конденсатор ЭГЦ 8в 200мкф</t>
  </si>
  <si>
    <t>5-3203*</t>
  </si>
  <si>
    <t>5-3188*</t>
  </si>
  <si>
    <t>5-3189*</t>
  </si>
  <si>
    <t>5-3198*</t>
  </si>
  <si>
    <t>5-3038*</t>
  </si>
  <si>
    <t>5-3043*</t>
  </si>
  <si>
    <t>5-3034*</t>
  </si>
  <si>
    <t>5-3028*</t>
  </si>
  <si>
    <t>5-3035*</t>
  </si>
  <si>
    <t>5-3039*</t>
  </si>
  <si>
    <t>5-3048*</t>
  </si>
  <si>
    <t>5-3044*</t>
  </si>
  <si>
    <t>5-3030*</t>
  </si>
  <si>
    <t>5-3031*</t>
  </si>
  <si>
    <t>5-3036*</t>
  </si>
  <si>
    <t>5-3029*</t>
  </si>
  <si>
    <t>5-3040*</t>
  </si>
  <si>
    <t>5-3045*</t>
  </si>
  <si>
    <t>5-3047*</t>
  </si>
  <si>
    <t>5-3050*</t>
  </si>
  <si>
    <t>5-3046*</t>
  </si>
  <si>
    <t>5-3032*</t>
  </si>
  <si>
    <t>5-3049*</t>
  </si>
  <si>
    <t>5-3041*</t>
  </si>
  <si>
    <t>5-3033*</t>
  </si>
  <si>
    <t>5-3037*</t>
  </si>
  <si>
    <t>Контактор тке16 пд1у</t>
  </si>
  <si>
    <t>5-1612*</t>
  </si>
  <si>
    <t>Контактор тке52 пд1</t>
  </si>
  <si>
    <t>5-4112*</t>
  </si>
  <si>
    <t>Контактор тке52 пк1</t>
  </si>
  <si>
    <t>5-4203*</t>
  </si>
  <si>
    <t>Контактор тке56 пд1</t>
  </si>
  <si>
    <t>5-4202*</t>
  </si>
  <si>
    <t>5-1615*</t>
  </si>
  <si>
    <t>5-10884</t>
  </si>
  <si>
    <t>5-10407</t>
  </si>
  <si>
    <t>5-11042</t>
  </si>
  <si>
    <t>Лампа 6Н 13С 1986г.</t>
  </si>
  <si>
    <t>5-1752/1</t>
  </si>
  <si>
    <t>5-1698</t>
  </si>
  <si>
    <t>5-1798</t>
  </si>
  <si>
    <t>5-1795</t>
  </si>
  <si>
    <t>5-10901</t>
  </si>
  <si>
    <t>Лампа индикаторная ИВ12</t>
  </si>
  <si>
    <t>5-8397*</t>
  </si>
  <si>
    <t>12-1949/9</t>
  </si>
  <si>
    <t>Лампа подсветки СМ 28х2,8</t>
  </si>
  <si>
    <t>5-8121*</t>
  </si>
  <si>
    <t>5-10772</t>
  </si>
  <si>
    <t>ЛБВ УВ 13</t>
  </si>
  <si>
    <t>5-15019*</t>
  </si>
  <si>
    <t>ЛБВ УВ 16А 6344121615</t>
  </si>
  <si>
    <t>5-9852*</t>
  </si>
  <si>
    <t>ЛБВ УВ 1А</t>
  </si>
  <si>
    <t>5-8664*</t>
  </si>
  <si>
    <t>ЛБВ УВ 1Б</t>
  </si>
  <si>
    <t>5-15015*</t>
  </si>
  <si>
    <t>ЛБВ УВ 23 6344121665</t>
  </si>
  <si>
    <t>5-9858*</t>
  </si>
  <si>
    <t>ЛБВ УВ 3</t>
  </si>
  <si>
    <t>5-9912*</t>
  </si>
  <si>
    <t>ЛБВ УВ 36</t>
  </si>
  <si>
    <t>5-15013*</t>
  </si>
  <si>
    <t>ЛБВ УВ 37</t>
  </si>
  <si>
    <t>5-15007*</t>
  </si>
  <si>
    <t>ЛБВ УВ 38</t>
  </si>
  <si>
    <t>5-15001*</t>
  </si>
  <si>
    <t>ЛБВ УВ 39</t>
  </si>
  <si>
    <t>5-15002*</t>
  </si>
  <si>
    <t>ЛБВ УВ 4</t>
  </si>
  <si>
    <t>5-15016*</t>
  </si>
  <si>
    <t>ЛБВ УВ 40</t>
  </si>
  <si>
    <t>5-15003*</t>
  </si>
  <si>
    <t>ЛБВ УВ 42 6344121795</t>
  </si>
  <si>
    <t>5-9870*</t>
  </si>
  <si>
    <t>ЛБВ УВ 43</t>
  </si>
  <si>
    <t>5-15004*</t>
  </si>
  <si>
    <t>ЛБВ УВ 47</t>
  </si>
  <si>
    <t>5-15005*</t>
  </si>
  <si>
    <t>ЛБВ УВ 52А</t>
  </si>
  <si>
    <t>5-8665*</t>
  </si>
  <si>
    <t>ЛБВ УВ 53</t>
  </si>
  <si>
    <t>5-15014*</t>
  </si>
  <si>
    <t>5-15018*</t>
  </si>
  <si>
    <t>ЛБВ УВ45</t>
  </si>
  <si>
    <t>5-8249*</t>
  </si>
  <si>
    <t>Магнетрон 397</t>
  </si>
  <si>
    <t>5-8639*</t>
  </si>
  <si>
    <t>5-11652*</t>
  </si>
  <si>
    <t>Магнетрон ми 126а 6344132345</t>
  </si>
  <si>
    <t>5-12905*</t>
  </si>
  <si>
    <t>5-12906*</t>
  </si>
  <si>
    <t>Магнетрон МИ146Д2</t>
  </si>
  <si>
    <t>5-8640*</t>
  </si>
  <si>
    <t>5-11650*</t>
  </si>
  <si>
    <t>Магнетрон МИ241</t>
  </si>
  <si>
    <t>5-8641*</t>
  </si>
  <si>
    <t>5-11655*</t>
  </si>
  <si>
    <t>Магнетрон МИ99</t>
  </si>
  <si>
    <t>5-11654*</t>
  </si>
  <si>
    <t>Микровыключатель 201</t>
  </si>
  <si>
    <t>5-11713*</t>
  </si>
  <si>
    <t>Микровыключатель 2Д701</t>
  </si>
  <si>
    <t>5-8677*</t>
  </si>
  <si>
    <t>5-11739*</t>
  </si>
  <si>
    <t>5-11762*</t>
  </si>
  <si>
    <t>Микровыключатель В601</t>
  </si>
  <si>
    <t>5-8678*</t>
  </si>
  <si>
    <t>5-11729*</t>
  </si>
  <si>
    <t>5-8917*</t>
  </si>
  <si>
    <t>5-8918*</t>
  </si>
  <si>
    <t>5-8919*</t>
  </si>
  <si>
    <t>5-8681*</t>
  </si>
  <si>
    <t>Микропереключатель МП1102 под винт 10А 660VАС/ Россия</t>
  </si>
  <si>
    <t>5-10652</t>
  </si>
  <si>
    <t>Микропереключатель мп9</t>
  </si>
  <si>
    <t>5-8347*</t>
  </si>
  <si>
    <t>Микросборка ап997</t>
  </si>
  <si>
    <t>5-2534*</t>
  </si>
  <si>
    <t>5-9075*</t>
  </si>
  <si>
    <t>5-7887*</t>
  </si>
  <si>
    <t>5-7886*</t>
  </si>
  <si>
    <t>5-7933*</t>
  </si>
  <si>
    <t>5-2899*</t>
  </si>
  <si>
    <t>5-2816*</t>
  </si>
  <si>
    <t>5-8238*</t>
  </si>
  <si>
    <t>5-8109*</t>
  </si>
  <si>
    <t>5-2547*</t>
  </si>
  <si>
    <t>5-10023*</t>
  </si>
  <si>
    <t>Микросхема 04еу13</t>
  </si>
  <si>
    <t>5-6491*</t>
  </si>
  <si>
    <t>Микросхема 100ив165</t>
  </si>
  <si>
    <t>5-8438*</t>
  </si>
  <si>
    <t>Микросхема 100лп116 6331100265</t>
  </si>
  <si>
    <t>5-2807*</t>
  </si>
  <si>
    <t>Микросхема 100лп216 6331100295</t>
  </si>
  <si>
    <t>5-2808*</t>
  </si>
  <si>
    <t>Микросхема 100пу124 6331100335</t>
  </si>
  <si>
    <t>5-10059*</t>
  </si>
  <si>
    <t>Микросхема 100тм231 6331100475</t>
  </si>
  <si>
    <t>5-2738*</t>
  </si>
  <si>
    <t>Микросхема 101кт1А</t>
  </si>
  <si>
    <t>5-2747*</t>
  </si>
  <si>
    <t>Микросхема 101кт1б 6331101335</t>
  </si>
  <si>
    <t>5-2748*</t>
  </si>
  <si>
    <t>Микросхема 101кт1в 6331101345</t>
  </si>
  <si>
    <t>5-2749*</t>
  </si>
  <si>
    <t>Микросхема 106ИР2</t>
  </si>
  <si>
    <t>5-9174*</t>
  </si>
  <si>
    <t>Микросхема 106ла3</t>
  </si>
  <si>
    <t>5-8191*</t>
  </si>
  <si>
    <t>Микросхема 106лб5 6331101885</t>
  </si>
  <si>
    <t>5-2704*</t>
  </si>
  <si>
    <t>Микросхема 109 ЛИ1</t>
  </si>
  <si>
    <t>5-2878*</t>
  </si>
  <si>
    <t>Микросхема 113тр1а</t>
  </si>
  <si>
    <t>5-2868*</t>
  </si>
  <si>
    <t>Микросхема 119да1а 6331107505</t>
  </si>
  <si>
    <t>5-2723*</t>
  </si>
  <si>
    <t>5-2724*</t>
  </si>
  <si>
    <t>Микросхема 119пп1 6331107555</t>
  </si>
  <si>
    <t>5-2880*</t>
  </si>
  <si>
    <t>5-2706*</t>
  </si>
  <si>
    <t>5-2531*</t>
  </si>
  <si>
    <t>5-10069*</t>
  </si>
  <si>
    <t>Микросхема 122ун1в 6331108495</t>
  </si>
  <si>
    <t>5-2701*</t>
  </si>
  <si>
    <t>Микросхема 122ун1г 6331108505</t>
  </si>
  <si>
    <t>5-2702*</t>
  </si>
  <si>
    <t>Микросхема 122ун1д 6331108515</t>
  </si>
  <si>
    <t>5-2887*</t>
  </si>
  <si>
    <t>Микросхема 123ун1а</t>
  </si>
  <si>
    <t>5-8190*</t>
  </si>
  <si>
    <t>5-2700*</t>
  </si>
  <si>
    <t>Микросхема 130ла1 6331109615</t>
  </si>
  <si>
    <t>5-2779*</t>
  </si>
  <si>
    <t>Микросхема 130ла2 6331109625</t>
  </si>
  <si>
    <t>5-2780*</t>
  </si>
  <si>
    <t>Микросхема 130ЛА4 90г. перепроверка 2017г.</t>
  </si>
  <si>
    <t>5-12057</t>
  </si>
  <si>
    <t>5-12056</t>
  </si>
  <si>
    <t>Микросхема 130ЛН1</t>
  </si>
  <si>
    <t>5-8599*</t>
  </si>
  <si>
    <t>Микросхема 130лр1 6331109725</t>
  </si>
  <si>
    <t>5-2796*</t>
  </si>
  <si>
    <t>Микросхема 130лр3 6331109735</t>
  </si>
  <si>
    <t>5-2797*</t>
  </si>
  <si>
    <t>Микросхема 130лр4 6331109745</t>
  </si>
  <si>
    <t>Микросхема 130тв1 6331109785</t>
  </si>
  <si>
    <t>Микросхема 130тм2 6331109805</t>
  </si>
  <si>
    <t>5-2734*</t>
  </si>
  <si>
    <t>5-6518*</t>
  </si>
  <si>
    <t>Микросхема 133 АГ 1</t>
  </si>
  <si>
    <t>5-11040</t>
  </si>
  <si>
    <t>Микросхема 133 ИМ2</t>
  </si>
  <si>
    <t>5-8310*</t>
  </si>
  <si>
    <t>Микросхема 133 КП1</t>
  </si>
  <si>
    <t>5-9439*</t>
  </si>
  <si>
    <t>Микросхема 133 КП2</t>
  </si>
  <si>
    <t>5-2873/3</t>
  </si>
  <si>
    <t>Микросхема 133аг3 6331110515</t>
  </si>
  <si>
    <t>5-3125*</t>
  </si>
  <si>
    <t>Микросхема 133ид1 6331110525</t>
  </si>
  <si>
    <t>5-2821*</t>
  </si>
  <si>
    <t>Микросхема 133ид10 6331110535</t>
  </si>
  <si>
    <t>5-2827*</t>
  </si>
  <si>
    <t>Микросхема 133ид3 6331110545</t>
  </si>
  <si>
    <t>5-2823*</t>
  </si>
  <si>
    <t>Микросхема 133ИЕ2</t>
  </si>
  <si>
    <t>5-8439*</t>
  </si>
  <si>
    <t>Микросхема 133ие6 6331110605</t>
  </si>
  <si>
    <t>5-2813*</t>
  </si>
  <si>
    <t>Микросхема 133ие7 6331110615</t>
  </si>
  <si>
    <t>5-2814*</t>
  </si>
  <si>
    <t>5-2769*</t>
  </si>
  <si>
    <t>5-22290*</t>
  </si>
  <si>
    <t>Микросхема 133кп5</t>
  </si>
  <si>
    <t>5-2873*</t>
  </si>
  <si>
    <t>Микросхема 133ла1 6331110735</t>
  </si>
  <si>
    <t>5-2771*</t>
  </si>
  <si>
    <t>Микросхема 133ла15</t>
  </si>
  <si>
    <t>5-8246*</t>
  </si>
  <si>
    <t>Микросхема 133ла2 6331110785</t>
  </si>
  <si>
    <t>5-2772*</t>
  </si>
  <si>
    <t>Микросхема 133ла4</t>
  </si>
  <si>
    <t>5-10055*</t>
  </si>
  <si>
    <t>Микросхема 133ЛА7</t>
  </si>
  <si>
    <t>5-2777*</t>
  </si>
  <si>
    <t>Микросхема 133ЛД1</t>
  </si>
  <si>
    <t>5-9641</t>
  </si>
  <si>
    <t>Микросхема 133ЛЕ1</t>
  </si>
  <si>
    <t>5-9297*</t>
  </si>
  <si>
    <t>Микросхема 133ЛЕ6</t>
  </si>
  <si>
    <t>5-9077*</t>
  </si>
  <si>
    <t>Микросхема 133ЛЛ1</t>
  </si>
  <si>
    <t>5-9267*</t>
  </si>
  <si>
    <t>Микросхема 133ЛН1</t>
  </si>
  <si>
    <t>5-8187*</t>
  </si>
  <si>
    <t>Микросхема 133ЛН2</t>
  </si>
  <si>
    <t>5-8296*</t>
  </si>
  <si>
    <t>Микросхема 133ЛП9</t>
  </si>
  <si>
    <t>5-9592</t>
  </si>
  <si>
    <t>Микросхема 133лр3 6331111025</t>
  </si>
  <si>
    <t>5-2795*</t>
  </si>
  <si>
    <t>Микросхема 133лр4 6331111035</t>
  </si>
  <si>
    <t>5-2799*</t>
  </si>
  <si>
    <t>Микросхема 133тв1 6331111095</t>
  </si>
  <si>
    <t>5-2728*</t>
  </si>
  <si>
    <t>Микросхема 133тм5</t>
  </si>
  <si>
    <t>5-2879*</t>
  </si>
  <si>
    <t>Микросхема 134 им4</t>
  </si>
  <si>
    <t>5-8236*</t>
  </si>
  <si>
    <t>Микросхема 134 ЛБ 1б</t>
  </si>
  <si>
    <t>5-8254*</t>
  </si>
  <si>
    <t>Микросхема 134 ру6</t>
  </si>
  <si>
    <t>5-7973*</t>
  </si>
  <si>
    <t>Микросхема 134 тв1</t>
  </si>
  <si>
    <t>5-7891*</t>
  </si>
  <si>
    <t>Микросхема 134ид6</t>
  </si>
  <si>
    <t>5-2826*</t>
  </si>
  <si>
    <t>Микросхема 134ие2 6331112215</t>
  </si>
  <si>
    <t>5-2817*</t>
  </si>
  <si>
    <t>Микросхема 134ие5 6331112225</t>
  </si>
  <si>
    <t>Микросхема 134ир1а</t>
  </si>
  <si>
    <t>5-8213*</t>
  </si>
  <si>
    <t>Микросхема 134кп10 6331112315</t>
  </si>
  <si>
    <t>5-2751*</t>
  </si>
  <si>
    <t>Микросхема 134кп8</t>
  </si>
  <si>
    <t>5-8279*</t>
  </si>
  <si>
    <t>Микросхема 134кп9 6331112335</t>
  </si>
  <si>
    <t>5-2750*</t>
  </si>
  <si>
    <t>Микросхема 134ла2а 6331112345</t>
  </si>
  <si>
    <t>5-2787*</t>
  </si>
  <si>
    <t>Микросхема 134лб2а 6331112405</t>
  </si>
  <si>
    <t>5-2790*</t>
  </si>
  <si>
    <t>Микросхема 134лр1а</t>
  </si>
  <si>
    <t>5-2793*</t>
  </si>
  <si>
    <t>Микросхема 134рм 1</t>
  </si>
  <si>
    <t>5-8280*</t>
  </si>
  <si>
    <t>Микросхема 134ХЛ2</t>
  </si>
  <si>
    <t>5-8600*</t>
  </si>
  <si>
    <t>5-10062*</t>
  </si>
  <si>
    <t>Микросхема 136ла1 6331113645</t>
  </si>
  <si>
    <t>5-2784*</t>
  </si>
  <si>
    <t>5-10077*</t>
  </si>
  <si>
    <t>Микросхема 136ЛА3</t>
  </si>
  <si>
    <t>5-2785*</t>
  </si>
  <si>
    <t>Микросхема 136лр1 6331113695</t>
  </si>
  <si>
    <t>5-2800*</t>
  </si>
  <si>
    <t>Микросхема 136тм2 6331113735</t>
  </si>
  <si>
    <t>5-2735*</t>
  </si>
  <si>
    <t>5-2820*</t>
  </si>
  <si>
    <t>Микросхема 140УД 2А</t>
  </si>
  <si>
    <t>5-8312*</t>
  </si>
  <si>
    <t>Микросхема 140уд12 6331114675</t>
  </si>
  <si>
    <t>5-2709*</t>
  </si>
  <si>
    <t>Микросхема 140уд14</t>
  </si>
  <si>
    <t>5-6465*</t>
  </si>
  <si>
    <t>5-22294*</t>
  </si>
  <si>
    <t>Микросхема 140УД1А</t>
  </si>
  <si>
    <t>5-2710*</t>
  </si>
  <si>
    <t>Микросхема 140УД20А</t>
  </si>
  <si>
    <t>5-10189*</t>
  </si>
  <si>
    <t>Микросхема 140уд5а 6331114735</t>
  </si>
  <si>
    <t>5-2705*</t>
  </si>
  <si>
    <t>Микросхема 140уд5б 6331114745</t>
  </si>
  <si>
    <t>5-2884*</t>
  </si>
  <si>
    <t>Микросхема 140УД6А</t>
  </si>
  <si>
    <t>5-2708*</t>
  </si>
  <si>
    <t>Микросхема 140УД6Б</t>
  </si>
  <si>
    <t>5-2862</t>
  </si>
  <si>
    <t>Микросхема 140уд7</t>
  </si>
  <si>
    <t>5-2883*</t>
  </si>
  <si>
    <t>Микросхема 140уд701</t>
  </si>
  <si>
    <t>5-22295*</t>
  </si>
  <si>
    <t>Микросхема 140уд8а 6331114785</t>
  </si>
  <si>
    <t>5-2713*</t>
  </si>
  <si>
    <t>Микросхема 140уд8б 6331114795</t>
  </si>
  <si>
    <t>5-2714*</t>
  </si>
  <si>
    <t>Микросхема 140УД9</t>
  </si>
  <si>
    <t>5-8270*</t>
  </si>
  <si>
    <t>Микросхема 142ен1а 6331115525</t>
  </si>
  <si>
    <t>5-2719*</t>
  </si>
  <si>
    <t>Микросхема 142ЕН2Б 6331115555</t>
  </si>
  <si>
    <t>5-2721*</t>
  </si>
  <si>
    <t>Микросхема 142еп1 6331115705</t>
  </si>
  <si>
    <t>5-2716*</t>
  </si>
  <si>
    <t>Микросхема 143КТ1</t>
  </si>
  <si>
    <t>5-2742*</t>
  </si>
  <si>
    <t>5-10070*</t>
  </si>
  <si>
    <t>Микросхема 149кт1б 6331117725</t>
  </si>
  <si>
    <t>5-2740*</t>
  </si>
  <si>
    <t>Микросхема 149кт1в 6331117735</t>
  </si>
  <si>
    <t>5-2741*</t>
  </si>
  <si>
    <t>Микросхема 1506хл1</t>
  </si>
  <si>
    <t>5-6434*</t>
  </si>
  <si>
    <t>Микросхема 153 уд6</t>
  </si>
  <si>
    <t>5-8239*</t>
  </si>
  <si>
    <t>Микросхема 1533ИЕ10</t>
  </si>
  <si>
    <t>5-8741</t>
  </si>
  <si>
    <t>Микросхема 1533КП11</t>
  </si>
  <si>
    <t>5-8759</t>
  </si>
  <si>
    <t>Микросхема 153уд2 6331118055</t>
  </si>
  <si>
    <t>5-2707*</t>
  </si>
  <si>
    <t>Микросхема 153УД2а</t>
  </si>
  <si>
    <t>5-8244*</t>
  </si>
  <si>
    <t>5-2860*</t>
  </si>
  <si>
    <t>Микросхема 155аг1 6331118285</t>
  </si>
  <si>
    <t>5-2752*</t>
  </si>
  <si>
    <t>Микросхема 155ид1 6331118315</t>
  </si>
  <si>
    <t>5-2822*</t>
  </si>
  <si>
    <t>Микросхема 155ид3 6331118325</t>
  </si>
  <si>
    <t>5-2881*</t>
  </si>
  <si>
    <t>5-10033*</t>
  </si>
  <si>
    <t>Микросхема 155ие8 6331118395</t>
  </si>
  <si>
    <t>5-2819*</t>
  </si>
  <si>
    <t>5-2853*</t>
  </si>
  <si>
    <t>5-22308*</t>
  </si>
  <si>
    <t>5-22309*</t>
  </si>
  <si>
    <t>Микросхема 155ла2 6331118535</t>
  </si>
  <si>
    <t>5-2882*</t>
  </si>
  <si>
    <t>Микросхема 155ла3 6331118545</t>
  </si>
  <si>
    <t>5-2773*</t>
  </si>
  <si>
    <t>Микросхема 155ла4 6331118555</t>
  </si>
  <si>
    <t>5-2774*</t>
  </si>
  <si>
    <t>5-6526*</t>
  </si>
  <si>
    <t>5-6572*</t>
  </si>
  <si>
    <t>Микросхема 155лр1</t>
  </si>
  <si>
    <t>5-10034*</t>
  </si>
  <si>
    <t>Микросхема 155лр3 6331118675</t>
  </si>
  <si>
    <t>5-2794*</t>
  </si>
  <si>
    <t>Микросхема 155тв1 6331118805</t>
  </si>
  <si>
    <t>5-2731*</t>
  </si>
  <si>
    <t>Микросхема 155тм5 6331118835</t>
  </si>
  <si>
    <t>5-2736*</t>
  </si>
  <si>
    <t>5-6552*</t>
  </si>
  <si>
    <t>5-22302*</t>
  </si>
  <si>
    <t>Микросхема 157уд2</t>
  </si>
  <si>
    <t>5-6445*</t>
  </si>
  <si>
    <t>5-2755*</t>
  </si>
  <si>
    <t>Микросхема 159нт1г 6331121885</t>
  </si>
  <si>
    <t>5-2756*</t>
  </si>
  <si>
    <t>5-2757*</t>
  </si>
  <si>
    <t>Микросхема 164ие2 6331122625</t>
  </si>
  <si>
    <t>5-2812*</t>
  </si>
  <si>
    <t>5-2788*</t>
  </si>
  <si>
    <t>Микросхема 164ла9 6331122695</t>
  </si>
  <si>
    <t>5-2789*</t>
  </si>
  <si>
    <t>Микросхема 164ле10 6331122705</t>
  </si>
  <si>
    <t>Микросхема 164ле5 6331122715</t>
  </si>
  <si>
    <t>5-2801*</t>
  </si>
  <si>
    <t>Микросхема 164ле6 6331122725</t>
  </si>
  <si>
    <t>5-2802*</t>
  </si>
  <si>
    <t>Микросхема 164лп2 6331122775</t>
  </si>
  <si>
    <t>5-2809*</t>
  </si>
  <si>
    <t>Микросхема 164тм2 6331122825</t>
  </si>
  <si>
    <t>5-2733*</t>
  </si>
  <si>
    <t>Микросхема 168кт2в 6331123315</t>
  </si>
  <si>
    <t>5-2744*</t>
  </si>
  <si>
    <t>Микросхема 169 ул1</t>
  </si>
  <si>
    <t>5-8323*</t>
  </si>
  <si>
    <t>Микросхема 169аа1</t>
  </si>
  <si>
    <t>5-8237*</t>
  </si>
  <si>
    <t>Микросхема 169АА2</t>
  </si>
  <si>
    <t>5-9438*</t>
  </si>
  <si>
    <t>5-10072*</t>
  </si>
  <si>
    <t>5-2699*</t>
  </si>
  <si>
    <t>5-10071*</t>
  </si>
  <si>
    <t>Микросхема 175 УВ3Б</t>
  </si>
  <si>
    <t>5-7929*</t>
  </si>
  <si>
    <t>Микросхема 176ле5</t>
  </si>
  <si>
    <t>5-2859*</t>
  </si>
  <si>
    <t>Микросхема 1816ве48</t>
  </si>
  <si>
    <t>5-6387*</t>
  </si>
  <si>
    <t>Микросхема 186пу1 6331126205</t>
  </si>
  <si>
    <t>5-2528*</t>
  </si>
  <si>
    <t>Микросхема 190КТ1</t>
  </si>
  <si>
    <t>5-2857*</t>
  </si>
  <si>
    <t>Микросхема 190кт2 6331126875</t>
  </si>
  <si>
    <t>5-2745*</t>
  </si>
  <si>
    <t>Микросхема 193 ИЕ 5</t>
  </si>
  <si>
    <t>5-10296</t>
  </si>
  <si>
    <t>Микросхема 193ие1 6331127135</t>
  </si>
  <si>
    <t>5-2530*</t>
  </si>
  <si>
    <t>Микросхема 198нт3 6331127385</t>
  </si>
  <si>
    <t>5-2760*</t>
  </si>
  <si>
    <t>Микросхема 198нт5а 6331127395</t>
  </si>
  <si>
    <t>5-2761*</t>
  </si>
  <si>
    <t>Микросхема 198НТ8Б 6331127445</t>
  </si>
  <si>
    <t>5-2762*</t>
  </si>
  <si>
    <t>Микросхема 198ут1а 6331127505</t>
  </si>
  <si>
    <t>5-2840*</t>
  </si>
  <si>
    <t>Микросхема 1нт661а</t>
  </si>
  <si>
    <t>5-10061*</t>
  </si>
  <si>
    <t>Микросхема 201нт2 6333100135</t>
  </si>
  <si>
    <t>5-2841*</t>
  </si>
  <si>
    <t>Микросхема 201нт3 6333100145</t>
  </si>
  <si>
    <t>5-2842*</t>
  </si>
  <si>
    <t>5-10073*</t>
  </si>
  <si>
    <t>Микросхема 202нд2 6333100355</t>
  </si>
  <si>
    <t>5-2888*</t>
  </si>
  <si>
    <t>Микросхема 204лб2 6333100475</t>
  </si>
  <si>
    <t>5-2847*</t>
  </si>
  <si>
    <t>5-10074*</t>
  </si>
  <si>
    <t>Микросхема 204нк1 6333100495</t>
  </si>
  <si>
    <t>5-2838*</t>
  </si>
  <si>
    <t>Микросхема 204тк1 6333100505</t>
  </si>
  <si>
    <t>5-2834*</t>
  </si>
  <si>
    <t>Микросхема 205ле1 6333100565</t>
  </si>
  <si>
    <t>5-2850*</t>
  </si>
  <si>
    <t>5-10068*</t>
  </si>
  <si>
    <t>Микросхема 217лб2а</t>
  </si>
  <si>
    <t>5-2870*</t>
  </si>
  <si>
    <t>5-10067*</t>
  </si>
  <si>
    <t>Микросхема 217нк1 6333101715</t>
  </si>
  <si>
    <t>5-2839*</t>
  </si>
  <si>
    <t>Микросхема 217нт1 6333101725</t>
  </si>
  <si>
    <t>5-2837*</t>
  </si>
  <si>
    <t>Микросхема 217нт2 6333101735</t>
  </si>
  <si>
    <t>5-2844*</t>
  </si>
  <si>
    <t>Микросхема 217нт3 6333101745</t>
  </si>
  <si>
    <t>5-2845*</t>
  </si>
  <si>
    <t>5-10054*</t>
  </si>
  <si>
    <t>5-23671*</t>
  </si>
  <si>
    <t>Микросхема 218аг1 6333101985</t>
  </si>
  <si>
    <t>5-2851*</t>
  </si>
  <si>
    <t>Микросхема 218гг1 6333101995</t>
  </si>
  <si>
    <t>5-2832*</t>
  </si>
  <si>
    <t>Микросхема 218тк1 6333102075</t>
  </si>
  <si>
    <t>5-2835*</t>
  </si>
  <si>
    <t>Микросхема 228 са1</t>
  </si>
  <si>
    <t>5-7889*</t>
  </si>
  <si>
    <t>Микросхема 228 ув2</t>
  </si>
  <si>
    <t>5-7975*</t>
  </si>
  <si>
    <t>Микросхема 228УВ1</t>
  </si>
  <si>
    <t>5-9642</t>
  </si>
  <si>
    <t>Микросхема 228ув4 6333103715</t>
  </si>
  <si>
    <t>5-2831*</t>
  </si>
  <si>
    <t>5-23456*</t>
  </si>
  <si>
    <t>Микросхема 235да1</t>
  </si>
  <si>
    <t>5-2866*</t>
  </si>
  <si>
    <t>Микросхема 237ун1</t>
  </si>
  <si>
    <t>5-10030*</t>
  </si>
  <si>
    <t>Микросхема 237ун2</t>
  </si>
  <si>
    <t>5-10031*</t>
  </si>
  <si>
    <t>5-8101*</t>
  </si>
  <si>
    <t>Микросхема 247уп6</t>
  </si>
  <si>
    <t>5-8340*</t>
  </si>
  <si>
    <t>Микросхема 249ЛП1В</t>
  </si>
  <si>
    <t>5-8996*</t>
  </si>
  <si>
    <t>Микросхема 252 уд 3а</t>
  </si>
  <si>
    <t>5-8245*</t>
  </si>
  <si>
    <t>Микросхема 252ПА2</t>
  </si>
  <si>
    <t>5-8740</t>
  </si>
  <si>
    <t>Микросхема 252СА1</t>
  </si>
  <si>
    <t>5-8709</t>
  </si>
  <si>
    <t>Микросхема 262КП1Б</t>
  </si>
  <si>
    <t>5-8558*</t>
  </si>
  <si>
    <t>Микросхема 265 пп2</t>
  </si>
  <si>
    <t>5-8240*</t>
  </si>
  <si>
    <t>Микросхема 265 ув3</t>
  </si>
  <si>
    <t>5-7976*</t>
  </si>
  <si>
    <t>Микросхема 265 ув4</t>
  </si>
  <si>
    <t>5-7977*</t>
  </si>
  <si>
    <t>Микросхема 265ув2</t>
  </si>
  <si>
    <t>5-8363*</t>
  </si>
  <si>
    <t>Микросхема 265УВ5</t>
  </si>
  <si>
    <t>5-8745</t>
  </si>
  <si>
    <t>Микросхема 265уд1</t>
  </si>
  <si>
    <t>5-8368*</t>
  </si>
  <si>
    <t>Микросхема 275 ен12а</t>
  </si>
  <si>
    <t>5-8243*</t>
  </si>
  <si>
    <t>Микросхема 275 ен13а</t>
  </si>
  <si>
    <t>5-8242*</t>
  </si>
  <si>
    <t>Микросхема 275ен5а</t>
  </si>
  <si>
    <t>5-8408*</t>
  </si>
  <si>
    <t>Микросхема 277ур1</t>
  </si>
  <si>
    <t>5-8233*</t>
  </si>
  <si>
    <t>Микросхема 284КН1Б</t>
  </si>
  <si>
    <t>5-8309*</t>
  </si>
  <si>
    <t>Микросхема 284сс2а 6333114395</t>
  </si>
  <si>
    <t>5-2833*</t>
  </si>
  <si>
    <t>5-6443*</t>
  </si>
  <si>
    <t>5-6544*</t>
  </si>
  <si>
    <t>5-6570*</t>
  </si>
  <si>
    <t>5-6444*</t>
  </si>
  <si>
    <t>5-6546*</t>
  </si>
  <si>
    <t>5-6707*</t>
  </si>
  <si>
    <t>Микросхема 4069u</t>
  </si>
  <si>
    <t>5-2536*</t>
  </si>
  <si>
    <t>Микросхема 447 УЕ 2</t>
  </si>
  <si>
    <t>5-10351</t>
  </si>
  <si>
    <t>Микросхема 447 уп2</t>
  </si>
  <si>
    <t>5-7893*</t>
  </si>
  <si>
    <t>Микросхема 448 гг2</t>
  </si>
  <si>
    <t>5-6483*</t>
  </si>
  <si>
    <t>Микросхема 504нт1а 6331130085</t>
  </si>
  <si>
    <t>5-2763*</t>
  </si>
  <si>
    <t>5-2698*</t>
  </si>
  <si>
    <t>Микросхема 504нт2а 6331130105</t>
  </si>
  <si>
    <t>Микросхема 504нт2б 6331130115</t>
  </si>
  <si>
    <t>5-2765*</t>
  </si>
  <si>
    <t>Микросхема 504нт4а 6331130165</t>
  </si>
  <si>
    <t>5-2854*</t>
  </si>
  <si>
    <t>Микросхема 504нт4в 6331130185</t>
  </si>
  <si>
    <t>5-2767*</t>
  </si>
  <si>
    <t>Микросхема 514ид1 6331131345</t>
  </si>
  <si>
    <t>5-2824*</t>
  </si>
  <si>
    <t>5-10081*</t>
  </si>
  <si>
    <t>Микросхема 521са 201</t>
  </si>
  <si>
    <t>5-7892*</t>
  </si>
  <si>
    <t>Микросхема 521са1 6331131845</t>
  </si>
  <si>
    <t>5-2725*</t>
  </si>
  <si>
    <t>Микросхема 525 Пс1</t>
  </si>
  <si>
    <t>5-7851*</t>
  </si>
  <si>
    <t>Микросхема 530 ЛА4</t>
  </si>
  <si>
    <t>5-9293*</t>
  </si>
  <si>
    <t>Микросхема 530 СП1</t>
  </si>
  <si>
    <t>5-9300*</t>
  </si>
  <si>
    <t>Микросхема 530ие17</t>
  </si>
  <si>
    <t>5-8281*</t>
  </si>
  <si>
    <t>Микросхема 530КП11</t>
  </si>
  <si>
    <t>5-9471*</t>
  </si>
  <si>
    <t>Микросхема 530ЛА16</t>
  </si>
  <si>
    <t>5-9303*</t>
  </si>
  <si>
    <t>Микросхема 530ЛА17</t>
  </si>
  <si>
    <t>5-10468</t>
  </si>
  <si>
    <t>Микросхема 530ЛА2</t>
  </si>
  <si>
    <t>5-8771</t>
  </si>
  <si>
    <t>Микросхема 530ЛА9</t>
  </si>
  <si>
    <t>5-9555*</t>
  </si>
  <si>
    <t>Микросхема 530ЛИЗ</t>
  </si>
  <si>
    <t>5-9189</t>
  </si>
  <si>
    <t>Микросхема 530лп5</t>
  </si>
  <si>
    <t>5-8502*</t>
  </si>
  <si>
    <t>Микросхема 530ТВ10</t>
  </si>
  <si>
    <t>5-9147*</t>
  </si>
  <si>
    <t>Микросхема 530ТВ11</t>
  </si>
  <si>
    <t>5-9191*</t>
  </si>
  <si>
    <t>Микросхема 530тв9 6331132895</t>
  </si>
  <si>
    <t>5-2730*</t>
  </si>
  <si>
    <t>Микросхема 530ТМ8</t>
  </si>
  <si>
    <t>5-9295*</t>
  </si>
  <si>
    <t>Микросхема 530ТМ9</t>
  </si>
  <si>
    <t>5-8751</t>
  </si>
  <si>
    <t>5-22327*</t>
  </si>
  <si>
    <t>Микросхема 533 ир23</t>
  </si>
  <si>
    <t>5-8284*</t>
  </si>
  <si>
    <t>Микросхема 533 ли1</t>
  </si>
  <si>
    <t>5-8285*</t>
  </si>
  <si>
    <t>Микросхема 533 тв6</t>
  </si>
  <si>
    <t>5-8286*</t>
  </si>
  <si>
    <t>Микросхема 533 тм2</t>
  </si>
  <si>
    <t>5-8287*</t>
  </si>
  <si>
    <t>Микросхема 533АГЗ</t>
  </si>
  <si>
    <t>5-9456*</t>
  </si>
  <si>
    <t>Микросхема 533АП5</t>
  </si>
  <si>
    <t>5-9594</t>
  </si>
  <si>
    <t>Микросхема 533ИД10</t>
  </si>
  <si>
    <t>5-9455*</t>
  </si>
  <si>
    <t>Микросхема 533ие7</t>
  </si>
  <si>
    <t>5-8474*</t>
  </si>
  <si>
    <t>5-22414*</t>
  </si>
  <si>
    <t>Микросхема 533ЛА9</t>
  </si>
  <si>
    <t>5-8719</t>
  </si>
  <si>
    <t>Микросхема 533ЛИ3</t>
  </si>
  <si>
    <t>5-8764</t>
  </si>
  <si>
    <t>Микросхема 533ли6</t>
  </si>
  <si>
    <t>5-2863*</t>
  </si>
  <si>
    <t>Микросхема 533ЛН1</t>
  </si>
  <si>
    <t>5-9409</t>
  </si>
  <si>
    <t>Микросхема 533ЛП5</t>
  </si>
  <si>
    <t>5-22415*</t>
  </si>
  <si>
    <t>Микросхема 533ТМ8</t>
  </si>
  <si>
    <t>5-9306*</t>
  </si>
  <si>
    <t>Микросхема 533ТМ9</t>
  </si>
  <si>
    <t>5-9265*</t>
  </si>
  <si>
    <t>Микросхема 533ТР2</t>
  </si>
  <si>
    <t>5-9408*</t>
  </si>
  <si>
    <t>Микросхема 538УН3</t>
  </si>
  <si>
    <t>5-8532*</t>
  </si>
  <si>
    <t>Микросхема 542нд1 6331136585</t>
  </si>
  <si>
    <t>Микросхема 544УД1А</t>
  </si>
  <si>
    <t>5-2885*</t>
  </si>
  <si>
    <t>Микросхема 546хк1</t>
  </si>
  <si>
    <t>5-8234*</t>
  </si>
  <si>
    <t>Микросхема 550уп1</t>
  </si>
  <si>
    <t>5-8369*</t>
  </si>
  <si>
    <t>5-10051*</t>
  </si>
  <si>
    <t>5-22358*</t>
  </si>
  <si>
    <t>Микросхема 555лп8</t>
  </si>
  <si>
    <t>5-22343*</t>
  </si>
  <si>
    <t>Микросхема 556 РТ4</t>
  </si>
  <si>
    <t>5-9298*</t>
  </si>
  <si>
    <t>Микросхема 556 РТ5</t>
  </si>
  <si>
    <t>5-9299*</t>
  </si>
  <si>
    <t>Микросхема 556РТ7А</t>
  </si>
  <si>
    <t>5-9268*</t>
  </si>
  <si>
    <t>5-10050*</t>
  </si>
  <si>
    <t>5-2855*</t>
  </si>
  <si>
    <t>Микросхема 564 КТ 3</t>
  </si>
  <si>
    <t>5-7839*</t>
  </si>
  <si>
    <t>Микросхема 564 ЛЕ10В</t>
  </si>
  <si>
    <t>5-9301*</t>
  </si>
  <si>
    <t>5-22377*</t>
  </si>
  <si>
    <t>Микросхема 564ИЕ10</t>
  </si>
  <si>
    <t>5-9195*</t>
  </si>
  <si>
    <t>5-10066*</t>
  </si>
  <si>
    <t>Микросхема 564ИЕ9</t>
  </si>
  <si>
    <t>5-9452*</t>
  </si>
  <si>
    <t>Микросхема 564ИМ1</t>
  </si>
  <si>
    <t>5-8997*</t>
  </si>
  <si>
    <t>Микросхема 564ла8 6331139325</t>
  </si>
  <si>
    <t>5-2783*</t>
  </si>
  <si>
    <t>Микросхема 564ЛА9</t>
  </si>
  <si>
    <t>5-9196*</t>
  </si>
  <si>
    <t>Микросхема 564ле5 6331139345</t>
  </si>
  <si>
    <t>Микросхема 564ле6 6331139355</t>
  </si>
  <si>
    <t>5-2805*</t>
  </si>
  <si>
    <t>Микросхема 564ЛИ1</t>
  </si>
  <si>
    <t>5-9590</t>
  </si>
  <si>
    <t>Микросхема 564лн2 6331139375</t>
  </si>
  <si>
    <t>5-2770*</t>
  </si>
  <si>
    <t>5-22378*</t>
  </si>
  <si>
    <t>Микросхема 564пу4 6331139425</t>
  </si>
  <si>
    <t>5-2718*</t>
  </si>
  <si>
    <t>Микросхема 564ПУ7</t>
  </si>
  <si>
    <t>5-9165*</t>
  </si>
  <si>
    <t>Микросхема 564ПУ8</t>
  </si>
  <si>
    <t>5-9593</t>
  </si>
  <si>
    <t>Микросхема 564ру2а 6331139465</t>
  </si>
  <si>
    <t>5-2830*</t>
  </si>
  <si>
    <t>Микросхема 564СА1</t>
  </si>
  <si>
    <t>5-8702</t>
  </si>
  <si>
    <t>5-2902*</t>
  </si>
  <si>
    <t>Микросхема 564тр2</t>
  </si>
  <si>
    <t>5-2858*</t>
  </si>
  <si>
    <t>Микросхема 572ПА1</t>
  </si>
  <si>
    <t>5-22316*</t>
  </si>
  <si>
    <t>Микросхема 574 УД 1 А</t>
  </si>
  <si>
    <t>5-7815*</t>
  </si>
  <si>
    <t>Микросхема 585АП16</t>
  </si>
  <si>
    <t>5-9469*</t>
  </si>
  <si>
    <t>Микросхема 585АП26</t>
  </si>
  <si>
    <t>5-9470*</t>
  </si>
  <si>
    <t>Микросхема 590 кн3</t>
  </si>
  <si>
    <t>5-8100*</t>
  </si>
  <si>
    <t>Микросхема 590кн2 6331143145</t>
  </si>
  <si>
    <t>5-2746*</t>
  </si>
  <si>
    <t>Микросхема 597 СА 2А</t>
  </si>
  <si>
    <t>5-9296*</t>
  </si>
  <si>
    <t>5-5699*</t>
  </si>
  <si>
    <t>Микросхема LM317T</t>
  </si>
  <si>
    <t>5-22385*</t>
  </si>
  <si>
    <t>Микросхема lа3120</t>
  </si>
  <si>
    <t>5-8417*</t>
  </si>
  <si>
    <t>Микросхема UC 3842 АN</t>
  </si>
  <si>
    <t>5-7854*</t>
  </si>
  <si>
    <t>Микросхема ULN2003</t>
  </si>
  <si>
    <t>5-9031*</t>
  </si>
  <si>
    <t>Микросхема ат27с128</t>
  </si>
  <si>
    <t>5-22288*</t>
  </si>
  <si>
    <t>Микросхема ВП 11114ЕУЗ 04 г</t>
  </si>
  <si>
    <t>5-9681</t>
  </si>
  <si>
    <t>Микросхема е Y 999</t>
  </si>
  <si>
    <t>5-6416*</t>
  </si>
  <si>
    <t>Микросхема еу 996</t>
  </si>
  <si>
    <t>5-6609*</t>
  </si>
  <si>
    <t>Микросхема еу997</t>
  </si>
  <si>
    <t>5-6565*</t>
  </si>
  <si>
    <t>Микросхема И1533ИЕ7</t>
  </si>
  <si>
    <t>5-8733</t>
  </si>
  <si>
    <t>Микросхема И533КП12</t>
  </si>
  <si>
    <t>5-9266*</t>
  </si>
  <si>
    <t>5-6449*</t>
  </si>
  <si>
    <t>5-10041*</t>
  </si>
  <si>
    <t>5-10044*</t>
  </si>
  <si>
    <t>5-6451*</t>
  </si>
  <si>
    <t>Микросхема к1039ха2</t>
  </si>
  <si>
    <t>5-6437*</t>
  </si>
  <si>
    <t>5-22289*</t>
  </si>
  <si>
    <t>Микросхема К133ИД4</t>
  </si>
  <si>
    <t>5-8589*</t>
  </si>
  <si>
    <t>Микросхема К133ИМ3</t>
  </si>
  <si>
    <t>5-8590*</t>
  </si>
  <si>
    <t>5-22292*</t>
  </si>
  <si>
    <t>5-22291*</t>
  </si>
  <si>
    <t>Микросхема к1401уд1</t>
  </si>
  <si>
    <t>5-6551*</t>
  </si>
  <si>
    <t>Микросхема К142ЕН10</t>
  </si>
  <si>
    <t>5-9282*</t>
  </si>
  <si>
    <t>Микросхема к145гг1</t>
  </si>
  <si>
    <t>5-10036*</t>
  </si>
  <si>
    <t>Микросхема к145ик6</t>
  </si>
  <si>
    <t>5-10037*</t>
  </si>
  <si>
    <t>Микросхема к145ип8</t>
  </si>
  <si>
    <t>5-10038*</t>
  </si>
  <si>
    <t>5-6516*</t>
  </si>
  <si>
    <t>Микросхема к155 рп1</t>
  </si>
  <si>
    <t>5-6541*</t>
  </si>
  <si>
    <t>5-22307*</t>
  </si>
  <si>
    <t>Микросхема к155ие1 6331118961</t>
  </si>
  <si>
    <t>5-2811*</t>
  </si>
  <si>
    <t>Микросхема к155кп2</t>
  </si>
  <si>
    <t>5-22303*</t>
  </si>
  <si>
    <t>Микросхема к155кп5</t>
  </si>
  <si>
    <t>5-22305*</t>
  </si>
  <si>
    <t>5-22306*</t>
  </si>
  <si>
    <t>5-22300*</t>
  </si>
  <si>
    <t>Микросхема к155ре3</t>
  </si>
  <si>
    <t>5-22304*</t>
  </si>
  <si>
    <t>5-2843*</t>
  </si>
  <si>
    <t>Микросхема к161кн2</t>
  </si>
  <si>
    <t>5-10040*</t>
  </si>
  <si>
    <t>Микросхема к161пр3</t>
  </si>
  <si>
    <t>5-10039*</t>
  </si>
  <si>
    <t>5-6464*</t>
  </si>
  <si>
    <t>5-6542*</t>
  </si>
  <si>
    <t>5-6478*</t>
  </si>
  <si>
    <t>5-6589*</t>
  </si>
  <si>
    <t>5-6440*</t>
  </si>
  <si>
    <t>5-6432*</t>
  </si>
  <si>
    <t>5-22320*</t>
  </si>
  <si>
    <t>Микросхема к174гл1а</t>
  </si>
  <si>
    <t>5-5333*</t>
  </si>
  <si>
    <t>5-22312*</t>
  </si>
  <si>
    <t>5-22318*</t>
  </si>
  <si>
    <t>Микросхема к174ук1</t>
  </si>
  <si>
    <t>5-5334*</t>
  </si>
  <si>
    <t>5-2861*</t>
  </si>
  <si>
    <t>5-6429*</t>
  </si>
  <si>
    <t>Микросхема к174ун7</t>
  </si>
  <si>
    <t>5-2869*</t>
  </si>
  <si>
    <t>5-6433*</t>
  </si>
  <si>
    <t>5-22311*</t>
  </si>
  <si>
    <t>5-22317*</t>
  </si>
  <si>
    <t>5-22313*</t>
  </si>
  <si>
    <t>5-22319*</t>
  </si>
  <si>
    <t>Микросхема к174ха10 6331124681</t>
  </si>
  <si>
    <t>5-2697*</t>
  </si>
  <si>
    <t>5-22310*</t>
  </si>
  <si>
    <t>5-5324*</t>
  </si>
  <si>
    <t>Микросхема к174ха6</t>
  </si>
  <si>
    <t>5-22314*</t>
  </si>
  <si>
    <t>5-6430*</t>
  </si>
  <si>
    <t>5-6431*</t>
  </si>
  <si>
    <t>Микросхема к176 ие2</t>
  </si>
  <si>
    <t>5-23458*</t>
  </si>
  <si>
    <t>5-22321*</t>
  </si>
  <si>
    <t>5-10027*</t>
  </si>
  <si>
    <t>5-22326*</t>
  </si>
  <si>
    <t>5-22322*</t>
  </si>
  <si>
    <t>Микросхема к176ла7</t>
  </si>
  <si>
    <t>5-8398*</t>
  </si>
  <si>
    <t>Микросхема к224тп1</t>
  </si>
  <si>
    <t>5-22323*</t>
  </si>
  <si>
    <t>Микросхема к224уп1</t>
  </si>
  <si>
    <t>5-22324*</t>
  </si>
  <si>
    <t>Микросхема к224фн2</t>
  </si>
  <si>
    <t>5-10080*</t>
  </si>
  <si>
    <t>Микросхема к224ха5</t>
  </si>
  <si>
    <t>5-10078*</t>
  </si>
  <si>
    <t>Микросхема к224ха6</t>
  </si>
  <si>
    <t>5-10079*</t>
  </si>
  <si>
    <t>Микросхема к224хп1</t>
  </si>
  <si>
    <t>5-6441*</t>
  </si>
  <si>
    <t>5-6403*</t>
  </si>
  <si>
    <t>5-6401*</t>
  </si>
  <si>
    <t>5-6402*</t>
  </si>
  <si>
    <t>5-6404*</t>
  </si>
  <si>
    <t>5-6405*</t>
  </si>
  <si>
    <t>5-6406*</t>
  </si>
  <si>
    <t>5-6460*</t>
  </si>
  <si>
    <t>5-6482*</t>
  </si>
  <si>
    <t>5-6481*</t>
  </si>
  <si>
    <t>5-22338*</t>
  </si>
  <si>
    <t>Микросхема К542НД5</t>
  </si>
  <si>
    <t>5-8591*</t>
  </si>
  <si>
    <t>5-22341*</t>
  </si>
  <si>
    <t>Микросхема к555 ир9</t>
  </si>
  <si>
    <t>5-6477*</t>
  </si>
  <si>
    <t>5-6480*</t>
  </si>
  <si>
    <t>5-6452*</t>
  </si>
  <si>
    <t>5-22359*</t>
  </si>
  <si>
    <t>5-6467*</t>
  </si>
  <si>
    <t>5-22344*</t>
  </si>
  <si>
    <t>5-22360*</t>
  </si>
  <si>
    <t>5-22349*</t>
  </si>
  <si>
    <t>5-22347*</t>
  </si>
  <si>
    <t>Микросхема к555кп13</t>
  </si>
  <si>
    <t>5-22345*</t>
  </si>
  <si>
    <t>Микросхема к555кп2</t>
  </si>
  <si>
    <t>5-6458*</t>
  </si>
  <si>
    <t>5-6408*</t>
  </si>
  <si>
    <t>5-22362*</t>
  </si>
  <si>
    <t>5-22353*</t>
  </si>
  <si>
    <t>5-22352*</t>
  </si>
  <si>
    <t>5-22342*</t>
  </si>
  <si>
    <t>5-22357*</t>
  </si>
  <si>
    <t>5-22356*</t>
  </si>
  <si>
    <t>5-2864*</t>
  </si>
  <si>
    <t>5-2865*</t>
  </si>
  <si>
    <t>5-22348*</t>
  </si>
  <si>
    <t>Микросхема к555сп1</t>
  </si>
  <si>
    <t>5-22361*</t>
  </si>
  <si>
    <t>5-22363*</t>
  </si>
  <si>
    <t>5-22346*</t>
  </si>
  <si>
    <t>5-22354*</t>
  </si>
  <si>
    <t>5-22355*</t>
  </si>
  <si>
    <t>5-22366*</t>
  </si>
  <si>
    <t>5-6484*</t>
  </si>
  <si>
    <t>Микросхема к561 тл1а</t>
  </si>
  <si>
    <t>5-6453*</t>
  </si>
  <si>
    <t>5-22371*</t>
  </si>
  <si>
    <t>5-22375*</t>
  </si>
  <si>
    <t>Микросхема К561ЛА7</t>
  </si>
  <si>
    <t>5-22373*</t>
  </si>
  <si>
    <t>Микросхема к561лн1</t>
  </si>
  <si>
    <t>5-22370*</t>
  </si>
  <si>
    <t>5-10035*</t>
  </si>
  <si>
    <t>5-22369*</t>
  </si>
  <si>
    <t>5-22374*</t>
  </si>
  <si>
    <t>5-22372*</t>
  </si>
  <si>
    <t>5-22376*</t>
  </si>
  <si>
    <t>Микросхема К573 РФ 4А</t>
  </si>
  <si>
    <t>5-8663*</t>
  </si>
  <si>
    <t>5-5325*</t>
  </si>
  <si>
    <t>Микросхема кеа 7810р</t>
  </si>
  <si>
    <t>5-10190*</t>
  </si>
  <si>
    <t>5-22364*</t>
  </si>
  <si>
    <t>5-22301*</t>
  </si>
  <si>
    <t>Микросхема км1582вж2</t>
  </si>
  <si>
    <t>5-2533*</t>
  </si>
  <si>
    <t>5-6400*</t>
  </si>
  <si>
    <t>Микросхема км581ру4</t>
  </si>
  <si>
    <t>5-6513*</t>
  </si>
  <si>
    <t>5-6386*</t>
  </si>
  <si>
    <t>Микросхема КР 140УД 1Б</t>
  </si>
  <si>
    <t>5-2711*</t>
  </si>
  <si>
    <t>5-6568*</t>
  </si>
  <si>
    <t>Микросхема кр 1533 кп2</t>
  </si>
  <si>
    <t>5-6545*</t>
  </si>
  <si>
    <t>Микросхема кр 1533 ла1</t>
  </si>
  <si>
    <t>5-2532*</t>
  </si>
  <si>
    <t>Микросхема кр 1533кп17</t>
  </si>
  <si>
    <t>5-7472*</t>
  </si>
  <si>
    <t>5-6411*</t>
  </si>
  <si>
    <t>5-10028*</t>
  </si>
  <si>
    <t>Микросхема кр 1858вм1</t>
  </si>
  <si>
    <t>5-6514*</t>
  </si>
  <si>
    <t>5-23640*</t>
  </si>
  <si>
    <t>5-23641*</t>
  </si>
  <si>
    <t>5-6407*</t>
  </si>
  <si>
    <t>5-2848*</t>
  </si>
  <si>
    <t>5-6455*</t>
  </si>
  <si>
    <t>5-6475*</t>
  </si>
  <si>
    <t>Микросхема кр 597 са3а</t>
  </si>
  <si>
    <t>5-10060*</t>
  </si>
  <si>
    <t>5-6428*</t>
  </si>
  <si>
    <t>5-6418*</t>
  </si>
  <si>
    <t>Микросхема кр1021ур1</t>
  </si>
  <si>
    <t>5-22393*</t>
  </si>
  <si>
    <t>Микросхема кр1039ха1а</t>
  </si>
  <si>
    <t>5-6435*</t>
  </si>
  <si>
    <t>Микросхема кр140 уд708</t>
  </si>
  <si>
    <t>5-6578*</t>
  </si>
  <si>
    <t>Микросхема кр142ен3а</t>
  </si>
  <si>
    <t>5-22297*</t>
  </si>
  <si>
    <t>Микросхема кр142ен5а 6331115585</t>
  </si>
  <si>
    <t>5-2722*</t>
  </si>
  <si>
    <t>Микросхема кр142ен5в</t>
  </si>
  <si>
    <t>5-22299*</t>
  </si>
  <si>
    <t>Микросхема кр142ен5г</t>
  </si>
  <si>
    <t>5-23499*</t>
  </si>
  <si>
    <t>Микросхема кр142ен8б</t>
  </si>
  <si>
    <t>5-22298*</t>
  </si>
  <si>
    <t>Микросхема кр142ен8г</t>
  </si>
  <si>
    <t>5-22296*</t>
  </si>
  <si>
    <t>Микросхема кр1533 ир23</t>
  </si>
  <si>
    <t>5-6398*</t>
  </si>
  <si>
    <t>Микросхема кр1533ие7</t>
  </si>
  <si>
    <t>5-22399*</t>
  </si>
  <si>
    <t>Микросхема кр1533кп11</t>
  </si>
  <si>
    <t>5-22409*</t>
  </si>
  <si>
    <t>Микросхема кр1533кп12</t>
  </si>
  <si>
    <t>5-22407*</t>
  </si>
  <si>
    <t>Микросхема кр1533кп13</t>
  </si>
  <si>
    <t>5-22395*</t>
  </si>
  <si>
    <t>Микросхема кр1533ла3</t>
  </si>
  <si>
    <t>5-22401*</t>
  </si>
  <si>
    <t>Микросхема кр1533ле1</t>
  </si>
  <si>
    <t>5-22397*</t>
  </si>
  <si>
    <t>Микросхема кр1533ли1</t>
  </si>
  <si>
    <t>5-22394*</t>
  </si>
  <si>
    <t>Микросхема кр1533лн1</t>
  </si>
  <si>
    <t>5-22402*</t>
  </si>
  <si>
    <t>Микросхема кр1533лп5</t>
  </si>
  <si>
    <t>5-22396*</t>
  </si>
  <si>
    <t>Микросхема кр1533тм2</t>
  </si>
  <si>
    <t>5-22403*</t>
  </si>
  <si>
    <t>Микросхема кр1533тм8</t>
  </si>
  <si>
    <t>5-22398*</t>
  </si>
  <si>
    <t>Микросхема кр1533тм9</t>
  </si>
  <si>
    <t>5-22400*</t>
  </si>
  <si>
    <t>Микросхема кр1810 вг88</t>
  </si>
  <si>
    <t>5-6476*</t>
  </si>
  <si>
    <t>Микросхема кр1810 вн59а</t>
  </si>
  <si>
    <t>5-6496*</t>
  </si>
  <si>
    <t>Микросхема кр1810 гф84</t>
  </si>
  <si>
    <t>5-22404*</t>
  </si>
  <si>
    <t>Микросхема кр1810вм86</t>
  </si>
  <si>
    <t>5-6456*</t>
  </si>
  <si>
    <t>Микросхема кр1816ве35</t>
  </si>
  <si>
    <t>5-6571*</t>
  </si>
  <si>
    <t>Микросхема кр531 ли3</t>
  </si>
  <si>
    <t>5-6468*</t>
  </si>
  <si>
    <t>Микросхема кр531 тм8</t>
  </si>
  <si>
    <t>5-6462*</t>
  </si>
  <si>
    <t>Микросхема кр531ап3</t>
  </si>
  <si>
    <t>5-6554*</t>
  </si>
  <si>
    <t>Микросхема кр531кп7</t>
  </si>
  <si>
    <t>5-22336*</t>
  </si>
  <si>
    <t>Микросхема кр531ла2</t>
  </si>
  <si>
    <t>5-22333*</t>
  </si>
  <si>
    <t>Микросхема кр531ла3</t>
  </si>
  <si>
    <t>5-22328*</t>
  </si>
  <si>
    <t>Микросхема кр531ла9</t>
  </si>
  <si>
    <t>5-22330*</t>
  </si>
  <si>
    <t>Микросхема кр531ли1</t>
  </si>
  <si>
    <t>5-22329*</t>
  </si>
  <si>
    <t>Микросхема кр531лп5</t>
  </si>
  <si>
    <t>5-22334*</t>
  </si>
  <si>
    <t>Микросхема кр531лр11</t>
  </si>
  <si>
    <t>5-22335*</t>
  </si>
  <si>
    <t>Микросхема кр531лр9</t>
  </si>
  <si>
    <t>5-22332*</t>
  </si>
  <si>
    <t>Микросхема кр531тм9</t>
  </si>
  <si>
    <t>5-22331*</t>
  </si>
  <si>
    <t>Микросхема кр537ру10</t>
  </si>
  <si>
    <t>5-22339*</t>
  </si>
  <si>
    <t>Микросхема кр541ру2</t>
  </si>
  <si>
    <t>5-22340*</t>
  </si>
  <si>
    <t>Микросхема кр555ир11</t>
  </si>
  <si>
    <t>5-4811*</t>
  </si>
  <si>
    <t>Микросхема кр559ип1</t>
  </si>
  <si>
    <t>5-22365*</t>
  </si>
  <si>
    <t>Микросхема кр559ип11</t>
  </si>
  <si>
    <t>5-22368*</t>
  </si>
  <si>
    <t>Микросхема кр559ип12</t>
  </si>
  <si>
    <t>5-22367*</t>
  </si>
  <si>
    <t>Микросхема кр559ип3</t>
  </si>
  <si>
    <t>5-22408*</t>
  </si>
  <si>
    <t>Микросхема кр565 ру7к</t>
  </si>
  <si>
    <t>5-6543*</t>
  </si>
  <si>
    <t>Микросхема кр565ру5б</t>
  </si>
  <si>
    <t>5-5660*</t>
  </si>
  <si>
    <t>Микросхема кр565ру6</t>
  </si>
  <si>
    <t>5-22379*</t>
  </si>
  <si>
    <t>Микросхема кр572 пв5</t>
  </si>
  <si>
    <t>5-6388*</t>
  </si>
  <si>
    <t>Микросхема кр574уд2а</t>
  </si>
  <si>
    <t>5-2867*</t>
  </si>
  <si>
    <t>Микросхема кр580вв51а</t>
  </si>
  <si>
    <t>5-22384*</t>
  </si>
  <si>
    <t>Микросхема кр580вв55а</t>
  </si>
  <si>
    <t>5-22383*</t>
  </si>
  <si>
    <t>Микросхема кр580ир82</t>
  </si>
  <si>
    <t>5-22380*</t>
  </si>
  <si>
    <t>Микросхема кр580ир83</t>
  </si>
  <si>
    <t>5-22387*</t>
  </si>
  <si>
    <t>Микросхема кр581ик1</t>
  </si>
  <si>
    <t>5-6592*</t>
  </si>
  <si>
    <t>Микросхема кр581ик2</t>
  </si>
  <si>
    <t>5-6590*</t>
  </si>
  <si>
    <t>Микросхема КР590КН5</t>
  </si>
  <si>
    <t>5-10096*</t>
  </si>
  <si>
    <t>Микросхема КР590КН6</t>
  </si>
  <si>
    <t>5-23639*</t>
  </si>
  <si>
    <t>Микросхема кс531ли1</t>
  </si>
  <si>
    <t>5-6463*</t>
  </si>
  <si>
    <t>Микросхема ктс 3103</t>
  </si>
  <si>
    <t>5-8373*</t>
  </si>
  <si>
    <t>5-22286*</t>
  </si>
  <si>
    <t>Микросхема м1006 ви1</t>
  </si>
  <si>
    <t>5-22392*</t>
  </si>
  <si>
    <t>Микросхема схd 11670 sohy</t>
  </si>
  <si>
    <t>5-6559*</t>
  </si>
  <si>
    <t>Микросхема тг3.420.008/04ус001/</t>
  </si>
  <si>
    <t>5-10090*</t>
  </si>
  <si>
    <t>Микросхема тда 4605</t>
  </si>
  <si>
    <t>5-6700*</t>
  </si>
  <si>
    <t>Микросхема ТДА 6107</t>
  </si>
  <si>
    <t>5-8364*</t>
  </si>
  <si>
    <t>Микросхема тда3592а</t>
  </si>
  <si>
    <t>5-6615*</t>
  </si>
  <si>
    <t>Микросхема тда4555</t>
  </si>
  <si>
    <t>5-22405*</t>
  </si>
  <si>
    <t>Микросхема тда4565</t>
  </si>
  <si>
    <t>5-22406*</t>
  </si>
  <si>
    <t>Микросхема ха055</t>
  </si>
  <si>
    <t>5-22285*</t>
  </si>
  <si>
    <t>Микросхема экр1533 ир24</t>
  </si>
  <si>
    <t>5-6399*</t>
  </si>
  <si>
    <t>5-11054*</t>
  </si>
  <si>
    <t>Микротумблер т3с 6315113275</t>
  </si>
  <si>
    <t>5-11704*</t>
  </si>
  <si>
    <t>Модуль 1ги 03</t>
  </si>
  <si>
    <t>5-19007*</t>
  </si>
  <si>
    <t>Модуль 1ги 03 1</t>
  </si>
  <si>
    <t>5-19006*</t>
  </si>
  <si>
    <t>Модуль 1ги 06</t>
  </si>
  <si>
    <t>5-19003*</t>
  </si>
  <si>
    <t>Модуль 1ги03 2/03 2 гб2 081 107</t>
  </si>
  <si>
    <t>5-19009*</t>
  </si>
  <si>
    <t>5-10816</t>
  </si>
  <si>
    <t>5-9472*</t>
  </si>
  <si>
    <t>Оптопара АОТ123А</t>
  </si>
  <si>
    <t>5-10200*</t>
  </si>
  <si>
    <t>Оптопара К 434 КП1А</t>
  </si>
  <si>
    <t>5-8549*</t>
  </si>
  <si>
    <t>Оптопара К 434 КП1Б</t>
  </si>
  <si>
    <t>5-8550*</t>
  </si>
  <si>
    <t>Оптопара К 434 КП1В</t>
  </si>
  <si>
    <t>5-8551*</t>
  </si>
  <si>
    <t>Оптрон 3ОТ127А</t>
  </si>
  <si>
    <t>5-9304*</t>
  </si>
  <si>
    <t>Оптрон ЗОТ11ОБ</t>
  </si>
  <si>
    <t>5-10389</t>
  </si>
  <si>
    <t>5-10290</t>
  </si>
  <si>
    <t>5-11736*</t>
  </si>
  <si>
    <t>Переключатель 10п2н</t>
  </si>
  <si>
    <t>5-11782*</t>
  </si>
  <si>
    <t>Переключатель 10п3н</t>
  </si>
  <si>
    <t>5-11783*</t>
  </si>
  <si>
    <t>Переключатель 10п4н</t>
  </si>
  <si>
    <t>5-11784*</t>
  </si>
  <si>
    <t>Переключатель 11п1н</t>
  </si>
  <si>
    <t>5-11760*</t>
  </si>
  <si>
    <t>Переключатель 11п2н</t>
  </si>
  <si>
    <t>5-11785*</t>
  </si>
  <si>
    <t>Переключатель 11п3н</t>
  </si>
  <si>
    <t>5-11786*</t>
  </si>
  <si>
    <t>5-11741*</t>
  </si>
  <si>
    <t>Переключатель 11п5н</t>
  </si>
  <si>
    <t>5-11778*</t>
  </si>
  <si>
    <t>Переключатель 2п16н</t>
  </si>
  <si>
    <t>5-11763*</t>
  </si>
  <si>
    <t>Переключатель 2п8н</t>
  </si>
  <si>
    <t>5-11771*</t>
  </si>
  <si>
    <t>5-8359*</t>
  </si>
  <si>
    <t>5-8452*</t>
  </si>
  <si>
    <t>Переключатель 3п12н</t>
  </si>
  <si>
    <t>5-11780*</t>
  </si>
  <si>
    <t>Переключатель 3п2н</t>
  </si>
  <si>
    <t>5-11829*</t>
  </si>
  <si>
    <t>Переключатель 3п3н</t>
  </si>
  <si>
    <t>5-11774*</t>
  </si>
  <si>
    <t>Переключатель 3П4Н2</t>
  </si>
  <si>
    <t>5-9169*</t>
  </si>
  <si>
    <t>5-11052*</t>
  </si>
  <si>
    <t>Переключатель 3п9н</t>
  </si>
  <si>
    <t>5-11779*</t>
  </si>
  <si>
    <t>Переключатель 4п4н</t>
  </si>
  <si>
    <t>5-11756*</t>
  </si>
  <si>
    <t>5-11707*</t>
  </si>
  <si>
    <t>Переключатель 5п4нп 6691159914</t>
  </si>
  <si>
    <t>5-11740*</t>
  </si>
  <si>
    <t>Переключатель 5п6н</t>
  </si>
  <si>
    <t>5-4549*</t>
  </si>
  <si>
    <t>Переключатель 5п8н</t>
  </si>
  <si>
    <t>5-11781*</t>
  </si>
  <si>
    <t>Переключатель 7п1н</t>
  </si>
  <si>
    <t>5-11775*</t>
  </si>
  <si>
    <t>Переключатель 8п2н</t>
  </si>
  <si>
    <t>5-11772*</t>
  </si>
  <si>
    <t>Переключатель 8п3н</t>
  </si>
  <si>
    <t>5-11773*</t>
  </si>
  <si>
    <t>Переключатель 9п2н</t>
  </si>
  <si>
    <t>5-11776*</t>
  </si>
  <si>
    <t>Переключатель 9п4н</t>
  </si>
  <si>
    <t>5-11777*</t>
  </si>
  <si>
    <t>5-8229*</t>
  </si>
  <si>
    <t>Переключатель е6.722.004</t>
  </si>
  <si>
    <t>5-11791*</t>
  </si>
  <si>
    <t>Переключатель е6.722.063</t>
  </si>
  <si>
    <t>5-11830*</t>
  </si>
  <si>
    <t>Переключатель е6.722.064</t>
  </si>
  <si>
    <t>5-4523*</t>
  </si>
  <si>
    <t>Переключатель е6.722.065</t>
  </si>
  <si>
    <t>5-4524*</t>
  </si>
  <si>
    <t>Переключатель е6.722.066</t>
  </si>
  <si>
    <t>5-11832*</t>
  </si>
  <si>
    <t>Переключатель е6.722.067</t>
  </si>
  <si>
    <t>5-11799*</t>
  </si>
  <si>
    <t>Переключатель е6.722.068</t>
  </si>
  <si>
    <t>5-4527*</t>
  </si>
  <si>
    <t>Переключатель е6.722.069</t>
  </si>
  <si>
    <t>5-11825*</t>
  </si>
  <si>
    <t>Переключатель е6.722.071</t>
  </si>
  <si>
    <t>5-11757*</t>
  </si>
  <si>
    <t>Переключатель е6.722.072</t>
  </si>
  <si>
    <t>5-11796*</t>
  </si>
  <si>
    <t>Переключатель е6.722.074</t>
  </si>
  <si>
    <t>5-11752*</t>
  </si>
  <si>
    <t>Переключатель е6.722.076</t>
  </si>
  <si>
    <t>5-11750*</t>
  </si>
  <si>
    <t>Переключатель е6.722.077</t>
  </si>
  <si>
    <t>5-11758*</t>
  </si>
  <si>
    <t>Переключатель е6.722.078</t>
  </si>
  <si>
    <t>5-11753*</t>
  </si>
  <si>
    <t>Переключатель е6.722.080</t>
  </si>
  <si>
    <t>5-11824*</t>
  </si>
  <si>
    <t>Переключатель е6.722.082</t>
  </si>
  <si>
    <t>5-11759*</t>
  </si>
  <si>
    <t>Переключатель е6.722.084</t>
  </si>
  <si>
    <t>5-11790*</t>
  </si>
  <si>
    <t>Переключатель е6.722.085</t>
  </si>
  <si>
    <t>5-11748*</t>
  </si>
  <si>
    <t>Переключатель е6.722.086</t>
  </si>
  <si>
    <t>5-11766*</t>
  </si>
  <si>
    <t>Переключатель е6.722.090 0</t>
  </si>
  <si>
    <t>5-4530*</t>
  </si>
  <si>
    <t>5-5222*</t>
  </si>
  <si>
    <t>Переключатель е6.722.093</t>
  </si>
  <si>
    <t>5-11787*</t>
  </si>
  <si>
    <t>Переключатель е6.722.098</t>
  </si>
  <si>
    <t>5-11751*</t>
  </si>
  <si>
    <t>Переключатель е6.722.100 0</t>
  </si>
  <si>
    <t>5-4531*</t>
  </si>
  <si>
    <t>Переключатель е6.722.101</t>
  </si>
  <si>
    <t>5-11761*</t>
  </si>
  <si>
    <t>Переключатель е6.722.102</t>
  </si>
  <si>
    <t>5-11795*</t>
  </si>
  <si>
    <t>Переключатель е6.722.106</t>
  </si>
  <si>
    <t>5-11769*</t>
  </si>
  <si>
    <t>Переключатель е6.722.107</t>
  </si>
  <si>
    <t>5-11768*</t>
  </si>
  <si>
    <t>Переключатель е6.722.108</t>
  </si>
  <si>
    <t>5-11827*</t>
  </si>
  <si>
    <t>Переключатель е6.722.109</t>
  </si>
  <si>
    <t>5-11828*</t>
  </si>
  <si>
    <t>Переключатель е6.722.110</t>
  </si>
  <si>
    <t>5-11765*</t>
  </si>
  <si>
    <t>Переключатель е6.722.112</t>
  </si>
  <si>
    <t>5-11789*</t>
  </si>
  <si>
    <t>Переключатель е6.722.113</t>
  </si>
  <si>
    <t>5-11755*</t>
  </si>
  <si>
    <t>Переключатель е6.722.114 0</t>
  </si>
  <si>
    <t>5-4534*</t>
  </si>
  <si>
    <t>Переключатель е6.722.115 0</t>
  </si>
  <si>
    <t>5-4535*</t>
  </si>
  <si>
    <t>Переключатель е6.722.116 0</t>
  </si>
  <si>
    <t>5-4536*</t>
  </si>
  <si>
    <t>Переключатель е6.722.117 0</t>
  </si>
  <si>
    <t>5-4537*</t>
  </si>
  <si>
    <t>Переключатель е6.722.118 0</t>
  </si>
  <si>
    <t>5-4538*</t>
  </si>
  <si>
    <t>Переключатель е6.722.119</t>
  </si>
  <si>
    <t>5-11754*</t>
  </si>
  <si>
    <t>Переключатель е6.722.121 0</t>
  </si>
  <si>
    <t>5-4539*</t>
  </si>
  <si>
    <t>Переключатель е6.722.122</t>
  </si>
  <si>
    <t>5-11831*</t>
  </si>
  <si>
    <t>Переключатель е6.722.123 0</t>
  </si>
  <si>
    <t>5-4540*</t>
  </si>
  <si>
    <t>Переключатель е6.722.124 0</t>
  </si>
  <si>
    <t>5-4541*</t>
  </si>
  <si>
    <t>Переключатель е6.722.208</t>
  </si>
  <si>
    <t>5-11770*</t>
  </si>
  <si>
    <t>Переключатель е6.722.216 0</t>
  </si>
  <si>
    <t>5-4543*</t>
  </si>
  <si>
    <t>Переключатель е6.722.219 0</t>
  </si>
  <si>
    <t>5-4544*</t>
  </si>
  <si>
    <t>Переключатель е6.722.220</t>
  </si>
  <si>
    <t>5-11764*</t>
  </si>
  <si>
    <t>Переключатель е6.722.228</t>
  </si>
  <si>
    <t>5-11749*</t>
  </si>
  <si>
    <t>Переключатель е6.722.298</t>
  </si>
  <si>
    <t>5-11767*</t>
  </si>
  <si>
    <t>Переключатель Е6722070</t>
  </si>
  <si>
    <t>5-8679*</t>
  </si>
  <si>
    <t>Переключатель еи6.721.000</t>
  </si>
  <si>
    <t>5-11725*</t>
  </si>
  <si>
    <t>Переключатель и6.722.297</t>
  </si>
  <si>
    <t>5-11743*</t>
  </si>
  <si>
    <t>Переключатель кнопочный ПКУ1 1кн.</t>
  </si>
  <si>
    <t>5-10673</t>
  </si>
  <si>
    <t>5-11714*</t>
  </si>
  <si>
    <t>5-11794*</t>
  </si>
  <si>
    <t>5-6377*</t>
  </si>
  <si>
    <t>Переключатель кп1</t>
  </si>
  <si>
    <t>5-6376*</t>
  </si>
  <si>
    <t>Переключатель кп2т</t>
  </si>
  <si>
    <t>5-11709*</t>
  </si>
  <si>
    <t>Переключатель мини</t>
  </si>
  <si>
    <t>5-9432*</t>
  </si>
  <si>
    <t>5-11738*</t>
  </si>
  <si>
    <t>5-11738</t>
  </si>
  <si>
    <t>5-11735*</t>
  </si>
  <si>
    <t>5-11715*</t>
  </si>
  <si>
    <t>Переключатель нлп 3.602.008</t>
  </si>
  <si>
    <t>5-11793*</t>
  </si>
  <si>
    <t>5-6414*</t>
  </si>
  <si>
    <t>5-11717*</t>
  </si>
  <si>
    <t>5-11718*</t>
  </si>
  <si>
    <t>5-8202*</t>
  </si>
  <si>
    <t>5-23502*</t>
  </si>
  <si>
    <t>5-23501*</t>
  </si>
  <si>
    <t>5-23500*</t>
  </si>
  <si>
    <t>5-6442*</t>
  </si>
  <si>
    <t>5-7903*</t>
  </si>
  <si>
    <t>5-10883</t>
  </si>
  <si>
    <t>5-10435</t>
  </si>
  <si>
    <t>5-4547*</t>
  </si>
  <si>
    <t>Переключатель п2т2</t>
  </si>
  <si>
    <t>5-11732*</t>
  </si>
  <si>
    <t>5-10436</t>
  </si>
  <si>
    <t>Переключатель п6.632.017</t>
  </si>
  <si>
    <t>5-11730*</t>
  </si>
  <si>
    <t>Переключатель ПВ3 25М</t>
  </si>
  <si>
    <t>5-8680*</t>
  </si>
  <si>
    <t>5-8111*</t>
  </si>
  <si>
    <t>5-8112*</t>
  </si>
  <si>
    <t>5-8570*</t>
  </si>
  <si>
    <t>5-6459*</t>
  </si>
  <si>
    <t>5-9137*</t>
  </si>
  <si>
    <t>5-9166*</t>
  </si>
  <si>
    <t>5-10522</t>
  </si>
  <si>
    <t>5-8464/1</t>
  </si>
  <si>
    <t>Переключатель ТИП1</t>
  </si>
  <si>
    <t>5-9433*</t>
  </si>
  <si>
    <t>Переключатель я6.722.014</t>
  </si>
  <si>
    <t>5-11792*</t>
  </si>
  <si>
    <t>5-9540</t>
  </si>
  <si>
    <t>Потенциометр б6 731 096</t>
  </si>
  <si>
    <t>5-12401*</t>
  </si>
  <si>
    <t>5-8899*</t>
  </si>
  <si>
    <t>5-8900*</t>
  </si>
  <si>
    <t>5-8901*</t>
  </si>
  <si>
    <t>Потенциометр пп2 11 1 ком</t>
  </si>
  <si>
    <t>5-1211*</t>
  </si>
  <si>
    <t>Потенциометр пп2 11 20 ком</t>
  </si>
  <si>
    <t>5-1212*</t>
  </si>
  <si>
    <t>Потенциометр пп2 12 680 ом</t>
  </si>
  <si>
    <t>5-1213*</t>
  </si>
  <si>
    <t>Потенциометр пп2 14 20 ком</t>
  </si>
  <si>
    <t>5-1214*</t>
  </si>
  <si>
    <t>Потенциометр пп2 16 10 ком</t>
  </si>
  <si>
    <t>5-1217*</t>
  </si>
  <si>
    <t>Потенциометр пп2 16 33 ом</t>
  </si>
  <si>
    <t>5-1216*</t>
  </si>
  <si>
    <t>Потенциометр пп2 16 4.7ком</t>
  </si>
  <si>
    <t>5-1218*</t>
  </si>
  <si>
    <t>Потенциометр пп2 16 68 om</t>
  </si>
  <si>
    <t>5-1215*</t>
  </si>
  <si>
    <t>5-1438*</t>
  </si>
  <si>
    <t>5-1439*</t>
  </si>
  <si>
    <t>5-10387</t>
  </si>
  <si>
    <t>5-713*</t>
  </si>
  <si>
    <t>5-709*</t>
  </si>
  <si>
    <t>5-711*</t>
  </si>
  <si>
    <t>5-712*</t>
  </si>
  <si>
    <t>Потенциометр ппб 1а 680 ом</t>
  </si>
  <si>
    <t>5-708*</t>
  </si>
  <si>
    <t>Потенциометр ппб 3 470 ом</t>
  </si>
  <si>
    <t>5-7909*</t>
  </si>
  <si>
    <t>5-756*</t>
  </si>
  <si>
    <t>5-761*</t>
  </si>
  <si>
    <t>5-751*</t>
  </si>
  <si>
    <t>5-762*</t>
  </si>
  <si>
    <t>5-757*</t>
  </si>
  <si>
    <t>5-752*</t>
  </si>
  <si>
    <t>5-758*</t>
  </si>
  <si>
    <t>5-749*</t>
  </si>
  <si>
    <t>5-753*</t>
  </si>
  <si>
    <t>5-750*</t>
  </si>
  <si>
    <t>5-754*</t>
  </si>
  <si>
    <t>5-760*</t>
  </si>
  <si>
    <t>5-755*</t>
  </si>
  <si>
    <t>5-771*</t>
  </si>
  <si>
    <t>5-764*</t>
  </si>
  <si>
    <t>Потенциометр ППЗ 41 1кОм</t>
  </si>
  <si>
    <t>5-8898*</t>
  </si>
  <si>
    <t>5-768*</t>
  </si>
  <si>
    <t>5-772*</t>
  </si>
  <si>
    <t>5-766*</t>
  </si>
  <si>
    <t>5-767*</t>
  </si>
  <si>
    <t>5-770*</t>
  </si>
  <si>
    <t>5-765*</t>
  </si>
  <si>
    <t>5-769*</t>
  </si>
  <si>
    <t>5-778*</t>
  </si>
  <si>
    <t>Потенциометр ППЗ 43 1,5кОм</t>
  </si>
  <si>
    <t>5-1444*</t>
  </si>
  <si>
    <t>5-779*</t>
  </si>
  <si>
    <t>5-786*</t>
  </si>
  <si>
    <t>5-784*</t>
  </si>
  <si>
    <t>5-775*</t>
  </si>
  <si>
    <t>5-780*</t>
  </si>
  <si>
    <t>5-776*</t>
  </si>
  <si>
    <t>5-781*</t>
  </si>
  <si>
    <t>5-785*</t>
  </si>
  <si>
    <t>5-777*</t>
  </si>
  <si>
    <t>5-774*</t>
  </si>
  <si>
    <t>5-783*</t>
  </si>
  <si>
    <t>5-810*</t>
  </si>
  <si>
    <t>5-790*</t>
  </si>
  <si>
    <t>5-788*</t>
  </si>
  <si>
    <t>5-791*</t>
  </si>
  <si>
    <t>5-789*</t>
  </si>
  <si>
    <t>5-792*</t>
  </si>
  <si>
    <t>5-796*</t>
  </si>
  <si>
    <t>5-793*</t>
  </si>
  <si>
    <t>5-794*</t>
  </si>
  <si>
    <t>5-795*</t>
  </si>
  <si>
    <t>5-799*</t>
  </si>
  <si>
    <t>5-800*</t>
  </si>
  <si>
    <t>5-797*</t>
  </si>
  <si>
    <t>Потенциометр ппз 47 4,7 ком</t>
  </si>
  <si>
    <t>5-803*</t>
  </si>
  <si>
    <t>5-801*</t>
  </si>
  <si>
    <t>5-798*</t>
  </si>
  <si>
    <t>Потенциометр сп 1 33 ком</t>
  </si>
  <si>
    <t>5-1310*</t>
  </si>
  <si>
    <t>Потенциометр сп 4 0.5 1мом</t>
  </si>
  <si>
    <t>5-1051*</t>
  </si>
  <si>
    <t>5-1198*</t>
  </si>
  <si>
    <t>Потенциометр сп1 1 мом</t>
  </si>
  <si>
    <t>5-1180*</t>
  </si>
  <si>
    <t>Потенциометр сп1 1,5 ком</t>
  </si>
  <si>
    <t>5-1332*</t>
  </si>
  <si>
    <t>Потенциометр сп1 1,5 мом</t>
  </si>
  <si>
    <t>5-1302*</t>
  </si>
  <si>
    <t>Потенциометр сп1 10 ком</t>
  </si>
  <si>
    <t>5-1176*</t>
  </si>
  <si>
    <t>Потенциометр сп1 15 ком</t>
  </si>
  <si>
    <t>5-1312*</t>
  </si>
  <si>
    <t>Потенциометр сп1 150 ком</t>
  </si>
  <si>
    <t>5-1200*</t>
  </si>
  <si>
    <t>Потенциометр сп1 2,2 ком</t>
  </si>
  <si>
    <t>5-1314*</t>
  </si>
  <si>
    <t>Потенциометр сп1 2,2 мом</t>
  </si>
  <si>
    <t>5-1303*</t>
  </si>
  <si>
    <t>Потенциометр сп1 22 ком</t>
  </si>
  <si>
    <t>5-1330*</t>
  </si>
  <si>
    <t>Потенциометр сп1 220 ком</t>
  </si>
  <si>
    <t>5-1311*</t>
  </si>
  <si>
    <t>Потенциометр сп1 330 ком</t>
  </si>
  <si>
    <t>5-1331*</t>
  </si>
  <si>
    <t>Потенциометр сп1 4,7 ком</t>
  </si>
  <si>
    <t>5-1175*</t>
  </si>
  <si>
    <t>Потенциометр сп1 4,7 мом</t>
  </si>
  <si>
    <t>5-1305*</t>
  </si>
  <si>
    <t>Потенциометр сп1 47 ком</t>
  </si>
  <si>
    <t>5-1177*</t>
  </si>
  <si>
    <t>Потенциометр сп1 470 ком</t>
  </si>
  <si>
    <t>5-1201*</t>
  </si>
  <si>
    <t>Потенциометр сп1 470 ом</t>
  </si>
  <si>
    <t>5-1203*</t>
  </si>
  <si>
    <t>Потенциометр сп1 6,8 ком</t>
  </si>
  <si>
    <t>5-1313*</t>
  </si>
  <si>
    <t>Потенциометр сп1 68 ком</t>
  </si>
  <si>
    <t>5-1178*</t>
  </si>
  <si>
    <t>Потенциометр сп1 680 ком</t>
  </si>
  <si>
    <t>5-1202*</t>
  </si>
  <si>
    <t>Потенциометр сп2 2 0,5 220ом</t>
  </si>
  <si>
    <t>5-1208*</t>
  </si>
  <si>
    <t>Потенциометр сп2 2 2 10 ком</t>
  </si>
  <si>
    <t>5-1209*</t>
  </si>
  <si>
    <t>Потенциометр сп2 2 2,2 ком</t>
  </si>
  <si>
    <t>5-1210*</t>
  </si>
  <si>
    <t>Потенциометр сп2 3б 330ом</t>
  </si>
  <si>
    <t>5-1445*</t>
  </si>
  <si>
    <t>Потенциометр сп2 680 ом</t>
  </si>
  <si>
    <t>5-1205*</t>
  </si>
  <si>
    <t>5-6311*</t>
  </si>
  <si>
    <t>Потенциометр сп3 0,5 10 0,25 33 ком</t>
  </si>
  <si>
    <t>5-1207*</t>
  </si>
  <si>
    <t>Потенциометр сп3 0.25 10ком</t>
  </si>
  <si>
    <t>5-1401*</t>
  </si>
  <si>
    <t>Потенциометр сп3 0.25 470ком</t>
  </si>
  <si>
    <t>5-1420*</t>
  </si>
  <si>
    <t>Потенциометр сп3 16 0.125 1ком</t>
  </si>
  <si>
    <t>5-6310*</t>
  </si>
  <si>
    <t>Потенциометр сп3 16б 0.125 220ком</t>
  </si>
  <si>
    <t>5-6313*</t>
  </si>
  <si>
    <t>5-1306*</t>
  </si>
  <si>
    <t>5-1185*</t>
  </si>
  <si>
    <t>Потенциометр сп3 16б 47ком</t>
  </si>
  <si>
    <t>5-6312*</t>
  </si>
  <si>
    <t>Потенциометр сп3 29вм 1мом</t>
  </si>
  <si>
    <t>5-6323*</t>
  </si>
  <si>
    <t>Потенциометр сп3 4ам 47ком</t>
  </si>
  <si>
    <t>5-6309*</t>
  </si>
  <si>
    <t>Потенциометр сп3 9 1.5ком</t>
  </si>
  <si>
    <t>5-1424*</t>
  </si>
  <si>
    <t>Потенциометр сп3 9 1.5мом</t>
  </si>
  <si>
    <t>5-1422*</t>
  </si>
  <si>
    <t>Потенциометр сп3 9 100ком</t>
  </si>
  <si>
    <t>5-1432*</t>
  </si>
  <si>
    <t>Потенциометр сп3 9 10ком</t>
  </si>
  <si>
    <t>5-1428*</t>
  </si>
  <si>
    <t>Потенциометр сп3 9 150ком</t>
  </si>
  <si>
    <t>5-1433*</t>
  </si>
  <si>
    <t>Потенциометр сп3 9 15ком</t>
  </si>
  <si>
    <t>5-1429*</t>
  </si>
  <si>
    <t>Потенциометр сп3 9 1мом</t>
  </si>
  <si>
    <t>5-1421*</t>
  </si>
  <si>
    <t>Потенциометр сп3 9 2.2ком</t>
  </si>
  <si>
    <t>5-1425*</t>
  </si>
  <si>
    <t>Потенциометр сп3 9 220ком</t>
  </si>
  <si>
    <t>5-1434*</t>
  </si>
  <si>
    <t>Потенциометр сп3 9 22ком</t>
  </si>
  <si>
    <t>5-1430*</t>
  </si>
  <si>
    <t>Потенциометр сп3 9 3.3мом</t>
  </si>
  <si>
    <t>5-1423*</t>
  </si>
  <si>
    <t>Потенциометр сп3 9 330ком</t>
  </si>
  <si>
    <t>5-1435*</t>
  </si>
  <si>
    <t>Потенциометр сп3 9 4.7ком</t>
  </si>
  <si>
    <t>5-1426*</t>
  </si>
  <si>
    <t>Потенциометр сп3 9 470ком</t>
  </si>
  <si>
    <t>5-1436*</t>
  </si>
  <si>
    <t>Потенциометр сп3 9 6.8ком</t>
  </si>
  <si>
    <t>5-1427*</t>
  </si>
  <si>
    <t>5-1418*</t>
  </si>
  <si>
    <t>Потенциометр сп3 9а 33ком</t>
  </si>
  <si>
    <t>5-6314*</t>
  </si>
  <si>
    <t>Потенциометр сп3 9а 4,7мом</t>
  </si>
  <si>
    <t>5-1419*</t>
  </si>
  <si>
    <t>5-1206*</t>
  </si>
  <si>
    <t>5-6318*</t>
  </si>
  <si>
    <t>5-6317*</t>
  </si>
  <si>
    <t>5-6316*</t>
  </si>
  <si>
    <t>5-6315*</t>
  </si>
  <si>
    <t>5-6301*</t>
  </si>
  <si>
    <t>5-6305*</t>
  </si>
  <si>
    <t>5-6302*</t>
  </si>
  <si>
    <t>5-6304*</t>
  </si>
  <si>
    <t>5-6303*</t>
  </si>
  <si>
    <t>5-6300*</t>
  </si>
  <si>
    <t>5-10498</t>
  </si>
  <si>
    <t>5-6308*</t>
  </si>
  <si>
    <t>Потенциометр сп4 0.5 680 ком</t>
  </si>
  <si>
    <t>5-1186*</t>
  </si>
  <si>
    <t>5-7894*</t>
  </si>
  <si>
    <t>5-7878*</t>
  </si>
  <si>
    <t>Потенциометр сп5 10 ком</t>
  </si>
  <si>
    <t>5-1412*</t>
  </si>
  <si>
    <t>5-1404*</t>
  </si>
  <si>
    <t>Потенциометр сп5 2,2 ком</t>
  </si>
  <si>
    <t>5-1411*</t>
  </si>
  <si>
    <t>Потенциометр сп5 3,3 ком</t>
  </si>
  <si>
    <t>5-1416*</t>
  </si>
  <si>
    <t>Потенциометр сп5 4,7 ком</t>
  </si>
  <si>
    <t>5-1417*</t>
  </si>
  <si>
    <t>Потенциометр сп5 50ма 1ком</t>
  </si>
  <si>
    <t>5-6299*</t>
  </si>
  <si>
    <t>5-6293*</t>
  </si>
  <si>
    <t>5-6296*</t>
  </si>
  <si>
    <t>5-6294*</t>
  </si>
  <si>
    <t>5-6298*</t>
  </si>
  <si>
    <t>5-8568*</t>
  </si>
  <si>
    <t>5-6292*</t>
  </si>
  <si>
    <t>5-8516*</t>
  </si>
  <si>
    <t>Потенциометр спе4 22 ком</t>
  </si>
  <si>
    <t>5-1187*</t>
  </si>
  <si>
    <t>5-1016*</t>
  </si>
  <si>
    <t>5-1015*</t>
  </si>
  <si>
    <t>5-1017*</t>
  </si>
  <si>
    <t>5-1018*</t>
  </si>
  <si>
    <t>5-1019*</t>
  </si>
  <si>
    <t>5-1026*</t>
  </si>
  <si>
    <t>5-1038*</t>
  </si>
  <si>
    <t>5-1027*</t>
  </si>
  <si>
    <t>5-1040*</t>
  </si>
  <si>
    <t>Потенциометр спо 0,15 120ком</t>
  </si>
  <si>
    <t>5-4329*</t>
  </si>
  <si>
    <t>5-1028*</t>
  </si>
  <si>
    <t>5-1041*</t>
  </si>
  <si>
    <t>Потенциометр спо 0,15 150ком</t>
  </si>
  <si>
    <t>5-4330*</t>
  </si>
  <si>
    <t>5-1029*</t>
  </si>
  <si>
    <t>5-1042*</t>
  </si>
  <si>
    <t>Потенциометр спо 0,15 2,2 ком</t>
  </si>
  <si>
    <t>5-1319*</t>
  </si>
  <si>
    <t>5-1020*</t>
  </si>
  <si>
    <t>5-1030*</t>
  </si>
  <si>
    <t>5-1043*</t>
  </si>
  <si>
    <t>Потенциометр спо 0,15 220ком</t>
  </si>
  <si>
    <t>5-4331*</t>
  </si>
  <si>
    <t>5-1031*</t>
  </si>
  <si>
    <t>Потенциометр спо 0,15 270 ом</t>
  </si>
  <si>
    <t>5-1321*</t>
  </si>
  <si>
    <t>Потенциометр спо 0,15 270ком</t>
  </si>
  <si>
    <t>5-4332*</t>
  </si>
  <si>
    <t>5-1021*</t>
  </si>
  <si>
    <t>5-1022*</t>
  </si>
  <si>
    <t>5-1032*</t>
  </si>
  <si>
    <t>Потенциометр спо 0,15 330 ом</t>
  </si>
  <si>
    <t>5-1322*</t>
  </si>
  <si>
    <t>Потенциометр спо 0,15 330ком</t>
  </si>
  <si>
    <t>5-4333*</t>
  </si>
  <si>
    <t>Потенциометр спо 0,15 390 ом</t>
  </si>
  <si>
    <t>5-1323*</t>
  </si>
  <si>
    <t>Потенциометр спо 0,15 390ком</t>
  </si>
  <si>
    <t>5-4334*</t>
  </si>
  <si>
    <t>5-1033*</t>
  </si>
  <si>
    <t>Потенциометр спо 0,15 470 ом</t>
  </si>
  <si>
    <t>5-1324*</t>
  </si>
  <si>
    <t>Потенциометр спо 0,15 470ком</t>
  </si>
  <si>
    <t>5-4335*</t>
  </si>
  <si>
    <t>5-1023*</t>
  </si>
  <si>
    <t>5-1024*</t>
  </si>
  <si>
    <t>Потенциометр спо 0,15 510 ом</t>
  </si>
  <si>
    <t>5-1325*</t>
  </si>
  <si>
    <t>Потенциометр спо 0,15 510ком</t>
  </si>
  <si>
    <t>5-4336*</t>
  </si>
  <si>
    <t>5-1035*</t>
  </si>
  <si>
    <t>Потенциометр спо 0,15 560 ом</t>
  </si>
  <si>
    <t>5-1326*</t>
  </si>
  <si>
    <t>Потенциометр спо 0,15 6,8 ком</t>
  </si>
  <si>
    <t>5-1320*</t>
  </si>
  <si>
    <t>5-1036*</t>
  </si>
  <si>
    <t>Потенциометр спо 0,15 680 ом</t>
  </si>
  <si>
    <t>5-1327*</t>
  </si>
  <si>
    <t>Потенциометр спо 0,15 680ком</t>
  </si>
  <si>
    <t>5-4337*</t>
  </si>
  <si>
    <t>5-1025*</t>
  </si>
  <si>
    <t>5-1037*</t>
  </si>
  <si>
    <t>Потенциометр спо 0,15 820 ком</t>
  </si>
  <si>
    <t>5-1328*</t>
  </si>
  <si>
    <t>Потенциометр спо 0,5 1 ком</t>
  </si>
  <si>
    <t>5-1122*</t>
  </si>
  <si>
    <t>Потенциометр спо 0,5 1 мом</t>
  </si>
  <si>
    <t>5-1158*</t>
  </si>
  <si>
    <t>Потенциометр спо 0,5 1,2 мом</t>
  </si>
  <si>
    <t>5-1159*</t>
  </si>
  <si>
    <t>Потенциометр спо 0,5 1,5 мом</t>
  </si>
  <si>
    <t>5-1160*</t>
  </si>
  <si>
    <t>Потенциометр спо 0,5 1,8 ком</t>
  </si>
  <si>
    <t>5-1123*</t>
  </si>
  <si>
    <t>Потенциометр спо 0,5 1,8 мом</t>
  </si>
  <si>
    <t>5-1161*</t>
  </si>
  <si>
    <t>Потенциометр спо 0,5 100 ком</t>
  </si>
  <si>
    <t>5-1145*</t>
  </si>
  <si>
    <t>Потенциометр спо 0,5 100 ом</t>
  </si>
  <si>
    <t>5-1110*</t>
  </si>
  <si>
    <t>Потенциометр спо 0,5 12 ком</t>
  </si>
  <si>
    <t>5-1134*</t>
  </si>
  <si>
    <t>Потенциометр спо 0,5 120 ком</t>
  </si>
  <si>
    <t>5-1146*</t>
  </si>
  <si>
    <t>Потенциометр спо 0,5 120 ом</t>
  </si>
  <si>
    <t>5-1111*</t>
  </si>
  <si>
    <t>Потенциометр спо 0,5 15 ком</t>
  </si>
  <si>
    <t>5-1133*</t>
  </si>
  <si>
    <t>Потенциометр спо 0,5 150 ком</t>
  </si>
  <si>
    <t>5-1147*</t>
  </si>
  <si>
    <t>Потенциометр спо 0,5 150 ом</t>
  </si>
  <si>
    <t>5-1166*</t>
  </si>
  <si>
    <t>Потенциометр спо 0,5 18 ком</t>
  </si>
  <si>
    <t>5-1135*</t>
  </si>
  <si>
    <t>Потенциометр спо 0,5 180 ком</t>
  </si>
  <si>
    <t>5-1148*</t>
  </si>
  <si>
    <t>Потенциометр спо 0,5 180 ом</t>
  </si>
  <si>
    <t>5-1112*</t>
  </si>
  <si>
    <t>Потенциометр спо 0,5 2,2 ком</t>
  </si>
  <si>
    <t>5-1124*</t>
  </si>
  <si>
    <t>Потенциометр спо 0,5 2,2 мом</t>
  </si>
  <si>
    <t>5-1162*</t>
  </si>
  <si>
    <t>Потенциометр спо 0,5 2,7 ком</t>
  </si>
  <si>
    <t>5-1125*</t>
  </si>
  <si>
    <t>Потенциометр спо 0,5 2,7 мом</t>
  </si>
  <si>
    <t>5-1163*</t>
  </si>
  <si>
    <t>Потенциометр спо 0,5 22 ком</t>
  </si>
  <si>
    <t>5-1136*</t>
  </si>
  <si>
    <t>Потенциометр спо 0,5 220 ом</t>
  </si>
  <si>
    <t>5-1113*</t>
  </si>
  <si>
    <t>Потенциометр спо 0,5 27 ком</t>
  </si>
  <si>
    <t>5-1137*</t>
  </si>
  <si>
    <t>Потенциометр спо 0,5 270 ком</t>
  </si>
  <si>
    <t>5-1150*</t>
  </si>
  <si>
    <t>Потенциометр спо 0,5 270 ом</t>
  </si>
  <si>
    <t>5-1114*</t>
  </si>
  <si>
    <t>Потенциометр спо 0,5 3,3 ком</t>
  </si>
  <si>
    <t>5-1126*</t>
  </si>
  <si>
    <t>Потенциометр спо 0,5 3,3 мом</t>
  </si>
  <si>
    <t>5-1164*</t>
  </si>
  <si>
    <t>Потенциометр спо 0,5 3,9 ком</t>
  </si>
  <si>
    <t>5-1127*</t>
  </si>
  <si>
    <t>Потенциометр спо 0,5 33 ком</t>
  </si>
  <si>
    <t>5-1138*</t>
  </si>
  <si>
    <t>Потенциометр спо 0,5 330 ком</t>
  </si>
  <si>
    <t>5-1151*</t>
  </si>
  <si>
    <t>Потенциометр спо 0,5 330 ом</t>
  </si>
  <si>
    <t>5-1115*</t>
  </si>
  <si>
    <t>Потенциометр спо 0,5 39 ком</t>
  </si>
  <si>
    <t>5-1139*</t>
  </si>
  <si>
    <t>Потенциометр спо 0,5 390 ком</t>
  </si>
  <si>
    <t>5-1152*</t>
  </si>
  <si>
    <t>Потенциометр спо 0,5 390 ом</t>
  </si>
  <si>
    <t>5-1116*</t>
  </si>
  <si>
    <t>Потенциометр спо 0,5 4,7 ком</t>
  </si>
  <si>
    <t>5-1128*</t>
  </si>
  <si>
    <t>Потенциометр спо 0,5 4,7 мом</t>
  </si>
  <si>
    <t>5-1165*</t>
  </si>
  <si>
    <t>Потенциометр спо 0,5 47 ком</t>
  </si>
  <si>
    <t>5-1140*</t>
  </si>
  <si>
    <t>Потенциометр спо 0,5 470 ком</t>
  </si>
  <si>
    <t>5-1153*</t>
  </si>
  <si>
    <t>Потенциометр спо 0,5 470 ом</t>
  </si>
  <si>
    <t>5-1117*</t>
  </si>
  <si>
    <t>Потенциометр спо 0,5 5,1 ком</t>
  </si>
  <si>
    <t>5-1129*</t>
  </si>
  <si>
    <t>Потенциометр спо 0,5 51 ком</t>
  </si>
  <si>
    <t>5-1141*</t>
  </si>
  <si>
    <t>Потенциометр спо 0,5 510 ком</t>
  </si>
  <si>
    <t>5-1154*</t>
  </si>
  <si>
    <t>Потенциометр СПО 0,5 510ОМ</t>
  </si>
  <si>
    <t>5-1118*</t>
  </si>
  <si>
    <t>Потенциометр спо 0,5 56 ком</t>
  </si>
  <si>
    <t>5-1142*</t>
  </si>
  <si>
    <t>Потенциометр спо 0,5 560 ком</t>
  </si>
  <si>
    <t>5-1155*</t>
  </si>
  <si>
    <t>Потенциометр спо 0,5 560 ом</t>
  </si>
  <si>
    <t>5-1119*</t>
  </si>
  <si>
    <t>Потенциометр спо 0,5 6,8 ком</t>
  </si>
  <si>
    <t>5-1130*</t>
  </si>
  <si>
    <t>Потенциометр спо 0,5 68 ком</t>
  </si>
  <si>
    <t>5-1143*</t>
  </si>
  <si>
    <t>Потенциометр спо 0,5 680 ком</t>
  </si>
  <si>
    <t>5-1156*</t>
  </si>
  <si>
    <t>Потенциометр спо 0,5 680 ом</t>
  </si>
  <si>
    <t>5-1120*</t>
  </si>
  <si>
    <t>Потенциометр спо 0,5 8,2КОМ</t>
  </si>
  <si>
    <t>5-1131*</t>
  </si>
  <si>
    <t>Потенциометр спо 0,5 82 ком</t>
  </si>
  <si>
    <t>5-1144*</t>
  </si>
  <si>
    <t>Потенциометр спо 0,5 820 ком</t>
  </si>
  <si>
    <t>5-1157*</t>
  </si>
  <si>
    <t>Потенциометр спо 0,5 820 ом</t>
  </si>
  <si>
    <t>5-1121*</t>
  </si>
  <si>
    <t>Потенциометр спо 0.15 100ом</t>
  </si>
  <si>
    <t>5-23477*</t>
  </si>
  <si>
    <t>Потенциометр спо 1 1 ком</t>
  </si>
  <si>
    <t>5-4306*</t>
  </si>
  <si>
    <t>Потенциометр спо 1 1 мом</t>
  </si>
  <si>
    <t>5-4324*</t>
  </si>
  <si>
    <t>Потенциометр спо 1 1,2 ком</t>
  </si>
  <si>
    <t>5-4307*</t>
  </si>
  <si>
    <t>Потенциометр спо 1 1,5 мом</t>
  </si>
  <si>
    <t>5-4325*</t>
  </si>
  <si>
    <t>Потенциометр спо 1 10 ком</t>
  </si>
  <si>
    <t>5-4311*</t>
  </si>
  <si>
    <t>Потенциометр спо 1 100 0M</t>
  </si>
  <si>
    <t>5-4317*</t>
  </si>
  <si>
    <t>Потенциометр спо 1 120 ком</t>
  </si>
  <si>
    <t>5-4318*</t>
  </si>
  <si>
    <t>Потенциометр спо 1 15 ком</t>
  </si>
  <si>
    <t>5-4312*</t>
  </si>
  <si>
    <t>Потенциометр спо 1 150 ком</t>
  </si>
  <si>
    <t>5-4319*</t>
  </si>
  <si>
    <t>Потенциометр спо 1 150 ом</t>
  </si>
  <si>
    <t>5-4300*</t>
  </si>
  <si>
    <t>Потенциометр спо 1 2,2 ком</t>
  </si>
  <si>
    <t>5-4308*</t>
  </si>
  <si>
    <t>Потенциометр спо 1 2,2 мом</t>
  </si>
  <si>
    <t>5-4326*</t>
  </si>
  <si>
    <t>Потенциометр спо 1 22 ком</t>
  </si>
  <si>
    <t>5-4313*</t>
  </si>
  <si>
    <t>Потенциометр спо 1 220 ком</t>
  </si>
  <si>
    <t>5-4320*</t>
  </si>
  <si>
    <t>Потенциометр спо 1 270 ом</t>
  </si>
  <si>
    <t>5-4301*</t>
  </si>
  <si>
    <t>Потенциометр спо 1 47 ком</t>
  </si>
  <si>
    <t>5-4314*</t>
  </si>
  <si>
    <t>Потенциометр спо 1 470 ком</t>
  </si>
  <si>
    <t>5-4321*</t>
  </si>
  <si>
    <t>Потенциометр спо 1 470 ом</t>
  </si>
  <si>
    <t>5-4302*</t>
  </si>
  <si>
    <t>Потенциометр спо 1 5,1 ком</t>
  </si>
  <si>
    <t>5-4310*</t>
  </si>
  <si>
    <t>Потенциометр спо 1 51 ком</t>
  </si>
  <si>
    <t>5-4315*</t>
  </si>
  <si>
    <t>Потенциометр спо 1 560 ком</t>
  </si>
  <si>
    <t>5-4322*</t>
  </si>
  <si>
    <t>Потенциометр спо 1 560 ом</t>
  </si>
  <si>
    <t>5-4303*</t>
  </si>
  <si>
    <t>5-4304*</t>
  </si>
  <si>
    <t>Потенциометр спо 1 68 ком</t>
  </si>
  <si>
    <t>5-4316*</t>
  </si>
  <si>
    <t>Потенциометр спо 1 680 ком</t>
  </si>
  <si>
    <t>5-4323*</t>
  </si>
  <si>
    <t>Потенциометр спо 1 820 ом</t>
  </si>
  <si>
    <t>5-4305*</t>
  </si>
  <si>
    <t>Потенциометр спо 2 1,0 ком</t>
  </si>
  <si>
    <t>5-1073*</t>
  </si>
  <si>
    <t>Потенциометр спо 2 1,0 мом</t>
  </si>
  <si>
    <t>5-1065*</t>
  </si>
  <si>
    <t>Потенциометр спо 2 1,2 ком</t>
  </si>
  <si>
    <t>5-1074*</t>
  </si>
  <si>
    <t>Потенциометр спо 2 1,5 ком</t>
  </si>
  <si>
    <t>5-1075*</t>
  </si>
  <si>
    <t>Потенциометр спо 2 1,5 мом</t>
  </si>
  <si>
    <t>5-1066*</t>
  </si>
  <si>
    <t>Потенциометр спо 2 1,8 ком</t>
  </si>
  <si>
    <t>5-1076*</t>
  </si>
  <si>
    <t>Потенциометр спо 2 1,8 мом</t>
  </si>
  <si>
    <t>5-1067*</t>
  </si>
  <si>
    <t>Потенциометр спо 2 10 ком</t>
  </si>
  <si>
    <t>5-1085*</t>
  </si>
  <si>
    <t>Потенциометр спо 2 100 ком</t>
  </si>
  <si>
    <t>5-1098*</t>
  </si>
  <si>
    <t>Потенциометр спо 2 100 ом</t>
  </si>
  <si>
    <t>5-1056*</t>
  </si>
  <si>
    <t>Потенциометр спо 2 12 ком</t>
  </si>
  <si>
    <t>5-1086*</t>
  </si>
  <si>
    <t>Потенциометр спо 2 15 ком</t>
  </si>
  <si>
    <t>5-1087*</t>
  </si>
  <si>
    <t>Потенциометр спо 2 150 ком</t>
  </si>
  <si>
    <t>5-1099*</t>
  </si>
  <si>
    <t>Потенциометр спо 2 150 ом</t>
  </si>
  <si>
    <t>5-1057*</t>
  </si>
  <si>
    <t>Потенциометр спо 2 18 ком</t>
  </si>
  <si>
    <t>5-1088*</t>
  </si>
  <si>
    <t>Потенциометр спо 2 180 ком</t>
  </si>
  <si>
    <t>5-1100*</t>
  </si>
  <si>
    <t>Потенциометр спо 2 2,2 ком</t>
  </si>
  <si>
    <t>5-1077*</t>
  </si>
  <si>
    <t>Потенциометр спо 2 2,2 мом</t>
  </si>
  <si>
    <t>5-1068*</t>
  </si>
  <si>
    <t>Потенциометр спо 2 2,7 ком</t>
  </si>
  <si>
    <t>5-1078*</t>
  </si>
  <si>
    <t>Потенциометр спо 2 2,7 мом</t>
  </si>
  <si>
    <t>5-1069*</t>
  </si>
  <si>
    <t>Потенциометр спо 2 22 ком</t>
  </si>
  <si>
    <t>5-1089*</t>
  </si>
  <si>
    <t>Потенциометр спо 2 220 ком</t>
  </si>
  <si>
    <t>5-1101*</t>
  </si>
  <si>
    <t>Потенциометр спо 2 220 ом</t>
  </si>
  <si>
    <t>5-1058*</t>
  </si>
  <si>
    <t>Потенциометр спо 2 27 ком</t>
  </si>
  <si>
    <t>5-1090*</t>
  </si>
  <si>
    <t>Потенциометр спо 2 270 ком</t>
  </si>
  <si>
    <t>5-1102*</t>
  </si>
  <si>
    <t>Потенциометр спо 2 3,3 ком</t>
  </si>
  <si>
    <t>5-1079*</t>
  </si>
  <si>
    <t>Потенциометр спо 2 3,3 мом</t>
  </si>
  <si>
    <t>5-1070*</t>
  </si>
  <si>
    <t>Потенциометр спо 2 3,9 ком</t>
  </si>
  <si>
    <t>5-1080*</t>
  </si>
  <si>
    <t>Потенциометр спо 2 3,9 мом</t>
  </si>
  <si>
    <t>5-1071*</t>
  </si>
  <si>
    <t>Потенциометр спо 2 33 ком</t>
  </si>
  <si>
    <t>5-1091*</t>
  </si>
  <si>
    <t>Потенциометр спо 2 330 ком</t>
  </si>
  <si>
    <t>5-1103*</t>
  </si>
  <si>
    <t>Потенциометр спо 2 330 ом</t>
  </si>
  <si>
    <t>5-1059*</t>
  </si>
  <si>
    <t>Потенциометр спо 2 39 ком</t>
  </si>
  <si>
    <t>5-1092*</t>
  </si>
  <si>
    <t>Потенциометр спо 2 390 ком</t>
  </si>
  <si>
    <t>5-1104*</t>
  </si>
  <si>
    <t>Потенциометр спо 2 4,7 ком</t>
  </si>
  <si>
    <t>5-1081*</t>
  </si>
  <si>
    <t>Потенциометр спо 2 4,7 мом</t>
  </si>
  <si>
    <t>5-1072*</t>
  </si>
  <si>
    <t>Потенциометр спо 2 47 ком</t>
  </si>
  <si>
    <t>5-1093*</t>
  </si>
  <si>
    <t>Потенциометр спо 2 47 ом</t>
  </si>
  <si>
    <t>5-1054*</t>
  </si>
  <si>
    <t>5-1105*</t>
  </si>
  <si>
    <t>Потенциометр спо 2 470 ом</t>
  </si>
  <si>
    <t>5-1060*</t>
  </si>
  <si>
    <t>Потенциометр спо 2 5,6 ком</t>
  </si>
  <si>
    <t>5-1082*</t>
  </si>
  <si>
    <t>Потенциометр спо 2 51 ком</t>
  </si>
  <si>
    <t>5-1094*</t>
  </si>
  <si>
    <t>Потенциометр спо 2 51 ом</t>
  </si>
  <si>
    <t>5-1055*</t>
  </si>
  <si>
    <t>Потенциометр спо 2 510 ком</t>
  </si>
  <si>
    <t>5-1106*</t>
  </si>
  <si>
    <t>Потенциометр спо 2 510 ом</t>
  </si>
  <si>
    <t>5-1061*</t>
  </si>
  <si>
    <t>Потенциометр спо 2 56 ком</t>
  </si>
  <si>
    <t>5-1095*</t>
  </si>
  <si>
    <t>Потенциометр спо 2 560 ком</t>
  </si>
  <si>
    <t>5-1107*</t>
  </si>
  <si>
    <t>Потенциометр спо 2 560 ом</t>
  </si>
  <si>
    <t>5-1062*</t>
  </si>
  <si>
    <t>Потенциометр спо 2 6,8 ком</t>
  </si>
  <si>
    <t>5-1083*</t>
  </si>
  <si>
    <t>Потенциометр спо 2 68 ком</t>
  </si>
  <si>
    <t>5-1096*</t>
  </si>
  <si>
    <t>Потенциометр спо 2 680 ком</t>
  </si>
  <si>
    <t>5-1108*</t>
  </si>
  <si>
    <t>Потенциометр спо 2 680 ом</t>
  </si>
  <si>
    <t>5-1063*</t>
  </si>
  <si>
    <t>Потенциометр спо 2 8,2 ком</t>
  </si>
  <si>
    <t>5-1084*</t>
  </si>
  <si>
    <t>Потенциометр спо 2 82 ком</t>
  </si>
  <si>
    <t>5-1097*</t>
  </si>
  <si>
    <t>Потенциометр спо 2 820 ком</t>
  </si>
  <si>
    <t>5-1109*</t>
  </si>
  <si>
    <t>Потенциометр спо 2 820 ом</t>
  </si>
  <si>
    <t>5-1064*</t>
  </si>
  <si>
    <t>Разрядник р 1</t>
  </si>
  <si>
    <t>5-9790*</t>
  </si>
  <si>
    <t>Разрядник р28</t>
  </si>
  <si>
    <t>5-12069*</t>
  </si>
  <si>
    <t>Разрядник р3</t>
  </si>
  <si>
    <t>5-9793*</t>
  </si>
  <si>
    <t>Разрядник Р8</t>
  </si>
  <si>
    <t>5-8638*</t>
  </si>
  <si>
    <t>Разрядник рр 125б 6344140325</t>
  </si>
  <si>
    <t>5-9721*</t>
  </si>
  <si>
    <t>Разрядник рр 128</t>
  </si>
  <si>
    <t>5-12056*</t>
  </si>
  <si>
    <t>Разрядник рр 158 6344141125</t>
  </si>
  <si>
    <t>5-12901*</t>
  </si>
  <si>
    <t>Разрядник рр 21 6344139335</t>
  </si>
  <si>
    <t>5-9794*</t>
  </si>
  <si>
    <t>Разрядник рр 22</t>
  </si>
  <si>
    <t>5-9789*</t>
  </si>
  <si>
    <t>Разрядник рр 3 6344139265</t>
  </si>
  <si>
    <t>5-9788*</t>
  </si>
  <si>
    <t>Разрядник рр 32 6344139355</t>
  </si>
  <si>
    <t>5-9796*</t>
  </si>
  <si>
    <t>Разрядник рр 45 6344139365</t>
  </si>
  <si>
    <t>5-9797*</t>
  </si>
  <si>
    <t>Разрядник рр 46 6344139375</t>
  </si>
  <si>
    <t>5-9798*</t>
  </si>
  <si>
    <t>Разрядник рр 47 6344139385</t>
  </si>
  <si>
    <t>5-9799*</t>
  </si>
  <si>
    <t>Разрядник рр 49м 6344139395</t>
  </si>
  <si>
    <t>5-9800*</t>
  </si>
  <si>
    <t>Разрядник рр 57 6344139465</t>
  </si>
  <si>
    <t>5-9705*</t>
  </si>
  <si>
    <t>Разрядник рр 58 6344139485</t>
  </si>
  <si>
    <t>5-9706*</t>
  </si>
  <si>
    <t>Разрядник рр 6 6344139295</t>
  </si>
  <si>
    <t>5-9791*</t>
  </si>
  <si>
    <t>Разрядник рр 63</t>
  </si>
  <si>
    <t>5-12055*</t>
  </si>
  <si>
    <t>Разрядник рр 66 6344139565</t>
  </si>
  <si>
    <t>5-9712*</t>
  </si>
  <si>
    <t>Разрядник рр 73 6344139575</t>
  </si>
  <si>
    <t>5-9713*</t>
  </si>
  <si>
    <t>Разрядник рр 86 6344139645</t>
  </si>
  <si>
    <t>5-9715*</t>
  </si>
  <si>
    <t>Разрядник рр 9</t>
  </si>
  <si>
    <t>5-12052*</t>
  </si>
  <si>
    <t>5-12063*</t>
  </si>
  <si>
    <t>Разрядник РР132М</t>
  </si>
  <si>
    <t>5-8633*</t>
  </si>
  <si>
    <t>Разрядник РР173</t>
  </si>
  <si>
    <t>5-8634*</t>
  </si>
  <si>
    <t>Разрядник РР175</t>
  </si>
  <si>
    <t>5-8635*</t>
  </si>
  <si>
    <t>Разрядник РР185</t>
  </si>
  <si>
    <t>5-8636*</t>
  </si>
  <si>
    <t>Разрядник РР190</t>
  </si>
  <si>
    <t>5-8632*</t>
  </si>
  <si>
    <t>Разрядник РР5</t>
  </si>
  <si>
    <t>5-8631*</t>
  </si>
  <si>
    <t>Разрядник РР54</t>
  </si>
  <si>
    <t>5-8637*</t>
  </si>
  <si>
    <t>Разъем (вилка) РСГ32ТВ</t>
  </si>
  <si>
    <t>5-9621</t>
  </si>
  <si>
    <t>Разъем 2 PM 14K ПН4ГIBI</t>
  </si>
  <si>
    <t>5-8164</t>
  </si>
  <si>
    <t>Разъем 2рм18Б7ш1в1</t>
  </si>
  <si>
    <t>5-8120*</t>
  </si>
  <si>
    <t>Разъем 2РМД18Б4Ш5В1</t>
  </si>
  <si>
    <t>5-8116*</t>
  </si>
  <si>
    <t>Разъем 2рмд18кпн4г5в1</t>
  </si>
  <si>
    <t>5-8207*</t>
  </si>
  <si>
    <t>Разъем 2рмд18кпэ4г5в1</t>
  </si>
  <si>
    <t>5-8163*</t>
  </si>
  <si>
    <t>Разъем 2РМД33Б32Г5В1</t>
  </si>
  <si>
    <t>5-9167*</t>
  </si>
  <si>
    <t>Разъем 2РМД33Б32Ш5В1</t>
  </si>
  <si>
    <t>5-9168*</t>
  </si>
  <si>
    <t>Разъем 2рмт22б10ш1в1в</t>
  </si>
  <si>
    <t>5-8131*</t>
  </si>
  <si>
    <t>Разъем 2РМТ22КПЭ10Г1В1В</t>
  </si>
  <si>
    <t>5-10507</t>
  </si>
  <si>
    <t>Разъем 2РМТ22КУН10Г1В1В</t>
  </si>
  <si>
    <t>5-8573</t>
  </si>
  <si>
    <t>Разъем 2РМТ27КУЭ24Г1В1В</t>
  </si>
  <si>
    <t>5-10423</t>
  </si>
  <si>
    <t>Разъем 2РМТ30Б32Ш1В1В</t>
  </si>
  <si>
    <t>5-9513*</t>
  </si>
  <si>
    <t>Разъем 2РМТ30БПН32Г1В1</t>
  </si>
  <si>
    <t>5-9645</t>
  </si>
  <si>
    <t>Разъем 2РМТ4КПЭ19Г1ВВ</t>
  </si>
  <si>
    <t>5-9611</t>
  </si>
  <si>
    <t>5-8991*</t>
  </si>
  <si>
    <t>5-10021</t>
  </si>
  <si>
    <t>5-9673</t>
  </si>
  <si>
    <t>5-8990*</t>
  </si>
  <si>
    <t>5-6149*</t>
  </si>
  <si>
    <t>5-6139*</t>
  </si>
  <si>
    <t>Разъем ПС300</t>
  </si>
  <si>
    <t>5-8992*</t>
  </si>
  <si>
    <t>5-8158*</t>
  </si>
  <si>
    <t>5-9685</t>
  </si>
  <si>
    <t>5-8396*</t>
  </si>
  <si>
    <t>5-8204*</t>
  </si>
  <si>
    <t>5-8341*</t>
  </si>
  <si>
    <t>5-7980*</t>
  </si>
  <si>
    <t>5-9051*</t>
  </si>
  <si>
    <t>5-9406*</t>
  </si>
  <si>
    <t>5-8132*</t>
  </si>
  <si>
    <t>5-9218*</t>
  </si>
  <si>
    <t>5-9217*</t>
  </si>
  <si>
    <t>5-8205*</t>
  </si>
  <si>
    <t>5-8311*</t>
  </si>
  <si>
    <t>5-8200*</t>
  </si>
  <si>
    <t>5-10510</t>
  </si>
  <si>
    <t>5-9539</t>
  </si>
  <si>
    <t>5-9538</t>
  </si>
  <si>
    <t>5-8160*</t>
  </si>
  <si>
    <t>5-8156*</t>
  </si>
  <si>
    <t>5-8508*</t>
  </si>
  <si>
    <t>5-8157*</t>
  </si>
  <si>
    <t>5-8162*</t>
  </si>
  <si>
    <t>Разъем ШР20П4ЭШ8</t>
  </si>
  <si>
    <t>5-9623</t>
  </si>
  <si>
    <t>Разъем ШРГ48П26ЭШ2</t>
  </si>
  <si>
    <t>5-9537*</t>
  </si>
  <si>
    <t>5-6138*</t>
  </si>
  <si>
    <t>Разьем р32п9нг2</t>
  </si>
  <si>
    <t>5-5676*</t>
  </si>
  <si>
    <t>5-5661*</t>
  </si>
  <si>
    <t>5-5663*</t>
  </si>
  <si>
    <t>5-5665*</t>
  </si>
  <si>
    <t>5-23340*</t>
  </si>
  <si>
    <t>5-5669*</t>
  </si>
  <si>
    <t>5-5671*</t>
  </si>
  <si>
    <t>5-6373*</t>
  </si>
  <si>
    <t>Разьем ршавпб6</t>
  </si>
  <si>
    <t>5-5667*</t>
  </si>
  <si>
    <t>5-5672*</t>
  </si>
  <si>
    <t>5-5668*</t>
  </si>
  <si>
    <t>Разьем ршаг14</t>
  </si>
  <si>
    <t>5-5675*</t>
  </si>
  <si>
    <t>Разьем ршаг20</t>
  </si>
  <si>
    <t>5-5674*</t>
  </si>
  <si>
    <t>5-5670*</t>
  </si>
  <si>
    <t>5-5673*</t>
  </si>
  <si>
    <t>5-5666*</t>
  </si>
  <si>
    <t>Разьем шр20у3эш7</t>
  </si>
  <si>
    <t>5-5684*</t>
  </si>
  <si>
    <t>Разьем шр28п6нш4</t>
  </si>
  <si>
    <t>5-5689*</t>
  </si>
  <si>
    <t>Разьем шр28п7нг9</t>
  </si>
  <si>
    <t>5-5690*</t>
  </si>
  <si>
    <t>Разьем шр28п7эш9</t>
  </si>
  <si>
    <t>5-5692*</t>
  </si>
  <si>
    <t>Разьем шр32 у8 нг3</t>
  </si>
  <si>
    <t>5-11301*</t>
  </si>
  <si>
    <t>Разьем шр32п10нш1</t>
  </si>
  <si>
    <t>5-5679*</t>
  </si>
  <si>
    <t>Разьем шр32п12нш1</t>
  </si>
  <si>
    <t>5-5678*</t>
  </si>
  <si>
    <t>Разьем шр32п12эш1</t>
  </si>
  <si>
    <t>5-5681*</t>
  </si>
  <si>
    <t>Разьем шр32у12нш3</t>
  </si>
  <si>
    <t>5-5677*</t>
  </si>
  <si>
    <t>Разьем шр40у14эш2</t>
  </si>
  <si>
    <t>5-5687*</t>
  </si>
  <si>
    <t>Разьем шр40у16эг2</t>
  </si>
  <si>
    <t>5-5685*</t>
  </si>
  <si>
    <t>Разьем шр48у20эг1</t>
  </si>
  <si>
    <t>5-5693*</t>
  </si>
  <si>
    <t>Разьем шрг20п4эш4</t>
  </si>
  <si>
    <t>5-5682*</t>
  </si>
  <si>
    <t>Разьем шрг20п4эш8</t>
  </si>
  <si>
    <t>5-5683*</t>
  </si>
  <si>
    <t>5-8794*</t>
  </si>
  <si>
    <t>Резистор 2РМТ22БПН4Ш3В1В</t>
  </si>
  <si>
    <t>5-9682</t>
  </si>
  <si>
    <t>5-9688</t>
  </si>
  <si>
    <t>5-9689</t>
  </si>
  <si>
    <t>5-10993/2</t>
  </si>
  <si>
    <t>5-9690</t>
  </si>
  <si>
    <t>5-9691</t>
  </si>
  <si>
    <t>5-9541*</t>
  </si>
  <si>
    <t>Резистор вс 0,25 1,5 ком</t>
  </si>
  <si>
    <t>5-1388*</t>
  </si>
  <si>
    <t>Резистор вс 0,25 100 ом</t>
  </si>
  <si>
    <t>5-1384*</t>
  </si>
  <si>
    <t>Резистор вс 0,25 15 ком</t>
  </si>
  <si>
    <t>5-1391*</t>
  </si>
  <si>
    <t>Резистор вс 0,25 150 ком</t>
  </si>
  <si>
    <t>5-1390*</t>
  </si>
  <si>
    <t>Резистор вс 0,25 27 ом</t>
  </si>
  <si>
    <t>5-1387*</t>
  </si>
  <si>
    <t>Резистор вс 0,25 30 ом</t>
  </si>
  <si>
    <t>5-1382*</t>
  </si>
  <si>
    <t>Резистор вс 0,25 33 ом</t>
  </si>
  <si>
    <t>5-1383*</t>
  </si>
  <si>
    <t>Резистор вс 0,25 47 ом</t>
  </si>
  <si>
    <t>5-1385*</t>
  </si>
  <si>
    <t>Резистор вс 0,25 510 ом</t>
  </si>
  <si>
    <t>5-1386*</t>
  </si>
  <si>
    <t>Резистор вс 0,25 8,2 ком</t>
  </si>
  <si>
    <t>5-1389*</t>
  </si>
  <si>
    <t>Резистор вс 0,5 1 ком</t>
  </si>
  <si>
    <t>5-1392*</t>
  </si>
  <si>
    <t>Резистор вс 0,5 100 ком</t>
  </si>
  <si>
    <t>5-1393*</t>
  </si>
  <si>
    <t>Резистор вс 0.25 4,7ком</t>
  </si>
  <si>
    <t>5-1589*</t>
  </si>
  <si>
    <t>Резистор вс 0.5 100ом</t>
  </si>
  <si>
    <t>5-1590*</t>
  </si>
  <si>
    <t>Резистор вс 0.5 510ком</t>
  </si>
  <si>
    <t>5-1594*</t>
  </si>
  <si>
    <t>Резистор вс 2 2ком</t>
  </si>
  <si>
    <t>5-1600*</t>
  </si>
  <si>
    <t>Резистор вс 2 51ом</t>
  </si>
  <si>
    <t>5-1595*</t>
  </si>
  <si>
    <t>Резистор вс 2 68ом</t>
  </si>
  <si>
    <t>5-1596*</t>
  </si>
  <si>
    <t>Резистор вс о.5 11ком</t>
  </si>
  <si>
    <t>5-1593*</t>
  </si>
  <si>
    <t>5-11318*</t>
  </si>
  <si>
    <t>Резистор вс0.5 180ом</t>
  </si>
  <si>
    <t>5-1591*</t>
  </si>
  <si>
    <t>Резистор вс0.5 5.1ком</t>
  </si>
  <si>
    <t>5-1592*</t>
  </si>
  <si>
    <t>Резистор вс2 100 ом</t>
  </si>
  <si>
    <t>5-1597*</t>
  </si>
  <si>
    <t>Резистор вс2 100ком</t>
  </si>
  <si>
    <t>5-1606*</t>
  </si>
  <si>
    <t>Резистор вс2 10ком</t>
  </si>
  <si>
    <t>5-1603*</t>
  </si>
  <si>
    <t>Резистор вс2 13ком</t>
  </si>
  <si>
    <t>5-1604*</t>
  </si>
  <si>
    <t>Резистор вс2 150ком</t>
  </si>
  <si>
    <t>5-1607*</t>
  </si>
  <si>
    <t>Резистор вс2 2,2ком</t>
  </si>
  <si>
    <t>5-1601*</t>
  </si>
  <si>
    <t>Резистор вс2 3ком</t>
  </si>
  <si>
    <t>5-1602*</t>
  </si>
  <si>
    <t>Резистор вс2 470ом</t>
  </si>
  <si>
    <t>5-1598*</t>
  </si>
  <si>
    <t>Резистор вс5 15ком</t>
  </si>
  <si>
    <t>5-1611*</t>
  </si>
  <si>
    <t>Резистор вс5 3.6ком</t>
  </si>
  <si>
    <t>5-1610*</t>
  </si>
  <si>
    <t>Резистор вс5 47ом</t>
  </si>
  <si>
    <t>5-1608*</t>
  </si>
  <si>
    <t>Резистор кэв 5 100мом 0131124695</t>
  </si>
  <si>
    <t>5-1053*</t>
  </si>
  <si>
    <t>5-19997*</t>
  </si>
  <si>
    <t>5-19998*</t>
  </si>
  <si>
    <t>Резистор кэв0.5 1.5 мом</t>
  </si>
  <si>
    <t>5-19992*</t>
  </si>
  <si>
    <t>Резистор кэв0.5 100 мом</t>
  </si>
  <si>
    <t>5-19996*</t>
  </si>
  <si>
    <t>Резистор кэв0.5 2.2 мом</t>
  </si>
  <si>
    <t>5-19993*</t>
  </si>
  <si>
    <t>Резистор кэв0.5 3.6 мом</t>
  </si>
  <si>
    <t>5-19994*</t>
  </si>
  <si>
    <t>Резистор кэв0.5 510 ком</t>
  </si>
  <si>
    <t>5-19989*</t>
  </si>
  <si>
    <t>Резистор кэв0.5 560 ком</t>
  </si>
  <si>
    <t>5-19988*</t>
  </si>
  <si>
    <t>Резистор кэв0.5 6.8 мом</t>
  </si>
  <si>
    <t>5-19995*</t>
  </si>
  <si>
    <t>Резистор кэв0.5 620 ком</t>
  </si>
  <si>
    <t>5-19990*</t>
  </si>
  <si>
    <t>Резистор кэв0.5 680 ком</t>
  </si>
  <si>
    <t>5-19991*</t>
  </si>
  <si>
    <t>Резистор кэв5 180 мом</t>
  </si>
  <si>
    <t>5-19987*</t>
  </si>
  <si>
    <t>Резистор кэв5 220 мом</t>
  </si>
  <si>
    <t>5-19986*</t>
  </si>
  <si>
    <t>5-9238*</t>
  </si>
  <si>
    <t>Резистор омлт 0,125 1 мом 601164</t>
  </si>
  <si>
    <t>5-28*</t>
  </si>
  <si>
    <t>5-12*</t>
  </si>
  <si>
    <t>5-14*</t>
  </si>
  <si>
    <t>Резистор ОМЛТ 0,125 100КОМ</t>
  </si>
  <si>
    <t>5-23543*</t>
  </si>
  <si>
    <t>5-19*</t>
  </si>
  <si>
    <t>5-6*</t>
  </si>
  <si>
    <t>5-20*</t>
  </si>
  <si>
    <t>Резистор омлт 0,125 150 ом 601164</t>
  </si>
  <si>
    <t>5-7*</t>
  </si>
  <si>
    <t>5-26*</t>
  </si>
  <si>
    <t>5-10*</t>
  </si>
  <si>
    <t>5-1400*</t>
  </si>
  <si>
    <t>5-15*</t>
  </si>
  <si>
    <t>5-16*</t>
  </si>
  <si>
    <t>5-21*</t>
  </si>
  <si>
    <t>Резистор омлт 0,125 240 ом 601164</t>
  </si>
  <si>
    <t>5-3*</t>
  </si>
  <si>
    <t>5-1*</t>
  </si>
  <si>
    <t>5-17*</t>
  </si>
  <si>
    <t>Резистор омлт 0,125 43 ком</t>
  </si>
  <si>
    <t>5-24*</t>
  </si>
  <si>
    <t>5-27*</t>
  </si>
  <si>
    <t>5-25*</t>
  </si>
  <si>
    <t>5-23*</t>
  </si>
  <si>
    <t>5-318*</t>
  </si>
  <si>
    <t>5-119*</t>
  </si>
  <si>
    <t>5-62*</t>
  </si>
  <si>
    <t>5-120*</t>
  </si>
  <si>
    <t>5-63*</t>
  </si>
  <si>
    <t>5-121*</t>
  </si>
  <si>
    <t>5-64*</t>
  </si>
  <si>
    <t>5-122*</t>
  </si>
  <si>
    <t>5-123*</t>
  </si>
  <si>
    <t>5-74*</t>
  </si>
  <si>
    <t>5-39*</t>
  </si>
  <si>
    <t>5-97*</t>
  </si>
  <si>
    <t>5-40*</t>
  </si>
  <si>
    <t>5-76*</t>
  </si>
  <si>
    <t>5-98*</t>
  </si>
  <si>
    <t>5-41*</t>
  </si>
  <si>
    <t>5-77*</t>
  </si>
  <si>
    <t>5-99*</t>
  </si>
  <si>
    <t>5-42*</t>
  </si>
  <si>
    <t>5-78*</t>
  </si>
  <si>
    <t>5-79*</t>
  </si>
  <si>
    <t>5-101*</t>
  </si>
  <si>
    <t>5-44*</t>
  </si>
  <si>
    <t>5-80*</t>
  </si>
  <si>
    <t>5-102*</t>
  </si>
  <si>
    <t>5-124*</t>
  </si>
  <si>
    <t>Резистор омлт 0,25 2,2 ком</t>
  </si>
  <si>
    <t>5-319*</t>
  </si>
  <si>
    <t>5-125*</t>
  </si>
  <si>
    <t>5-126*</t>
  </si>
  <si>
    <t>5-127*</t>
  </si>
  <si>
    <t>5-46*</t>
  </si>
  <si>
    <t>5-81*</t>
  </si>
  <si>
    <t>5-103*</t>
  </si>
  <si>
    <t>5-47*</t>
  </si>
  <si>
    <t>5-82*</t>
  </si>
  <si>
    <t>5-29*</t>
  </si>
  <si>
    <t>5-104*</t>
  </si>
  <si>
    <t>5-48*</t>
  </si>
  <si>
    <t>5-83*</t>
  </si>
  <si>
    <t>5-30*</t>
  </si>
  <si>
    <t>5-105*</t>
  </si>
  <si>
    <t>5-49*</t>
  </si>
  <si>
    <t>5-65*</t>
  </si>
  <si>
    <t>5-66*</t>
  </si>
  <si>
    <t>5-84*</t>
  </si>
  <si>
    <t>5-31*</t>
  </si>
  <si>
    <t>5-106*</t>
  </si>
  <si>
    <t>5-50*</t>
  </si>
  <si>
    <t>5-51*</t>
  </si>
  <si>
    <t>5-86*</t>
  </si>
  <si>
    <t>5-108*</t>
  </si>
  <si>
    <t>5-32*</t>
  </si>
  <si>
    <t>5-109*</t>
  </si>
  <si>
    <t>5-67*</t>
  </si>
  <si>
    <t>5-88*</t>
  </si>
  <si>
    <t>5-89*</t>
  </si>
  <si>
    <t>5-1343*</t>
  </si>
  <si>
    <t>5-70*</t>
  </si>
  <si>
    <t>5-90*</t>
  </si>
  <si>
    <t>5-111*</t>
  </si>
  <si>
    <t>5-54*</t>
  </si>
  <si>
    <t>5-91*</t>
  </si>
  <si>
    <t>5-112*</t>
  </si>
  <si>
    <t>5-55*</t>
  </si>
  <si>
    <t>5-1337*</t>
  </si>
  <si>
    <t>5-113*</t>
  </si>
  <si>
    <t>5-56*</t>
  </si>
  <si>
    <t>5-93*</t>
  </si>
  <si>
    <t>5-35*</t>
  </si>
  <si>
    <t>Резистор омлт 0,25 680 ком 601165</t>
  </si>
  <si>
    <t>5-114*</t>
  </si>
  <si>
    <t>5-57*</t>
  </si>
  <si>
    <t>5-72*</t>
  </si>
  <si>
    <t>5-94*</t>
  </si>
  <si>
    <t>5-36*</t>
  </si>
  <si>
    <t>5-115*</t>
  </si>
  <si>
    <t>5-58*</t>
  </si>
  <si>
    <t>5-1341*</t>
  </si>
  <si>
    <t>5-95*</t>
  </si>
  <si>
    <t>5-37*</t>
  </si>
  <si>
    <t>5-116*</t>
  </si>
  <si>
    <t>5-59*</t>
  </si>
  <si>
    <t>5-73*</t>
  </si>
  <si>
    <t>5-96*</t>
  </si>
  <si>
    <t>5-38*</t>
  </si>
  <si>
    <t>5-117*</t>
  </si>
  <si>
    <t>5-317*</t>
  </si>
  <si>
    <t>5-915*</t>
  </si>
  <si>
    <t>5-916*</t>
  </si>
  <si>
    <t>5-344*</t>
  </si>
  <si>
    <t>5-345*</t>
  </si>
  <si>
    <t>5-917*</t>
  </si>
  <si>
    <t>5-346*</t>
  </si>
  <si>
    <t>5-918*</t>
  </si>
  <si>
    <t>5-347*</t>
  </si>
  <si>
    <t>5-919*</t>
  </si>
  <si>
    <t>5-348*</t>
  </si>
  <si>
    <t>5-920*</t>
  </si>
  <si>
    <t>5-349*</t>
  </si>
  <si>
    <t>5-921*</t>
  </si>
  <si>
    <t>5-867*</t>
  </si>
  <si>
    <t>5-891*</t>
  </si>
  <si>
    <t>5-868*</t>
  </si>
  <si>
    <t>5-892*</t>
  </si>
  <si>
    <t>5-321*</t>
  </si>
  <si>
    <t>5-869*</t>
  </si>
  <si>
    <t>5-322*</t>
  </si>
  <si>
    <t>5-893*</t>
  </si>
  <si>
    <t>5-870*</t>
  </si>
  <si>
    <t>5-894*</t>
  </si>
  <si>
    <t>5-323*</t>
  </si>
  <si>
    <t>5-871*</t>
  </si>
  <si>
    <t>5-324*</t>
  </si>
  <si>
    <t>5-895*</t>
  </si>
  <si>
    <t>5-872*</t>
  </si>
  <si>
    <t>5-896*</t>
  </si>
  <si>
    <t>5-325*</t>
  </si>
  <si>
    <t>5-873*</t>
  </si>
  <si>
    <t>5-897*</t>
  </si>
  <si>
    <t>5-326*</t>
  </si>
  <si>
    <t>5-343*</t>
  </si>
  <si>
    <t>5-350*</t>
  </si>
  <si>
    <t>5-922*</t>
  </si>
  <si>
    <t>5-923*</t>
  </si>
  <si>
    <t>5-851*</t>
  </si>
  <si>
    <t>5-852*</t>
  </si>
  <si>
    <t>5-924*</t>
  </si>
  <si>
    <t>5-925*</t>
  </si>
  <si>
    <t>5-853*</t>
  </si>
  <si>
    <t>5-874*</t>
  </si>
  <si>
    <t>5-898*</t>
  </si>
  <si>
    <t>5-1346*</t>
  </si>
  <si>
    <t>5-899*</t>
  </si>
  <si>
    <t>5-328*</t>
  </si>
  <si>
    <t>5-875*</t>
  </si>
  <si>
    <t>5-876*</t>
  </si>
  <si>
    <t>5-129*</t>
  </si>
  <si>
    <t>5-900*</t>
  </si>
  <si>
    <t>5-329*</t>
  </si>
  <si>
    <t>5-130*</t>
  </si>
  <si>
    <t>5-901*</t>
  </si>
  <si>
    <t>5-330*</t>
  </si>
  <si>
    <t>5-877*</t>
  </si>
  <si>
    <t>5-854*</t>
  </si>
  <si>
    <t>5-926*</t>
  </si>
  <si>
    <t>5-927*</t>
  </si>
  <si>
    <t>5-855*</t>
  </si>
  <si>
    <t>5-856*</t>
  </si>
  <si>
    <t>5-928*</t>
  </si>
  <si>
    <t>5-929*</t>
  </si>
  <si>
    <t>5-857*</t>
  </si>
  <si>
    <t>5-878*</t>
  </si>
  <si>
    <t>5-131*</t>
  </si>
  <si>
    <t>5-902*</t>
  </si>
  <si>
    <t>5-331*</t>
  </si>
  <si>
    <t>5-879*</t>
  </si>
  <si>
    <t>5-132*</t>
  </si>
  <si>
    <t>5-903*</t>
  </si>
  <si>
    <t>5-332*</t>
  </si>
  <si>
    <t>5-880*</t>
  </si>
  <si>
    <t>5-133*</t>
  </si>
  <si>
    <t>5-904*</t>
  </si>
  <si>
    <t>5-333*</t>
  </si>
  <si>
    <t>5-881*</t>
  </si>
  <si>
    <t>5-134*</t>
  </si>
  <si>
    <t>5-905*</t>
  </si>
  <si>
    <t>5-334*</t>
  </si>
  <si>
    <t>5-858*</t>
  </si>
  <si>
    <t>5-930*</t>
  </si>
  <si>
    <t>5-859*</t>
  </si>
  <si>
    <t>5-931*</t>
  </si>
  <si>
    <t>5-882*</t>
  </si>
  <si>
    <t>5-135*</t>
  </si>
  <si>
    <t>5-906*</t>
  </si>
  <si>
    <t>5-335*</t>
  </si>
  <si>
    <t>5-883*</t>
  </si>
  <si>
    <t>5-136*</t>
  </si>
  <si>
    <t>5-907*</t>
  </si>
  <si>
    <t>5-336*</t>
  </si>
  <si>
    <t>5-860*</t>
  </si>
  <si>
    <t>5-932*</t>
  </si>
  <si>
    <t>5-861*</t>
  </si>
  <si>
    <t>5-884*</t>
  </si>
  <si>
    <t>Резистор омлт 0,5 51 ом</t>
  </si>
  <si>
    <t>5-10881</t>
  </si>
  <si>
    <t>5-908*</t>
  </si>
  <si>
    <t>5-337*</t>
  </si>
  <si>
    <t>5-1345*</t>
  </si>
  <si>
    <t>5-909*</t>
  </si>
  <si>
    <t>5-338*</t>
  </si>
  <si>
    <t>5-885*</t>
  </si>
  <si>
    <t>5-862*</t>
  </si>
  <si>
    <t>5-863*</t>
  </si>
  <si>
    <t>5-886*</t>
  </si>
  <si>
    <t>5-137*</t>
  </si>
  <si>
    <t>5-910*</t>
  </si>
  <si>
    <t>Резистор омлт 0,5 620 ом 601166</t>
  </si>
  <si>
    <t>5-1318*</t>
  </si>
  <si>
    <t>5-887*</t>
  </si>
  <si>
    <t>5-1344*</t>
  </si>
  <si>
    <t>5-911*</t>
  </si>
  <si>
    <t>5-339*</t>
  </si>
  <si>
    <t>5-864*</t>
  </si>
  <si>
    <t>5-888*</t>
  </si>
  <si>
    <t>5-138*</t>
  </si>
  <si>
    <t>5-912*</t>
  </si>
  <si>
    <t>5-340*</t>
  </si>
  <si>
    <t>5-865*</t>
  </si>
  <si>
    <t>5-889*</t>
  </si>
  <si>
    <t>5-913*</t>
  </si>
  <si>
    <t>5-341*</t>
  </si>
  <si>
    <t>5-866*</t>
  </si>
  <si>
    <t>5-890*</t>
  </si>
  <si>
    <t>5-140*</t>
  </si>
  <si>
    <t>5-914*</t>
  </si>
  <si>
    <t>5-342*</t>
  </si>
  <si>
    <t>Резистор омлт 0.125 1.5ком</t>
  </si>
  <si>
    <t>5-23528*</t>
  </si>
  <si>
    <t>Резистор ОМЛТ 0.125 1.5ком</t>
  </si>
  <si>
    <t>5-23550*</t>
  </si>
  <si>
    <t>Резистор омлт 0.125 120ком</t>
  </si>
  <si>
    <t>5-23544*</t>
  </si>
  <si>
    <t>Резистор омлт 0.125 130 ом</t>
  </si>
  <si>
    <t>5-23516*</t>
  </si>
  <si>
    <t>Резистор омлт 0.125 13ком</t>
  </si>
  <si>
    <t>5-6583*</t>
  </si>
  <si>
    <t>Резистор омлт 0.125 150 ком</t>
  </si>
  <si>
    <t>5-23545*</t>
  </si>
  <si>
    <t>Резистор омлт 0.125 160 ом</t>
  </si>
  <si>
    <t>5-23517*</t>
  </si>
  <si>
    <t>Резистор омлт 0.125 18 ком</t>
  </si>
  <si>
    <t>5-6584*</t>
  </si>
  <si>
    <t>Резистор омлт 0.125 2.4 ком</t>
  </si>
  <si>
    <t>5-23530*</t>
  </si>
  <si>
    <t>5-23505*</t>
  </si>
  <si>
    <t>Резистор омлт 0.125 20 ком</t>
  </si>
  <si>
    <t>5-23536*</t>
  </si>
  <si>
    <t>Резистор омлт 0.125 200 ом</t>
  </si>
  <si>
    <t>5-23518*</t>
  </si>
  <si>
    <t>Резистор омлт 0.125 200ком</t>
  </si>
  <si>
    <t>5-143*</t>
  </si>
  <si>
    <t>Резистор омлт 0.125 220 ком</t>
  </si>
  <si>
    <t>5-23546*</t>
  </si>
  <si>
    <t>Резистор омлт 0.125 220ом</t>
  </si>
  <si>
    <t>5-23519*</t>
  </si>
  <si>
    <t>Резистор омлт 0.125 22om</t>
  </si>
  <si>
    <t>5-23506*</t>
  </si>
  <si>
    <t>Резистор омлт 0.125 270ом</t>
  </si>
  <si>
    <t>5-23520*</t>
  </si>
  <si>
    <t>Резистор омлт 0.125 3.6ком</t>
  </si>
  <si>
    <t>5-23529*</t>
  </si>
  <si>
    <t>Резистор омлт 0.125 3.9ком</t>
  </si>
  <si>
    <t>5-142*</t>
  </si>
  <si>
    <t>Резистор омлт 0.125 30 ком</t>
  </si>
  <si>
    <t>5-23537*</t>
  </si>
  <si>
    <t>Резистор омлт 0.125 39ком</t>
  </si>
  <si>
    <t>5-23538*</t>
  </si>
  <si>
    <t>Резистор омлт 0.125 3мом</t>
  </si>
  <si>
    <t>5-23549*</t>
  </si>
  <si>
    <t>Резистор омлт 0.125 4.7 ком</t>
  </si>
  <si>
    <t>5-23531*</t>
  </si>
  <si>
    <t>Резистор омлт 0.125 430 ком</t>
  </si>
  <si>
    <t>5-23547*</t>
  </si>
  <si>
    <t>Резистор омлт 0.125 47 ком</t>
  </si>
  <si>
    <t>5-23539*</t>
  </si>
  <si>
    <t>Резистор омлт 0.125 5.6 ком</t>
  </si>
  <si>
    <t>5-23532*</t>
  </si>
  <si>
    <t>Резистор омлт 0.125 51ком</t>
  </si>
  <si>
    <t>5-23540*</t>
  </si>
  <si>
    <t>Резистор омлт 0.125 56 ком</t>
  </si>
  <si>
    <t>5-23541*</t>
  </si>
  <si>
    <t>Резистор омлт 0.125 6.2ком</t>
  </si>
  <si>
    <t>5-23533*</t>
  </si>
  <si>
    <t>Резистор омлт 0.125 7.5 ком</t>
  </si>
  <si>
    <t>5-23534*</t>
  </si>
  <si>
    <t>Резистор омлт 0.125 75 ом</t>
  </si>
  <si>
    <t>5-23514*</t>
  </si>
  <si>
    <t>Резистор омлт 0.125 8.2 ком</t>
  </si>
  <si>
    <t>5-23535*</t>
  </si>
  <si>
    <t>Резистор омлт 0.125 820 ком</t>
  </si>
  <si>
    <t>5-23548*</t>
  </si>
  <si>
    <t>Резистор омлт 0.125 820 ом</t>
  </si>
  <si>
    <t>5-23527*</t>
  </si>
  <si>
    <t>Резистор омлт 0.125 82ком</t>
  </si>
  <si>
    <t>5-23503*</t>
  </si>
  <si>
    <t>Резистор омлт 0.125 91ком</t>
  </si>
  <si>
    <t>5-23542*</t>
  </si>
  <si>
    <t>Резистор омлт 0.25 1мом</t>
  </si>
  <si>
    <t>5-23561*</t>
  </si>
  <si>
    <t>Резистор омлт 0.25 2.4ком</t>
  </si>
  <si>
    <t>5-5248*</t>
  </si>
  <si>
    <t>Резистор омлт 0.25 200 ком</t>
  </si>
  <si>
    <t>5-1342*</t>
  </si>
  <si>
    <t>Резистор омлт 0.25 20ком</t>
  </si>
  <si>
    <t>5-23558*</t>
  </si>
  <si>
    <t>Резистор омлт 0.25 3 ком</t>
  </si>
  <si>
    <t>5-23556*</t>
  </si>
  <si>
    <t>Резистор омлт 0.25 3.3ком</t>
  </si>
  <si>
    <t>5-23557*</t>
  </si>
  <si>
    <t>5-110*</t>
  </si>
  <si>
    <t>Резистор омлт 0.5 15ом</t>
  </si>
  <si>
    <t>5-23612*</t>
  </si>
  <si>
    <t>Резистор омлт 0.5 2ом</t>
  </si>
  <si>
    <t>5-23610*</t>
  </si>
  <si>
    <t>Резистор омлт 0.5 3 ом</t>
  </si>
  <si>
    <t>5-23611*</t>
  </si>
  <si>
    <t>Резистор омлт 0.5 910ом</t>
  </si>
  <si>
    <t>5-327*</t>
  </si>
  <si>
    <t>5-950*</t>
  </si>
  <si>
    <t>5-171*</t>
  </si>
  <si>
    <t>5-951*</t>
  </si>
  <si>
    <t>5-172*</t>
  </si>
  <si>
    <t>5-952*</t>
  </si>
  <si>
    <t>5-173*</t>
  </si>
  <si>
    <t>5-953*</t>
  </si>
  <si>
    <t>5-174*</t>
  </si>
  <si>
    <t>5-954*</t>
  </si>
  <si>
    <t>5-175*</t>
  </si>
  <si>
    <t>5-955*</t>
  </si>
  <si>
    <t>5-176*</t>
  </si>
  <si>
    <t>5-956*</t>
  </si>
  <si>
    <t>5-177*</t>
  </si>
  <si>
    <t>5-974*</t>
  </si>
  <si>
    <t>5-192*</t>
  </si>
  <si>
    <t>5-147*</t>
  </si>
  <si>
    <t>5-975*</t>
  </si>
  <si>
    <t>5-148*</t>
  </si>
  <si>
    <t>5-934*</t>
  </si>
  <si>
    <t>5-976*</t>
  </si>
  <si>
    <t>5-149*</t>
  </si>
  <si>
    <t>5-935*</t>
  </si>
  <si>
    <t>5-977*</t>
  </si>
  <si>
    <t>5-150*</t>
  </si>
  <si>
    <t>5-936*</t>
  </si>
  <si>
    <t>5-978*</t>
  </si>
  <si>
    <t>5-151*</t>
  </si>
  <si>
    <t>5-1351*</t>
  </si>
  <si>
    <t>5-979*</t>
  </si>
  <si>
    <t>5-152*</t>
  </si>
  <si>
    <t>5-937*</t>
  </si>
  <si>
    <t>5-980*</t>
  </si>
  <si>
    <t>5-153*</t>
  </si>
  <si>
    <t>5-938*</t>
  </si>
  <si>
    <t>5-957*</t>
  </si>
  <si>
    <t>5-178*</t>
  </si>
  <si>
    <t>5-958*</t>
  </si>
  <si>
    <t>5-179*</t>
  </si>
  <si>
    <t>5-959*</t>
  </si>
  <si>
    <t>5-180*</t>
  </si>
  <si>
    <t>5-960*</t>
  </si>
  <si>
    <t>5-181*</t>
  </si>
  <si>
    <t>5-154*</t>
  </si>
  <si>
    <t>5-939*</t>
  </si>
  <si>
    <t>5-982*</t>
  </si>
  <si>
    <t>5-155*</t>
  </si>
  <si>
    <t>5-940*</t>
  </si>
  <si>
    <t>5-983*</t>
  </si>
  <si>
    <t>5-156*</t>
  </si>
  <si>
    <t>5-941*</t>
  </si>
  <si>
    <t>5-984*</t>
  </si>
  <si>
    <t>Резистор омлт 1 27 ом 6011680225</t>
  </si>
  <si>
    <t>5-193*</t>
  </si>
  <si>
    <t>5-157*</t>
  </si>
  <si>
    <t>5-942*</t>
  </si>
  <si>
    <t>Резистор омлт 1 2ом</t>
  </si>
  <si>
    <t>5-23781*</t>
  </si>
  <si>
    <t>5-961*</t>
  </si>
  <si>
    <t>5-183*</t>
  </si>
  <si>
    <t>5-962*</t>
  </si>
  <si>
    <t>5-182*</t>
  </si>
  <si>
    <t>5-963*</t>
  </si>
  <si>
    <t>5-964*</t>
  </si>
  <si>
    <t>5-985*</t>
  </si>
  <si>
    <t>5-158*</t>
  </si>
  <si>
    <t>5-986*</t>
  </si>
  <si>
    <t>Резистор омлт 1 33 ом 6011680245</t>
  </si>
  <si>
    <t>5-194*</t>
  </si>
  <si>
    <t>5-159*</t>
  </si>
  <si>
    <t>5-944*</t>
  </si>
  <si>
    <t>5-987*</t>
  </si>
  <si>
    <t>Резистор омлт 1 36 ом 6011680255</t>
  </si>
  <si>
    <t>5-195*</t>
  </si>
  <si>
    <t>5-160*</t>
  </si>
  <si>
    <t>5-1352*</t>
  </si>
  <si>
    <t>5-988*</t>
  </si>
  <si>
    <t>5-161*</t>
  </si>
  <si>
    <t>5-1353*</t>
  </si>
  <si>
    <t>5-965*</t>
  </si>
  <si>
    <t>5-184*</t>
  </si>
  <si>
    <t>5-966*</t>
  </si>
  <si>
    <t>5-185*</t>
  </si>
  <si>
    <t>5-989*</t>
  </si>
  <si>
    <t>5-162*</t>
  </si>
  <si>
    <t>5-1354*</t>
  </si>
  <si>
    <t>5-990*</t>
  </si>
  <si>
    <t>Резистор омлт 1 47 ом 6011680285</t>
  </si>
  <si>
    <t>5-196*</t>
  </si>
  <si>
    <t>5-163*</t>
  </si>
  <si>
    <t>5-945*</t>
  </si>
  <si>
    <t>5-967*</t>
  </si>
  <si>
    <t>5-186*</t>
  </si>
  <si>
    <t>5-968*</t>
  </si>
  <si>
    <t>5-187*</t>
  </si>
  <si>
    <t>5-991*</t>
  </si>
  <si>
    <t>5-1355*</t>
  </si>
  <si>
    <t>5-992*</t>
  </si>
  <si>
    <t>5-165*</t>
  </si>
  <si>
    <t>5-1356*</t>
  </si>
  <si>
    <t>5-969*</t>
  </si>
  <si>
    <t>5-970*</t>
  </si>
  <si>
    <t>5-188*</t>
  </si>
  <si>
    <t>5-993*</t>
  </si>
  <si>
    <t>5-166*</t>
  </si>
  <si>
    <t>5-946*</t>
  </si>
  <si>
    <t>5-144*</t>
  </si>
  <si>
    <t>Резистор омлт 1 68 ом 6011680335</t>
  </si>
  <si>
    <t>5-197*</t>
  </si>
  <si>
    <t>5-167*</t>
  </si>
  <si>
    <t>5-947*</t>
  </si>
  <si>
    <t>5-189*</t>
  </si>
  <si>
    <t>5-971*</t>
  </si>
  <si>
    <t>Резистор омлт 1 7.5 ом</t>
  </si>
  <si>
    <t>5-23786*</t>
  </si>
  <si>
    <t>5-145*</t>
  </si>
  <si>
    <t>Резистор омлт 1 75 ом</t>
  </si>
  <si>
    <t>5-1348*</t>
  </si>
  <si>
    <t>5-168*</t>
  </si>
  <si>
    <t>5-948*</t>
  </si>
  <si>
    <t>5-972*</t>
  </si>
  <si>
    <t>5-190*</t>
  </si>
  <si>
    <t>5-1358*</t>
  </si>
  <si>
    <t>Резистор омлт 1 82 ом</t>
  </si>
  <si>
    <t>5-1349*</t>
  </si>
  <si>
    <t>5-169*</t>
  </si>
  <si>
    <t>5-1357*</t>
  </si>
  <si>
    <t>5-973*</t>
  </si>
  <si>
    <t>5-191*</t>
  </si>
  <si>
    <t>5-146*</t>
  </si>
  <si>
    <t>Резистор омлт 1 91 ом</t>
  </si>
  <si>
    <t>5-1350*</t>
  </si>
  <si>
    <t>5-170*</t>
  </si>
  <si>
    <t>5-949*</t>
  </si>
  <si>
    <t>5-232*</t>
  </si>
  <si>
    <t>5-303*</t>
  </si>
  <si>
    <t>5-233*</t>
  </si>
  <si>
    <t>5-304*</t>
  </si>
  <si>
    <t>5-234*</t>
  </si>
  <si>
    <t>5-305*</t>
  </si>
  <si>
    <t>5-235*</t>
  </si>
  <si>
    <t>5-306*</t>
  </si>
  <si>
    <t>5-236*</t>
  </si>
  <si>
    <t>5-307*</t>
  </si>
  <si>
    <t>5-237*</t>
  </si>
  <si>
    <t>5-308*</t>
  </si>
  <si>
    <t>5-238*</t>
  </si>
  <si>
    <t>5-309*</t>
  </si>
  <si>
    <t>5-256*</t>
  </si>
  <si>
    <t>5-209*</t>
  </si>
  <si>
    <t>5-257*</t>
  </si>
  <si>
    <t>5-280*</t>
  </si>
  <si>
    <t>5-210*</t>
  </si>
  <si>
    <t>5-258*</t>
  </si>
  <si>
    <t>5-281*</t>
  </si>
  <si>
    <t>5-211*</t>
  </si>
  <si>
    <t>5-259*</t>
  </si>
  <si>
    <t>5-282*</t>
  </si>
  <si>
    <t>5-212*</t>
  </si>
  <si>
    <t>5-260*</t>
  </si>
  <si>
    <t>5-213*</t>
  </si>
  <si>
    <t>5-261*</t>
  </si>
  <si>
    <t>5-284*</t>
  </si>
  <si>
    <t>5-214*</t>
  </si>
  <si>
    <t>5-262*</t>
  </si>
  <si>
    <t>5-285*</t>
  </si>
  <si>
    <t>5-215*</t>
  </si>
  <si>
    <t>Резистор омлт 2 1ом</t>
  </si>
  <si>
    <t>5-316*</t>
  </si>
  <si>
    <t>5-239*</t>
  </si>
  <si>
    <t>5-310*</t>
  </si>
  <si>
    <t>5-240*</t>
  </si>
  <si>
    <t>5-311*</t>
  </si>
  <si>
    <t>5-241*</t>
  </si>
  <si>
    <t>5-312*</t>
  </si>
  <si>
    <t>5-242*</t>
  </si>
  <si>
    <t>5-313*</t>
  </si>
  <si>
    <t>5-263*</t>
  </si>
  <si>
    <t>5-286*</t>
  </si>
  <si>
    <t>5-264*</t>
  </si>
  <si>
    <t>5-287*</t>
  </si>
  <si>
    <t>5-216*</t>
  </si>
  <si>
    <t>5-198*</t>
  </si>
  <si>
    <t>5-288*</t>
  </si>
  <si>
    <t>5-217*</t>
  </si>
  <si>
    <t>5-266*</t>
  </si>
  <si>
    <t>Резистор омлт 2 27 ом 6011684025</t>
  </si>
  <si>
    <t>5-199*</t>
  </si>
  <si>
    <t>5-289*</t>
  </si>
  <si>
    <t>5-218*</t>
  </si>
  <si>
    <t>5-243*</t>
  </si>
  <si>
    <t>5-314*</t>
  </si>
  <si>
    <t>5-244*</t>
  </si>
  <si>
    <t>5-1371*</t>
  </si>
  <si>
    <t>5-245*</t>
  </si>
  <si>
    <t>5-1370*</t>
  </si>
  <si>
    <t>5-246*</t>
  </si>
  <si>
    <t>Резистор омлт 2 3.3 ом</t>
  </si>
  <si>
    <t>5-23604*</t>
  </si>
  <si>
    <t>5-267*</t>
  </si>
  <si>
    <t>Резистор омлт 2 30 ом 6011684035</t>
  </si>
  <si>
    <t>5-200*</t>
  </si>
  <si>
    <t>5-290*</t>
  </si>
  <si>
    <t>5-219*</t>
  </si>
  <si>
    <t>5-268*</t>
  </si>
  <si>
    <t>5-291*</t>
  </si>
  <si>
    <t>5-220*</t>
  </si>
  <si>
    <t>Резистор омлт 2 36 oм 6011684055</t>
  </si>
  <si>
    <t>5-201*</t>
  </si>
  <si>
    <t>5-269*</t>
  </si>
  <si>
    <t>5-292*</t>
  </si>
  <si>
    <t>5-221*</t>
  </si>
  <si>
    <t>5-270*</t>
  </si>
  <si>
    <t>5-293*</t>
  </si>
  <si>
    <t>5-222*</t>
  </si>
  <si>
    <t>5-247*</t>
  </si>
  <si>
    <t>5-1368*</t>
  </si>
  <si>
    <t>5-248*</t>
  </si>
  <si>
    <t>5-1367*</t>
  </si>
  <si>
    <t>Резистор омлт 2 4.7ом</t>
  </si>
  <si>
    <t>5-23605*</t>
  </si>
  <si>
    <t>5-271*</t>
  </si>
  <si>
    <t>5-294*</t>
  </si>
  <si>
    <t>5-223*</t>
  </si>
  <si>
    <t>5-272*</t>
  </si>
  <si>
    <t>Резистор омлт 2 47 ом 6011684085</t>
  </si>
  <si>
    <t>5-202*</t>
  </si>
  <si>
    <t>5-295*</t>
  </si>
  <si>
    <t>5-224*</t>
  </si>
  <si>
    <t>5-249*</t>
  </si>
  <si>
    <t>5-1366*</t>
  </si>
  <si>
    <t>5-250*</t>
  </si>
  <si>
    <t>5-315*</t>
  </si>
  <si>
    <t>5-273*</t>
  </si>
  <si>
    <t>Резистор омлт 2 51 ом 6011684095</t>
  </si>
  <si>
    <t>5-203*</t>
  </si>
  <si>
    <t>5-296*</t>
  </si>
  <si>
    <t>5-225*</t>
  </si>
  <si>
    <t>5-274*</t>
  </si>
  <si>
    <t>5-297*</t>
  </si>
  <si>
    <t>5-226*</t>
  </si>
  <si>
    <t>5-251*</t>
  </si>
  <si>
    <t>5-1365*</t>
  </si>
  <si>
    <t>5-252*</t>
  </si>
  <si>
    <t>5-1364*</t>
  </si>
  <si>
    <t>5-275*</t>
  </si>
  <si>
    <t>Резистор омлт 2 62 ом 6011684125</t>
  </si>
  <si>
    <t>5-204*</t>
  </si>
  <si>
    <t>5-298*</t>
  </si>
  <si>
    <t>5-227*</t>
  </si>
  <si>
    <t>5-276*</t>
  </si>
  <si>
    <t>Резистор омлт 2 68 ом 6011684235</t>
  </si>
  <si>
    <t>5-205*</t>
  </si>
  <si>
    <t>5-299*</t>
  </si>
  <si>
    <t>5-228*</t>
  </si>
  <si>
    <t>5-253*</t>
  </si>
  <si>
    <t>5-1363*</t>
  </si>
  <si>
    <t>5-277*</t>
  </si>
  <si>
    <t>Резистор омлт 2 75 ом 6011684145</t>
  </si>
  <si>
    <t>5-206*</t>
  </si>
  <si>
    <t>5-300*</t>
  </si>
  <si>
    <t>5-229*</t>
  </si>
  <si>
    <t>5-254*</t>
  </si>
  <si>
    <t>5-1362*</t>
  </si>
  <si>
    <t>5-278*</t>
  </si>
  <si>
    <t>Резистор омлт 2 82 ом 6011684155</t>
  </si>
  <si>
    <t>5-207*</t>
  </si>
  <si>
    <t>5-301*</t>
  </si>
  <si>
    <t>5-230*</t>
  </si>
  <si>
    <t>5-255*</t>
  </si>
  <si>
    <t>5-1361*</t>
  </si>
  <si>
    <t>5-279*</t>
  </si>
  <si>
    <t>5-302*</t>
  </si>
  <si>
    <t>5-231*</t>
  </si>
  <si>
    <t>5-9454*</t>
  </si>
  <si>
    <t>5-118*</t>
  </si>
  <si>
    <t>5-45</t>
  </si>
  <si>
    <t>5-1340*</t>
  </si>
  <si>
    <t>5-107*</t>
  </si>
  <si>
    <t>5-933*</t>
  </si>
  <si>
    <t>5-8703</t>
  </si>
  <si>
    <t>5-23600*</t>
  </si>
  <si>
    <t>5-23601*</t>
  </si>
  <si>
    <t>5-9552</t>
  </si>
  <si>
    <t>5-23602*</t>
  </si>
  <si>
    <t>5-23603*</t>
  </si>
  <si>
    <t>5-850*</t>
  </si>
  <si>
    <t>5-23606*</t>
  </si>
  <si>
    <t>Резистор омлт1 1.1ом</t>
  </si>
  <si>
    <t>5-23780*</t>
  </si>
  <si>
    <t>Резистор омлт1 1ом</t>
  </si>
  <si>
    <t>5-23779*</t>
  </si>
  <si>
    <t>Резистор омлт1 3ом</t>
  </si>
  <si>
    <t>5-23782*</t>
  </si>
  <si>
    <t>Резистор омлт1 4.7ом</t>
  </si>
  <si>
    <t>5-23783*</t>
  </si>
  <si>
    <t>Резистор омлт1 5.1ом</t>
  </si>
  <si>
    <t>5-23784*</t>
  </si>
  <si>
    <t>Резистор омлт1 6.2ом</t>
  </si>
  <si>
    <t>5-23785*</t>
  </si>
  <si>
    <t>Резистор омлт1 8.2 ом</t>
  </si>
  <si>
    <t>5-23787*</t>
  </si>
  <si>
    <t>Резистор омлт1 9.1ом</t>
  </si>
  <si>
    <t>5-23788*</t>
  </si>
  <si>
    <t>5-8517*</t>
  </si>
  <si>
    <t>5-10882</t>
  </si>
  <si>
    <t>5-11002</t>
  </si>
  <si>
    <t>5-1402*</t>
  </si>
  <si>
    <t>Резистор птмн 0.5 1.2 ком</t>
  </si>
  <si>
    <t>5-1564*</t>
  </si>
  <si>
    <t>Резистор птмн 0.5 100ом</t>
  </si>
  <si>
    <t>5-1558*</t>
  </si>
  <si>
    <t>Резистор птмн 0.5 150ком</t>
  </si>
  <si>
    <t>5-1572*</t>
  </si>
  <si>
    <t>Резистор птмн 0.5 15ком</t>
  </si>
  <si>
    <t>5-1569*</t>
  </si>
  <si>
    <t>Резистор птмн 0.5 180ком</t>
  </si>
  <si>
    <t>5-1573*</t>
  </si>
  <si>
    <t>Резистор птмн 0.5 2.2ком</t>
  </si>
  <si>
    <t>5-1565*</t>
  </si>
  <si>
    <t>Резистор птмн 0.5 2.7ком</t>
  </si>
  <si>
    <t>5-1566*</t>
  </si>
  <si>
    <t>Резистор птмн 0.5 240ком</t>
  </si>
  <si>
    <t>5-1574*</t>
  </si>
  <si>
    <t>Резистор птмн 0.5 360 ом</t>
  </si>
  <si>
    <t>5-1559*</t>
  </si>
  <si>
    <t>Резистор птмн 0.5 39ком</t>
  </si>
  <si>
    <t>5-1570*</t>
  </si>
  <si>
    <t>Резистор птмн 0.5 4.7ком</t>
  </si>
  <si>
    <t>5-1567*</t>
  </si>
  <si>
    <t>Резистор птмн 0.5 470 ом</t>
  </si>
  <si>
    <t>5-1560*</t>
  </si>
  <si>
    <t>Резистор птмн 0.5 5.1ком</t>
  </si>
  <si>
    <t>5-1568*</t>
  </si>
  <si>
    <t>Резистор птмн 0.5 560 ом</t>
  </si>
  <si>
    <t>5-1561*</t>
  </si>
  <si>
    <t>Резистор птмн 0.5 620ом</t>
  </si>
  <si>
    <t>5-1562*</t>
  </si>
  <si>
    <t>Резистор птмн 0.5 750ом</t>
  </si>
  <si>
    <t>5-1563*</t>
  </si>
  <si>
    <t>Резистор птмн 0.5 75ком</t>
  </si>
  <si>
    <t>5-1571*</t>
  </si>
  <si>
    <t>Резистор птмн 1 1 мом</t>
  </si>
  <si>
    <t>5-1587*</t>
  </si>
  <si>
    <t>Резистор птмн 1 11ком</t>
  </si>
  <si>
    <t>5-1576*</t>
  </si>
  <si>
    <t>Резистор птмн 1 120ком</t>
  </si>
  <si>
    <t>5-1579*</t>
  </si>
  <si>
    <t>Резистор птмн 1 20ком</t>
  </si>
  <si>
    <t>5-1577*</t>
  </si>
  <si>
    <t>Резистор птмн 1 240ком</t>
  </si>
  <si>
    <t>5-1581*</t>
  </si>
  <si>
    <t>Резистор птмн 1 30 ком</t>
  </si>
  <si>
    <t>5-1403*</t>
  </si>
  <si>
    <t>Резистор птмн 1 390ком</t>
  </si>
  <si>
    <t>5-1582*</t>
  </si>
  <si>
    <t>Резистор птмн 1 470ком</t>
  </si>
  <si>
    <t>5-1583*</t>
  </si>
  <si>
    <t>Резистор птмн 1 620ком</t>
  </si>
  <si>
    <t>5-1584*</t>
  </si>
  <si>
    <t>Резистор птмн 1 820 ком</t>
  </si>
  <si>
    <t>5-1585*</t>
  </si>
  <si>
    <t>Резистор птмн 1 910ком</t>
  </si>
  <si>
    <t>5-1586*</t>
  </si>
  <si>
    <t>5-1578*</t>
  </si>
  <si>
    <t>5-1575*</t>
  </si>
  <si>
    <t>Резистор пэв 10 1,3 ком</t>
  </si>
  <si>
    <t>5-1232*</t>
  </si>
  <si>
    <t>Резистор пэв 10 1,6 ком</t>
  </si>
  <si>
    <t>5-1233*</t>
  </si>
  <si>
    <t>Резистор пэв 10 10 ом</t>
  </si>
  <si>
    <t>5-1009*</t>
  </si>
  <si>
    <t>5-386*</t>
  </si>
  <si>
    <t>5-387*</t>
  </si>
  <si>
    <t>Резистор пэв 10 15 ом</t>
  </si>
  <si>
    <t>5-1010*</t>
  </si>
  <si>
    <t>Резистор пэв 10 150 ом</t>
  </si>
  <si>
    <t>5-1224*</t>
  </si>
  <si>
    <t>Резистор пэв 10 2 ком</t>
  </si>
  <si>
    <t>5-1234*</t>
  </si>
  <si>
    <t>Резистор пэв 10 20 ом 6061018615</t>
  </si>
  <si>
    <t>5-382*</t>
  </si>
  <si>
    <t>Резистор пэв 10 220 ом</t>
  </si>
  <si>
    <t>5-1225*</t>
  </si>
  <si>
    <t>Резистор пэв 10 3 ком 6061019185</t>
  </si>
  <si>
    <t>5-459*</t>
  </si>
  <si>
    <t>Резистор пэв 10 3 ом 6061018385</t>
  </si>
  <si>
    <t>5-377*</t>
  </si>
  <si>
    <t>5-460*</t>
  </si>
  <si>
    <t>Резистор пэв 10 3,3 ом 6061018395</t>
  </si>
  <si>
    <t>5-378*</t>
  </si>
  <si>
    <t>5-461*</t>
  </si>
  <si>
    <t>Резистор пэв 10 30 ом 6061019335</t>
  </si>
  <si>
    <t>5-393*</t>
  </si>
  <si>
    <t>5-388*</t>
  </si>
  <si>
    <t>Резистор пэв 10 4,3 ком</t>
  </si>
  <si>
    <t>5-1236*</t>
  </si>
  <si>
    <t>Резистор пэв 10 4,3 ом 6061018435</t>
  </si>
  <si>
    <t>5-379*</t>
  </si>
  <si>
    <t>Резистор пэв 10 4,7 ом 6061018365</t>
  </si>
  <si>
    <t>5-376*</t>
  </si>
  <si>
    <t>Резистор пэв 10 4,7ком</t>
  </si>
  <si>
    <t>5-1243*</t>
  </si>
  <si>
    <t>Резистор пэв 10 47 ом 6061018715</t>
  </si>
  <si>
    <t>5-383*</t>
  </si>
  <si>
    <t>5-389*</t>
  </si>
  <si>
    <t>5-380*</t>
  </si>
  <si>
    <t>Резистор пэв 10 5,6 ком</t>
  </si>
  <si>
    <t>5-1237*</t>
  </si>
  <si>
    <t>Резистор пэв 10 51 ом 6061018725</t>
  </si>
  <si>
    <t>5-384*</t>
  </si>
  <si>
    <t>Резистор пэв 10 510 ом</t>
  </si>
  <si>
    <t>5-1226*</t>
  </si>
  <si>
    <t>Резистор пэв 10 56 ом</t>
  </si>
  <si>
    <t>5-1222*</t>
  </si>
  <si>
    <t>Резистор пэв 10 5600 ом</t>
  </si>
  <si>
    <t>5-1227*</t>
  </si>
  <si>
    <t>Резистор пэв 10 6,2 ом 6061018475</t>
  </si>
  <si>
    <t>5-381*</t>
  </si>
  <si>
    <t>Резистор пэв 10 6,8 ом</t>
  </si>
  <si>
    <t>5-1008*</t>
  </si>
  <si>
    <t>Резистор пэв 10 6800 ом</t>
  </si>
  <si>
    <t>5-1228*</t>
  </si>
  <si>
    <t>5-390*</t>
  </si>
  <si>
    <t>Резистор пэв 10 75ом</t>
  </si>
  <si>
    <t>5-563*</t>
  </si>
  <si>
    <t>Резистор пэв 10 82 ом 6061018775</t>
  </si>
  <si>
    <t>5-385*</t>
  </si>
  <si>
    <t>Резистор пэв 10 8200 ом</t>
  </si>
  <si>
    <t>5-1229*</t>
  </si>
  <si>
    <t>5-457*</t>
  </si>
  <si>
    <t>5-391*</t>
  </si>
  <si>
    <t>5-511*</t>
  </si>
  <si>
    <t>5-512*</t>
  </si>
  <si>
    <t>5-519*</t>
  </si>
  <si>
    <t>5-513*</t>
  </si>
  <si>
    <t>5-514*</t>
  </si>
  <si>
    <t>Резистор пэв 100 220 ом</t>
  </si>
  <si>
    <t>5-508*</t>
  </si>
  <si>
    <t>5-509*</t>
  </si>
  <si>
    <t>Резистор пэв 100 330 ом</t>
  </si>
  <si>
    <t>5-520*</t>
  </si>
  <si>
    <t>Резистор пэв 100 360 ом</t>
  </si>
  <si>
    <t>5-1245*</t>
  </si>
  <si>
    <t>5-516*</t>
  </si>
  <si>
    <t>5-515*</t>
  </si>
  <si>
    <t>5-517*</t>
  </si>
  <si>
    <t>5-510*</t>
  </si>
  <si>
    <t>5-518*</t>
  </si>
  <si>
    <t>Резистор пэв 15 1 ком 6061020955</t>
  </si>
  <si>
    <t>5-408*</t>
  </si>
  <si>
    <t>5-409*</t>
  </si>
  <si>
    <t>5-410*</t>
  </si>
  <si>
    <t>5-401*</t>
  </si>
  <si>
    <t>5-418*</t>
  </si>
  <si>
    <t>Резистор пэв 15 13 ом 6061020455</t>
  </si>
  <si>
    <t>5-395*</t>
  </si>
  <si>
    <t>5-419*</t>
  </si>
  <si>
    <t>Резистор пэв 15 15 ом 6061020465</t>
  </si>
  <si>
    <t>5-396*</t>
  </si>
  <si>
    <t>5-398*</t>
  </si>
  <si>
    <t>Резистор пэв 15 2 ком 6061021035</t>
  </si>
  <si>
    <t>5-411*</t>
  </si>
  <si>
    <t>5-402*</t>
  </si>
  <si>
    <t>Резистор пэв 15 3 ком</t>
  </si>
  <si>
    <t>5-400*</t>
  </si>
  <si>
    <t>5-412*</t>
  </si>
  <si>
    <t>Резистор пэв 15 30 ом 6061020545</t>
  </si>
  <si>
    <t>5-397*</t>
  </si>
  <si>
    <t>5-403*</t>
  </si>
  <si>
    <t>5-413*</t>
  </si>
  <si>
    <t>5-404*</t>
  </si>
  <si>
    <t>5-405*</t>
  </si>
  <si>
    <t>5-414*</t>
  </si>
  <si>
    <t>Резистор пэв 15 51 ом 6061020615</t>
  </si>
  <si>
    <t>5-399*</t>
  </si>
  <si>
    <t>5-406*</t>
  </si>
  <si>
    <t>5-416*</t>
  </si>
  <si>
    <t>5-407*</t>
  </si>
  <si>
    <t>5-8137*</t>
  </si>
  <si>
    <t>5-433*</t>
  </si>
  <si>
    <t>5-426*</t>
  </si>
  <si>
    <t>Резистор пэв 20 15 ом 6061022385</t>
  </si>
  <si>
    <t>5-422*</t>
  </si>
  <si>
    <t>Резистор пэв 20 2 ком</t>
  </si>
  <si>
    <t>5-1241*</t>
  </si>
  <si>
    <t>5-434*</t>
  </si>
  <si>
    <t>5-438*</t>
  </si>
  <si>
    <t>Резистор пэв 20 20 ом 6061022425</t>
  </si>
  <si>
    <t>5-423*</t>
  </si>
  <si>
    <t>5-427*</t>
  </si>
  <si>
    <t>5-428*</t>
  </si>
  <si>
    <t>Резистор пэв 20 3 ком 6061022995</t>
  </si>
  <si>
    <t>5-435*</t>
  </si>
  <si>
    <t>Резистор пэв 20 3,3 ком</t>
  </si>
  <si>
    <t>5-1242*</t>
  </si>
  <si>
    <t>5-429*</t>
  </si>
  <si>
    <t>5-430*</t>
  </si>
  <si>
    <t>5-436*</t>
  </si>
  <si>
    <t>Резистор пэв 20 5,1 ом 6061022265</t>
  </si>
  <si>
    <t>5-420*</t>
  </si>
  <si>
    <t>Резистор пэв 20 51 ом 6061022535</t>
  </si>
  <si>
    <t>5-424*</t>
  </si>
  <si>
    <t>Резистор пэв 20 68 ом 6061022565</t>
  </si>
  <si>
    <t>5-425*</t>
  </si>
  <si>
    <t>5-431*</t>
  </si>
  <si>
    <t>5-437*</t>
  </si>
  <si>
    <t>5-474*</t>
  </si>
  <si>
    <t>5-475*</t>
  </si>
  <si>
    <t>5-470*</t>
  </si>
  <si>
    <t>5-483*</t>
  </si>
  <si>
    <t>Резистор пэв 25 12 ом 6061024165</t>
  </si>
  <si>
    <t>5-440*</t>
  </si>
  <si>
    <t>Резистор пэв 25 13 ом</t>
  </si>
  <si>
    <t>5-467*</t>
  </si>
  <si>
    <t>Резистор пэв 25 130 ом</t>
  </si>
  <si>
    <t>5-464*</t>
  </si>
  <si>
    <t>5-485*</t>
  </si>
  <si>
    <t>Резистор пэв 25 15 ом 6061024185</t>
  </si>
  <si>
    <t>5-441*</t>
  </si>
  <si>
    <t>5-486*</t>
  </si>
  <si>
    <t>5-447*</t>
  </si>
  <si>
    <t>Резистор пэв 25 2 ком 6061024755</t>
  </si>
  <si>
    <t>5-476*</t>
  </si>
  <si>
    <t>5-487*</t>
  </si>
  <si>
    <t>Резистор пэв 25 20 ом 6061024225</t>
  </si>
  <si>
    <t>5-442*</t>
  </si>
  <si>
    <t>5-448*</t>
  </si>
  <si>
    <t>5-449*</t>
  </si>
  <si>
    <t>5-488*</t>
  </si>
  <si>
    <t>Резистор пэв 25 24 ом 6061024245</t>
  </si>
  <si>
    <t>5-443*</t>
  </si>
  <si>
    <t>5-478*</t>
  </si>
  <si>
    <t>5-450*</t>
  </si>
  <si>
    <t>5-477*</t>
  </si>
  <si>
    <t>5-480*</t>
  </si>
  <si>
    <t>5-481*</t>
  </si>
  <si>
    <t>Резистор пэв 25 51 ом</t>
  </si>
  <si>
    <t>5-466*</t>
  </si>
  <si>
    <t>5-451*</t>
  </si>
  <si>
    <t>Резистор пэв 25 5100 ом</t>
  </si>
  <si>
    <t>5-462*</t>
  </si>
  <si>
    <t>5-471*</t>
  </si>
  <si>
    <t>Резистор пэв 25 68 ом 6061024365</t>
  </si>
  <si>
    <t>5-445*</t>
  </si>
  <si>
    <t>5-472*</t>
  </si>
  <si>
    <t>5-482*</t>
  </si>
  <si>
    <t>Резистор пэв 25 82 ом</t>
  </si>
  <si>
    <t>5-465*</t>
  </si>
  <si>
    <t>5-473*</t>
  </si>
  <si>
    <t>Резистор пэв 3 3,9 ом</t>
  </si>
  <si>
    <t>5-479*</t>
  </si>
  <si>
    <t>Резистор пэв 30 1 ком 6061026525</t>
  </si>
  <si>
    <t>5-499*</t>
  </si>
  <si>
    <t>5-494*</t>
  </si>
  <si>
    <t>Резистор пэв 30 3 ком 6061026645</t>
  </si>
  <si>
    <t>5-501*</t>
  </si>
  <si>
    <t>Резистор пэв 30 47 Ом</t>
  </si>
  <si>
    <t>5-7869*</t>
  </si>
  <si>
    <t>5-496*</t>
  </si>
  <si>
    <t>5-498*</t>
  </si>
  <si>
    <t>Резистор пэв 40 4,7 ком</t>
  </si>
  <si>
    <t>5-490*</t>
  </si>
  <si>
    <t>Резистор пэв 40 47 ком</t>
  </si>
  <si>
    <t>5-6384*</t>
  </si>
  <si>
    <t>Резистор пэв 40 620 ом</t>
  </si>
  <si>
    <t>5-489*</t>
  </si>
  <si>
    <t>Резистор пэв 50 1 ком 6061030185</t>
  </si>
  <si>
    <t>5-549*</t>
  </si>
  <si>
    <t>5-550*</t>
  </si>
  <si>
    <t>5-553*</t>
  </si>
  <si>
    <t>5-537*</t>
  </si>
  <si>
    <t>Резистор пэв 50 150 om</t>
  </si>
  <si>
    <t>5-463*</t>
  </si>
  <si>
    <t>Резистор пэв 50 18 ом 6061029725</t>
  </si>
  <si>
    <t>5-503*</t>
  </si>
  <si>
    <t>Резистор пэв 50 180ом</t>
  </si>
  <si>
    <t>5-559*</t>
  </si>
  <si>
    <t>Резистор пэв 50 2 ком 6061030265</t>
  </si>
  <si>
    <t>5-551*</t>
  </si>
  <si>
    <t>5-543*</t>
  </si>
  <si>
    <t>5-554*</t>
  </si>
  <si>
    <t>Резистор пэв 50 20 ом 6061029735</t>
  </si>
  <si>
    <t>5-504*</t>
  </si>
  <si>
    <t>5-538*</t>
  </si>
  <si>
    <t>5-539*</t>
  </si>
  <si>
    <t>5-540*</t>
  </si>
  <si>
    <t>5-541*</t>
  </si>
  <si>
    <t>5-556*</t>
  </si>
  <si>
    <t>5-536*</t>
  </si>
  <si>
    <t>Резистор пэв 50 36ом</t>
  </si>
  <si>
    <t>5-8399*</t>
  </si>
  <si>
    <t>5-542*</t>
  </si>
  <si>
    <t>5-557*</t>
  </si>
  <si>
    <t>5-552*</t>
  </si>
  <si>
    <t>5-558*</t>
  </si>
  <si>
    <t>Резистор пэв 50 51 ом 6061029845</t>
  </si>
  <si>
    <t>5-532*</t>
  </si>
  <si>
    <t>5-544*</t>
  </si>
  <si>
    <t>Резистор пэв 50 56 ом 6061029855</t>
  </si>
  <si>
    <t>5-533*</t>
  </si>
  <si>
    <t>5-545*</t>
  </si>
  <si>
    <t>Резистор пэв 50 62 ом 0211229465</t>
  </si>
  <si>
    <t>5-534*</t>
  </si>
  <si>
    <t>5-546*</t>
  </si>
  <si>
    <t>Резистор пэв 50 68 ом 6061029875</t>
  </si>
  <si>
    <t>5-535*</t>
  </si>
  <si>
    <t>5-547*</t>
  </si>
  <si>
    <t>5-548*</t>
  </si>
  <si>
    <t>Резистор пэв 7,5 1 ом 6061016485</t>
  </si>
  <si>
    <t>5-351*</t>
  </si>
  <si>
    <t>5-369*</t>
  </si>
  <si>
    <t>5-370*</t>
  </si>
  <si>
    <t>5-371*</t>
  </si>
  <si>
    <t>5-452*</t>
  </si>
  <si>
    <t>Резистор пэв 7,5 10 ом 6061016645</t>
  </si>
  <si>
    <t>5-355*</t>
  </si>
  <si>
    <t>5-360*</t>
  </si>
  <si>
    <t>Резистор пэв 7,5 11 ом</t>
  </si>
  <si>
    <t>5-995*</t>
  </si>
  <si>
    <t>Резистор пэв 7,5 13ом</t>
  </si>
  <si>
    <t>5-492*</t>
  </si>
  <si>
    <t>Резистор пэв 7,5 15 ом</t>
  </si>
  <si>
    <t>5-996*</t>
  </si>
  <si>
    <t>5-455*</t>
  </si>
  <si>
    <t>Резистор пэв 7,5 1500 ом</t>
  </si>
  <si>
    <t>5-1000*</t>
  </si>
  <si>
    <t>Резистор пэв 7,5 16 ом 6061016695</t>
  </si>
  <si>
    <t>5-356*</t>
  </si>
  <si>
    <t>5-456*</t>
  </si>
  <si>
    <t>5-361*</t>
  </si>
  <si>
    <t>Резистор пэв 7,5 18ом</t>
  </si>
  <si>
    <t>5-561*</t>
  </si>
  <si>
    <t>5-372*</t>
  </si>
  <si>
    <t>5-373*</t>
  </si>
  <si>
    <t>5-362*</t>
  </si>
  <si>
    <t>Резистор пэв 7,5 24 ом 6061016745</t>
  </si>
  <si>
    <t>5-357*</t>
  </si>
  <si>
    <t>5-363*</t>
  </si>
  <si>
    <t>Резистор пэв 7,5 2700 ом</t>
  </si>
  <si>
    <t>5-1001*</t>
  </si>
  <si>
    <t>Резистор пэв 7,5 3 ком</t>
  </si>
  <si>
    <t>5-1003*</t>
  </si>
  <si>
    <t>Резистор пэв 7,5 3 ом 6061016475</t>
  </si>
  <si>
    <t>5-453*</t>
  </si>
  <si>
    <t>5-454*</t>
  </si>
  <si>
    <t>Резистор пэв 7,5 30 ом 6061016765</t>
  </si>
  <si>
    <t>5-358*</t>
  </si>
  <si>
    <t>5-364*</t>
  </si>
  <si>
    <t>Резистор пэв 7,5 360 ом</t>
  </si>
  <si>
    <t>5-997*</t>
  </si>
  <si>
    <t>5-352*</t>
  </si>
  <si>
    <t>Резистор пэв 7,5 51 ом 6061016835</t>
  </si>
  <si>
    <t>5-359*</t>
  </si>
  <si>
    <t>5-365*</t>
  </si>
  <si>
    <t>5-354*</t>
  </si>
  <si>
    <t>5-366*</t>
  </si>
  <si>
    <t>Резистор пэв 7,5 680 ом</t>
  </si>
  <si>
    <t>5-998*</t>
  </si>
  <si>
    <t>Резистор пэв 7,5 7,5 ом</t>
  </si>
  <si>
    <t>5-994*</t>
  </si>
  <si>
    <t>Резистор пэв 7,5 750 ом</t>
  </si>
  <si>
    <t>5-999*</t>
  </si>
  <si>
    <t>5-367*</t>
  </si>
  <si>
    <t>Резистор пэв 7.5 12ом</t>
  </si>
  <si>
    <t>5-6334*</t>
  </si>
  <si>
    <t>5-353*</t>
  </si>
  <si>
    <t>Резистор пэв 75 10 ком</t>
  </si>
  <si>
    <t>5-469*</t>
  </si>
  <si>
    <t>5-560*</t>
  </si>
  <si>
    <t>5-562*</t>
  </si>
  <si>
    <t>5-9180*</t>
  </si>
  <si>
    <t>5-8418*</t>
  </si>
  <si>
    <t>5-523*</t>
  </si>
  <si>
    <t>5-528*</t>
  </si>
  <si>
    <t>5-524*</t>
  </si>
  <si>
    <t>5-529*</t>
  </si>
  <si>
    <t>Резистор пэвр 10 200 ом</t>
  </si>
  <si>
    <t>5-1240*</t>
  </si>
  <si>
    <t>5-530*</t>
  </si>
  <si>
    <t>Резистор пэвр 10 3 ом 6061132225</t>
  </si>
  <si>
    <t>5-521*</t>
  </si>
  <si>
    <t>5-525*</t>
  </si>
  <si>
    <t>Резистор пэвр 10 4,7 ом</t>
  </si>
  <si>
    <t>5-1239*</t>
  </si>
  <si>
    <t>5-522*</t>
  </si>
  <si>
    <t>5-526*</t>
  </si>
  <si>
    <t>5-527*</t>
  </si>
  <si>
    <t>Резистор пэвр 100 2 ком</t>
  </si>
  <si>
    <t>5-609*</t>
  </si>
  <si>
    <t>5-567*</t>
  </si>
  <si>
    <t>5-565*</t>
  </si>
  <si>
    <t>5-568*</t>
  </si>
  <si>
    <t>5-566*</t>
  </si>
  <si>
    <t>5-569*</t>
  </si>
  <si>
    <t>5-576*</t>
  </si>
  <si>
    <t>5-577*</t>
  </si>
  <si>
    <t>Резистор пэвр 25 160 ом</t>
  </si>
  <si>
    <t>5-611*</t>
  </si>
  <si>
    <t>Резистор пэвр 25 180 ом</t>
  </si>
  <si>
    <t>5-610*</t>
  </si>
  <si>
    <t>5-571*</t>
  </si>
  <si>
    <t>5-572*</t>
  </si>
  <si>
    <t>5-578*</t>
  </si>
  <si>
    <t>5-573*</t>
  </si>
  <si>
    <t>5-579*</t>
  </si>
  <si>
    <t>5-580*</t>
  </si>
  <si>
    <t>5-581*</t>
  </si>
  <si>
    <t>5-574*</t>
  </si>
  <si>
    <t>5-575*</t>
  </si>
  <si>
    <t>Резистор пэвр 25 82 ом</t>
  </si>
  <si>
    <t>5-468*</t>
  </si>
  <si>
    <t>Резистор пэвр 30 1 ком</t>
  </si>
  <si>
    <t>5-502*</t>
  </si>
  <si>
    <t>5-583*</t>
  </si>
  <si>
    <t>5-586*</t>
  </si>
  <si>
    <t>5-587*</t>
  </si>
  <si>
    <t>Резистор пэвр 30 43 ом</t>
  </si>
  <si>
    <t>5-500*</t>
  </si>
  <si>
    <t>5-584*</t>
  </si>
  <si>
    <t>5-589*</t>
  </si>
  <si>
    <t>5-585*</t>
  </si>
  <si>
    <t>5-590*</t>
  </si>
  <si>
    <t>5-600*</t>
  </si>
  <si>
    <t>5-595*</t>
  </si>
  <si>
    <t>5-605*</t>
  </si>
  <si>
    <t>5-591*</t>
  </si>
  <si>
    <t>5-592*</t>
  </si>
  <si>
    <t>Резистор пэвр 50 300 ом</t>
  </si>
  <si>
    <t>5-603*</t>
  </si>
  <si>
    <t>Резистор пэвр 50 330 ом</t>
  </si>
  <si>
    <t>5-606*</t>
  </si>
  <si>
    <t>Резистор пэвр 50 51 ом</t>
  </si>
  <si>
    <t>5-601*</t>
  </si>
  <si>
    <t>5-596*</t>
  </si>
  <si>
    <t>5-593*</t>
  </si>
  <si>
    <t>5-597*</t>
  </si>
  <si>
    <t>5-594*</t>
  </si>
  <si>
    <t>5-599*</t>
  </si>
  <si>
    <t>Резистор с2 10 11,7 ом</t>
  </si>
  <si>
    <t>5-1506*</t>
  </si>
  <si>
    <t>Резистор с2 10 20 ом</t>
  </si>
  <si>
    <t>5-1501*</t>
  </si>
  <si>
    <t>Резистор с2 10 27,1 ом</t>
  </si>
  <si>
    <t>5-1507*</t>
  </si>
  <si>
    <t>Резистор с2 10 30,5 ом</t>
  </si>
  <si>
    <t>5-1510*</t>
  </si>
  <si>
    <t>Резистор с2 10 332 ом</t>
  </si>
  <si>
    <t>5-1509*</t>
  </si>
  <si>
    <t>Резистор с2 10 36,1 ом</t>
  </si>
  <si>
    <t>5-1508*</t>
  </si>
  <si>
    <t>Резистор с2 10 5,10 ом</t>
  </si>
  <si>
    <t>5-1505*</t>
  </si>
  <si>
    <t>Резистор с2 10 5,76 ом</t>
  </si>
  <si>
    <t>5-1503*</t>
  </si>
  <si>
    <t>Резистор с2 10 8,66 ом</t>
  </si>
  <si>
    <t>5-1504*</t>
  </si>
  <si>
    <t>Резистор с2 29в 1 ом</t>
  </si>
  <si>
    <t>5-1500*</t>
  </si>
  <si>
    <t>5-23650*</t>
  </si>
  <si>
    <t>5-23648*</t>
  </si>
  <si>
    <t>5-23649*</t>
  </si>
  <si>
    <t>5-23652*</t>
  </si>
  <si>
    <t>5-23651*</t>
  </si>
  <si>
    <t>5-484*</t>
  </si>
  <si>
    <t>5-23653*</t>
  </si>
  <si>
    <t>5-23654*</t>
  </si>
  <si>
    <t>5-23659*</t>
  </si>
  <si>
    <t>5-23660*</t>
  </si>
  <si>
    <t>5-6338*</t>
  </si>
  <si>
    <t>5-9565</t>
  </si>
  <si>
    <t>5-7885/2</t>
  </si>
  <si>
    <t>5-9143*</t>
  </si>
  <si>
    <t>5-9073*</t>
  </si>
  <si>
    <t>5-9698</t>
  </si>
  <si>
    <t>5-9597</t>
  </si>
  <si>
    <t>5-8797*</t>
  </si>
  <si>
    <t>5-10288</t>
  </si>
  <si>
    <t>5-8798*</t>
  </si>
  <si>
    <t>5-8799*</t>
  </si>
  <si>
    <t>5-8431*</t>
  </si>
  <si>
    <t>5-9674</t>
  </si>
  <si>
    <t>5-8432*</t>
  </si>
  <si>
    <t>5-9603</t>
  </si>
  <si>
    <t>5-6337*</t>
  </si>
  <si>
    <t>Резистор С535В 6,8кОм</t>
  </si>
  <si>
    <t>5-8800*</t>
  </si>
  <si>
    <t>5-8541*</t>
  </si>
  <si>
    <t>5-6307*</t>
  </si>
  <si>
    <t>5-9171*</t>
  </si>
  <si>
    <t>5-10465</t>
  </si>
  <si>
    <t>5-10353</t>
  </si>
  <si>
    <t>5-8442*</t>
  </si>
  <si>
    <t>5-8410*</t>
  </si>
  <si>
    <t>5-9665</t>
  </si>
  <si>
    <t>5-10383</t>
  </si>
  <si>
    <t>5-9514*</t>
  </si>
  <si>
    <t>5-8421*</t>
  </si>
  <si>
    <t>5-8419*</t>
  </si>
  <si>
    <t>5-11020</t>
  </si>
  <si>
    <t>5-9604</t>
  </si>
  <si>
    <t>5-10284</t>
  </si>
  <si>
    <t>5-9687</t>
  </si>
  <si>
    <t>5-9181*</t>
  </si>
  <si>
    <t>Резистор тво 0,25 180 ом</t>
  </si>
  <si>
    <t>5-1193*</t>
  </si>
  <si>
    <t>Резистор тво 0,25 200 ом</t>
  </si>
  <si>
    <t>5-1192*</t>
  </si>
  <si>
    <t>Резистор тво 1 10 ом</t>
  </si>
  <si>
    <t>5-1190*</t>
  </si>
  <si>
    <t>Резистор тво 1 15 ом</t>
  </si>
  <si>
    <t>5-1191*</t>
  </si>
  <si>
    <t>Резистор тво 2 27 ом</t>
  </si>
  <si>
    <t>5-1195*</t>
  </si>
  <si>
    <t>Резистор тво 2 56 ом</t>
  </si>
  <si>
    <t>5-1196*</t>
  </si>
  <si>
    <t>Резистор тво 20 27 ом</t>
  </si>
  <si>
    <t>5-1197*</t>
  </si>
  <si>
    <t>5-6330*</t>
  </si>
  <si>
    <t>5-6333*</t>
  </si>
  <si>
    <t>5-6332*</t>
  </si>
  <si>
    <t>5-6331*</t>
  </si>
  <si>
    <t>Резисторная сборка 301НР1А 92г перепроверка 2017</t>
  </si>
  <si>
    <t>5-12059</t>
  </si>
  <si>
    <t>5-6486*</t>
  </si>
  <si>
    <t>5-6485*</t>
  </si>
  <si>
    <t>Реле 8Э12</t>
  </si>
  <si>
    <t>5-8928*</t>
  </si>
  <si>
    <t>Реле 8Э13</t>
  </si>
  <si>
    <t>5-8929*</t>
  </si>
  <si>
    <t>5-9533*</t>
  </si>
  <si>
    <t>5-10022</t>
  </si>
  <si>
    <t>5-6504*</t>
  </si>
  <si>
    <t>5-6505*</t>
  </si>
  <si>
    <t>Реле мку48 ра4.500.181</t>
  </si>
  <si>
    <t>5-4137*</t>
  </si>
  <si>
    <t>Реле мку48 ра4.501.127</t>
  </si>
  <si>
    <t>5-4178*</t>
  </si>
  <si>
    <t>Реле мку48 ра4.509.146 145</t>
  </si>
  <si>
    <t>5-4166*</t>
  </si>
  <si>
    <t>Реле мку48 ру4.501.147</t>
  </si>
  <si>
    <t>5-4172*</t>
  </si>
  <si>
    <t>Реле мку48 ру4.501.172</t>
  </si>
  <si>
    <t>5-4173*</t>
  </si>
  <si>
    <t>5-8725</t>
  </si>
  <si>
    <t>Реле ркмп  рс4.523.620</t>
  </si>
  <si>
    <t>5-4199*</t>
  </si>
  <si>
    <t>Реле ркмп рс4 523 627</t>
  </si>
  <si>
    <t>5-6499*</t>
  </si>
  <si>
    <t>Реле ркмп рс4 523 634</t>
  </si>
  <si>
    <t>5-6498*</t>
  </si>
  <si>
    <t>Реле ркмп рс4.523.600</t>
  </si>
  <si>
    <t>5-4092*</t>
  </si>
  <si>
    <t>Реле ркмп рс4.523.602</t>
  </si>
  <si>
    <t>5-9920*</t>
  </si>
  <si>
    <t>Реле РКМП РС4.523.603</t>
  </si>
  <si>
    <t>5-4120*</t>
  </si>
  <si>
    <t>Реле ркмп рс4.523.608</t>
  </si>
  <si>
    <t>5-4114*</t>
  </si>
  <si>
    <t>Реле РКМП РС4.523.609</t>
  </si>
  <si>
    <t>5-8930*</t>
  </si>
  <si>
    <t>Реле ркмп рс4.523.613</t>
  </si>
  <si>
    <t>5-9921*</t>
  </si>
  <si>
    <t>Реле ркмп рс4.523.614</t>
  </si>
  <si>
    <t>5-4103*</t>
  </si>
  <si>
    <t>Реле ркмп рс4.523.615</t>
  </si>
  <si>
    <t>5-4104*</t>
  </si>
  <si>
    <t>Реле ркмп рс4.523.617</t>
  </si>
  <si>
    <t>5-4106*</t>
  </si>
  <si>
    <t>Реле ркмп рс4.523.618</t>
  </si>
  <si>
    <t>5-4108*</t>
  </si>
  <si>
    <t>Реле ркмп рс4.523.619</t>
  </si>
  <si>
    <t>5-4107*</t>
  </si>
  <si>
    <t>Реле ркмп рс4.523.621</t>
  </si>
  <si>
    <t>5-4098*</t>
  </si>
  <si>
    <t>Реле ркмп рс4.523.622</t>
  </si>
  <si>
    <t>5-9917*</t>
  </si>
  <si>
    <t>Реле ркмп рс4.523.623</t>
  </si>
  <si>
    <t>5-4096*</t>
  </si>
  <si>
    <t>Реле ркмп рс4.523.624</t>
  </si>
  <si>
    <t>5-9918*</t>
  </si>
  <si>
    <t>Реле ркмп рс4.523.625</t>
  </si>
  <si>
    <t>5-4110*</t>
  </si>
  <si>
    <t>Реле ркмп рс4.523.626</t>
  </si>
  <si>
    <t>5-9916*</t>
  </si>
  <si>
    <t>Реле ркмп рс4.523.630</t>
  </si>
  <si>
    <t>5-4091*</t>
  </si>
  <si>
    <t>Реле ркмп рс4.523.632</t>
  </si>
  <si>
    <t>5-4095*</t>
  </si>
  <si>
    <t>Реле ркмп рс4.523.633</t>
  </si>
  <si>
    <t>5-4109*</t>
  </si>
  <si>
    <t>Реле ркмп рс4.523.637</t>
  </si>
  <si>
    <t>5-4105*</t>
  </si>
  <si>
    <t>Реле ркмп рс4.523.642</t>
  </si>
  <si>
    <t>5-9915*</t>
  </si>
  <si>
    <t>Реле ркн рс4 500 123</t>
  </si>
  <si>
    <t>5-6501*</t>
  </si>
  <si>
    <t>Реле ркн рс4.500.031</t>
  </si>
  <si>
    <t>5-4118*</t>
  </si>
  <si>
    <t>Реле РКН РС4.500.085</t>
  </si>
  <si>
    <t>5-8931*</t>
  </si>
  <si>
    <t>Реле ркн рс4.500.091</t>
  </si>
  <si>
    <t>5-4115*</t>
  </si>
  <si>
    <t>Реле РКН РС4.500.092</t>
  </si>
  <si>
    <t>5-4093*</t>
  </si>
  <si>
    <t>Реле ркн рс4.500.098</t>
  </si>
  <si>
    <t>5-4209*</t>
  </si>
  <si>
    <t>Реле ркн рс4.500.122</t>
  </si>
  <si>
    <t>5-4116*</t>
  </si>
  <si>
    <t>Реле ркн рс4.500.127</t>
  </si>
  <si>
    <t>5-4213*</t>
  </si>
  <si>
    <t>Реле РКН РС4.500.176</t>
  </si>
  <si>
    <t>5-8932*</t>
  </si>
  <si>
    <t>Реле РКН РС4.500.178</t>
  </si>
  <si>
    <t>5-8933*</t>
  </si>
  <si>
    <t>Реле ркн рс4.500.184</t>
  </si>
  <si>
    <t>5-4097*</t>
  </si>
  <si>
    <t>Реле РКП4А(КР293КП4А)</t>
  </si>
  <si>
    <t>5-4093/3</t>
  </si>
  <si>
    <t>5-9158*</t>
  </si>
  <si>
    <t>Реле ркс3 рс4.501.200</t>
  </si>
  <si>
    <t>5-4141*</t>
  </si>
  <si>
    <t>Реле ркс3 рс4.501.201</t>
  </si>
  <si>
    <t>5-4142*</t>
  </si>
  <si>
    <t>Реле ркс3 рс4.501.203</t>
  </si>
  <si>
    <t>5-4140*</t>
  </si>
  <si>
    <t>Реле рму рс4.523.303</t>
  </si>
  <si>
    <t>5-4184*</t>
  </si>
  <si>
    <t>Реле рму рс4.523.327</t>
  </si>
  <si>
    <t>5-4111*</t>
  </si>
  <si>
    <t>Реле рмуг рс4 523 405</t>
  </si>
  <si>
    <t>5-6500*</t>
  </si>
  <si>
    <t>Реле РМУГ РС4.523.402</t>
  </si>
  <si>
    <t>5-8934*</t>
  </si>
  <si>
    <t>Реле рмуг рс4.523.403</t>
  </si>
  <si>
    <t>5-4206*</t>
  </si>
  <si>
    <t>Реле рмуг рс4.523.404</t>
  </si>
  <si>
    <t>5-9919*</t>
  </si>
  <si>
    <t>Реле РНЕ44 27В</t>
  </si>
  <si>
    <t>5-10634</t>
  </si>
  <si>
    <t>5-9392*</t>
  </si>
  <si>
    <t>5-8938*</t>
  </si>
  <si>
    <t>5-8937*</t>
  </si>
  <si>
    <t>5-8939*</t>
  </si>
  <si>
    <t>5-9270*</t>
  </si>
  <si>
    <t>5-8940*</t>
  </si>
  <si>
    <t>5-8941*</t>
  </si>
  <si>
    <t>Реле РП2</t>
  </si>
  <si>
    <t>5-8935*</t>
  </si>
  <si>
    <t>Реле рп4 рс4 520005</t>
  </si>
  <si>
    <t>5-4190*</t>
  </si>
  <si>
    <t>Реле РП4 РС4.520.001</t>
  </si>
  <si>
    <t>5-8936*</t>
  </si>
  <si>
    <t>Реле рп4 рс4.520.004 005</t>
  </si>
  <si>
    <t>5-4207*</t>
  </si>
  <si>
    <t>Реле рп4 рс4.520.009</t>
  </si>
  <si>
    <t>5-4201*</t>
  </si>
  <si>
    <t>Реле рп4 рс4.520.010</t>
  </si>
  <si>
    <t>5-4094*</t>
  </si>
  <si>
    <t>Реле рп5 рс4.522.006</t>
  </si>
  <si>
    <t>5-4121*</t>
  </si>
  <si>
    <t>Реле рп5 рс4.522.009</t>
  </si>
  <si>
    <t>5-4210*</t>
  </si>
  <si>
    <t>Реле рп5 рс4.522.019</t>
  </si>
  <si>
    <t>5-4136*</t>
  </si>
  <si>
    <t>Реле рп5 рс4.522.020</t>
  </si>
  <si>
    <t>5-4191*</t>
  </si>
  <si>
    <t>Реле рп7 рс4.521.003</t>
  </si>
  <si>
    <t>5-4200*</t>
  </si>
  <si>
    <t>Реле РПА12 015.01</t>
  </si>
  <si>
    <t>5-8166*</t>
  </si>
  <si>
    <t>Реле рпг 3</t>
  </si>
  <si>
    <t>5-6367*</t>
  </si>
  <si>
    <t>5-10437</t>
  </si>
  <si>
    <t>5-10397</t>
  </si>
  <si>
    <t>5-8593*</t>
  </si>
  <si>
    <t>Реле рпс7 рс4.521.352</t>
  </si>
  <si>
    <t>5-4181*</t>
  </si>
  <si>
    <t>5-6497*</t>
  </si>
  <si>
    <t>5-4198*</t>
  </si>
  <si>
    <t>5-23334*</t>
  </si>
  <si>
    <t>5-4161*</t>
  </si>
  <si>
    <t>5-4162*</t>
  </si>
  <si>
    <t>5-4186*</t>
  </si>
  <si>
    <t>5-4187*</t>
  </si>
  <si>
    <t>Реле РС4.523.202</t>
  </si>
  <si>
    <t>5-8926*</t>
  </si>
  <si>
    <t>Реле РС4.523.204</t>
  </si>
  <si>
    <t>5-8925*</t>
  </si>
  <si>
    <t>5-4188*</t>
  </si>
  <si>
    <t>5-4164*</t>
  </si>
  <si>
    <t>5-4165*</t>
  </si>
  <si>
    <t>5-4167*</t>
  </si>
  <si>
    <t>5-4170*</t>
  </si>
  <si>
    <t>5-4171*</t>
  </si>
  <si>
    <t>5-4175*</t>
  </si>
  <si>
    <t>5-4176*</t>
  </si>
  <si>
    <t>5-4177*</t>
  </si>
  <si>
    <t>5-4160*</t>
  </si>
  <si>
    <t>5-4179*</t>
  </si>
  <si>
    <t>5-4180*</t>
  </si>
  <si>
    <t>5-4182*</t>
  </si>
  <si>
    <t>5-6506*</t>
  </si>
  <si>
    <t>5-6507*</t>
  </si>
  <si>
    <t>5-4146*</t>
  </si>
  <si>
    <t>5-4101*</t>
  </si>
  <si>
    <t>Реле рсм1 рф4.500.028</t>
  </si>
  <si>
    <t>5-4139*</t>
  </si>
  <si>
    <t>Реле рсм2 рф4.200.023</t>
  </si>
  <si>
    <t>5-4208*</t>
  </si>
  <si>
    <t>Реле РСЧ4.523.212</t>
  </si>
  <si>
    <t>5-8927*</t>
  </si>
  <si>
    <t>5-9194*</t>
  </si>
  <si>
    <t>5-4219*</t>
  </si>
  <si>
    <t>5-4143*</t>
  </si>
  <si>
    <t>5-4144*</t>
  </si>
  <si>
    <t>5-4145*</t>
  </si>
  <si>
    <t>5-4147*</t>
  </si>
  <si>
    <t>5-4148*</t>
  </si>
  <si>
    <t>5-4158*</t>
  </si>
  <si>
    <t>5-4149*</t>
  </si>
  <si>
    <t>5-4150*</t>
  </si>
  <si>
    <t>5-4151*</t>
  </si>
  <si>
    <t>5-4152*</t>
  </si>
  <si>
    <t>5-4153*</t>
  </si>
  <si>
    <t>5-4154*</t>
  </si>
  <si>
    <t>5-4155*</t>
  </si>
  <si>
    <t>5-4156*</t>
  </si>
  <si>
    <t>5-4157*</t>
  </si>
  <si>
    <t>5-10609/1</t>
  </si>
  <si>
    <t>5-9001*</t>
  </si>
  <si>
    <t>5-10609</t>
  </si>
  <si>
    <t>5-9277*</t>
  </si>
  <si>
    <t>Реле рэн 33 рф4 510 022</t>
  </si>
  <si>
    <t>5-4159*</t>
  </si>
  <si>
    <t>5-6509*</t>
  </si>
  <si>
    <t>5-9163*</t>
  </si>
  <si>
    <t>5-8949*</t>
  </si>
  <si>
    <t>Реле РЭС 39 п00.01</t>
  </si>
  <si>
    <t>5-8167*</t>
  </si>
  <si>
    <t>Реле рэс 47/0001</t>
  </si>
  <si>
    <t>5-8274*</t>
  </si>
  <si>
    <t>Реле РЭС 48А РС4.590.201</t>
  </si>
  <si>
    <t>5-8582*</t>
  </si>
  <si>
    <t>5-8371*</t>
  </si>
  <si>
    <t>5-9263*</t>
  </si>
  <si>
    <t>Реле РЭС 64Б</t>
  </si>
  <si>
    <t>5-9235*</t>
  </si>
  <si>
    <t>5-10443</t>
  </si>
  <si>
    <t>5-11044</t>
  </si>
  <si>
    <t>5-4135</t>
  </si>
  <si>
    <t>5-6503*</t>
  </si>
  <si>
    <t>5-4192*</t>
  </si>
  <si>
    <t>5-9253*</t>
  </si>
  <si>
    <t>5-8943*</t>
  </si>
  <si>
    <t>5-8944*</t>
  </si>
  <si>
    <t>5-9252*</t>
  </si>
  <si>
    <t>5-10390</t>
  </si>
  <si>
    <t>5-9518*</t>
  </si>
  <si>
    <t>5-8945*</t>
  </si>
  <si>
    <t>5-8946*</t>
  </si>
  <si>
    <t>5-9129*</t>
  </si>
  <si>
    <t>5-10637</t>
  </si>
  <si>
    <t>5-8948*</t>
  </si>
  <si>
    <t>5-8947*</t>
  </si>
  <si>
    <t>5-9643</t>
  </si>
  <si>
    <t>5-9548*</t>
  </si>
  <si>
    <t>5-4193*</t>
  </si>
  <si>
    <t>Реле РЭС10 4.524.304</t>
  </si>
  <si>
    <t>5-8942*</t>
  </si>
  <si>
    <t>Реле рэс10 рс4.524.303</t>
  </si>
  <si>
    <t>5-4126*</t>
  </si>
  <si>
    <t>Реле рэс10 рс4.524.308</t>
  </si>
  <si>
    <t>5-4185*</t>
  </si>
  <si>
    <t>Реле рэс15 рс4.591.003</t>
  </si>
  <si>
    <t>5-4127*</t>
  </si>
  <si>
    <t>Реле рэс22 рс4.500.129</t>
  </si>
  <si>
    <t>5-4129*</t>
  </si>
  <si>
    <t>Реле рэс22 рф4.500.130</t>
  </si>
  <si>
    <t>5-4090*</t>
  </si>
  <si>
    <t>5-4128*</t>
  </si>
  <si>
    <t>Реле рэс32 рф4.500.342</t>
  </si>
  <si>
    <t>5-4211*</t>
  </si>
  <si>
    <t>Реле РЭС47рф4500.407.0701</t>
  </si>
  <si>
    <t>5-8122*</t>
  </si>
  <si>
    <t>Реле РЭС48А РФ 4590205</t>
  </si>
  <si>
    <t>5-8153*</t>
  </si>
  <si>
    <t>Реле РЭС55 05 01</t>
  </si>
  <si>
    <t>5-4197*</t>
  </si>
  <si>
    <t>Реле рэс6 рфо.452.100</t>
  </si>
  <si>
    <t>5-4183*</t>
  </si>
  <si>
    <t>Реле рэс6 рфо.452.102</t>
  </si>
  <si>
    <t>5-4122*</t>
  </si>
  <si>
    <t>Реле рэс6 рфо.452.109</t>
  </si>
  <si>
    <t>5-4119*</t>
  </si>
  <si>
    <t>Реле рэс6 рфо452.101</t>
  </si>
  <si>
    <t>5-4194*</t>
  </si>
  <si>
    <t>Реле рэс8 рс4.590.050</t>
  </si>
  <si>
    <t>5-4123*</t>
  </si>
  <si>
    <t>Реле РЭС8 РС4.590.062</t>
  </si>
  <si>
    <t>5-8393*</t>
  </si>
  <si>
    <t>Реле рэс9 рс4.524.200</t>
  </si>
  <si>
    <t>5-4102*</t>
  </si>
  <si>
    <t>Реле рэс9 рс4.524.204</t>
  </si>
  <si>
    <t>5-4124*</t>
  </si>
  <si>
    <t>5-8514*</t>
  </si>
  <si>
    <t>5-8510*</t>
  </si>
  <si>
    <t>Реле эмрв б1</t>
  </si>
  <si>
    <t>5-4130*</t>
  </si>
  <si>
    <t>Розетка 2рм22кпн4г3в1</t>
  </si>
  <si>
    <t>5-8536*</t>
  </si>
  <si>
    <t>Розетка 2рм30кун32г1в1</t>
  </si>
  <si>
    <t>5-8405*</t>
  </si>
  <si>
    <t>Розетка 2РМДТ18КПЭ4Г5В1В</t>
  </si>
  <si>
    <t>5-10999</t>
  </si>
  <si>
    <t>Розетка 2рмт 39б45г2в1в</t>
  </si>
  <si>
    <t>5-8302*</t>
  </si>
  <si>
    <t>Розетка 2рмт22б4г3в1в</t>
  </si>
  <si>
    <t>5-8537*</t>
  </si>
  <si>
    <t>Розетка 2РМТ27КПН24Г1В1В</t>
  </si>
  <si>
    <t>5-8574*</t>
  </si>
  <si>
    <t>Розетка 2рмт42б50г2в1в</t>
  </si>
  <si>
    <t>5-8303*</t>
  </si>
  <si>
    <t>5-10697</t>
  </si>
  <si>
    <t>5-7979*</t>
  </si>
  <si>
    <t>5-9281*</t>
  </si>
  <si>
    <t>5-8376*</t>
  </si>
  <si>
    <t>5-7981*</t>
  </si>
  <si>
    <t>5-10517</t>
  </si>
  <si>
    <t>Розетка ШР20П4ЭГ8</t>
  </si>
  <si>
    <t>5-8115*</t>
  </si>
  <si>
    <t>Розетка шр28п4эш5</t>
  </si>
  <si>
    <t>5-8491*</t>
  </si>
  <si>
    <t>Розетка ШР28П7ЭГ9</t>
  </si>
  <si>
    <t>5-10909</t>
  </si>
  <si>
    <t>Розетка ШР48П9ЭШ7</t>
  </si>
  <si>
    <t>5-8117*</t>
  </si>
  <si>
    <t>5-8958*</t>
  </si>
  <si>
    <t>Светодиод 3Л107А</t>
  </si>
  <si>
    <t>5-9078*</t>
  </si>
  <si>
    <t>Светодиод 3Л341Б</t>
  </si>
  <si>
    <t>5-8168*</t>
  </si>
  <si>
    <t>Светодиод ал 102 бм</t>
  </si>
  <si>
    <t>5-6202*</t>
  </si>
  <si>
    <t>Светодиод ал 102вм</t>
  </si>
  <si>
    <t>5-7905*</t>
  </si>
  <si>
    <t>Светодиод ал 102гм</t>
  </si>
  <si>
    <t>5-7904*</t>
  </si>
  <si>
    <t>Светодиод ал 107а</t>
  </si>
  <si>
    <t>5-6203*</t>
  </si>
  <si>
    <t>Светодиод ал307ам 6349554251</t>
  </si>
  <si>
    <t>5-2111*</t>
  </si>
  <si>
    <t>Светодиод ал307бм 6349554261</t>
  </si>
  <si>
    <t>5-2112*</t>
  </si>
  <si>
    <t>Светодиод белый</t>
  </si>
  <si>
    <t>5-8402*</t>
  </si>
  <si>
    <t>Сельсин НД 501</t>
  </si>
  <si>
    <t>5-9092*</t>
  </si>
  <si>
    <t>5-9093*</t>
  </si>
  <si>
    <t>5-9094*</t>
  </si>
  <si>
    <t>5-9095*</t>
  </si>
  <si>
    <t>5-9096*</t>
  </si>
  <si>
    <t>5-10425</t>
  </si>
  <si>
    <t>5-10432</t>
  </si>
  <si>
    <t>5-6143*</t>
  </si>
  <si>
    <t>5-6134*</t>
  </si>
  <si>
    <t>5-6137*</t>
  </si>
  <si>
    <t>5-6140*</t>
  </si>
  <si>
    <t>5-8161/2</t>
  </si>
  <si>
    <t>5-10418</t>
  </si>
  <si>
    <t>5-9013*</t>
  </si>
  <si>
    <t>5-9138*</t>
  </si>
  <si>
    <t>5-9139*</t>
  </si>
  <si>
    <t>5-6127*</t>
  </si>
  <si>
    <t>Сопротивление ппб 15г 1 ком</t>
  </si>
  <si>
    <t>5-702*</t>
  </si>
  <si>
    <t>5-738*</t>
  </si>
  <si>
    <t>5-737*</t>
  </si>
  <si>
    <t>Сопротивление ппб 15г 15 ком</t>
  </si>
  <si>
    <t>5-701*</t>
  </si>
  <si>
    <t>Сопротивление ппб 15г 150 ом</t>
  </si>
  <si>
    <t>5-703*</t>
  </si>
  <si>
    <t>Сопротивление ппб 15г 22 ком</t>
  </si>
  <si>
    <t>5-805*</t>
  </si>
  <si>
    <t>Сопротивление ппб 15г 68 ом</t>
  </si>
  <si>
    <t>5-704*</t>
  </si>
  <si>
    <t>5-739*</t>
  </si>
  <si>
    <t>5-740*</t>
  </si>
  <si>
    <t>Сопротивление ппб 15е 33 ом</t>
  </si>
  <si>
    <t>5-806*</t>
  </si>
  <si>
    <t>5-714*</t>
  </si>
  <si>
    <t>5-720*</t>
  </si>
  <si>
    <t>5-715*</t>
  </si>
  <si>
    <t>5-719*</t>
  </si>
  <si>
    <t>Сопротивление ппб 1в 470 ом</t>
  </si>
  <si>
    <t>5-717*</t>
  </si>
  <si>
    <t>5-747*</t>
  </si>
  <si>
    <t>5-741*</t>
  </si>
  <si>
    <t>5-743*</t>
  </si>
  <si>
    <t>5-742*</t>
  </si>
  <si>
    <t>5-745*</t>
  </si>
  <si>
    <t>Сопротивление ппб 25е 100ом</t>
  </si>
  <si>
    <t>5-5331*</t>
  </si>
  <si>
    <t>5-748*</t>
  </si>
  <si>
    <t>5-746*</t>
  </si>
  <si>
    <t>5-721*</t>
  </si>
  <si>
    <t>5-723*</t>
  </si>
  <si>
    <t>Сопротивление ППБ 2Б 1,5 кОм</t>
  </si>
  <si>
    <t>5-8894*</t>
  </si>
  <si>
    <t>Сопротивление ППБ 2В 3,3К</t>
  </si>
  <si>
    <t>5-8896*</t>
  </si>
  <si>
    <t>5-728*</t>
  </si>
  <si>
    <t>5-724*</t>
  </si>
  <si>
    <t>Сопротивление ппб 3а 150 ом</t>
  </si>
  <si>
    <t>5-727*</t>
  </si>
  <si>
    <t>5-729*</t>
  </si>
  <si>
    <t>5-725*</t>
  </si>
  <si>
    <t>5-726*</t>
  </si>
  <si>
    <t>5-722*</t>
  </si>
  <si>
    <t>5-731*</t>
  </si>
  <si>
    <t>5-732*</t>
  </si>
  <si>
    <t>5-730*</t>
  </si>
  <si>
    <t>5-733*</t>
  </si>
  <si>
    <t>Сопротивление ппб 3б 470 ом</t>
  </si>
  <si>
    <t>5-705*</t>
  </si>
  <si>
    <t>Сопротивление ппб 3б 68 ом</t>
  </si>
  <si>
    <t>5-706*</t>
  </si>
  <si>
    <t>5-736*</t>
  </si>
  <si>
    <t>5-734*</t>
  </si>
  <si>
    <t>5-735*</t>
  </si>
  <si>
    <t>5-10278</t>
  </si>
  <si>
    <t>5-10352</t>
  </si>
  <si>
    <t>5-10291</t>
  </si>
  <si>
    <t>Сопротивление ППБЕ 15Е 100 Ом</t>
  </si>
  <si>
    <t>5-8895*</t>
  </si>
  <si>
    <t>Сопротивление ППБЕ 15Е 4,7Ом</t>
  </si>
  <si>
    <t>5-8893*</t>
  </si>
  <si>
    <t>Сопротивление ППБЕ 15Е 470 Ом</t>
  </si>
  <si>
    <t>5-8897*</t>
  </si>
  <si>
    <t>Сопротивление ппз 11 1,5 ком</t>
  </si>
  <si>
    <t>5-1219*</t>
  </si>
  <si>
    <t>Сопротивление ппз 11 330 ом</t>
  </si>
  <si>
    <t>5-1220*</t>
  </si>
  <si>
    <t>Сопротивление ппз 11 680 ом</t>
  </si>
  <si>
    <t>5-1221*</t>
  </si>
  <si>
    <t>5-8214*</t>
  </si>
  <si>
    <t>5-8211*</t>
  </si>
  <si>
    <t>5-8212*</t>
  </si>
  <si>
    <t>Стабилизатор 78L05</t>
  </si>
  <si>
    <t>5-2179*</t>
  </si>
  <si>
    <t>Стабилизатор 78L08</t>
  </si>
  <si>
    <t>5-2301*</t>
  </si>
  <si>
    <t>Стабилитрон 2с 168в</t>
  </si>
  <si>
    <t>5-23478*</t>
  </si>
  <si>
    <t>Стабилитрон 2с 191ж</t>
  </si>
  <si>
    <t>5-6206*</t>
  </si>
  <si>
    <t>Стабилитрон 2С 411Б</t>
  </si>
  <si>
    <t>5-9233*</t>
  </si>
  <si>
    <t>Стабилитрон 2с107а 6341109235</t>
  </si>
  <si>
    <t>5-2077*</t>
  </si>
  <si>
    <t>Стабилитрон 2с113а</t>
  </si>
  <si>
    <t>5-10249*</t>
  </si>
  <si>
    <t>Стабилитрон 2с119а 6341109465</t>
  </si>
  <si>
    <t>5-2082*</t>
  </si>
  <si>
    <t>5-2079*</t>
  </si>
  <si>
    <t>Стабилитрон 2с156а 6341109275</t>
  </si>
  <si>
    <t>5-2081*</t>
  </si>
  <si>
    <t>5-10112*</t>
  </si>
  <si>
    <t>Стабилитрон 2с170а 6341109495</t>
  </si>
  <si>
    <t>5-2084*</t>
  </si>
  <si>
    <t>Стабилитрон 2с175а</t>
  </si>
  <si>
    <t>5-1995*</t>
  </si>
  <si>
    <t>Стабилитрон 2с210б</t>
  </si>
  <si>
    <t>5-10252*</t>
  </si>
  <si>
    <t>Стабилитрон 2с211ж</t>
  </si>
  <si>
    <t>5-23453*</t>
  </si>
  <si>
    <t>Стабилитрон 2с212ж</t>
  </si>
  <si>
    <t>5-1882*</t>
  </si>
  <si>
    <t>Стабилитрон 2с213б</t>
  </si>
  <si>
    <t>5-23454*</t>
  </si>
  <si>
    <t>Стабилитрон 2с220ж</t>
  </si>
  <si>
    <t>5-10802*</t>
  </si>
  <si>
    <t>Стабилитрон 2с433а</t>
  </si>
  <si>
    <t>5-10188*</t>
  </si>
  <si>
    <t>5-1996*</t>
  </si>
  <si>
    <t>Стабилитрон 2с510а</t>
  </si>
  <si>
    <t>5-10248*</t>
  </si>
  <si>
    <t>Стабилитрон 2с512а</t>
  </si>
  <si>
    <t>5-2096*</t>
  </si>
  <si>
    <t>Стабилитрон 2с515а</t>
  </si>
  <si>
    <t>5-23455*</t>
  </si>
  <si>
    <t>Стабилитрон 2с516в</t>
  </si>
  <si>
    <t>5-23577*</t>
  </si>
  <si>
    <t>Стабилитрон 2С524А</t>
  </si>
  <si>
    <t>5-9478*</t>
  </si>
  <si>
    <t>Стабилитрон 2с600а</t>
  </si>
  <si>
    <t>5-10272*</t>
  </si>
  <si>
    <t>Стабилитрон 2Ц103А</t>
  </si>
  <si>
    <t>5-2023*</t>
  </si>
  <si>
    <t>Стабилитрон 2ц202а</t>
  </si>
  <si>
    <t>5-2052*</t>
  </si>
  <si>
    <t>Стабилитрон 2ц202б</t>
  </si>
  <si>
    <t>5-2053*</t>
  </si>
  <si>
    <t>Стабилитрон 2ц202д</t>
  </si>
  <si>
    <t>5-2054*</t>
  </si>
  <si>
    <t>Стабилитрон 3А 530Б</t>
  </si>
  <si>
    <t>5-2003*</t>
  </si>
  <si>
    <t>Стабилитрон 7810</t>
  </si>
  <si>
    <t>5-10157*</t>
  </si>
  <si>
    <t>Стабилитрон Д814А</t>
  </si>
  <si>
    <t>5-2095/2</t>
  </si>
  <si>
    <t>Стабилитрон Д817Г</t>
  </si>
  <si>
    <t>5-2095*</t>
  </si>
  <si>
    <t>Стабилитрон кв 104а</t>
  </si>
  <si>
    <t>5-2109*</t>
  </si>
  <si>
    <t>Стабилитрон кв 109в</t>
  </si>
  <si>
    <t>5-1616*</t>
  </si>
  <si>
    <t>Стабилитрон кв109а</t>
  </si>
  <si>
    <t>5-10256*</t>
  </si>
  <si>
    <t>Стабилитрон кв109б</t>
  </si>
  <si>
    <t>5-2099*</t>
  </si>
  <si>
    <t>Стабилитрон кв119а</t>
  </si>
  <si>
    <t>5-6422*</t>
  </si>
  <si>
    <t>5-23464*</t>
  </si>
  <si>
    <t>Стабилитрон кс 156а</t>
  </si>
  <si>
    <t>5-23465*</t>
  </si>
  <si>
    <t>Стабилитрон кс 168а</t>
  </si>
  <si>
    <t>5-23467*</t>
  </si>
  <si>
    <t>Стабилитрон кс 168в</t>
  </si>
  <si>
    <t>5-23468*</t>
  </si>
  <si>
    <t>Стабилитрон кс 182а</t>
  </si>
  <si>
    <t>5-23469*</t>
  </si>
  <si>
    <t>Стабилитрон кс 210б</t>
  </si>
  <si>
    <t>5-23471*</t>
  </si>
  <si>
    <t>Стабилитрон кс 213б</t>
  </si>
  <si>
    <t>5-23472*</t>
  </si>
  <si>
    <t>Стабилитрон кс 531в</t>
  </si>
  <si>
    <t>5-23473*</t>
  </si>
  <si>
    <t>Стабилитрон кс147а</t>
  </si>
  <si>
    <t>5-23463*</t>
  </si>
  <si>
    <t>Стабилитрон кс162а</t>
  </si>
  <si>
    <t>5-23466*</t>
  </si>
  <si>
    <t>5-3072*</t>
  </si>
  <si>
    <t>Стабилитрон кс191ги</t>
  </si>
  <si>
    <t>5-23470*</t>
  </si>
  <si>
    <t>Стабилитрон кс439а</t>
  </si>
  <si>
    <t>5-1991*</t>
  </si>
  <si>
    <t>Стабилитрон кс515а</t>
  </si>
  <si>
    <t>5-10191*</t>
  </si>
  <si>
    <t>Стабилитрон кс522а</t>
  </si>
  <si>
    <t>5-1990*</t>
  </si>
  <si>
    <t>Стабилитрон СГ204К</t>
  </si>
  <si>
    <t>5-2095/3</t>
  </si>
  <si>
    <t>Термистор т 160 9</t>
  </si>
  <si>
    <t>5-9701*</t>
  </si>
  <si>
    <t>5-1965*</t>
  </si>
  <si>
    <t>5-1963*</t>
  </si>
  <si>
    <t>Термистор тв2 250а</t>
  </si>
  <si>
    <t>5-1967*</t>
  </si>
  <si>
    <t>5-1856*</t>
  </si>
  <si>
    <t>5-1966*</t>
  </si>
  <si>
    <t>5-1968*</t>
  </si>
  <si>
    <t>5-17000*</t>
  </si>
  <si>
    <t>5-17001*</t>
  </si>
  <si>
    <t>Терморезистор кмт 1 22 ком</t>
  </si>
  <si>
    <t>5-4234*</t>
  </si>
  <si>
    <t>Терморезистор кмт 1 240 ком</t>
  </si>
  <si>
    <t>5-4235*</t>
  </si>
  <si>
    <t>Терморезистор кмт 10 1,2 мом</t>
  </si>
  <si>
    <t>5-4230*</t>
  </si>
  <si>
    <t>Терморезистор кмт 10 1,5 мом</t>
  </si>
  <si>
    <t>5-4232*</t>
  </si>
  <si>
    <t>Терморезистор кмт 12 4,7 ком</t>
  </si>
  <si>
    <t>5-4231*</t>
  </si>
  <si>
    <t>Терморезистор кмт 4 1 мом</t>
  </si>
  <si>
    <t>5-4233*</t>
  </si>
  <si>
    <t>Терморезистор кмт 8 150 ом</t>
  </si>
  <si>
    <t>5-4236*</t>
  </si>
  <si>
    <t>5-8316*</t>
  </si>
  <si>
    <t>5-8313*</t>
  </si>
  <si>
    <t>5-8314*</t>
  </si>
  <si>
    <t>5-8315*</t>
  </si>
  <si>
    <t>5-8317*</t>
  </si>
  <si>
    <t>Тиристор 2у101б</t>
  </si>
  <si>
    <t>5-16002*</t>
  </si>
  <si>
    <t>Тиристор 2у201а</t>
  </si>
  <si>
    <t>5-16004*</t>
  </si>
  <si>
    <t>Тиристор 2у201в</t>
  </si>
  <si>
    <t>5-16015*</t>
  </si>
  <si>
    <t>Тиристор 2у201е</t>
  </si>
  <si>
    <t>5-16006*</t>
  </si>
  <si>
    <t>Тиристор 2у201и</t>
  </si>
  <si>
    <t>5-16005*</t>
  </si>
  <si>
    <t>Тиристор 2у202е</t>
  </si>
  <si>
    <t>5-16003*</t>
  </si>
  <si>
    <t>Тиристор 2У202И</t>
  </si>
  <si>
    <t>5-9633</t>
  </si>
  <si>
    <t>Тиристор 2у202м</t>
  </si>
  <si>
    <t>5-16007*</t>
  </si>
  <si>
    <t>Тиристор 2у203и</t>
  </si>
  <si>
    <t>5-16001*</t>
  </si>
  <si>
    <t>Тиристор ку 110в</t>
  </si>
  <si>
    <t>5-23484*</t>
  </si>
  <si>
    <t>Тиристор ку 112а</t>
  </si>
  <si>
    <t>5-23485*</t>
  </si>
  <si>
    <t>Тиристор ку 201к</t>
  </si>
  <si>
    <t>5-23486*</t>
  </si>
  <si>
    <t>Тиристор ку 201л</t>
  </si>
  <si>
    <t>5-23487*</t>
  </si>
  <si>
    <t>Тиристор КУ 202Н</t>
  </si>
  <si>
    <t>5-23488*</t>
  </si>
  <si>
    <t>Тиристор ку 208б</t>
  </si>
  <si>
    <t>5-22391*</t>
  </si>
  <si>
    <t>Тиристор ку 208г</t>
  </si>
  <si>
    <t>5-23489*</t>
  </si>
  <si>
    <t>Тиристор ку 221д</t>
  </si>
  <si>
    <t>5-23490*</t>
  </si>
  <si>
    <t>5-8658*</t>
  </si>
  <si>
    <t>Тиристор ку108ж</t>
  </si>
  <si>
    <t>5-16010*</t>
  </si>
  <si>
    <t>Тиристор ку221а</t>
  </si>
  <si>
    <t>5-6439*</t>
  </si>
  <si>
    <t>5-11999</t>
  </si>
  <si>
    <t>5-6417*</t>
  </si>
  <si>
    <t>5-7899*</t>
  </si>
  <si>
    <t>5-2360*</t>
  </si>
  <si>
    <t>5-2518*</t>
  </si>
  <si>
    <t>Транзистор 1т102 6341122355</t>
  </si>
  <si>
    <t>5-2323*</t>
  </si>
  <si>
    <t>Транзистор 1т305в 6341125195</t>
  </si>
  <si>
    <t>5-2353*</t>
  </si>
  <si>
    <t>Транзистор 1т308а 6341125235</t>
  </si>
  <si>
    <t>5-2354*</t>
  </si>
  <si>
    <t>Транзистор 1т308б 6341125245</t>
  </si>
  <si>
    <t>5-2355*</t>
  </si>
  <si>
    <t>Транзистор 1т311а 6341128065</t>
  </si>
  <si>
    <t>5-2368*</t>
  </si>
  <si>
    <t>Транзистор 1т311б 6341128075</t>
  </si>
  <si>
    <t>5-2369*</t>
  </si>
  <si>
    <t>Транзистор 1т311г 6341128095</t>
  </si>
  <si>
    <t>5-2370*</t>
  </si>
  <si>
    <t>Транзистор 1т311к 6341128115</t>
  </si>
  <si>
    <t>5-2372*</t>
  </si>
  <si>
    <t>Транзистор 1т313а 6341128165</t>
  </si>
  <si>
    <t>5-2373*</t>
  </si>
  <si>
    <t>Транзистор 1т313в</t>
  </si>
  <si>
    <t>5-2509*</t>
  </si>
  <si>
    <t>Транзистор 1т320б</t>
  </si>
  <si>
    <t>5-10141*</t>
  </si>
  <si>
    <t>Транзистор 1т321б</t>
  </si>
  <si>
    <t>5-10120*</t>
  </si>
  <si>
    <t>Транзистор 1т321в</t>
  </si>
  <si>
    <t>5-10133*</t>
  </si>
  <si>
    <t>Транзистор 1т321е</t>
  </si>
  <si>
    <t>5-10134*</t>
  </si>
  <si>
    <t>Транзистор 1т329а 6341128235</t>
  </si>
  <si>
    <t>5-2374*</t>
  </si>
  <si>
    <t>Транзистор 1т329б 6341128245</t>
  </si>
  <si>
    <t>5-2375*</t>
  </si>
  <si>
    <t>Транзистор 1т329в 6341128255</t>
  </si>
  <si>
    <t>5-2376*</t>
  </si>
  <si>
    <t>Транзистор 1т330б 6341128315</t>
  </si>
  <si>
    <t>5-2378*</t>
  </si>
  <si>
    <t>Транзистор 1т341а 6341128555</t>
  </si>
  <si>
    <t>5-2380*</t>
  </si>
  <si>
    <t>Транзистор 1т403а 6341131505</t>
  </si>
  <si>
    <t>5-2400*</t>
  </si>
  <si>
    <t>Транзистор 1т403б 6341131515</t>
  </si>
  <si>
    <t>5-2401*</t>
  </si>
  <si>
    <t>Транзистор 1т403в 6341131525</t>
  </si>
  <si>
    <t>5-2402*</t>
  </si>
  <si>
    <t>Транзистор 1т403д 6341131545</t>
  </si>
  <si>
    <t>5-2403*</t>
  </si>
  <si>
    <t>Транзистор 1т806в 6341134875</t>
  </si>
  <si>
    <t>5-2453*</t>
  </si>
  <si>
    <t>Транзистор 1т813в</t>
  </si>
  <si>
    <t>5-10104*</t>
  </si>
  <si>
    <t>Транзистор 1т906а 6341136545</t>
  </si>
  <si>
    <t>5-2471*</t>
  </si>
  <si>
    <t>Транзистор 2пс104а</t>
  </si>
  <si>
    <t>5-10100*</t>
  </si>
  <si>
    <t>Транзистор кпс 104в</t>
  </si>
  <si>
    <t>5-6352*</t>
  </si>
  <si>
    <t>5-2306*</t>
  </si>
  <si>
    <t>5-2330*</t>
  </si>
  <si>
    <t>Транзистор мп101 6341123375</t>
  </si>
  <si>
    <t>5-2325*</t>
  </si>
  <si>
    <t>Транзистор мп101б 6341123395</t>
  </si>
  <si>
    <t>5-2326*</t>
  </si>
  <si>
    <t>Транзистор мп102 6341123405</t>
  </si>
  <si>
    <t>5-2327*</t>
  </si>
  <si>
    <t>Транзистор мп103а 6341123425</t>
  </si>
  <si>
    <t>5-2328*</t>
  </si>
  <si>
    <t>Транзистор мп106 6341123455</t>
  </si>
  <si>
    <t>5-2331*</t>
  </si>
  <si>
    <t>Транзистор МП10А</t>
  </si>
  <si>
    <t>5-2303*</t>
  </si>
  <si>
    <t>Транзистор мп11</t>
  </si>
  <si>
    <t>5-10162*</t>
  </si>
  <si>
    <t>Транзистор мп20</t>
  </si>
  <si>
    <t>5-2312*</t>
  </si>
  <si>
    <t>Транзистор мп25а</t>
  </si>
  <si>
    <t>5-2390*</t>
  </si>
  <si>
    <t>Транзистор МП25Б</t>
  </si>
  <si>
    <t>5-8657*</t>
  </si>
  <si>
    <t>Транзистор мп26 6341122085</t>
  </si>
  <si>
    <t>5-2316*</t>
  </si>
  <si>
    <t>Транзистор мп26б 6341122105</t>
  </si>
  <si>
    <t>5-2318*</t>
  </si>
  <si>
    <t>Транзистор мп30 6341122165</t>
  </si>
  <si>
    <t>5-2322*</t>
  </si>
  <si>
    <t>Транзистор мп40 6341122271</t>
  </si>
  <si>
    <t>5-10111*</t>
  </si>
  <si>
    <t>Транзистор мп41 6341122281</t>
  </si>
  <si>
    <t>5-10110*</t>
  </si>
  <si>
    <t>Транзистор мп42б</t>
  </si>
  <si>
    <t>5-10167*</t>
  </si>
  <si>
    <t>5-2472*</t>
  </si>
  <si>
    <t>5-2501*</t>
  </si>
  <si>
    <t>Транзистор п10 6341121735</t>
  </si>
  <si>
    <t>5-2302*</t>
  </si>
  <si>
    <t>Транзистор п103</t>
  </si>
  <si>
    <t>5-10144*</t>
  </si>
  <si>
    <t>Транзистор п104</t>
  </si>
  <si>
    <t>5-10145*</t>
  </si>
  <si>
    <t>Транзистор п105</t>
  </si>
  <si>
    <t>5-10146*</t>
  </si>
  <si>
    <t>Транзистор п114</t>
  </si>
  <si>
    <t>5-10152*</t>
  </si>
  <si>
    <t>Транзистор п201аэ 6341133805</t>
  </si>
  <si>
    <t>5-2425*</t>
  </si>
  <si>
    <t>Транзистор п202э 6341133815</t>
  </si>
  <si>
    <t>5-2426*</t>
  </si>
  <si>
    <t>Транзистор п210а 6341133845</t>
  </si>
  <si>
    <t>5-2427*</t>
  </si>
  <si>
    <t>Транзистор п210ш 6341133875</t>
  </si>
  <si>
    <t>5-2428*</t>
  </si>
  <si>
    <t>Транзистор П213</t>
  </si>
  <si>
    <t>5-2297*</t>
  </si>
  <si>
    <t>Транзистор п213а 6341133895</t>
  </si>
  <si>
    <t>5-2429*</t>
  </si>
  <si>
    <t>Транзистор п213б 6341133905</t>
  </si>
  <si>
    <t>5-2430*</t>
  </si>
  <si>
    <t>Транзистор п214 6341133915</t>
  </si>
  <si>
    <t>5-2431*</t>
  </si>
  <si>
    <t>Транзистор П214А</t>
  </si>
  <si>
    <t>5-2432*</t>
  </si>
  <si>
    <t>Транзистор п214б 6341133935</t>
  </si>
  <si>
    <t>5-2433*</t>
  </si>
  <si>
    <t>Транзистор п214в 6341133945</t>
  </si>
  <si>
    <t>5-2434*</t>
  </si>
  <si>
    <t>Транзистор п214г 6341133955</t>
  </si>
  <si>
    <t>5-2435*</t>
  </si>
  <si>
    <t>Транзистор П215 6341133965</t>
  </si>
  <si>
    <t>5-2436*</t>
  </si>
  <si>
    <t>Транзистор п216 6341133975</t>
  </si>
  <si>
    <t>5-2437*</t>
  </si>
  <si>
    <t>5-2438*</t>
  </si>
  <si>
    <t>Транзистор п216б 6341133995</t>
  </si>
  <si>
    <t>5-2439*</t>
  </si>
  <si>
    <t>5-2440*</t>
  </si>
  <si>
    <t>Транзистор п216ввп</t>
  </si>
  <si>
    <t>5-10806*</t>
  </si>
  <si>
    <t>5-2441*</t>
  </si>
  <si>
    <t>Транзистор п217 6341134035</t>
  </si>
  <si>
    <t>5-2443*</t>
  </si>
  <si>
    <t>5-2444*</t>
  </si>
  <si>
    <t>Транзистор п217г 6341134075</t>
  </si>
  <si>
    <t>5-2445*</t>
  </si>
  <si>
    <t>5-2319*</t>
  </si>
  <si>
    <t>Транзистор п28 6341122135</t>
  </si>
  <si>
    <t>5-2320*</t>
  </si>
  <si>
    <t>Транзистор п29 6341122145</t>
  </si>
  <si>
    <t>5-2321*</t>
  </si>
  <si>
    <t>Транзистор п302 6341134445</t>
  </si>
  <si>
    <t>5-2446*</t>
  </si>
  <si>
    <t>Транзистор п303 6341134455</t>
  </si>
  <si>
    <t>5-2447*</t>
  </si>
  <si>
    <t>Транзистор п304 6341134475</t>
  </si>
  <si>
    <t>5-2448*</t>
  </si>
  <si>
    <t>Транзистор п306 6341134485</t>
  </si>
  <si>
    <t>5-2449*</t>
  </si>
  <si>
    <t>Транзистор п306а 6341134495</t>
  </si>
  <si>
    <t>5-2450*</t>
  </si>
  <si>
    <t>Транзистор П309</t>
  </si>
  <si>
    <t>5-11536/1</t>
  </si>
  <si>
    <t>5-11536*</t>
  </si>
  <si>
    <t>Транзистор п36а</t>
  </si>
  <si>
    <t>5-10151*</t>
  </si>
  <si>
    <t>Транзистор п403а 6341125041</t>
  </si>
  <si>
    <t>5-2348*</t>
  </si>
  <si>
    <t>Транзистор п406</t>
  </si>
  <si>
    <t>5-10158*</t>
  </si>
  <si>
    <t>Транзистор п410 6341125055</t>
  </si>
  <si>
    <t>5-2349*</t>
  </si>
  <si>
    <t>Транзистор п414а</t>
  </si>
  <si>
    <t>5-10159*</t>
  </si>
  <si>
    <t>Транзистор п415б</t>
  </si>
  <si>
    <t>5-10160*</t>
  </si>
  <si>
    <t>Транзистор п416 6341125095</t>
  </si>
  <si>
    <t>5-2350*</t>
  </si>
  <si>
    <t>Транзистор п416а 6341125105</t>
  </si>
  <si>
    <t>5-2351*</t>
  </si>
  <si>
    <t>Транзистор п416б 6341125115</t>
  </si>
  <si>
    <t>5-2352*</t>
  </si>
  <si>
    <t>Транзистор п4аэ</t>
  </si>
  <si>
    <t>5-10130*</t>
  </si>
  <si>
    <t>Транзистор п4гэ 6341133775</t>
  </si>
  <si>
    <t>5-2424*</t>
  </si>
  <si>
    <t>Транзистор п602и</t>
  </si>
  <si>
    <t>5-10150*</t>
  </si>
  <si>
    <t>Транзистор п605 6341131805</t>
  </si>
  <si>
    <t>5-2405*</t>
  </si>
  <si>
    <t>Транзистор п605 а</t>
  </si>
  <si>
    <t>5-2404*</t>
  </si>
  <si>
    <t>Транзистор п606</t>
  </si>
  <si>
    <t>5-2329*</t>
  </si>
  <si>
    <t>Транзистор п606а 6341131825</t>
  </si>
  <si>
    <t>5-2406*</t>
  </si>
  <si>
    <t>Транзистор п607 6341132115</t>
  </si>
  <si>
    <t>5-2410*</t>
  </si>
  <si>
    <t>Транзистор п609а 6341132165</t>
  </si>
  <si>
    <t>5-2411*</t>
  </si>
  <si>
    <t>Транзистор П701А 6341135015</t>
  </si>
  <si>
    <t>5-2462*</t>
  </si>
  <si>
    <t>Транзистор п702 6341135035</t>
  </si>
  <si>
    <t>5-2463*</t>
  </si>
  <si>
    <t>Транзистор п702а 6341135045</t>
  </si>
  <si>
    <t>5-2464*</t>
  </si>
  <si>
    <t>Транзистор п9а</t>
  </si>
  <si>
    <t>5-10168*</t>
  </si>
  <si>
    <t>Транзитстор МП14</t>
  </si>
  <si>
    <t>5-2307</t>
  </si>
  <si>
    <t>Трансформатор ТА 275 220*400</t>
  </si>
  <si>
    <t>5-10295</t>
  </si>
  <si>
    <t>5-9464*</t>
  </si>
  <si>
    <t>5-10516</t>
  </si>
  <si>
    <t>5-9588</t>
  </si>
  <si>
    <t>5-9572</t>
  </si>
  <si>
    <t>5-10494</t>
  </si>
  <si>
    <t>5-11706*</t>
  </si>
  <si>
    <t>Тумблер П2Т 17</t>
  </si>
  <si>
    <t>5-8674*</t>
  </si>
  <si>
    <t>Тумблер П2Т 7</t>
  </si>
  <si>
    <t>5-8676*</t>
  </si>
  <si>
    <t>5-11716*</t>
  </si>
  <si>
    <t>Тумблер П2Т5</t>
  </si>
  <si>
    <t>5-8673*</t>
  </si>
  <si>
    <t>5-8672*</t>
  </si>
  <si>
    <t>5-10640</t>
  </si>
  <si>
    <t>5-8671*</t>
  </si>
  <si>
    <t>Тумблер ПТ24</t>
  </si>
  <si>
    <t>5-10640/1</t>
  </si>
  <si>
    <t>Тумблер ПТ3 40В</t>
  </si>
  <si>
    <t>5-8669*</t>
  </si>
  <si>
    <t>5-10512</t>
  </si>
  <si>
    <t>5-11060*</t>
  </si>
  <si>
    <t>5-11726*</t>
  </si>
  <si>
    <t>5-7872*</t>
  </si>
  <si>
    <t>5-11727*</t>
  </si>
  <si>
    <t>5-8499*</t>
  </si>
  <si>
    <t>5-11702*</t>
  </si>
  <si>
    <t>5-11703*</t>
  </si>
  <si>
    <t>Узел резисторов ПА5.639.003</t>
  </si>
  <si>
    <t>5-8748</t>
  </si>
  <si>
    <t>5-8806*</t>
  </si>
  <si>
    <t>5-9434*</t>
  </si>
  <si>
    <t>Фотодиод ФД 256</t>
  </si>
  <si>
    <t>5-7968*</t>
  </si>
  <si>
    <t>5-1857*</t>
  </si>
  <si>
    <t>5-1858*</t>
  </si>
  <si>
    <t>ЭВП 1Д21БР</t>
  </si>
  <si>
    <t>5-8383*</t>
  </si>
  <si>
    <t>5-8628*</t>
  </si>
  <si>
    <t>ЭВП 1Ц 11П</t>
  </si>
  <si>
    <t>5-8613*</t>
  </si>
  <si>
    <t>ЭВП 1Э 1П</t>
  </si>
  <si>
    <t>5-8614*</t>
  </si>
  <si>
    <t>ЭВП 2Д2С</t>
  </si>
  <si>
    <t>5-9038*</t>
  </si>
  <si>
    <t>ЭВП 4Ц 14С</t>
  </si>
  <si>
    <t>5-1739*</t>
  </si>
  <si>
    <t>5-1707*</t>
  </si>
  <si>
    <t>ЭВП 6Д 8Д</t>
  </si>
  <si>
    <t>5-1776*</t>
  </si>
  <si>
    <t>ЭВП 6Д13Д 6343105005</t>
  </si>
  <si>
    <t>5-1777*</t>
  </si>
  <si>
    <t>Эвп 6д24н 6343104821</t>
  </si>
  <si>
    <t>5-1772*</t>
  </si>
  <si>
    <t>Эвп 6е1п 6343101875</t>
  </si>
  <si>
    <t>5-1706*</t>
  </si>
  <si>
    <t>ЭВП 6Е3П</t>
  </si>
  <si>
    <t>5-8629*</t>
  </si>
  <si>
    <t>5-1723*</t>
  </si>
  <si>
    <t>ЭВП 6Ж 1БВ</t>
  </si>
  <si>
    <t>5-1721*</t>
  </si>
  <si>
    <t>ЭВП 6Ж 2БВ</t>
  </si>
  <si>
    <t>5-1903*</t>
  </si>
  <si>
    <t>5-1688*</t>
  </si>
  <si>
    <t>ЭВП 6Ж 46 БВ</t>
  </si>
  <si>
    <t>5-1725*</t>
  </si>
  <si>
    <t>ЭВП 6Ж 5 БВ</t>
  </si>
  <si>
    <t>5-1381*</t>
  </si>
  <si>
    <t>ЭВП 6Ж 7</t>
  </si>
  <si>
    <t>5-1761*</t>
  </si>
  <si>
    <t>Эвп 6ж10п 6343101005</t>
  </si>
  <si>
    <t>5-1684*</t>
  </si>
  <si>
    <t>Эвп 6ж11п 6343101025</t>
  </si>
  <si>
    <t>5-1685*</t>
  </si>
  <si>
    <t>5-1679*</t>
  </si>
  <si>
    <t>ЭВП 6Ж4</t>
  </si>
  <si>
    <t>5-1765*</t>
  </si>
  <si>
    <t>ЭВП 6Ж4П</t>
  </si>
  <si>
    <t>5-1681*</t>
  </si>
  <si>
    <t>ЭВП 6Ж5П</t>
  </si>
  <si>
    <t>5-1682*</t>
  </si>
  <si>
    <t>ЭВП 6Ж9П</t>
  </si>
  <si>
    <t>5-1683*</t>
  </si>
  <si>
    <t>ЭВП 6И 1П</t>
  </si>
  <si>
    <t>5-13071*</t>
  </si>
  <si>
    <t>ЭВП 6К 4</t>
  </si>
  <si>
    <t>5-8615*</t>
  </si>
  <si>
    <t>ЭВП 6К 4П</t>
  </si>
  <si>
    <t>5-1689*</t>
  </si>
  <si>
    <t>5-1726*</t>
  </si>
  <si>
    <t>5-1727*</t>
  </si>
  <si>
    <t>ЭВП 6Н 14П</t>
  </si>
  <si>
    <t>5-1672*</t>
  </si>
  <si>
    <t>ЭВП 6Н 15П</t>
  </si>
  <si>
    <t>5-1673*</t>
  </si>
  <si>
    <t>ЭВП 6Н 16 БИ; БВ</t>
  </si>
  <si>
    <t>5-13093*</t>
  </si>
  <si>
    <t>ЭВП 6Н 17 БВ</t>
  </si>
  <si>
    <t>5-1715*</t>
  </si>
  <si>
    <t>ЭВП 6Н 18 БВ</t>
  </si>
  <si>
    <t>5-13094*</t>
  </si>
  <si>
    <t>ЭВП 6Н 21Б</t>
  </si>
  <si>
    <t>5-1717*</t>
  </si>
  <si>
    <t>5-1718</t>
  </si>
  <si>
    <t>ЭВП 6Н 7С</t>
  </si>
  <si>
    <t>5-1749*</t>
  </si>
  <si>
    <t>ЭВП 6Н 8С</t>
  </si>
  <si>
    <t>5-1750*</t>
  </si>
  <si>
    <t>5-1668*</t>
  </si>
  <si>
    <t>Эвп 6н23п 6343100745</t>
  </si>
  <si>
    <t>5-1674*</t>
  </si>
  <si>
    <t>Эвп 6н9с 6343103915</t>
  </si>
  <si>
    <t>5-1751*</t>
  </si>
  <si>
    <t>ЭВП 6П 13С</t>
  </si>
  <si>
    <t>5-1898*</t>
  </si>
  <si>
    <t>ЭВП 6П 25 БВ</t>
  </si>
  <si>
    <t>5-8616*</t>
  </si>
  <si>
    <t>ЭВП 6П 31С</t>
  </si>
  <si>
    <t>5-1969*</t>
  </si>
  <si>
    <t>ЭВП 6П 3С</t>
  </si>
  <si>
    <t>5-1756*</t>
  </si>
  <si>
    <t>ЭВП 6П 6С</t>
  </si>
  <si>
    <t>5-1757*</t>
  </si>
  <si>
    <t>ЭВП 6П 9</t>
  </si>
  <si>
    <t>5-1767*</t>
  </si>
  <si>
    <t>ЭВП 6П30С</t>
  </si>
  <si>
    <t>5-1733*</t>
  </si>
  <si>
    <t>5-9000*</t>
  </si>
  <si>
    <t>5-1696*</t>
  </si>
  <si>
    <t>Эвп 6п44с 6343104251</t>
  </si>
  <si>
    <t>5-13179*</t>
  </si>
  <si>
    <t>ЭВП 6С 19 ПВ</t>
  </si>
  <si>
    <t>5-1664*</t>
  </si>
  <si>
    <t>ЭВП 6С 2С</t>
  </si>
  <si>
    <t>5-1745*</t>
  </si>
  <si>
    <t>ЭВП 6С 3П</t>
  </si>
  <si>
    <t>5-1662*</t>
  </si>
  <si>
    <t>5-1663*</t>
  </si>
  <si>
    <t>ЭВП 6С 4С</t>
  </si>
  <si>
    <t>5-1746*</t>
  </si>
  <si>
    <t>ЭВП 6С 5Д</t>
  </si>
  <si>
    <t>5-1779*</t>
  </si>
  <si>
    <t>ЭВП 6С 7 БВ</t>
  </si>
  <si>
    <t>5-1711*</t>
  </si>
  <si>
    <t>ЭВП 6Ф 1П</t>
  </si>
  <si>
    <t>5-8617*</t>
  </si>
  <si>
    <t>ЭВП 6Ф 4П</t>
  </si>
  <si>
    <t>5-1663/0*</t>
  </si>
  <si>
    <t>ЭВП 6Ф 6С</t>
  </si>
  <si>
    <t>5-8618*</t>
  </si>
  <si>
    <t>5-1655*</t>
  </si>
  <si>
    <t>ЭВП 6Х 6С</t>
  </si>
  <si>
    <t>5-13043*</t>
  </si>
  <si>
    <t>ЭВП 6Х 7 БВ</t>
  </si>
  <si>
    <t>5-1895*</t>
  </si>
  <si>
    <t>Эвп 6ц4п 6343100225</t>
  </si>
  <si>
    <t>5-1661*</t>
  </si>
  <si>
    <t>Эвп 6ц5с</t>
  </si>
  <si>
    <t>5-13072*</t>
  </si>
  <si>
    <t>ЭВП 6Э 15П</t>
  </si>
  <si>
    <t>5-1896*</t>
  </si>
  <si>
    <t>ЭВП 6Э 5П</t>
  </si>
  <si>
    <t>5-1677*</t>
  </si>
  <si>
    <t>ЭВП 6Э 6 ПЕВ</t>
  </si>
  <si>
    <t>5-1678*</t>
  </si>
  <si>
    <t>Эвп в1 0,1 30 6344108985</t>
  </si>
  <si>
    <t>5-12909*</t>
  </si>
  <si>
    <t>5-8619*</t>
  </si>
  <si>
    <t>5-8620*</t>
  </si>
  <si>
    <t>5-8621*</t>
  </si>
  <si>
    <t>5-8622*</t>
  </si>
  <si>
    <t>5-1808*</t>
  </si>
  <si>
    <t>5-1894*</t>
  </si>
  <si>
    <t>5-8623*</t>
  </si>
  <si>
    <t>5-13050*</t>
  </si>
  <si>
    <t>Эвп ги6б</t>
  </si>
  <si>
    <t>5-1667*</t>
  </si>
  <si>
    <t>5-13051*</t>
  </si>
  <si>
    <t>5-1813*</t>
  </si>
  <si>
    <t>5-1811*</t>
  </si>
  <si>
    <t>5-1812*</t>
  </si>
  <si>
    <t>5-1807*</t>
  </si>
  <si>
    <t>5-1814*</t>
  </si>
  <si>
    <t>5-1800*</t>
  </si>
  <si>
    <t>5-1792*</t>
  </si>
  <si>
    <t>5-13060*</t>
  </si>
  <si>
    <t>5-1794*</t>
  </si>
  <si>
    <t>5-1793*</t>
  </si>
  <si>
    <t>ЭВП гш 1 6344142655</t>
  </si>
  <si>
    <t>5-9735*</t>
  </si>
  <si>
    <t>ЭВП гш 2 6344142665</t>
  </si>
  <si>
    <t>5-9736*</t>
  </si>
  <si>
    <t>5-13053</t>
  </si>
  <si>
    <t>5-13074*</t>
  </si>
  <si>
    <t>5-1864*</t>
  </si>
  <si>
    <t>5-1959*</t>
  </si>
  <si>
    <t>5-1958*</t>
  </si>
  <si>
    <t>5-13047*</t>
  </si>
  <si>
    <t>5-13048*</t>
  </si>
  <si>
    <t>5-1862*</t>
  </si>
  <si>
    <t>5-8624*</t>
  </si>
  <si>
    <t>5-1863*</t>
  </si>
  <si>
    <t>5-13010*</t>
  </si>
  <si>
    <t>5-1960*</t>
  </si>
  <si>
    <t>5-1961*</t>
  </si>
  <si>
    <t>5-15021*</t>
  </si>
  <si>
    <t>ЭВП СГ 13П</t>
  </si>
  <si>
    <t>5-1841*</t>
  </si>
  <si>
    <t>ЭВП СГ 16П</t>
  </si>
  <si>
    <t>5-1843*</t>
  </si>
  <si>
    <t>ЭВП СГ 204К</t>
  </si>
  <si>
    <t>5-7902*</t>
  </si>
  <si>
    <t>ЭВП СГ 2П</t>
  </si>
  <si>
    <t>5-13091*</t>
  </si>
  <si>
    <t>5-1851*</t>
  </si>
  <si>
    <t>Эвп сг 6с</t>
  </si>
  <si>
    <t>5-1838*</t>
  </si>
  <si>
    <t>ЭВП СГ15П</t>
  </si>
  <si>
    <t>5-1842*</t>
  </si>
  <si>
    <t>Эвп сг201с 6343115715</t>
  </si>
  <si>
    <t>5-1850*</t>
  </si>
  <si>
    <t>Эвп сг202б 6343115595</t>
  </si>
  <si>
    <t>5-1845*</t>
  </si>
  <si>
    <t>Эвп сг203к 6343115775</t>
  </si>
  <si>
    <t>5-1853*</t>
  </si>
  <si>
    <t>ЭВП СГ20Г (газовый стабилитрон)</t>
  </si>
  <si>
    <t>5-1849*</t>
  </si>
  <si>
    <t>Эвп сг2с 6343115605</t>
  </si>
  <si>
    <t>5-1846*</t>
  </si>
  <si>
    <t>Эвп сг3п 6343115505</t>
  </si>
  <si>
    <t>5-1840*</t>
  </si>
  <si>
    <t>Эвп сг3с 6343115625</t>
  </si>
  <si>
    <t>5-1847*</t>
  </si>
  <si>
    <t>Эвп сг4с 6343115645</t>
  </si>
  <si>
    <t>5-1848*</t>
  </si>
  <si>
    <t>ЭВП СГ5БВ</t>
  </si>
  <si>
    <t>5-1844*</t>
  </si>
  <si>
    <t>ЭВП ТГ 1П</t>
  </si>
  <si>
    <t>5-1657*</t>
  </si>
  <si>
    <t>5-8625*</t>
  </si>
  <si>
    <t>5-1833*</t>
  </si>
  <si>
    <t>5-1971*</t>
  </si>
  <si>
    <t>Эвп ТГИ1 35/3 6343115105</t>
  </si>
  <si>
    <t>5-1832*</t>
  </si>
  <si>
    <t>Эвп тги3 325 16 6343125665</t>
  </si>
  <si>
    <t>5-1836*</t>
  </si>
  <si>
    <t>5-8626*</t>
  </si>
  <si>
    <t>5-8627*</t>
  </si>
  <si>
    <t>5-10519</t>
  </si>
  <si>
    <t>Двигатель 9В</t>
  </si>
  <si>
    <t>5-9397*</t>
  </si>
  <si>
    <t>5-9084*</t>
  </si>
  <si>
    <t>5-9087*</t>
  </si>
  <si>
    <t>Двигатель Д7</t>
  </si>
  <si>
    <t>5-9085*</t>
  </si>
  <si>
    <t>5-9086*</t>
  </si>
  <si>
    <t>Двигатель МО 300 8Д2</t>
  </si>
  <si>
    <t>5-9091*</t>
  </si>
  <si>
    <t>5-9398</t>
  </si>
  <si>
    <t>5-9088*</t>
  </si>
  <si>
    <t>5-9089*</t>
  </si>
  <si>
    <t>Двигатель СЛ 661 М</t>
  </si>
  <si>
    <t>5-9090*</t>
  </si>
  <si>
    <t>5-9097*</t>
  </si>
  <si>
    <t>5-9098*</t>
  </si>
  <si>
    <t>5-9099*</t>
  </si>
  <si>
    <t>5-9100*</t>
  </si>
  <si>
    <t>Трансформатор 10МВТ 2В 5П</t>
  </si>
  <si>
    <t>5-9101*</t>
  </si>
  <si>
    <t>Трансформатор 5МВТ 2В 5Э</t>
  </si>
  <si>
    <t>5-9102*</t>
  </si>
  <si>
    <t>Трансформатор 90 п4</t>
  </si>
  <si>
    <t>5-6165*</t>
  </si>
  <si>
    <t>5-9110*</t>
  </si>
  <si>
    <t>5-9111*</t>
  </si>
  <si>
    <t>5-9112*</t>
  </si>
  <si>
    <t>5-9114*</t>
  </si>
  <si>
    <t>5-9117*</t>
  </si>
  <si>
    <t>5-9116*</t>
  </si>
  <si>
    <t>5-9113*</t>
  </si>
  <si>
    <t>5-9104*</t>
  </si>
  <si>
    <t>5-9123*</t>
  </si>
  <si>
    <t>5-9106*</t>
  </si>
  <si>
    <t>5-9108*</t>
  </si>
  <si>
    <t>5-9124*</t>
  </si>
  <si>
    <t>Трансформатор вращ. И6.713.035</t>
  </si>
  <si>
    <t>5-9115*</t>
  </si>
  <si>
    <t>Трансформатор вращ. МВТ И6.713.379</t>
  </si>
  <si>
    <t>5-9119*</t>
  </si>
  <si>
    <t>5-9103*</t>
  </si>
  <si>
    <t>5-9121*</t>
  </si>
  <si>
    <t>5-9122*</t>
  </si>
  <si>
    <t>Трансформатор вращ. СКВТ И6.713.205</t>
  </si>
  <si>
    <t>5-9118*</t>
  </si>
  <si>
    <t>5-9105*</t>
  </si>
  <si>
    <t>5-9435*</t>
  </si>
  <si>
    <t>Трансформатор вращ.ВТ2А ЛШ3010</t>
  </si>
  <si>
    <t>5-9399*</t>
  </si>
  <si>
    <t>Трансформатор вращ.И6713 037</t>
  </si>
  <si>
    <t>5-9396*</t>
  </si>
  <si>
    <t>Трансформатор И.24.730.284</t>
  </si>
  <si>
    <t>5-11834*</t>
  </si>
  <si>
    <t>Трансформатор И24.730.271</t>
  </si>
  <si>
    <t>5-7858*</t>
  </si>
  <si>
    <t>Трансформатор И24.730.272</t>
  </si>
  <si>
    <t>5-7859*</t>
  </si>
  <si>
    <t>5-11219*</t>
  </si>
  <si>
    <t>Трансформатор НВ 46152</t>
  </si>
  <si>
    <t>5-7926*</t>
  </si>
  <si>
    <t>5-8422*</t>
  </si>
  <si>
    <t>Трансформатор ТА 329 220х400В</t>
  </si>
  <si>
    <t>5-9125*</t>
  </si>
  <si>
    <t>5-6511*</t>
  </si>
  <si>
    <t>5-8785*</t>
  </si>
  <si>
    <t>Трансформатор там 47 127/220 50</t>
  </si>
  <si>
    <t>5-11508*</t>
  </si>
  <si>
    <t>5-9126*</t>
  </si>
  <si>
    <t>Трансформатор твс 110 л3</t>
  </si>
  <si>
    <t>5-6164*</t>
  </si>
  <si>
    <t>Трансформатор твс 90лц5</t>
  </si>
  <si>
    <t>5-6425*</t>
  </si>
  <si>
    <t>5-11509*</t>
  </si>
  <si>
    <t>5-8788*</t>
  </si>
  <si>
    <t>5-8787*</t>
  </si>
  <si>
    <t>5-6167*</t>
  </si>
  <si>
    <t>5-11909*</t>
  </si>
  <si>
    <t>Трансформатор тн34 127/220 50</t>
  </si>
  <si>
    <t>5-6166*</t>
  </si>
  <si>
    <t>5-9193*</t>
  </si>
  <si>
    <t>5-9131*</t>
  </si>
  <si>
    <t>5-6168*</t>
  </si>
  <si>
    <t>5-8786*</t>
  </si>
  <si>
    <t>Трансформатор ую 4702334</t>
  </si>
  <si>
    <t>5-6163*</t>
  </si>
  <si>
    <t>А-0011122</t>
  </si>
  <si>
    <t>Шлифовальная машинка угловая 500вт инв.№ А-0011122</t>
  </si>
  <si>
    <t>Прочие МиО</t>
  </si>
  <si>
    <t>А-0011244</t>
  </si>
  <si>
    <t>Компрессор ТУР 400/10/50С инв.№ А-0011244</t>
  </si>
  <si>
    <t>Компрессоры</t>
  </si>
  <si>
    <t>А-0011333</t>
  </si>
  <si>
    <t>Агрегат сварочный  инв. № А-0011333</t>
  </si>
  <si>
    <t>Сварочные автоматы, полуавтоматы</t>
  </si>
  <si>
    <t>Станок заточной  эл. шлифовальный  инв. № А-001392</t>
  </si>
  <si>
    <t>Станок заточной  зав. 87574 инв. № А-001391</t>
  </si>
  <si>
    <t>А-0011339</t>
  </si>
  <si>
    <t>Станок вертикально сверлильный инв. № А-0011339</t>
  </si>
  <si>
    <t>Станки</t>
  </si>
  <si>
    <t>Электроагрегат ад-10-т/40 инв.№ 65600</t>
  </si>
  <si>
    <t>Производственный и хозяйственный инвентарь</t>
  </si>
  <si>
    <t>А-0011335</t>
  </si>
  <si>
    <t>Транспортная телега (для вывоза пушек) инв. № А-0011335</t>
  </si>
  <si>
    <t>А-0011334</t>
  </si>
  <si>
    <t>Сварочная плита  инв. № А-0011334</t>
  </si>
  <si>
    <t>А-0011119</t>
  </si>
  <si>
    <t>Емкость для охлаждения жидкости СР-800  инв.№ А-0011119</t>
  </si>
  <si>
    <t>Прочие ОС</t>
  </si>
  <si>
    <t>А-0011132</t>
  </si>
  <si>
    <t>Шкаф для документов /без дверей/  инв. № А-0011132</t>
  </si>
  <si>
    <t>А-0011126</t>
  </si>
  <si>
    <t>Шкаф для одежды  инв. № А-0011126</t>
  </si>
  <si>
    <t>А-0011124</t>
  </si>
  <si>
    <t>Стулья   инв. № А-0011124</t>
  </si>
  <si>
    <t>Мебель</t>
  </si>
  <si>
    <t>А-0011393</t>
  </si>
  <si>
    <t>Монитор Flatron L1510S инв. № А-0011393</t>
  </si>
  <si>
    <t>А-0011384</t>
  </si>
  <si>
    <t>Принтер Canon  LBP 2900  инв. № А-0011384</t>
  </si>
  <si>
    <t>А-0011382</t>
  </si>
  <si>
    <t>Монитор Samsung SM 710N (клавиатура, мышь) инв.№ А-0011382</t>
  </si>
  <si>
    <t>А-0010862</t>
  </si>
  <si>
    <t>Монитор LCD Samsung SyncMater 710n  инв.№ А-00010867</t>
  </si>
  <si>
    <t>А-0011260</t>
  </si>
  <si>
    <t>Компьютер АДИА Std 170 инв. № А-0011260</t>
  </si>
  <si>
    <t>А-0011273</t>
  </si>
  <si>
    <t>Принтер Laser Jet M 1132 MFP инв.№ А-0011273</t>
  </si>
  <si>
    <t>А-0011200</t>
  </si>
  <si>
    <t>Принтер Canon  инв. № А-0011200</t>
  </si>
  <si>
    <t>А-0011190</t>
  </si>
  <si>
    <t>Принтер НР Laser jet 1320 инв.№ А-0011190</t>
  </si>
  <si>
    <t>ПВЭМ, оргтехника</t>
  </si>
  <si>
    <t>А-0011328</t>
  </si>
  <si>
    <t>Мультиметр - мегаомметр АМ-1018  инв. А-0011328</t>
  </si>
  <si>
    <t>А-0011327</t>
  </si>
  <si>
    <t>Мультиметр - мегаомметр АМ-1018  инв. А-0011327</t>
  </si>
  <si>
    <t>А-0011326</t>
  </si>
  <si>
    <t>Мультиметр - мегаомметр АМ-1018  инв. А-0011326</t>
  </si>
  <si>
    <t>А-0011325</t>
  </si>
  <si>
    <t>Мультиметр АМ-1009 инв.А-0011325</t>
  </si>
  <si>
    <t>А-0011324</t>
  </si>
  <si>
    <t>Мультиметр АМ-1009 инв.А-0011324</t>
  </si>
  <si>
    <t>А-0011323</t>
  </si>
  <si>
    <t>Мультиметр АМ-1009 инв.А-0011323</t>
  </si>
  <si>
    <t>А-0011322</t>
  </si>
  <si>
    <t>Мультиметр АМ-1009 инв.А-0011322</t>
  </si>
  <si>
    <t>А-0011321</t>
  </si>
  <si>
    <t>Мультиметр АМ-1009 инв.А-0011321</t>
  </si>
  <si>
    <t>А-0011320</t>
  </si>
  <si>
    <t>Мультиметр АМ-1009 инв.А-0011320 зав. №996321331</t>
  </si>
  <si>
    <t>А-0011319</t>
  </si>
  <si>
    <t>Осциллограф ADS-2221MV  инв. А-0011319</t>
  </si>
  <si>
    <t>А-0011318</t>
  </si>
  <si>
    <t>Осциллограф ADS-2221MV  инв. А-0011318</t>
  </si>
  <si>
    <t>А-0011317</t>
  </si>
  <si>
    <t>Осциллограф ADS-2221MV  инв. А-0011317</t>
  </si>
  <si>
    <t>А-0011316</t>
  </si>
  <si>
    <t>Осциллограф ADS-2221MV  инв. А-0011316</t>
  </si>
  <si>
    <t>А-0011315</t>
  </si>
  <si>
    <t>Измеритель мощности АМ-8001 инв А-0011315</t>
  </si>
  <si>
    <t>А-0011314</t>
  </si>
  <si>
    <t>Измеритель мощности АМ-8001 инв А-0011314</t>
  </si>
  <si>
    <t>А-0011313</t>
  </si>
  <si>
    <t>Осциллограф - приставка двухканальный + анализатор спектра АСК 3002  инв.А-0011313</t>
  </si>
  <si>
    <t>А-0011312</t>
  </si>
  <si>
    <t>Осциллограф - приставка двухканальный-3172  инв.А-0011312</t>
  </si>
  <si>
    <t>А-0011311</t>
  </si>
  <si>
    <t>Осциллограф - приставка двухканальный-3172  инв.А-0011311</t>
  </si>
  <si>
    <t>А-0011310</t>
  </si>
  <si>
    <t>Прибор комбинированный  АКС-4106 инв.А-0011310</t>
  </si>
  <si>
    <t>А-0011309</t>
  </si>
  <si>
    <t>Прибор комбинированный (ЛА+ГП) АКС-4116 инв. А-0011309</t>
  </si>
  <si>
    <t>Приборы измерительные, лабораторные</t>
  </si>
  <si>
    <t>Бюро материально-технического снабжения</t>
  </si>
  <si>
    <t>А-0010689</t>
  </si>
  <si>
    <t>Наконечник для АТР -4100, АТР-8019</t>
  </si>
  <si>
    <t>А-0011408</t>
  </si>
  <si>
    <t>Комплекс средства защиты информации (сертифицирован ФСТЭК) "Соната АВ"  модель 3Б</t>
  </si>
  <si>
    <t>А-0011420</t>
  </si>
  <si>
    <t>Машина посудомоечная  Amika 60X</t>
  </si>
  <si>
    <t>Установка В1-8</t>
  </si>
  <si>
    <t>Теодолит 2Т-5К</t>
  </si>
  <si>
    <t>А-0010885</t>
  </si>
  <si>
    <t>Мотор-редуктор мч63-31,5, 5-52-1-2-уз</t>
  </si>
  <si>
    <t>Электродвигатель асинхр.АН-82-40М5 МК3-х фазн.</t>
  </si>
  <si>
    <t>А-0010598</t>
  </si>
  <si>
    <t>Агрегат ВАКС-4,5-30</t>
  </si>
  <si>
    <t>Дробеструйная установка</t>
  </si>
  <si>
    <t>А-0010568</t>
  </si>
  <si>
    <t>Агрегат пылестружкоулавливающий</t>
  </si>
  <si>
    <t>Бухгалтерия</t>
  </si>
  <si>
    <t>А-0010998</t>
  </si>
  <si>
    <t>А-0010933</t>
  </si>
  <si>
    <t>Маслоотсос "АОДЕ" 090</t>
  </si>
  <si>
    <t>А-0010771</t>
  </si>
  <si>
    <t>Портативный плазменный аппарат Мультиплаз-2500</t>
  </si>
  <si>
    <t>Молот пневматический М-4129</t>
  </si>
  <si>
    <t>А-0010545</t>
  </si>
  <si>
    <t>Зачистное устройство (модернизированно под отрезное)</t>
  </si>
  <si>
    <t>А-0010963</t>
  </si>
  <si>
    <t>Поршневой компрессор с ресивером W95</t>
  </si>
  <si>
    <t>А-0011301</t>
  </si>
  <si>
    <t>Компрессор высокого давления 2,2 кВт, 103 л/мин</t>
  </si>
  <si>
    <t>Пресс ручной</t>
  </si>
  <si>
    <t>А-0010939</t>
  </si>
  <si>
    <t>Пресс гидравлический OMA S/N P4966А</t>
  </si>
  <si>
    <t>Пресс-ножницы НВ 52226</t>
  </si>
  <si>
    <t>Пресс кривошипный К-115А (ул.Ст.Дадаева Здание модульного типа)</t>
  </si>
  <si>
    <t>Прессы</t>
  </si>
  <si>
    <t>А-0011241</t>
  </si>
  <si>
    <t>Насос Grundfos UPS 40-180</t>
  </si>
  <si>
    <t>Насосы</t>
  </si>
  <si>
    <t>А-0011306</t>
  </si>
  <si>
    <t>Полуавтомат-инвертор Caddy Mig C200i, 220В, 30-200А, 11,5кг</t>
  </si>
  <si>
    <t>А-0010669</t>
  </si>
  <si>
    <t>Выпрямитель сварочный ВДУ-506-43</t>
  </si>
  <si>
    <t>А-0010956</t>
  </si>
  <si>
    <t>Полуавтомат сварочный KEMPAS-150</t>
  </si>
  <si>
    <t>А-0010492</t>
  </si>
  <si>
    <t>Сварочный аппарат "Техника" (Tecnica 161)</t>
  </si>
  <si>
    <t>Намоточный станок СРН-0,5</t>
  </si>
  <si>
    <t>Циркулярно-пиловоч.ст-к ЦД-3</t>
  </si>
  <si>
    <t>Фуговочный станок</t>
  </si>
  <si>
    <t>Универсальный деревообр. станок УДС-2</t>
  </si>
  <si>
    <t>Станок для изготовл.водосточных труб (ул.Ст.Дадаева Здание модульного типа)</t>
  </si>
  <si>
    <t>Заточный станок</t>
  </si>
  <si>
    <t>Вертикально-сверл. станок 2К52 (ул.Ст.Дадева Здание модульного типа)</t>
  </si>
  <si>
    <t>А-0011211</t>
  </si>
  <si>
    <t>Балансировочный станок Sikam SBM 55S</t>
  </si>
  <si>
    <t>А-0011210</t>
  </si>
  <si>
    <t>Шиномонтажный станок Sikam Cjibri BL 512</t>
  </si>
  <si>
    <t>А-0011371</t>
  </si>
  <si>
    <t>Тележка инструментальная 7-ми полочная (+10 ложементов с инструментом 147 предметов)</t>
  </si>
  <si>
    <t>А-0011370</t>
  </si>
  <si>
    <t>А-0011369</t>
  </si>
  <si>
    <t>А-0011368</t>
  </si>
  <si>
    <t>А-0011367</t>
  </si>
  <si>
    <t>А-0011366</t>
  </si>
  <si>
    <t>А-0011394</t>
  </si>
  <si>
    <t>А-0011237</t>
  </si>
  <si>
    <t>Тепловая завеса Defender - XE (5-15кВт)электрическая</t>
  </si>
  <si>
    <t>А-0011402</t>
  </si>
  <si>
    <t>А-0011401</t>
  </si>
  <si>
    <t>А-0011400</t>
  </si>
  <si>
    <t>Сейф</t>
  </si>
  <si>
    <t>Электровентилятор 45цо 11эл</t>
  </si>
  <si>
    <t>А-0011396</t>
  </si>
  <si>
    <t>Система кондиционирования (Кондиционер настенного типа Dantex RK-185KGI )</t>
  </si>
  <si>
    <t>Стол регулировки ягм.4</t>
  </si>
  <si>
    <t>Рабочее место ТН-011 ЭСР-1</t>
  </si>
  <si>
    <t>А-0010556</t>
  </si>
  <si>
    <t>Шкаф охладительный</t>
  </si>
  <si>
    <t>А-0010344</t>
  </si>
  <si>
    <t>Холодильный шкаф</t>
  </si>
  <si>
    <t>А-0010333</t>
  </si>
  <si>
    <t>А-0011031</t>
  </si>
  <si>
    <t>Холодильник DAEWOO</t>
  </si>
  <si>
    <t>Стол монтажный</t>
  </si>
  <si>
    <t>Стиральная машина СМ-10</t>
  </si>
  <si>
    <t>Рабочее место ТМ-011 ЭСР-1</t>
  </si>
  <si>
    <t>Ножницы кривош.листовые Н3218Б</t>
  </si>
  <si>
    <t>Стол рем/монт</t>
  </si>
  <si>
    <t>Пила циркулярная</t>
  </si>
  <si>
    <t>А-0011019</t>
  </si>
  <si>
    <t>Пила настольная GTS-10</t>
  </si>
  <si>
    <t>А-0010941</t>
  </si>
  <si>
    <t>Телевизор LSD LG32LX2R</t>
  </si>
  <si>
    <t>А-0011236</t>
  </si>
  <si>
    <t>Калорифер Eurheat Volcano VR2 (30-60 кВт)</t>
  </si>
  <si>
    <t>А-0011399</t>
  </si>
  <si>
    <t>Кондиционер настенного типа Dantex RK-18SKGI</t>
  </si>
  <si>
    <t>А-0010905</t>
  </si>
  <si>
    <t>А-0010923</t>
  </si>
  <si>
    <t>Трибуна</t>
  </si>
  <si>
    <t>А-0011012</t>
  </si>
  <si>
    <t>Доска документации</t>
  </si>
  <si>
    <t>А-0000007</t>
  </si>
  <si>
    <t>Документация на ср.рем.изд АК 630М</t>
  </si>
  <si>
    <t>А-0010531</t>
  </si>
  <si>
    <t>Шкаф- купе</t>
  </si>
  <si>
    <t>А-0010530</t>
  </si>
  <si>
    <t>Стол 3-х секционный</t>
  </si>
  <si>
    <t>А-0010809</t>
  </si>
  <si>
    <t>Кресло Лагуна</t>
  </si>
  <si>
    <t>Стулья стандартные 10 шт.</t>
  </si>
  <si>
    <t>А-0010931</t>
  </si>
  <si>
    <t>Стол руководителя</t>
  </si>
  <si>
    <t>А-0010377</t>
  </si>
  <si>
    <t>Витрина холодильная</t>
  </si>
  <si>
    <t>Стеллаж с метал. тарой</t>
  </si>
  <si>
    <t>Стеллаж с метал. тарой (ул. Ст.Дадева 55 Котельная)</t>
  </si>
  <si>
    <t>Шкаф для одежды</t>
  </si>
  <si>
    <t>Тумбочка</t>
  </si>
  <si>
    <t>Стол 7/16</t>
  </si>
  <si>
    <t>Стол 120N</t>
  </si>
  <si>
    <t>Стеллаж</t>
  </si>
  <si>
    <t>Полка</t>
  </si>
  <si>
    <t>Управление</t>
  </si>
  <si>
    <t>А-0011372</t>
  </si>
  <si>
    <t>Ноутбук Асеr17,3 IV3-771G-736</t>
  </si>
  <si>
    <t>А-0011365</t>
  </si>
  <si>
    <t>Сервер терминальный в сборе (без монитора)</t>
  </si>
  <si>
    <t>А-0011465</t>
  </si>
  <si>
    <t>Системный блок MSI H81M-P33/процессор Intel Core i3-4170 3.7ГГц/DDR3 4GB/HDD 500GB/DVD-RW</t>
  </si>
  <si>
    <t>А-0011464</t>
  </si>
  <si>
    <t>Системный блок MSI H81M-Е33/процессор Intel Core i3-4160 3.6ГГц/DDR3 4GB/HDD 500GB/DVD-RW</t>
  </si>
  <si>
    <t>А-0011463</t>
  </si>
  <si>
    <t>А-0011462</t>
  </si>
  <si>
    <t>А-0011259</t>
  </si>
  <si>
    <t>Копировально-множительный аппарат ЭР-620КЗ</t>
  </si>
  <si>
    <t>А-0011644</t>
  </si>
  <si>
    <t>Цветное многофункциональное устройство А3 формата Xerox DocuCentrе SC2020:</t>
  </si>
  <si>
    <t>Телефонная станция П-437</t>
  </si>
  <si>
    <t>А-0010943</t>
  </si>
  <si>
    <t>АТС Панасоник КХ-ТЕ-S-824</t>
  </si>
  <si>
    <t>А-0010865</t>
  </si>
  <si>
    <t>Монитор  Samsung 720</t>
  </si>
  <si>
    <t>ПК Celeron 400 (Сервер)</t>
  </si>
  <si>
    <t>А-0010817</t>
  </si>
  <si>
    <t>Компьютер сборный</t>
  </si>
  <si>
    <t>А-0000015</t>
  </si>
  <si>
    <t>Компьютер Celeron</t>
  </si>
  <si>
    <t>А-0010866</t>
  </si>
  <si>
    <t>Монитор Samsung LCD 17</t>
  </si>
  <si>
    <t>А-0011454</t>
  </si>
  <si>
    <t>Моноблок ASUS Vivo AIO V230ICGK-BC020X Intel Core i5-6400T/4Gb</t>
  </si>
  <si>
    <t>А-0011433</t>
  </si>
  <si>
    <t>АПКШ "Континент" 3.7 Крипто Шлюз. Платформа IPC-100</t>
  </si>
  <si>
    <t>Телефакс</t>
  </si>
  <si>
    <t>А-0010876</t>
  </si>
  <si>
    <t>Ноутбук  ASUS A7ROOJ/17/1.66</t>
  </si>
  <si>
    <t>А-0011406</t>
  </si>
  <si>
    <t>Моноблок Acer Aspire 7600U I7-3630QM 8Gb 1Tb</t>
  </si>
  <si>
    <t>А-0011240</t>
  </si>
  <si>
    <t>Компьютер в сборе (монитор 23 Philips 231E1SB)</t>
  </si>
  <si>
    <t>А-0010698</t>
  </si>
  <si>
    <t>Принтер лазерный НР LJ 1320</t>
  </si>
  <si>
    <t>ПК Celeron 776 /Монитор</t>
  </si>
  <si>
    <t>Компьютер INTEL Celeron 850</t>
  </si>
  <si>
    <t>А-0010026</t>
  </si>
  <si>
    <t>Компьютер Samsung 151</t>
  </si>
  <si>
    <t>А-0010626</t>
  </si>
  <si>
    <t>Плоттер Hewleft Designjet 500</t>
  </si>
  <si>
    <t>А-0010636</t>
  </si>
  <si>
    <t>Компьютер inntl Pentium 4 2/8</t>
  </si>
  <si>
    <t>А-0010881</t>
  </si>
  <si>
    <t>Сканер планшетный HSJ 2400</t>
  </si>
  <si>
    <t>А-0010854</t>
  </si>
  <si>
    <t>Компьютер АМD Athlon 64 х 2 5200</t>
  </si>
  <si>
    <t>А-0010850</t>
  </si>
  <si>
    <t>А-0011056</t>
  </si>
  <si>
    <t>Компьютер AgPro</t>
  </si>
  <si>
    <t>А-0010873</t>
  </si>
  <si>
    <t>ПК Celeron, Монитор LG Fletron.принтер hp laserjet 1010</t>
  </si>
  <si>
    <t>Милливольтметр В3-41</t>
  </si>
  <si>
    <t>Мегаомметр М 4100/3</t>
  </si>
  <si>
    <t>Мегаомметр М 4100/1</t>
  </si>
  <si>
    <t>Мегаомметр Е6-17</t>
  </si>
  <si>
    <t>Линия измерительная Р1-28</t>
  </si>
  <si>
    <t>Калибратор осц.имп.И1-9</t>
  </si>
  <si>
    <t>Калибратор И1-9</t>
  </si>
  <si>
    <t>Источник стабильного напр. ИСН-1</t>
  </si>
  <si>
    <t>Линия измерительная Р1-22</t>
  </si>
  <si>
    <t>Измеритель разн.фаз. Ф2-16</t>
  </si>
  <si>
    <t>Измеритель Р-33</t>
  </si>
  <si>
    <t>Измеритель Р2-53/2</t>
  </si>
  <si>
    <t>Измеритель отнош.напряж. В8-7</t>
  </si>
  <si>
    <t>Измеритель нел.част. С6-11</t>
  </si>
  <si>
    <t>Измеритель мощности М3-56</t>
  </si>
  <si>
    <t>Измеритель мощности М3-48</t>
  </si>
  <si>
    <t>Измеритель мощности М3-47</t>
  </si>
  <si>
    <t>Измеритель мощности М3-46</t>
  </si>
  <si>
    <t>Измеритель модуляций СК3-46</t>
  </si>
  <si>
    <t>Измеритель ламп Л3-3</t>
  </si>
  <si>
    <t>Измеритель Л2-54</t>
  </si>
  <si>
    <t>Измеритель Л2-42</t>
  </si>
  <si>
    <t>Измеритель КСВ Р2-60</t>
  </si>
  <si>
    <t>Измеритель И1-14</t>
  </si>
  <si>
    <t>Измеритель И1-11</t>
  </si>
  <si>
    <t>Измеритель девиации СКЗ-41</t>
  </si>
  <si>
    <t>Измеритель врем. интерв. И2-26</t>
  </si>
  <si>
    <t>Измеритель АЧХ  Х1-47</t>
  </si>
  <si>
    <t>Измеритель АЧХ С4-60</t>
  </si>
  <si>
    <t>Измеритель RLC Е7-9</t>
  </si>
  <si>
    <t>Измеритель RLC Е4-11</t>
  </si>
  <si>
    <t>Измеритель универсальный Е7-11</t>
  </si>
  <si>
    <t>Генератор 0836</t>
  </si>
  <si>
    <t>Генератор радиолок. ГК4-19А</t>
  </si>
  <si>
    <t>Генератор Г5-82</t>
  </si>
  <si>
    <t>Генератор Г5-78</t>
  </si>
  <si>
    <t>Генератор Г5-75</t>
  </si>
  <si>
    <t>Генератор Г5-66</t>
  </si>
  <si>
    <t>Генератор Г5-63</t>
  </si>
  <si>
    <t>Генератор Г5-60</t>
  </si>
  <si>
    <t>Генератор Г5-56</t>
  </si>
  <si>
    <t>Генератор Г4-97</t>
  </si>
  <si>
    <t>Генератор Г4-83</t>
  </si>
  <si>
    <t>Генератор Г4-82</t>
  </si>
  <si>
    <t>Генератор Г4-81</t>
  </si>
  <si>
    <t>Генератор Г4-80</t>
  </si>
  <si>
    <t>Генератор Г4-79</t>
  </si>
  <si>
    <t>Генератор Г4-78</t>
  </si>
  <si>
    <t>Прибор Рубин</t>
  </si>
  <si>
    <t>Осциллограф С1-83</t>
  </si>
  <si>
    <t>ЯЗЧ-72</t>
  </si>
  <si>
    <t>Частометр Ч3-63</t>
  </si>
  <si>
    <t>Частометр Ч3-62</t>
  </si>
  <si>
    <t>Частометр Ч3-57</t>
  </si>
  <si>
    <t>Частометр Ч3-54</t>
  </si>
  <si>
    <t>Частометр Ч3-51</t>
  </si>
  <si>
    <t>Частометр Ч3-46</t>
  </si>
  <si>
    <t>Частометр Ч3-45</t>
  </si>
  <si>
    <t>Частометр Ч3-44</t>
  </si>
  <si>
    <t>Частометр Ч3-38</t>
  </si>
  <si>
    <t>Частометр Ч3-36</t>
  </si>
  <si>
    <t>Частометр Ч3-34</t>
  </si>
  <si>
    <t>Частометр Ч3-32</t>
  </si>
  <si>
    <t>Частометр Ч2-37А</t>
  </si>
  <si>
    <t>Частометр Ч2-36А</t>
  </si>
  <si>
    <t>Установка для пов.ат Д1-14/1</t>
  </si>
  <si>
    <t>Установка Д1-14/1</t>
  </si>
  <si>
    <t>РИП-3</t>
  </si>
  <si>
    <t>Радио изм.прибор РИП-3</t>
  </si>
  <si>
    <t>Прибор РИП-3</t>
  </si>
  <si>
    <t>Прибор П-675</t>
  </si>
  <si>
    <t>Прибор П-674</t>
  </si>
  <si>
    <t>Прибор П-636</t>
  </si>
  <si>
    <t>Прибор П-633</t>
  </si>
  <si>
    <t>Прибор П-604</t>
  </si>
  <si>
    <t>Прибор П-603</t>
  </si>
  <si>
    <t>Преобразователь частот ЯЗЧ -87</t>
  </si>
  <si>
    <t>Преобразователь частот ЯЗЧ -43</t>
  </si>
  <si>
    <t>Преобразователь частот ЯЗЧ -42</t>
  </si>
  <si>
    <t>А-0010857</t>
  </si>
  <si>
    <t>Осциллограф С1-99</t>
  </si>
  <si>
    <t>Осциллограф С1-93</t>
  </si>
  <si>
    <t>Осциллограф С1-73</t>
  </si>
  <si>
    <t>Осциллограф С1-76</t>
  </si>
  <si>
    <t>Осциллограф С1-70</t>
  </si>
  <si>
    <t>Осциллограф С1-65А</t>
  </si>
  <si>
    <t>Осциллограф С1-65</t>
  </si>
  <si>
    <t>Осциллограф С1-112</t>
  </si>
  <si>
    <t>Осциллограф С1-108</t>
  </si>
  <si>
    <t>Осциллограф С1-104</t>
  </si>
  <si>
    <t>Осциллограф С1-101</t>
  </si>
  <si>
    <t>А-0010851</t>
  </si>
  <si>
    <t>Осциллограф С1-70/3</t>
  </si>
  <si>
    <t>Осциллограф С1-70/2</t>
  </si>
  <si>
    <t>Осциллограф С1-70/1</t>
  </si>
  <si>
    <t>Осциллограф С1-68</t>
  </si>
  <si>
    <t>Осциллограф С1-67</t>
  </si>
  <si>
    <t>Измерительная линия Р1-29</t>
  </si>
  <si>
    <t>А-0010946</t>
  </si>
  <si>
    <t>Усилитель РА-4000А 120ВТ</t>
  </si>
  <si>
    <t>Генератор Г4-76А</t>
  </si>
  <si>
    <t>Генератор Г4-158</t>
  </si>
  <si>
    <t>Генератор Г4-154</t>
  </si>
  <si>
    <t>Генератор Г4-144</t>
  </si>
  <si>
    <t>Генератор Г4-142</t>
  </si>
  <si>
    <t>Генератор Г4-124</t>
  </si>
  <si>
    <t>Генератор Г4-118</t>
  </si>
  <si>
    <t>Генератор Г4-117</t>
  </si>
  <si>
    <t>Генератор Г4-116</t>
  </si>
  <si>
    <t>Генератор Г4-111Б</t>
  </si>
  <si>
    <t>Генератор Г4-111а</t>
  </si>
  <si>
    <t>Генератор Г4-109</t>
  </si>
  <si>
    <t>Генератор Г4-108</t>
  </si>
  <si>
    <t>Генератор Г4-107</t>
  </si>
  <si>
    <t>Генератор Г4-106</t>
  </si>
  <si>
    <t>Генератор Г4-102</t>
  </si>
  <si>
    <t>Генератор Г3-120</t>
  </si>
  <si>
    <t>Генератор Г3-113</t>
  </si>
  <si>
    <t>Генератор Г3-110</t>
  </si>
  <si>
    <t>Генератор Г3-109</t>
  </si>
  <si>
    <t>Генератор Г3-107</t>
  </si>
  <si>
    <t>Генератор Г3-106</t>
  </si>
  <si>
    <t>Генератор Г3-102</t>
  </si>
  <si>
    <t>Вольтметр ВУ-15</t>
  </si>
  <si>
    <t>Вольтметр В8-7</t>
  </si>
  <si>
    <t>Вольтметр В7-40</t>
  </si>
  <si>
    <t>Вольтметр В7-32</t>
  </si>
  <si>
    <t>Вольтметр В7-15</t>
  </si>
  <si>
    <t>Вольтметр В6-9</t>
  </si>
  <si>
    <t>Вольтметр В3-57</t>
  </si>
  <si>
    <t>Вольтметр В3-56</t>
  </si>
  <si>
    <t>Вольтметр В3-48</t>
  </si>
  <si>
    <t>Вольтметр В3-41</t>
  </si>
  <si>
    <t>Вольтметр В3-36</t>
  </si>
  <si>
    <t>Вольтметр В1-8</t>
  </si>
  <si>
    <t>Ваттметр М3-54</t>
  </si>
  <si>
    <t>Ваттметр М3-51</t>
  </si>
  <si>
    <t>Блок питания Б5-50</t>
  </si>
  <si>
    <t>Блок питания Б5-47</t>
  </si>
  <si>
    <t>Блок питания Б5-46</t>
  </si>
  <si>
    <t>Блок питания Б5-45</t>
  </si>
  <si>
    <t>Блок питания Б5-44</t>
  </si>
  <si>
    <t>Блок питания Б5-32</t>
  </si>
  <si>
    <t>Аттенюатор Д5-4</t>
  </si>
  <si>
    <t>Аттенюатор Д3-34а</t>
  </si>
  <si>
    <t>Аттенюатор Д2-47</t>
  </si>
  <si>
    <t>Анализатор спектра СК4-56</t>
  </si>
  <si>
    <t>Аттенюатор Д1-13</t>
  </si>
  <si>
    <t>Костюм Стайл серый утепленный</t>
  </si>
  <si>
    <t>8-1862</t>
  </si>
  <si>
    <t>Сапоги резиновые</t>
  </si>
  <si>
    <t>3-5411*</t>
  </si>
  <si>
    <t>Ботинки Беринг-М, кожаные, металлический подносок, подошва ПУ/ТПУ</t>
  </si>
  <si>
    <t>8-1956</t>
  </si>
  <si>
    <t>Костюм "Вьюга" утепленный, ткань смесовая, цвет синий с оранжевыми вставками</t>
  </si>
  <si>
    <t>8-1963</t>
  </si>
  <si>
    <t>Костюм "Рейнир" (куртка, п/комбинезон) ткань смесовая, цвет василек/синий</t>
  </si>
  <si>
    <t>8-1954</t>
  </si>
  <si>
    <t>Бейсболка</t>
  </si>
  <si>
    <t>3-6223*</t>
  </si>
  <si>
    <t>Ботинки рабочие</t>
  </si>
  <si>
    <t>Ботинки рабочие утепленные*</t>
  </si>
  <si>
    <t>8-863</t>
  </si>
  <si>
    <t>Костюм "Охраник" утепленный</t>
  </si>
  <si>
    <t>3-37/4*</t>
  </si>
  <si>
    <t>Костюм рабочий утепленный</t>
  </si>
  <si>
    <t>3-37/2*</t>
  </si>
  <si>
    <t>Жилет утепленный</t>
  </si>
  <si>
    <t>8-547</t>
  </si>
  <si>
    <t>Куртка для ИТР мужская*</t>
  </si>
  <si>
    <t>8-550</t>
  </si>
  <si>
    <t>Амортизатор АКСС 10 МХ</t>
  </si>
  <si>
    <t>8-270/2</t>
  </si>
  <si>
    <t>Бак топливный</t>
  </si>
  <si>
    <t>Винт натяжной</t>
  </si>
  <si>
    <t>Глушитель</t>
  </si>
  <si>
    <t>Диск сцепления</t>
  </si>
  <si>
    <t>Замок двери правый</t>
  </si>
  <si>
    <t>Клапан паровоздушный в сб.701.08.197А</t>
  </si>
  <si>
    <t>12-1299</t>
  </si>
  <si>
    <t>Кольцо поршневое</t>
  </si>
  <si>
    <t>12-1554</t>
  </si>
  <si>
    <t>12-513*</t>
  </si>
  <si>
    <t>Кран запора воздуха</t>
  </si>
  <si>
    <t>Накладка тормозная</t>
  </si>
  <si>
    <t>Наконечник свечи</t>
  </si>
  <si>
    <t>Насос водяной</t>
  </si>
  <si>
    <t>Ось коленчатая</t>
  </si>
  <si>
    <t>12-1911</t>
  </si>
  <si>
    <t>Прибор МТ 10М</t>
  </si>
  <si>
    <t>Реле поворотов РС 57</t>
  </si>
  <si>
    <t>Реле стартера РС507Б</t>
  </si>
  <si>
    <t>Сцепление ГАЗ в сборе</t>
  </si>
  <si>
    <t>12-640</t>
  </si>
  <si>
    <t>Уплотнитель проема  двери</t>
  </si>
  <si>
    <t>Фонарь ФП 101</t>
  </si>
  <si>
    <t>Цилиндр выключения сцепления</t>
  </si>
  <si>
    <t>12-1250</t>
  </si>
  <si>
    <t>Щетка стеклоочистителя УРАЛ СЛ440П</t>
  </si>
  <si>
    <t>Барометр</t>
  </si>
  <si>
    <t>1-754*</t>
  </si>
  <si>
    <t>Втулка переходная</t>
  </si>
  <si>
    <t>Головка 19мм</t>
  </si>
  <si>
    <t>Ключ гаечный 27х30</t>
  </si>
  <si>
    <t>4-132</t>
  </si>
  <si>
    <t>Кольцо резьбовое М10</t>
  </si>
  <si>
    <t>Метчик 30х1</t>
  </si>
  <si>
    <t>8-254</t>
  </si>
  <si>
    <t>Метчик 33х1,5</t>
  </si>
  <si>
    <t>Метчик м/р 8х1</t>
  </si>
  <si>
    <t>Метчик м/р 8х1,25</t>
  </si>
  <si>
    <t>Метчик М12х1,75</t>
  </si>
  <si>
    <t>Метчик М30х1,5</t>
  </si>
  <si>
    <t>Метчик М33х1</t>
  </si>
  <si>
    <t>8-852/1</t>
  </si>
  <si>
    <t>Метчик М4х0,7 ручн.</t>
  </si>
  <si>
    <t>8-254*</t>
  </si>
  <si>
    <t>Метчик М52х2</t>
  </si>
  <si>
    <t>Метчик М6х1</t>
  </si>
  <si>
    <t>Метчик машинный М20х1,5</t>
  </si>
  <si>
    <t>Метчик труб.3/4</t>
  </si>
  <si>
    <t>Нож тв.сплав.60хТ5К10</t>
  </si>
  <si>
    <t>Образцы шерохов.поверхн.стали</t>
  </si>
  <si>
    <t>Патрон токарный 250мм</t>
  </si>
  <si>
    <t>Плашка 10х1,5</t>
  </si>
  <si>
    <t>Плашка 24х3</t>
  </si>
  <si>
    <t>Плашка 3/8</t>
  </si>
  <si>
    <t>Плашка 48х3</t>
  </si>
  <si>
    <t>Плашка М33х1,5</t>
  </si>
  <si>
    <t>Плашка М52</t>
  </si>
  <si>
    <t>Пробка гладкая 22Н9</t>
  </si>
  <si>
    <t>Развертка руч.10</t>
  </si>
  <si>
    <t>Развертка руч.12</t>
  </si>
  <si>
    <t>Развертка руч.16</t>
  </si>
  <si>
    <t>Развертка руч.17</t>
  </si>
  <si>
    <t>Развертка руч.20</t>
  </si>
  <si>
    <t>Развертка руч.22</t>
  </si>
  <si>
    <t>Развертка руч.25</t>
  </si>
  <si>
    <t>Развертка руч.30</t>
  </si>
  <si>
    <t>Развертка руч.40</t>
  </si>
  <si>
    <t>Резец отрезной Т15К8</t>
  </si>
  <si>
    <t>Резец проход.отогнут.Т15К10</t>
  </si>
  <si>
    <t>Резец проход.упор.Т5К10</t>
  </si>
  <si>
    <t>Резец проходной упор.Т15К10</t>
  </si>
  <si>
    <t>Резец расточной Т15К6</t>
  </si>
  <si>
    <t>Резец резьбовой Т15К6</t>
  </si>
  <si>
    <t>Сверло Ф11</t>
  </si>
  <si>
    <t>Сверло Ф14</t>
  </si>
  <si>
    <t>Сверло Ф17,0</t>
  </si>
  <si>
    <t>Сверло Ф18</t>
  </si>
  <si>
    <t>Сверло Ф24,0</t>
  </si>
  <si>
    <t>Сверло Ф24,25</t>
  </si>
  <si>
    <t>Сверло Ф25</t>
  </si>
  <si>
    <t>Сверло Ф25,25</t>
  </si>
  <si>
    <t>Сверло Ф26,0</t>
  </si>
  <si>
    <t>Сверло Ф29,0</t>
  </si>
  <si>
    <t>Сверло Ф30,0</t>
  </si>
  <si>
    <t>Сверло Ф30,25</t>
  </si>
  <si>
    <t>Сверло Ф35,0</t>
  </si>
  <si>
    <t>Сверло Ф4,0 центр.</t>
  </si>
  <si>
    <t>Сверло Ф40,0</t>
  </si>
  <si>
    <t>Сверло Ф46,0</t>
  </si>
  <si>
    <t>Фреза диск.100х12</t>
  </si>
  <si>
    <t>Фреза диск.М1</t>
  </si>
  <si>
    <t>Фреза дисковая 100х12</t>
  </si>
  <si>
    <t>Фреза конц .32</t>
  </si>
  <si>
    <t>Фреза конц.60</t>
  </si>
  <si>
    <t>Фреза отрез.100</t>
  </si>
  <si>
    <t>Фреза отрез.125</t>
  </si>
  <si>
    <t>Фреза отрезная 160х4</t>
  </si>
  <si>
    <t>Фреза торц.160х45</t>
  </si>
  <si>
    <t>Фреза цилинрдр 63х63х27</t>
  </si>
  <si>
    <t>Фреза шпон.4</t>
  </si>
  <si>
    <t>Фреза шпон.6</t>
  </si>
  <si>
    <t>Фрезерный станок ф.BAURLE</t>
  </si>
  <si>
    <t>Центр вращ №3</t>
  </si>
  <si>
    <t>Центр вращ №5</t>
  </si>
  <si>
    <t>Шаблон радиус.</t>
  </si>
  <si>
    <t>Блок UT 69ВС</t>
  </si>
  <si>
    <t>1-280</t>
  </si>
  <si>
    <t>Блок UT39Д</t>
  </si>
  <si>
    <t>1-282</t>
  </si>
  <si>
    <t>Блок ИT 35B</t>
  </si>
  <si>
    <t>1-279</t>
  </si>
  <si>
    <t>Блок индикации и управления "В"</t>
  </si>
  <si>
    <t>1-285</t>
  </si>
  <si>
    <t>Блок индикации и управления 12V</t>
  </si>
  <si>
    <t>1-286</t>
  </si>
  <si>
    <t>1-283</t>
  </si>
  <si>
    <t>Блок ИТ39ВС</t>
  </si>
  <si>
    <t>1-284</t>
  </si>
  <si>
    <t>Колодка 12*10 10А</t>
  </si>
  <si>
    <t>1-749</t>
  </si>
  <si>
    <t>1-289</t>
  </si>
  <si>
    <t>1-288</t>
  </si>
  <si>
    <t>Патрон БАМ ОС перцовый</t>
  </si>
  <si>
    <t>Уголь коксующийся</t>
  </si>
  <si>
    <t>1-305</t>
  </si>
  <si>
    <t>Устройство "Удар М2" (пистолет)</t>
  </si>
  <si>
    <t>Шкаф</t>
  </si>
  <si>
    <t>1-856/1</t>
  </si>
  <si>
    <t>Корзина</t>
  </si>
  <si>
    <t>15-179*</t>
  </si>
  <si>
    <t>Компрессор воздушный BD205/50, 2л/с, 8бар, 210л/мин</t>
  </si>
  <si>
    <t>8-720/2</t>
  </si>
  <si>
    <t>Элт 11лм3г 6343113275</t>
  </si>
  <si>
    <t>5-1948*</t>
  </si>
  <si>
    <t>Элт 11ло101и 6343111695</t>
  </si>
  <si>
    <t>5-1931*</t>
  </si>
  <si>
    <t>Элт 11ло1и</t>
  </si>
  <si>
    <t>5-13096*</t>
  </si>
  <si>
    <t>Элт 11ло2и 6343111055</t>
  </si>
  <si>
    <t>5-1922*</t>
  </si>
  <si>
    <t>Элт 11ло5в 6343111075</t>
  </si>
  <si>
    <t>5-1923*</t>
  </si>
  <si>
    <t>Элт 13лм31в 6343111875</t>
  </si>
  <si>
    <t>5-1933*</t>
  </si>
  <si>
    <t>Элт 13лм56и 6343111895</t>
  </si>
  <si>
    <t>5-1934*</t>
  </si>
  <si>
    <t>Элт 13ло105м 6343111685</t>
  </si>
  <si>
    <t>5-1985*</t>
  </si>
  <si>
    <t>Элт 13ло18в 6343111175</t>
  </si>
  <si>
    <t>5-1986*</t>
  </si>
  <si>
    <t>Элт 13ло3и 6343110705</t>
  </si>
  <si>
    <t>5-1914*</t>
  </si>
  <si>
    <t>Элт 13ло6и</t>
  </si>
  <si>
    <t>5-13009*</t>
  </si>
  <si>
    <t>Элт 16ло2в 6343111425</t>
  </si>
  <si>
    <t>5-1927*</t>
  </si>
  <si>
    <t>Элт 16ло2и 6343111435</t>
  </si>
  <si>
    <t>5-1928*</t>
  </si>
  <si>
    <t>Элт 16ло3и 6343110885</t>
  </si>
  <si>
    <t>5-1975*</t>
  </si>
  <si>
    <t>Элт 16ло4в 6343110955</t>
  </si>
  <si>
    <t>5-1920*</t>
  </si>
  <si>
    <t>Элт 18лк12б 6343110205</t>
  </si>
  <si>
    <t>5-1917*</t>
  </si>
  <si>
    <t>Элт 18лк2б</t>
  </si>
  <si>
    <t>5-1976*</t>
  </si>
  <si>
    <t>Элт 18лм3с 6343111925</t>
  </si>
  <si>
    <t>5-1935*</t>
  </si>
  <si>
    <t>Элт 18лм4в 634111935</t>
  </si>
  <si>
    <t>5-1982*</t>
  </si>
  <si>
    <t>Элт 22ло1в 6343111485</t>
  </si>
  <si>
    <t>5-1930*</t>
  </si>
  <si>
    <t>Элт 23лк 13б</t>
  </si>
  <si>
    <t>5-6132*</t>
  </si>
  <si>
    <t>ЭЛТ 23ЛМ4В</t>
  </si>
  <si>
    <t>5-1938*</t>
  </si>
  <si>
    <t>ЭЛТ 25ЛМ2И</t>
  </si>
  <si>
    <t>5-9210*</t>
  </si>
  <si>
    <t>ЭЛТ 31ЛМ 4Н</t>
  </si>
  <si>
    <t>5-1943</t>
  </si>
  <si>
    <t>Элт 31лм3с 6343112085</t>
  </si>
  <si>
    <t>5-1940*</t>
  </si>
  <si>
    <t>Элт 31ло33в 6343110905</t>
  </si>
  <si>
    <t>5-1919*</t>
  </si>
  <si>
    <t>Элт 35лк4б 634110275</t>
  </si>
  <si>
    <t>5-1918*</t>
  </si>
  <si>
    <t>ЭЛТ 3ЛО1И</t>
  </si>
  <si>
    <t>5-8683*</t>
  </si>
  <si>
    <t>5-1908*</t>
  </si>
  <si>
    <t>Элт 7ло55и 6343110595</t>
  </si>
  <si>
    <t>5-1909*</t>
  </si>
  <si>
    <t>ЭЛТ 8ЛО29И</t>
  </si>
  <si>
    <t>5-1912*</t>
  </si>
  <si>
    <t>Элт 8ло39в 6343110695</t>
  </si>
  <si>
    <t>5-1913*</t>
  </si>
  <si>
    <t>Элт 8ло3и 6343110625</t>
  </si>
  <si>
    <t>5-1910*</t>
  </si>
  <si>
    <t>Элт 8ло5и 6343110985</t>
  </si>
  <si>
    <t>5-1921*</t>
  </si>
  <si>
    <t>Элт 9ло1и 6343111335</t>
  </si>
  <si>
    <t>5-1925*</t>
  </si>
  <si>
    <t>Элт ли207 6349421475</t>
  </si>
  <si>
    <t>5-1901*</t>
  </si>
  <si>
    <t>5-1904*</t>
  </si>
  <si>
    <t>Элт ли232м</t>
  </si>
  <si>
    <t>5-13057*</t>
  </si>
  <si>
    <t>5-1905*</t>
  </si>
  <si>
    <t>Элт ло247</t>
  </si>
  <si>
    <t>5-1980*</t>
  </si>
  <si>
    <t>Элт лф2</t>
  </si>
  <si>
    <t>5-13097*</t>
  </si>
  <si>
    <t>ЭЛТ ЛФ4</t>
  </si>
  <si>
    <t>5-8684*</t>
  </si>
  <si>
    <t>Элт лф7</t>
  </si>
  <si>
    <t>5-13070*</t>
  </si>
  <si>
    <t>8-967/3</t>
  </si>
  <si>
    <t>8-967/1</t>
  </si>
  <si>
    <t>8-967/2</t>
  </si>
  <si>
    <t>8-967/5</t>
  </si>
  <si>
    <t>7-256/5</t>
  </si>
  <si>
    <t>Ареометр для электролита</t>
  </si>
  <si>
    <t>8-341*</t>
  </si>
  <si>
    <t>Арматура А3 ф20</t>
  </si>
  <si>
    <t>7-292</t>
  </si>
  <si>
    <t>Арматура стеклопластиковая 4мм</t>
  </si>
  <si>
    <t>7-292/1</t>
  </si>
  <si>
    <t>Ацетон</t>
  </si>
  <si>
    <t>Балка 16 ст.3</t>
  </si>
  <si>
    <t>7-170</t>
  </si>
  <si>
    <t>Балка 18</t>
  </si>
  <si>
    <t>7-670</t>
  </si>
  <si>
    <t>Балка 24М ст.3</t>
  </si>
  <si>
    <t>7-634</t>
  </si>
  <si>
    <t>8-514*</t>
  </si>
  <si>
    <t>Баллон пропановый</t>
  </si>
  <si>
    <t>3-0524</t>
  </si>
  <si>
    <t>Батист отб. шир. 85 см</t>
  </si>
  <si>
    <t>8-70*</t>
  </si>
  <si>
    <t>Бейсболка утепленная</t>
  </si>
  <si>
    <t>8-876</t>
  </si>
  <si>
    <t>7-686</t>
  </si>
  <si>
    <t>Бидон 5 л</t>
  </si>
  <si>
    <t>8-1969</t>
  </si>
  <si>
    <t>Бокорезы 160 мм</t>
  </si>
  <si>
    <t>Болт 14х45</t>
  </si>
  <si>
    <t>2-191</t>
  </si>
  <si>
    <t>Болт 8х55 черный</t>
  </si>
  <si>
    <t>2-200</t>
  </si>
  <si>
    <t>Болт замковый М10х65</t>
  </si>
  <si>
    <t>8-1697/2</t>
  </si>
  <si>
    <t>Болт замковый М6х60</t>
  </si>
  <si>
    <t>8-1697</t>
  </si>
  <si>
    <t>Болт замковый М8х65</t>
  </si>
  <si>
    <t>8-1697/1</t>
  </si>
  <si>
    <t>Болт М10х100 оц.</t>
  </si>
  <si>
    <t>8-1507/1</t>
  </si>
  <si>
    <t>Болт М10х20 оц.</t>
  </si>
  <si>
    <t>2-187/23</t>
  </si>
  <si>
    <t>Болт М10х25 оц.</t>
  </si>
  <si>
    <t>8-1561</t>
  </si>
  <si>
    <t>Болт М10х30 оц.</t>
  </si>
  <si>
    <t>8-1507</t>
  </si>
  <si>
    <t>Болт М10х40 оц.</t>
  </si>
  <si>
    <t>2-187/38</t>
  </si>
  <si>
    <t>Болт М10х60 оц.</t>
  </si>
  <si>
    <t>Болт М10х65 оц</t>
  </si>
  <si>
    <t>2-187/28</t>
  </si>
  <si>
    <t>Болт М10х70</t>
  </si>
  <si>
    <t>2-187/36</t>
  </si>
  <si>
    <t>Болт М12х100 оц.</t>
  </si>
  <si>
    <t>2-187/40</t>
  </si>
  <si>
    <t>Болт М12х16 оц.</t>
  </si>
  <si>
    <t>Болт М12х30 оц.</t>
  </si>
  <si>
    <t>2-187/9</t>
  </si>
  <si>
    <t>Болт М12х35 оц.</t>
  </si>
  <si>
    <t>2-187/12</t>
  </si>
  <si>
    <t>Болт М12х45</t>
  </si>
  <si>
    <t>2-187/13</t>
  </si>
  <si>
    <t>Болт М12х60 оц.</t>
  </si>
  <si>
    <t>Болт М16х100 оц.</t>
  </si>
  <si>
    <t>8-1565/1</t>
  </si>
  <si>
    <t>Болт М16х50 оц.</t>
  </si>
  <si>
    <t>8-1564/1</t>
  </si>
  <si>
    <t>Болт М16х60 оц.</t>
  </si>
  <si>
    <t>8-1565/2</t>
  </si>
  <si>
    <t>Болт М16х70 оц.</t>
  </si>
  <si>
    <t>8-1564/2</t>
  </si>
  <si>
    <t>Болт М16х80 оц.</t>
  </si>
  <si>
    <t>8-1565</t>
  </si>
  <si>
    <t>Болт М20х100 оц.</t>
  </si>
  <si>
    <t>8-785/7</t>
  </si>
  <si>
    <t>Болт М20х130 оц.</t>
  </si>
  <si>
    <t>8-785/3</t>
  </si>
  <si>
    <t>Болт М20х45 оц.</t>
  </si>
  <si>
    <t>8-785/4</t>
  </si>
  <si>
    <t>Болт М20х50 оц.</t>
  </si>
  <si>
    <t>2-187/52</t>
  </si>
  <si>
    <t>Болт М20х60 оц.</t>
  </si>
  <si>
    <t>Болт М20х70 оц.</t>
  </si>
  <si>
    <t>8-785/2</t>
  </si>
  <si>
    <t>Болт М20х80 оц.</t>
  </si>
  <si>
    <t>8-785/6</t>
  </si>
  <si>
    <t>Болт М4х10 оц.</t>
  </si>
  <si>
    <t>2-187/51</t>
  </si>
  <si>
    <t>Болт М5х10 оц.</t>
  </si>
  <si>
    <t>8-187/50</t>
  </si>
  <si>
    <t>Болт М5х25</t>
  </si>
  <si>
    <t>8-187/51</t>
  </si>
  <si>
    <t>Болт М5х35 оц.</t>
  </si>
  <si>
    <t>Болт М6х10 оц.</t>
  </si>
  <si>
    <t>2-187/17</t>
  </si>
  <si>
    <t>Болт М6х12</t>
  </si>
  <si>
    <t>2-187/24</t>
  </si>
  <si>
    <t>Болт М6х16 оц.</t>
  </si>
  <si>
    <t>2-187/8</t>
  </si>
  <si>
    <t>Болт М6х25</t>
  </si>
  <si>
    <t>2-187/7</t>
  </si>
  <si>
    <t>Болт М6х30 оц.</t>
  </si>
  <si>
    <t>2-187/43</t>
  </si>
  <si>
    <t>Болт М6х35 оц.</t>
  </si>
  <si>
    <t>8-1562</t>
  </si>
  <si>
    <t>Болт М6х40 оц.</t>
  </si>
  <si>
    <t>2-187/49</t>
  </si>
  <si>
    <t>Болт М6х50 оц</t>
  </si>
  <si>
    <t>2-187/32</t>
  </si>
  <si>
    <t>Болт М8х150 оц. кл.пр. 8,8 DIN931</t>
  </si>
  <si>
    <t>Болт М8х25 оцинк.</t>
  </si>
  <si>
    <t>Болт М8х35 оц..</t>
  </si>
  <si>
    <t>2-187/15</t>
  </si>
  <si>
    <t>Болт М8х40 оц.</t>
  </si>
  <si>
    <t>8-1563</t>
  </si>
  <si>
    <t>Болт М8х45</t>
  </si>
  <si>
    <t>2-187/16</t>
  </si>
  <si>
    <t>Болт М8х50 оц.</t>
  </si>
  <si>
    <t>8-1563/1</t>
  </si>
  <si>
    <t>Болт М8х60 оц.</t>
  </si>
  <si>
    <t>Бородок</t>
  </si>
  <si>
    <t>Борокс (Бура), флюс для пайки</t>
  </si>
  <si>
    <t>6-1132*</t>
  </si>
  <si>
    <t>Боты диэлектрические</t>
  </si>
  <si>
    <t>Бочка металлическая</t>
  </si>
  <si>
    <t>7-495</t>
  </si>
  <si>
    <t>Брезент ВО (шир.90см)</t>
  </si>
  <si>
    <t>Брюки</t>
  </si>
  <si>
    <t>8-329*</t>
  </si>
  <si>
    <t>Брюки женские</t>
  </si>
  <si>
    <t>8-259*</t>
  </si>
  <si>
    <t>Брюки утепленные рабочие</t>
  </si>
  <si>
    <t>8-1924</t>
  </si>
  <si>
    <t>Бутилацетат ч</t>
  </si>
  <si>
    <t>8-1727</t>
  </si>
  <si>
    <t>Бязь отбеленная (шир.80см)</t>
  </si>
  <si>
    <t>2-3*</t>
  </si>
  <si>
    <t>Валенки на вулканиз. подошве</t>
  </si>
  <si>
    <t>8-1917</t>
  </si>
  <si>
    <t>Валик</t>
  </si>
  <si>
    <t>1-791/5</t>
  </si>
  <si>
    <t>Ведро оцинкованное 9л</t>
  </si>
  <si>
    <t>2-444*</t>
  </si>
  <si>
    <t>Ведро пластмассовое 11л (пищевое) прозрачное</t>
  </si>
  <si>
    <t>8-773*</t>
  </si>
  <si>
    <t>Ведро пластмассовое 1л с крышкой (пищевое)</t>
  </si>
  <si>
    <t>3-28*</t>
  </si>
  <si>
    <t>Ведро пластмассовое 5л с крышкой и ручкой (пищевое) прозрачное</t>
  </si>
  <si>
    <t>8-77*</t>
  </si>
  <si>
    <t>8-770*</t>
  </si>
  <si>
    <t>Вентиль ДУ25</t>
  </si>
  <si>
    <t>8-576*</t>
  </si>
  <si>
    <t>Вентиль ДУ32</t>
  </si>
  <si>
    <t>8-577*</t>
  </si>
  <si>
    <t>8-515*</t>
  </si>
  <si>
    <t>8-1842</t>
  </si>
  <si>
    <t>Ветошь х/б</t>
  </si>
  <si>
    <t>Вилка нагрузочная</t>
  </si>
  <si>
    <t>8-727*</t>
  </si>
  <si>
    <t>Вилы</t>
  </si>
  <si>
    <t>2-2394</t>
  </si>
  <si>
    <t>8-1680/7</t>
  </si>
  <si>
    <t>Винт имбус</t>
  </si>
  <si>
    <t>8-745*</t>
  </si>
  <si>
    <t>Винт М6х12</t>
  </si>
  <si>
    <t>Винт полу/круглый М2х8</t>
  </si>
  <si>
    <t>8-870/5</t>
  </si>
  <si>
    <t>Винт полу/круглый М3х12</t>
  </si>
  <si>
    <t>8-870</t>
  </si>
  <si>
    <t>Винт полу/круглый М3х16</t>
  </si>
  <si>
    <t>8-870/7</t>
  </si>
  <si>
    <t>Винт полу/круглый М3х20</t>
  </si>
  <si>
    <t>8-870/10</t>
  </si>
  <si>
    <t>Винт полу/круглый М3х5 оц.</t>
  </si>
  <si>
    <t>8-870/22</t>
  </si>
  <si>
    <t>Винт полу/круглый М4х10 оц.</t>
  </si>
  <si>
    <t>8-870/1</t>
  </si>
  <si>
    <t>Винт полу/круглый М4х16 оц.</t>
  </si>
  <si>
    <t>8-870/9</t>
  </si>
  <si>
    <t>Винт полу/круглый М4х6 оц.</t>
  </si>
  <si>
    <t>8-870/11</t>
  </si>
  <si>
    <t>Винт полу/круглый М4х8 оц</t>
  </si>
  <si>
    <t>8-870/26</t>
  </si>
  <si>
    <t>Винт полу/круглый М5х10 оц.</t>
  </si>
  <si>
    <t>8-870/18</t>
  </si>
  <si>
    <t>Винт полу/круглый М5х16 оц.</t>
  </si>
  <si>
    <t>8-870/19</t>
  </si>
  <si>
    <t>Винт полу/круглый М6х16 крест</t>
  </si>
  <si>
    <t>8-870/4*</t>
  </si>
  <si>
    <t>Винт полу/круглый М6х20</t>
  </si>
  <si>
    <t>8-870/8</t>
  </si>
  <si>
    <t>Винт полу/круглый М6х20 крест</t>
  </si>
  <si>
    <t>8-870/8*</t>
  </si>
  <si>
    <t>Винт полу/круглый М6х25 крест</t>
  </si>
  <si>
    <t>8-870/23</t>
  </si>
  <si>
    <t>Винт полу/круглый М8х12 оц.</t>
  </si>
  <si>
    <t>8-870/24</t>
  </si>
  <si>
    <t>Винт полу/круглыйМ2,5х6</t>
  </si>
  <si>
    <t>8-870/6</t>
  </si>
  <si>
    <t>Винт полу/потай М3х10</t>
  </si>
  <si>
    <t>8-869</t>
  </si>
  <si>
    <t>Винт полу/потай М6х25</t>
  </si>
  <si>
    <t>8-869/1</t>
  </si>
  <si>
    <t>Винт полу/потай М8х20</t>
  </si>
  <si>
    <t>8-869/2</t>
  </si>
  <si>
    <t>Винт полу/потай М8х30</t>
  </si>
  <si>
    <t>8-869/3</t>
  </si>
  <si>
    <t>Винт потай М10х16</t>
  </si>
  <si>
    <t>8-818/26</t>
  </si>
  <si>
    <t>Винт потай М12х45 оц.</t>
  </si>
  <si>
    <t>8-791</t>
  </si>
  <si>
    <t>Винт потай М3х10 оц</t>
  </si>
  <si>
    <t>8-818</t>
  </si>
  <si>
    <t>Винт потай М4х10</t>
  </si>
  <si>
    <t>8-818/1</t>
  </si>
  <si>
    <t>Винт потай М4х16</t>
  </si>
  <si>
    <t>8-818/2</t>
  </si>
  <si>
    <t>Винт потай М4х30 оц.</t>
  </si>
  <si>
    <t>8-818/5</t>
  </si>
  <si>
    <t>Винт потай М4х8</t>
  </si>
  <si>
    <t>8-818/3</t>
  </si>
  <si>
    <t>Винт потай М5х25 оц.</t>
  </si>
  <si>
    <t>8-818/15</t>
  </si>
  <si>
    <t>Винт потай М5х35 оц.</t>
  </si>
  <si>
    <t>8-818/10</t>
  </si>
  <si>
    <t>Винт потай М6х16 оц.</t>
  </si>
  <si>
    <t>8-818/13</t>
  </si>
  <si>
    <t>Винт потай М6х20 оц.</t>
  </si>
  <si>
    <t>8-818/29</t>
  </si>
  <si>
    <t>Винт потай М6х25 крест</t>
  </si>
  <si>
    <t>8-818/8*</t>
  </si>
  <si>
    <t>Винт потай М6х35 оц.</t>
  </si>
  <si>
    <t>8-818/7</t>
  </si>
  <si>
    <t>Винт потай М6х70 оц.</t>
  </si>
  <si>
    <t>8-818/25</t>
  </si>
  <si>
    <t>Винт потай М8х20</t>
  </si>
  <si>
    <t>8-818/11</t>
  </si>
  <si>
    <t>Винт разный</t>
  </si>
  <si>
    <t>Винт с потайной головкой</t>
  </si>
  <si>
    <t>8-1680/3</t>
  </si>
  <si>
    <t>Винт установочный 5х6</t>
  </si>
  <si>
    <t>8-1212</t>
  </si>
  <si>
    <t>Винт цилиндр М5х12 оц</t>
  </si>
  <si>
    <t>8-868/11</t>
  </si>
  <si>
    <t>Винт цилиндр М6х10</t>
  </si>
  <si>
    <t>8-868/2</t>
  </si>
  <si>
    <t>Винт цилиндр. М2х5 оц.</t>
  </si>
  <si>
    <t>8-868/18</t>
  </si>
  <si>
    <t>Винт цилиндр. М3х6 оц</t>
  </si>
  <si>
    <t>8-868/16</t>
  </si>
  <si>
    <t>Винт цилиндр. М4х10 оц.</t>
  </si>
  <si>
    <t>8-868/12</t>
  </si>
  <si>
    <t>Винт цилиндр. М4х40</t>
  </si>
  <si>
    <t>8-868/7</t>
  </si>
  <si>
    <t>Винт цилиндр. М4х8</t>
  </si>
  <si>
    <t>8-868/3</t>
  </si>
  <si>
    <t>Винт цилиндр. М5х16 оц.</t>
  </si>
  <si>
    <t>8-868</t>
  </si>
  <si>
    <t>Винт цилиндр. М6х16</t>
  </si>
  <si>
    <t>8-868/9</t>
  </si>
  <si>
    <t>Винт цилиндр. М6х20</t>
  </si>
  <si>
    <t>8-868/1</t>
  </si>
  <si>
    <t>Винт цилиндр. М6х35</t>
  </si>
  <si>
    <t>8-868/10</t>
  </si>
  <si>
    <t>Вода дистилированная</t>
  </si>
  <si>
    <t>1237/А1*</t>
  </si>
  <si>
    <t>8-1925</t>
  </si>
  <si>
    <t>Войлок технический грубошерстный 10мм</t>
  </si>
  <si>
    <t>8-867/1</t>
  </si>
  <si>
    <t>Войлок технический грубошерстный 16мм</t>
  </si>
  <si>
    <t>8-783</t>
  </si>
  <si>
    <t>2-17*</t>
  </si>
  <si>
    <t>2-2002</t>
  </si>
  <si>
    <t>2-2001*</t>
  </si>
  <si>
    <t>8-578*</t>
  </si>
  <si>
    <t>Выключатель ПВ3 16</t>
  </si>
  <si>
    <t>8-579*</t>
  </si>
  <si>
    <t>Гайка барашек М6</t>
  </si>
  <si>
    <t>8-481*</t>
  </si>
  <si>
    <t>8-371*</t>
  </si>
  <si>
    <t>Гайка барашковая М8</t>
  </si>
  <si>
    <t>8-731**</t>
  </si>
  <si>
    <t>Гайка М10 оц.</t>
  </si>
  <si>
    <t>Гайка М14 оц.</t>
  </si>
  <si>
    <t>8-1476</t>
  </si>
  <si>
    <t>Гайка М16 оц.</t>
  </si>
  <si>
    <t>2-44/7</t>
  </si>
  <si>
    <t>Гайка М18 оц.</t>
  </si>
  <si>
    <t>8-1510</t>
  </si>
  <si>
    <t>Гайка М20 оц.</t>
  </si>
  <si>
    <t>8-790</t>
  </si>
  <si>
    <t>Гайка М24 оц.</t>
  </si>
  <si>
    <t>8-1560</t>
  </si>
  <si>
    <t>Гайка М4 оц.</t>
  </si>
  <si>
    <t>Гайка М5 оц.</t>
  </si>
  <si>
    <t>8-528/3</t>
  </si>
  <si>
    <t>8-528/7</t>
  </si>
  <si>
    <t>Гайка М6 оц.</t>
  </si>
  <si>
    <t>8-1681/3</t>
  </si>
  <si>
    <t>Гайка М8 оцинк.</t>
  </si>
  <si>
    <t>8-1559</t>
  </si>
  <si>
    <t>8-1681/4</t>
  </si>
  <si>
    <t>Гайковерт пневматический</t>
  </si>
  <si>
    <t>8-488*</t>
  </si>
  <si>
    <t>Галоши диэлектрические</t>
  </si>
  <si>
    <t>8-1048</t>
  </si>
  <si>
    <t>Гвозди 1,6х25</t>
  </si>
  <si>
    <t>Гвозди 2х60</t>
  </si>
  <si>
    <t>2-62*</t>
  </si>
  <si>
    <t>Гвозди строительные 3 х 80</t>
  </si>
  <si>
    <t>Гвозди строительные 5 х 150</t>
  </si>
  <si>
    <t>2-572*</t>
  </si>
  <si>
    <t>8-2024</t>
  </si>
  <si>
    <t>8-1739/1</t>
  </si>
  <si>
    <t>8-1739/2</t>
  </si>
  <si>
    <t>Герметик высокотемпературный красный Гаскетсил 310мл</t>
  </si>
  <si>
    <t>8-1936</t>
  </si>
  <si>
    <t>Герметик полиуретановый MASTERFIХ 600 мл (серый)</t>
  </si>
  <si>
    <t>Герметик силиконовый санитарный белый 300 мл</t>
  </si>
  <si>
    <t>8-1773/1</t>
  </si>
  <si>
    <t>Герметик силиконовый универсальный бесцветный 300 мл</t>
  </si>
  <si>
    <t>8-1432/1</t>
  </si>
  <si>
    <t>Гигрометр (влажность)</t>
  </si>
  <si>
    <t>6-553</t>
  </si>
  <si>
    <t>5-10990</t>
  </si>
  <si>
    <t>Головка сменная</t>
  </si>
  <si>
    <t>Гофротруба 20мм ПВХ 25м</t>
  </si>
  <si>
    <t>1-813*</t>
  </si>
  <si>
    <t>Грабли веерные проволочные</t>
  </si>
  <si>
    <t>Гровер 3</t>
  </si>
  <si>
    <t>8-1240/7</t>
  </si>
  <si>
    <t>Дверка от топки</t>
  </si>
  <si>
    <t>2-698</t>
  </si>
  <si>
    <t>Двигатель АОЛ 50 Гц 220 В</t>
  </si>
  <si>
    <t>8-575*</t>
  </si>
  <si>
    <t>Джемпер мужской</t>
  </si>
  <si>
    <t>8-553</t>
  </si>
  <si>
    <t>Джемпер мужской с длин. рукавом</t>
  </si>
  <si>
    <t>8-553/1</t>
  </si>
  <si>
    <t>Джемпер мужской с коротк. рукавом</t>
  </si>
  <si>
    <t>8-553/2</t>
  </si>
  <si>
    <t>Диск пильный</t>
  </si>
  <si>
    <t>8-873</t>
  </si>
  <si>
    <t>Домкрат гидравлич.5т</t>
  </si>
  <si>
    <t>7-259</t>
  </si>
  <si>
    <t>7-528/1</t>
  </si>
  <si>
    <t>7-314</t>
  </si>
  <si>
    <t>Заклепка М4,8х10</t>
  </si>
  <si>
    <t>8-156/13</t>
  </si>
  <si>
    <t>Заклепочник кулисный промышленный</t>
  </si>
  <si>
    <t>8-235*</t>
  </si>
  <si>
    <t>8-1966</t>
  </si>
  <si>
    <t>8-1736</t>
  </si>
  <si>
    <t>Замок навесной</t>
  </si>
  <si>
    <t>Зубило</t>
  </si>
  <si>
    <t>634*</t>
  </si>
  <si>
    <t>Изолента ПВХ Ultima  цвет зеленый, 19ммх20м</t>
  </si>
  <si>
    <t>8-2043/2</t>
  </si>
  <si>
    <t>Изолента ПВХ Ultima цвет синий, 15ммх20м</t>
  </si>
  <si>
    <t>8-2043</t>
  </si>
  <si>
    <t>Изолента ПВХ Ultima цвет черный, 15ммх20м</t>
  </si>
  <si>
    <t>8-2043/1</t>
  </si>
  <si>
    <t>Изолента термоусаживаемая ТКТ 100 (30м) с клеем</t>
  </si>
  <si>
    <t>8-1204</t>
  </si>
  <si>
    <t>Изолента х/б 200г</t>
  </si>
  <si>
    <t>8-1670</t>
  </si>
  <si>
    <t>Изолента ЭПР самослипающ. 19мм черн.(9,1м)</t>
  </si>
  <si>
    <t>2-121/5</t>
  </si>
  <si>
    <t>Изолятор SM 51А (51х35хМ8)</t>
  </si>
  <si>
    <t>2-755*</t>
  </si>
  <si>
    <t>Индикатор ИЧ10</t>
  </si>
  <si>
    <t>8-1760</t>
  </si>
  <si>
    <t>8-1893/1</t>
  </si>
  <si>
    <t>8-1245</t>
  </si>
  <si>
    <t>Кабельный наконечник MSE 6,3/1</t>
  </si>
  <si>
    <t>8-1410/5</t>
  </si>
  <si>
    <t>Кабельный наконечник MSE 6.3/2</t>
  </si>
  <si>
    <t>8-1410/3</t>
  </si>
  <si>
    <t>Кабельный наконечник TSE 6,3/1</t>
  </si>
  <si>
    <t>8-1410/6</t>
  </si>
  <si>
    <t>Кабельный наконечник TSE 6,3/2</t>
  </si>
  <si>
    <t>8-1410/4</t>
  </si>
  <si>
    <t>Кабельный наконечник трубчатый медный 10/6</t>
  </si>
  <si>
    <t>8-1410/1</t>
  </si>
  <si>
    <t>8-546*</t>
  </si>
  <si>
    <t>Канистра бочка пластмассовая 60л пищевая с навес.ручкой</t>
  </si>
  <si>
    <t>8-84/3</t>
  </si>
  <si>
    <t>Канистра металлическая 20л</t>
  </si>
  <si>
    <t>8-84/1*</t>
  </si>
  <si>
    <t>Канифоль сосновая</t>
  </si>
  <si>
    <t>Карандаш алмазный</t>
  </si>
  <si>
    <t>Карандаш строительный 180мм</t>
  </si>
  <si>
    <t>Карниз</t>
  </si>
  <si>
    <t>2-80</t>
  </si>
  <si>
    <t>Картон электроизол. 0.2 мм</t>
  </si>
  <si>
    <t>1-291</t>
  </si>
  <si>
    <t>Картон электроизол. 0.5 мм</t>
  </si>
  <si>
    <t>1-292</t>
  </si>
  <si>
    <t>Каска защитная</t>
  </si>
  <si>
    <t>Квадрат алюмин.30х30</t>
  </si>
  <si>
    <t>7-046</t>
  </si>
  <si>
    <t>Кепка "Дозор", ткань грета, цвет синий</t>
  </si>
  <si>
    <t>8-877</t>
  </si>
  <si>
    <t>Керосин  технический</t>
  </si>
  <si>
    <t>7-260/1</t>
  </si>
  <si>
    <t>Кирка</t>
  </si>
  <si>
    <t>1-6808</t>
  </si>
  <si>
    <t>2-969*</t>
  </si>
  <si>
    <t>Кислота ортофосфорная</t>
  </si>
  <si>
    <t>8-788</t>
  </si>
  <si>
    <t>Кислота паяльная</t>
  </si>
  <si>
    <t>Кисть КФ 20 (№3/4)</t>
  </si>
  <si>
    <t>Кисть КФ 25 (№1)</t>
  </si>
  <si>
    <t>Кисть КФ 63 (№2,5)</t>
  </si>
  <si>
    <t>Кисть КФ 70 (№3)</t>
  </si>
  <si>
    <t>2-225/7</t>
  </si>
  <si>
    <t>Кисть радиаторная 50 №2"</t>
  </si>
  <si>
    <t>8-849</t>
  </si>
  <si>
    <t>Кисть с мет. кольцом 30</t>
  </si>
  <si>
    <t>8-2006/1</t>
  </si>
  <si>
    <t>Кисть с мет. кольцом 50</t>
  </si>
  <si>
    <t>8-2006</t>
  </si>
  <si>
    <t>Клапан паровоздушный</t>
  </si>
  <si>
    <t>8-425*</t>
  </si>
  <si>
    <t>Клей "ЭДП"</t>
  </si>
  <si>
    <t>Клей "ЭДП" 280 г</t>
  </si>
  <si>
    <t>8-1318</t>
  </si>
  <si>
    <t>Клеймо буквенное №3</t>
  </si>
  <si>
    <t>Клеймо буквенное №5</t>
  </si>
  <si>
    <t>Клеймо буквенное №8</t>
  </si>
  <si>
    <t>Клеймо цифровое №10</t>
  </si>
  <si>
    <t>Клеймо цифровое №2</t>
  </si>
  <si>
    <t>Клеймо цифровое №4</t>
  </si>
  <si>
    <t>Клеймо цифровое №5</t>
  </si>
  <si>
    <t>Клеймо цифровое №6</t>
  </si>
  <si>
    <t>Клеймо цифровое №8</t>
  </si>
  <si>
    <t>Клещи токоизмерительные</t>
  </si>
  <si>
    <t>Ключ разводной</t>
  </si>
  <si>
    <t>55*</t>
  </si>
  <si>
    <t>8-339*</t>
  </si>
  <si>
    <t>Коловорот</t>
  </si>
  <si>
    <t>Кольцо S 20</t>
  </si>
  <si>
    <t>8-1754</t>
  </si>
  <si>
    <t>Костюм "Охранник" летний</t>
  </si>
  <si>
    <t>Костюм "Профессионал-2" (куртка, п/комбинезон) цвет васильковый с серыми вставками</t>
  </si>
  <si>
    <t>8-1955</t>
  </si>
  <si>
    <t>Костюм "Универсал"</t>
  </si>
  <si>
    <t>Костюм для защиты от общих производственных загрязнений</t>
  </si>
  <si>
    <t>8-1222</t>
  </si>
  <si>
    <t>8-1771/1</t>
  </si>
  <si>
    <t>Костюм рабочий мужской</t>
  </si>
  <si>
    <t>8-549</t>
  </si>
  <si>
    <t>Костюм рабочий мужской х/б</t>
  </si>
  <si>
    <t>3-5415</t>
  </si>
  <si>
    <t>Костюм сварщика со спилком утепленный</t>
  </si>
  <si>
    <t>8-1914</t>
  </si>
  <si>
    <t>Костюм х/б ИТР "Регион" (куртка, брюки), ткань саржа, цвет синий</t>
  </si>
  <si>
    <t>8-766</t>
  </si>
  <si>
    <t>Коуш</t>
  </si>
  <si>
    <t>8-1057</t>
  </si>
  <si>
    <t>6-776</t>
  </si>
  <si>
    <t>Кран Б1Б.К</t>
  </si>
  <si>
    <t>Кран Б6Б.К32</t>
  </si>
  <si>
    <t>2-18*</t>
  </si>
  <si>
    <t>Краскораспылитель верхний бачок 0,5л GZ</t>
  </si>
  <si>
    <t>8-1616/1</t>
  </si>
  <si>
    <t>Круг 230х22,3 алмаз.</t>
  </si>
  <si>
    <t>Круг лепестковый 125*22</t>
  </si>
  <si>
    <t>8-644*</t>
  </si>
  <si>
    <t>Круг отрезной по металлу 125х1,6х22,2</t>
  </si>
  <si>
    <t>7-5511/8</t>
  </si>
  <si>
    <t>Круг отрезной по металлу 400</t>
  </si>
  <si>
    <t>816*</t>
  </si>
  <si>
    <t>Круг ф 100 мм.</t>
  </si>
  <si>
    <t>7-603</t>
  </si>
  <si>
    <t>Круг ф 24 мм ст.40Х</t>
  </si>
  <si>
    <t>7-220/2</t>
  </si>
  <si>
    <t>Круг ф 8 мм</t>
  </si>
  <si>
    <t>7-604</t>
  </si>
  <si>
    <t>Круг Ф10 алюминий</t>
  </si>
  <si>
    <t>7-060</t>
  </si>
  <si>
    <t>Круг Ф12 алюминий</t>
  </si>
  <si>
    <t>7-061</t>
  </si>
  <si>
    <t>Круг Ф12мм бронза</t>
  </si>
  <si>
    <t>7-050</t>
  </si>
  <si>
    <t>Круг Ф130 ст.45</t>
  </si>
  <si>
    <t>7-144</t>
  </si>
  <si>
    <t>Круг Ф14мм ст.20</t>
  </si>
  <si>
    <t>7-511</t>
  </si>
  <si>
    <t>Круг Ф16 медь</t>
  </si>
  <si>
    <t>7-126*</t>
  </si>
  <si>
    <t>Круг Ф18</t>
  </si>
  <si>
    <t>7-142</t>
  </si>
  <si>
    <t>Круг Ф20 алюминий</t>
  </si>
  <si>
    <t>7-055</t>
  </si>
  <si>
    <t>Круг Ф20мм бронза</t>
  </si>
  <si>
    <t>7-052</t>
  </si>
  <si>
    <t>Круг Ф22 08Х18Н10</t>
  </si>
  <si>
    <t>7-333</t>
  </si>
  <si>
    <t>Круг Ф22 алюмин.</t>
  </si>
  <si>
    <t>7-056</t>
  </si>
  <si>
    <t>Круг Ф22 ст.20</t>
  </si>
  <si>
    <t>7-040</t>
  </si>
  <si>
    <t>Круг Ф26 ст.45</t>
  </si>
  <si>
    <t>Круг Ф30 алюмин.</t>
  </si>
  <si>
    <t>7-058</t>
  </si>
  <si>
    <t>Круг Ф30 нержавеющий</t>
  </si>
  <si>
    <t>7-143</t>
  </si>
  <si>
    <t>Круг Ф30 стальной</t>
  </si>
  <si>
    <t>7-031</t>
  </si>
  <si>
    <t>Круг ф32 мм ст.45</t>
  </si>
  <si>
    <t>7-032</t>
  </si>
  <si>
    <t>Круг Ф34 алюмин.</t>
  </si>
  <si>
    <t>7-059</t>
  </si>
  <si>
    <t>Круг Ф34 стальной</t>
  </si>
  <si>
    <t>7-033</t>
  </si>
  <si>
    <t>Круг ф36 мм</t>
  </si>
  <si>
    <t>7-317</t>
  </si>
  <si>
    <t>Круг Ф38 стальной</t>
  </si>
  <si>
    <t>7-036</t>
  </si>
  <si>
    <t>Круг Ф40 стальной</t>
  </si>
  <si>
    <t>7-034</t>
  </si>
  <si>
    <t>Круг ф40мм ст.40х</t>
  </si>
  <si>
    <t>7-267*</t>
  </si>
  <si>
    <t>Круг Ф42</t>
  </si>
  <si>
    <t>7-035</t>
  </si>
  <si>
    <t>Круг Ф45</t>
  </si>
  <si>
    <t>7-037</t>
  </si>
  <si>
    <t>Круг Ф50 стальной</t>
  </si>
  <si>
    <t>7-038</t>
  </si>
  <si>
    <t>Круг ф50мм ст.40х</t>
  </si>
  <si>
    <t>7-268*</t>
  </si>
  <si>
    <t>Круг Ф65 ст.3пс</t>
  </si>
  <si>
    <t>7-140</t>
  </si>
  <si>
    <t>Круг Ф8 латунь</t>
  </si>
  <si>
    <t>7-125*</t>
  </si>
  <si>
    <t>Круг Ф80</t>
  </si>
  <si>
    <t>7-116*</t>
  </si>
  <si>
    <t>Круг Ф80 ст.40Х</t>
  </si>
  <si>
    <t>7-116/1</t>
  </si>
  <si>
    <t>Круглогубцы</t>
  </si>
  <si>
    <t>Куртка защитная</t>
  </si>
  <si>
    <t>8-328*</t>
  </si>
  <si>
    <t>Куртка Урал с кап.</t>
  </si>
  <si>
    <t>8-1923/1</t>
  </si>
  <si>
    <t>Куртка утепленная ИТР</t>
  </si>
  <si>
    <t>3-37/3*</t>
  </si>
  <si>
    <t>Лампа 400 Вт</t>
  </si>
  <si>
    <t>Лампа PHILIPS 58W</t>
  </si>
  <si>
    <t>6-1180</t>
  </si>
  <si>
    <t>Лампа Е27 24х25</t>
  </si>
  <si>
    <t>Лампа люминесцентная 36Вт Т8</t>
  </si>
  <si>
    <t>8-1637</t>
  </si>
  <si>
    <t>7-427</t>
  </si>
  <si>
    <t>Лента киперная</t>
  </si>
  <si>
    <t>Лента кровельная 10 см SOUDAL (длина 10 м)</t>
  </si>
  <si>
    <t>8-903/4</t>
  </si>
  <si>
    <t>Лента латунная 0,15мм</t>
  </si>
  <si>
    <t>7-152</t>
  </si>
  <si>
    <t>Лента малярная 38ммх33м</t>
  </si>
  <si>
    <t>8-1316/2</t>
  </si>
  <si>
    <t>Лента медная</t>
  </si>
  <si>
    <t>7-075</t>
  </si>
  <si>
    <t>8-1524</t>
  </si>
  <si>
    <t>8-1579</t>
  </si>
  <si>
    <t>Линейка метал.</t>
  </si>
  <si>
    <t>366*</t>
  </si>
  <si>
    <t>Линейка металлическая 30см</t>
  </si>
  <si>
    <t>Лист 0,5х1000х2000 08Х18Н10</t>
  </si>
  <si>
    <t>7-158</t>
  </si>
  <si>
    <t>Лист 0,8мм пружинный ст. 65Г г/к</t>
  </si>
  <si>
    <t>7-650</t>
  </si>
  <si>
    <t>7-789</t>
  </si>
  <si>
    <t>Лист 1,0 пружинный г/к 65Г</t>
  </si>
  <si>
    <t>7-183/1</t>
  </si>
  <si>
    <t>Лист 1.0  х/к ст.08пс6</t>
  </si>
  <si>
    <t>7-183/2</t>
  </si>
  <si>
    <t>Лист 12</t>
  </si>
  <si>
    <t>7-154</t>
  </si>
  <si>
    <t>Лист 1мм латунь</t>
  </si>
  <si>
    <t>7-128*</t>
  </si>
  <si>
    <t>Лист 2 мм пружинный ст.65Г</t>
  </si>
  <si>
    <t>7-514</t>
  </si>
  <si>
    <t>Лист 20</t>
  </si>
  <si>
    <t>7-155</t>
  </si>
  <si>
    <t>Лист 20 ст.09Г2С</t>
  </si>
  <si>
    <t>7-155/1</t>
  </si>
  <si>
    <t>Лист 2мм латунь</t>
  </si>
  <si>
    <t>7-129*</t>
  </si>
  <si>
    <t>Лист 3 1500х6000 риф.</t>
  </si>
  <si>
    <t>2-3452/3</t>
  </si>
  <si>
    <t>Лист 36</t>
  </si>
  <si>
    <t>7-156</t>
  </si>
  <si>
    <t>Лист 40</t>
  </si>
  <si>
    <t>7-157</t>
  </si>
  <si>
    <t>Лист 5 ст.3</t>
  </si>
  <si>
    <t>7-199</t>
  </si>
  <si>
    <t>Лист алюминиевый 1мм</t>
  </si>
  <si>
    <t>7-577</t>
  </si>
  <si>
    <t>Лист алюминиевый 8,0</t>
  </si>
  <si>
    <t>7-191*</t>
  </si>
  <si>
    <t>Лист асбостальной 1,75мм</t>
  </si>
  <si>
    <t>Лист латуннный 0,5х600х1500</t>
  </si>
  <si>
    <t>7-538</t>
  </si>
  <si>
    <t>Лоток для столовых приборов</t>
  </si>
  <si>
    <t>Лупа бинокул/очки со сменными линзами и подсветкой</t>
  </si>
  <si>
    <t>8-1424</t>
  </si>
  <si>
    <t>Мадаполам</t>
  </si>
  <si>
    <t>8-2020</t>
  </si>
  <si>
    <t>Манометр кислородный 2,5 МПа</t>
  </si>
  <si>
    <t>8-1530</t>
  </si>
  <si>
    <t>123*</t>
  </si>
  <si>
    <t>Маркер  свар. белый</t>
  </si>
  <si>
    <t>Маркер свар. желтый</t>
  </si>
  <si>
    <t>2-80/8</t>
  </si>
  <si>
    <t>Маркер свар. черный</t>
  </si>
  <si>
    <t>2-80/7</t>
  </si>
  <si>
    <t>Маркер черный</t>
  </si>
  <si>
    <t>Марля техническая</t>
  </si>
  <si>
    <t>8-117/1</t>
  </si>
  <si>
    <t>7-207/1</t>
  </si>
  <si>
    <t>Масло Super Q8 10W30</t>
  </si>
  <si>
    <t>7-224</t>
  </si>
  <si>
    <t>8-2009</t>
  </si>
  <si>
    <t>Масло АУ</t>
  </si>
  <si>
    <t>7-217/1</t>
  </si>
  <si>
    <t>Масло АУП</t>
  </si>
  <si>
    <t>7-549</t>
  </si>
  <si>
    <t>7-464/1</t>
  </si>
  <si>
    <t>7-710/2</t>
  </si>
  <si>
    <t>7-710/3</t>
  </si>
  <si>
    <t>7-231</t>
  </si>
  <si>
    <t>7-696/4</t>
  </si>
  <si>
    <t>7-615</t>
  </si>
  <si>
    <t>Масло М10Г2К</t>
  </si>
  <si>
    <t>7-210/1</t>
  </si>
  <si>
    <t>Масло М10ДМ</t>
  </si>
  <si>
    <t>7-219</t>
  </si>
  <si>
    <t>7-215</t>
  </si>
  <si>
    <t>Масло М4з/14д</t>
  </si>
  <si>
    <t>7-727</t>
  </si>
  <si>
    <t>Масло Марка "Р"</t>
  </si>
  <si>
    <t>7-213</t>
  </si>
  <si>
    <t>7-213/1</t>
  </si>
  <si>
    <t>Масло Марки "А"</t>
  </si>
  <si>
    <t>7-722/1</t>
  </si>
  <si>
    <t>Масло МВП</t>
  </si>
  <si>
    <t>7-204</t>
  </si>
  <si>
    <t>7-205</t>
  </si>
  <si>
    <t>7-220</t>
  </si>
  <si>
    <t>7-220/1</t>
  </si>
  <si>
    <t>7-227</t>
  </si>
  <si>
    <t>7-206</t>
  </si>
  <si>
    <t>Масло осевое "СП"</t>
  </si>
  <si>
    <t>7-377/2</t>
  </si>
  <si>
    <t>Масло ружейное РЖ</t>
  </si>
  <si>
    <t>7-222</t>
  </si>
  <si>
    <t>7-208</t>
  </si>
  <si>
    <t>7-221</t>
  </si>
  <si>
    <t>7-221/2</t>
  </si>
  <si>
    <t>Масло трансформаторное ВГ</t>
  </si>
  <si>
    <t>7-209</t>
  </si>
  <si>
    <t>Масло трансформаторное селективной очистки</t>
  </si>
  <si>
    <t>7-209/2</t>
  </si>
  <si>
    <t>7-218/1</t>
  </si>
  <si>
    <t>7-352</t>
  </si>
  <si>
    <t>7-212</t>
  </si>
  <si>
    <t>7-216</t>
  </si>
  <si>
    <t>7-321/1</t>
  </si>
  <si>
    <t>8-1991</t>
  </si>
  <si>
    <t>7-464</t>
  </si>
  <si>
    <t>Масса уплотнительная 421А</t>
  </si>
  <si>
    <t>8-1762</t>
  </si>
  <si>
    <t>Мастика 2 кг</t>
  </si>
  <si>
    <t>8-952</t>
  </si>
  <si>
    <t>Мастика битумная</t>
  </si>
  <si>
    <t>8-952/4</t>
  </si>
  <si>
    <t>Мастика гидроизоляционная</t>
  </si>
  <si>
    <t>2-518/1</t>
  </si>
  <si>
    <t>Мелки белые</t>
  </si>
  <si>
    <t>8-1671</t>
  </si>
  <si>
    <t>8-1794</t>
  </si>
  <si>
    <t>8-1738</t>
  </si>
  <si>
    <t>Метла</t>
  </si>
  <si>
    <t>2-1366*</t>
  </si>
  <si>
    <t>Метла плоская</t>
  </si>
  <si>
    <t>Метчик М10х1.5 м/р</t>
  </si>
  <si>
    <t>8-254/8</t>
  </si>
  <si>
    <t>Метчик М4 станд.</t>
  </si>
  <si>
    <t>8-852/3</t>
  </si>
  <si>
    <t>Метчик М4х0.7 м/р</t>
  </si>
  <si>
    <t>8-254/5</t>
  </si>
  <si>
    <t>Метчик М6х1 м/р</t>
  </si>
  <si>
    <t>8-254/6</t>
  </si>
  <si>
    <t>Метчик М8х1.25 м/р</t>
  </si>
  <si>
    <t>8-254/7</t>
  </si>
  <si>
    <t>Мешок</t>
  </si>
  <si>
    <t>Миксер для красок</t>
  </si>
  <si>
    <t>8-610*</t>
  </si>
  <si>
    <t>Молоток</t>
  </si>
  <si>
    <t>144*</t>
  </si>
  <si>
    <t>Мультиметр</t>
  </si>
  <si>
    <t>777*</t>
  </si>
  <si>
    <t>Мультиметр (мегоомметр)</t>
  </si>
  <si>
    <t>124*</t>
  </si>
  <si>
    <t>6-1363</t>
  </si>
  <si>
    <t>Мыльница</t>
  </si>
  <si>
    <t>Набивка АП 5мм</t>
  </si>
  <si>
    <t>2-1474</t>
  </si>
  <si>
    <t>Набивка АС 16мм</t>
  </si>
  <si>
    <t>8-176</t>
  </si>
  <si>
    <t>Набор ключей накидных</t>
  </si>
  <si>
    <t>146*</t>
  </si>
  <si>
    <t>146/2</t>
  </si>
  <si>
    <t>Набор косца</t>
  </si>
  <si>
    <t>8-296*</t>
  </si>
  <si>
    <t>Набор напильников</t>
  </si>
  <si>
    <t>Набор напильников 5 предметов</t>
  </si>
  <si>
    <t>862/1</t>
  </si>
  <si>
    <t>Набор плашек</t>
  </si>
  <si>
    <t>Набор просечек Автодело</t>
  </si>
  <si>
    <t>8-1080/1</t>
  </si>
  <si>
    <t>Набор сверел по металлу</t>
  </si>
  <si>
    <t>8-1225</t>
  </si>
  <si>
    <t>Набор шестигранников</t>
  </si>
  <si>
    <t>Набор экстракторов 25 предметов</t>
  </si>
  <si>
    <t>8-1418</t>
  </si>
  <si>
    <t>Наконечник 10/6 трубчатый медный</t>
  </si>
  <si>
    <t>Наконечник кабельный</t>
  </si>
  <si>
    <t>Наконечник контактный ф1,2мм для полуавтомата</t>
  </si>
  <si>
    <t>8-812/2</t>
  </si>
  <si>
    <t>8-1623/5</t>
  </si>
  <si>
    <t>8-1632/2</t>
  </si>
  <si>
    <t>8-1632/3</t>
  </si>
  <si>
    <t>8-1632/4</t>
  </si>
  <si>
    <t>8-1468/1</t>
  </si>
  <si>
    <t>Наконечник трубчатый медный луженный KOR 16/8</t>
  </si>
  <si>
    <t>8-1892</t>
  </si>
  <si>
    <t>Наконечник трубчатый медный луженный KOR 50/10</t>
  </si>
  <si>
    <t>6-1448/10</t>
  </si>
  <si>
    <t>Наконечник трубчатый медный луженый  KOR 4/5</t>
  </si>
  <si>
    <t>8-1468/14</t>
  </si>
  <si>
    <t>Наконечник трубчатый медный луженый KOR 25/8</t>
  </si>
  <si>
    <t>8-1468/6</t>
  </si>
  <si>
    <t>Наконечник трубчатый медный луженый KOR 35/10</t>
  </si>
  <si>
    <t>8-1468/13</t>
  </si>
  <si>
    <t>Наконечник трубчатый медный луженый KOR 6/6</t>
  </si>
  <si>
    <t>8-1468/7</t>
  </si>
  <si>
    <t>Напильник круглый</t>
  </si>
  <si>
    <t>Напильник разный</t>
  </si>
  <si>
    <t>Насадка для валика (поролон) 180 мм М43</t>
  </si>
  <si>
    <t>8-1004/5</t>
  </si>
  <si>
    <t>Насадка для валика (шнурковая) 100мм миди</t>
  </si>
  <si>
    <t>8-1004</t>
  </si>
  <si>
    <t>Насадка для валика (шнурковая) 150 мм миди</t>
  </si>
  <si>
    <t>8-1004/3</t>
  </si>
  <si>
    <t>Насадка для валика 7 см</t>
  </si>
  <si>
    <t>8-1004/1</t>
  </si>
  <si>
    <t>Насадка для липучки ф125</t>
  </si>
  <si>
    <t>8-966</t>
  </si>
  <si>
    <t>Насос для бочек</t>
  </si>
  <si>
    <t>8-2008</t>
  </si>
  <si>
    <t>Нейтрализатор ржавчины</t>
  </si>
  <si>
    <t>8-148</t>
  </si>
  <si>
    <t>Нефрас 80/120</t>
  </si>
  <si>
    <t>7-258/1</t>
  </si>
  <si>
    <t>Ниппель разный</t>
  </si>
  <si>
    <t>Нитка ЗК РП</t>
  </si>
  <si>
    <t>8-1678/6</t>
  </si>
  <si>
    <t>Нить 187 текс полиамид</t>
  </si>
  <si>
    <t>8-729/1</t>
  </si>
  <si>
    <t>Нож сапожный с пласмассовой ручкой</t>
  </si>
  <si>
    <t>8-1672</t>
  </si>
  <si>
    <t>Ножницы для картона и фольги 190мм</t>
  </si>
  <si>
    <t>8-1415/1</t>
  </si>
  <si>
    <t>Ножовка по металлу</t>
  </si>
  <si>
    <t>537*</t>
  </si>
  <si>
    <t>2-1563</t>
  </si>
  <si>
    <t>Оловоотсос паяльный</t>
  </si>
  <si>
    <t>8-663*</t>
  </si>
  <si>
    <t>Ортоксилол (канистра 10л)</t>
  </si>
  <si>
    <t>Очиститель двигателя</t>
  </si>
  <si>
    <t>8-1168/1</t>
  </si>
  <si>
    <t>Очки защитные закрытые с непрямой вентиляцией</t>
  </si>
  <si>
    <t>3-43/1</t>
  </si>
  <si>
    <t>Паронит ПМБ 1,0 мм</t>
  </si>
  <si>
    <t>Паронит ПМБ 1,5 мм</t>
  </si>
  <si>
    <t>2-3046*</t>
  </si>
  <si>
    <t>Пассатижи 180мм</t>
  </si>
  <si>
    <t>8-2017</t>
  </si>
  <si>
    <t>Патрон сменный ЗМ</t>
  </si>
  <si>
    <t>8-1176</t>
  </si>
  <si>
    <t>Паяльник 100Вт/220В</t>
  </si>
  <si>
    <t>835*</t>
  </si>
  <si>
    <t>826*</t>
  </si>
  <si>
    <t>Паяльник с керам. нагревателем, долговечное жало 220V/25В</t>
  </si>
  <si>
    <t>572/2</t>
  </si>
  <si>
    <t>479*</t>
  </si>
  <si>
    <t>Пенополистирол экструдированный 50*1180*580</t>
  </si>
  <si>
    <t>2-3629*/5</t>
  </si>
  <si>
    <t>Перчатки диэлектрические латексные (бесшовные)</t>
  </si>
  <si>
    <t>618/2</t>
  </si>
  <si>
    <t>Петля дверная</t>
  </si>
  <si>
    <t>2-3107*</t>
  </si>
  <si>
    <t>Пинцет монтажный</t>
  </si>
  <si>
    <t>74*</t>
  </si>
  <si>
    <t>8-1626</t>
  </si>
  <si>
    <t>12-2204</t>
  </si>
  <si>
    <t>Пистолет моечный/000409</t>
  </si>
  <si>
    <t>8-1425/5</t>
  </si>
  <si>
    <t>Пистолет продувочный</t>
  </si>
  <si>
    <t>8-256*</t>
  </si>
  <si>
    <t>Пластилин 12 цв</t>
  </si>
  <si>
    <t>8-325*</t>
  </si>
  <si>
    <t>Плата клеммная</t>
  </si>
  <si>
    <t>8-580*</t>
  </si>
  <si>
    <t>Плашка №20 левая</t>
  </si>
  <si>
    <t>8-320*</t>
  </si>
  <si>
    <t>Плашка М4 станд.</t>
  </si>
  <si>
    <t>8-320/19</t>
  </si>
  <si>
    <t>Плашка маш. М10х1.5</t>
  </si>
  <si>
    <t>8-320/16</t>
  </si>
  <si>
    <t>Плашка маш. М14х2</t>
  </si>
  <si>
    <t>8-320/17</t>
  </si>
  <si>
    <t>Плашка маш. М8х1.25</t>
  </si>
  <si>
    <t>8-320/15</t>
  </si>
  <si>
    <t>Плащ влагостойкий с капюшоном</t>
  </si>
  <si>
    <t>8-2012</t>
  </si>
  <si>
    <t>8-780/6</t>
  </si>
  <si>
    <t>Пленка стретч 1 кг нетто, 128м, 500мм, 17мкм</t>
  </si>
  <si>
    <t>8-780/3</t>
  </si>
  <si>
    <t>Пломба свинцовая ф10мм</t>
  </si>
  <si>
    <t>2-224*</t>
  </si>
  <si>
    <t>Пломбиратор</t>
  </si>
  <si>
    <t>8-317*</t>
  </si>
  <si>
    <t>Пломбы пластиковые</t>
  </si>
  <si>
    <t>8-845</t>
  </si>
  <si>
    <t>8-1367/2</t>
  </si>
  <si>
    <t>Поддоны деревянные</t>
  </si>
  <si>
    <t>8-2077</t>
  </si>
  <si>
    <t>Подложка НПЭ 3мм 10 м.кв.</t>
  </si>
  <si>
    <t>1-614/2</t>
  </si>
  <si>
    <t>8-441*</t>
  </si>
  <si>
    <t>8-1940</t>
  </si>
  <si>
    <t>Полукомбинезон "Консул"</t>
  </si>
  <si>
    <t>8-327*</t>
  </si>
  <si>
    <t>Поролон  20х1200х2000</t>
  </si>
  <si>
    <t>Пояс пожарный</t>
  </si>
  <si>
    <t>Правило 200см</t>
  </si>
  <si>
    <t>8-1021</t>
  </si>
  <si>
    <t>Преобразователь ржавчины ПЭТ (0,5л)</t>
  </si>
  <si>
    <t>8-854/3</t>
  </si>
  <si>
    <t>8-1661</t>
  </si>
  <si>
    <t>8-252*</t>
  </si>
  <si>
    <t>5-252</t>
  </si>
  <si>
    <t>7-627</t>
  </si>
  <si>
    <t>7-518</t>
  </si>
  <si>
    <t>Приспособление для осмотра узлов и агрегатов 560мм</t>
  </si>
  <si>
    <t>8-1414</t>
  </si>
  <si>
    <t>Проволока медная ф1,0мм М1м</t>
  </si>
  <si>
    <t>8-1926</t>
  </si>
  <si>
    <t>Проволока омедненная ф0,8 (5кг)</t>
  </si>
  <si>
    <t>8-772/3</t>
  </si>
  <si>
    <t>8-968</t>
  </si>
  <si>
    <t>Проволока сварочная Ф0,8</t>
  </si>
  <si>
    <t>Проволока сварочная Ф1,0</t>
  </si>
  <si>
    <t>8-2076</t>
  </si>
  <si>
    <t>8-2075</t>
  </si>
  <si>
    <t>Прокладка Ф23 (для БКО)</t>
  </si>
  <si>
    <t>8-1228</t>
  </si>
  <si>
    <t>Пропан ( СПБТ в бал. 20кг.)</t>
  </si>
  <si>
    <t>Пружина дверная ф18,5 мм</t>
  </si>
  <si>
    <t>8-1618/1</t>
  </si>
  <si>
    <t>Пружина для многосл. труб Д20</t>
  </si>
  <si>
    <t>8-1264</t>
  </si>
  <si>
    <t>Пруток разный латунь</t>
  </si>
  <si>
    <t>7-172</t>
  </si>
  <si>
    <t>Пруток Ф14 латунь</t>
  </si>
  <si>
    <t>7-053</t>
  </si>
  <si>
    <t>Пруток Ф16 латунь</t>
  </si>
  <si>
    <t>7-054</t>
  </si>
  <si>
    <t>Пруток Ф6мм ЛОК59</t>
  </si>
  <si>
    <t>7-151</t>
  </si>
  <si>
    <t>Пушка тепловая MGH 38M</t>
  </si>
  <si>
    <t>8-602</t>
  </si>
  <si>
    <t>6-3388</t>
  </si>
  <si>
    <t>Рамка 10х15</t>
  </si>
  <si>
    <t>8-980</t>
  </si>
  <si>
    <t>8-1846/1</t>
  </si>
  <si>
    <t>Растворитель 646 0,5л</t>
  </si>
  <si>
    <t>8-1846/2</t>
  </si>
  <si>
    <t>Растворитель 648</t>
  </si>
  <si>
    <t>8-2007</t>
  </si>
  <si>
    <t>8-1845</t>
  </si>
  <si>
    <t>8-618</t>
  </si>
  <si>
    <t>Редуктор углекислотный</t>
  </si>
  <si>
    <t>Резец отрезной прямой  Т5К10</t>
  </si>
  <si>
    <t>8-306*</t>
  </si>
  <si>
    <t>8-1035/1</t>
  </si>
  <si>
    <t>3-222*</t>
  </si>
  <si>
    <t>8-1035</t>
  </si>
  <si>
    <t>Розетка телефонная</t>
  </si>
  <si>
    <t>6-3357*</t>
  </si>
  <si>
    <t>Рубашка "Охранник"</t>
  </si>
  <si>
    <t>8-262</t>
  </si>
  <si>
    <t>Рукав ацетиленовый</t>
  </si>
  <si>
    <t>Рулетка</t>
  </si>
  <si>
    <t>208*</t>
  </si>
  <si>
    <t>Ручка для валика</t>
  </si>
  <si>
    <t>8-104*</t>
  </si>
  <si>
    <t>8-1935</t>
  </si>
  <si>
    <t>Саморез со сверлом 4,2х32 д/тонких пластин (прессшайба) оц.</t>
  </si>
  <si>
    <t>8-1657</t>
  </si>
  <si>
    <t>Саморез со сверлом по металлу 3,5х9,5 оц.</t>
  </si>
  <si>
    <t>8-1657/2</t>
  </si>
  <si>
    <t>Саморезы 4х30</t>
  </si>
  <si>
    <t>8-1446/4</t>
  </si>
  <si>
    <t>Саморезы по дереву 3,0х35 оц.</t>
  </si>
  <si>
    <t>8-1470</t>
  </si>
  <si>
    <t>Саморезы по дереву 3,5х25</t>
  </si>
  <si>
    <t>8-1446/1</t>
  </si>
  <si>
    <t>Саморезы по дереву 4,2х70</t>
  </si>
  <si>
    <t>Сапоги кирзовые</t>
  </si>
  <si>
    <t>2-4558*</t>
  </si>
  <si>
    <t>Сверло по металлу</t>
  </si>
  <si>
    <t>Сверло сп.ц/хв. 10</t>
  </si>
  <si>
    <t>8-661/9</t>
  </si>
  <si>
    <t>Сверло сп.ц/хв. 3.5</t>
  </si>
  <si>
    <t>8-661/7</t>
  </si>
  <si>
    <t>Сверло сп.ц/хв. 4.0</t>
  </si>
  <si>
    <t>8-661/8</t>
  </si>
  <si>
    <t>Светильник OVAL PRO LED 4W 4000K 360Lm IP44</t>
  </si>
  <si>
    <t>8-1617</t>
  </si>
  <si>
    <t>Светильник переносной 60Вт 5м с выкл.</t>
  </si>
  <si>
    <t>Сетка н/с № 6,0 Ф 1,2 мм</t>
  </si>
  <si>
    <t>7-635</t>
  </si>
  <si>
    <t>Силикагель индикаторный</t>
  </si>
  <si>
    <t>2-68*</t>
  </si>
  <si>
    <t>Силикагель мелкопористый КСМГ</t>
  </si>
  <si>
    <t>8-1848</t>
  </si>
  <si>
    <t>Скоба</t>
  </si>
  <si>
    <t>Смазка № 158М</t>
  </si>
  <si>
    <t>7-378</t>
  </si>
  <si>
    <t>7-249</t>
  </si>
  <si>
    <t>7-383</t>
  </si>
  <si>
    <t>7-248</t>
  </si>
  <si>
    <t>Смазка ВНИИНП 242</t>
  </si>
  <si>
    <t>7-709</t>
  </si>
  <si>
    <t>7-248/1</t>
  </si>
  <si>
    <t>7-244</t>
  </si>
  <si>
    <t>Смазка графитная</t>
  </si>
  <si>
    <t>7-236</t>
  </si>
  <si>
    <t>7-243</t>
  </si>
  <si>
    <t>Смазка Лита</t>
  </si>
  <si>
    <t>7-241</t>
  </si>
  <si>
    <t>7-232</t>
  </si>
  <si>
    <t>7-234</t>
  </si>
  <si>
    <t>Смазка МУС 3А</t>
  </si>
  <si>
    <t>7-250</t>
  </si>
  <si>
    <t>7-242</t>
  </si>
  <si>
    <t>Смазка Протон</t>
  </si>
  <si>
    <t>7-251</t>
  </si>
  <si>
    <t>Смазка Солидол С</t>
  </si>
  <si>
    <t>7-235/1</t>
  </si>
  <si>
    <t>7-247</t>
  </si>
  <si>
    <t>2-852</t>
  </si>
  <si>
    <t>8-197</t>
  </si>
  <si>
    <t>Смазка Циатим 201</t>
  </si>
  <si>
    <t>7-238</t>
  </si>
  <si>
    <t>Смазка Циатим 202</t>
  </si>
  <si>
    <t>7-246</t>
  </si>
  <si>
    <t>7-254*</t>
  </si>
  <si>
    <t>7-240</t>
  </si>
  <si>
    <t>7-237</t>
  </si>
  <si>
    <t>Смеситель для умывальника захватный низкий</t>
  </si>
  <si>
    <t>8-358/2</t>
  </si>
  <si>
    <t>Совок для мусора</t>
  </si>
  <si>
    <t>8-477*</t>
  </si>
  <si>
    <t>Сольвент</t>
  </si>
  <si>
    <t>7-373/1</t>
  </si>
  <si>
    <t>Сопло для горелки коническое</t>
  </si>
  <si>
    <t>8-631*</t>
  </si>
  <si>
    <t>8-1166</t>
  </si>
  <si>
    <t>8-827/1</t>
  </si>
  <si>
    <t>Стержнь Ф20 эбонитовый</t>
  </si>
  <si>
    <t>2-4532</t>
  </si>
  <si>
    <t>Стойка магнитная</t>
  </si>
  <si>
    <t>Стол слесарный 1560ммх800ммх90мм</t>
  </si>
  <si>
    <t>8-1614</t>
  </si>
  <si>
    <t>Стремянка</t>
  </si>
  <si>
    <t>1009*</t>
  </si>
  <si>
    <t>Строительные леса  в сборе (250 м2)</t>
  </si>
  <si>
    <t>000005*</t>
  </si>
  <si>
    <t>8-1761/1</t>
  </si>
  <si>
    <t>Табличка ПК "Альтернатива"</t>
  </si>
  <si>
    <t>8-1859</t>
  </si>
  <si>
    <t>Таль ручная 1т, 6м</t>
  </si>
  <si>
    <t>8-335*</t>
  </si>
  <si>
    <t>Таль ручная цепная 1т, 6м</t>
  </si>
  <si>
    <t>8-1408</t>
  </si>
  <si>
    <t>8-1409</t>
  </si>
  <si>
    <t>Теплоизлучатель 500 Вт</t>
  </si>
  <si>
    <t>8-1227</t>
  </si>
  <si>
    <t>Тестер</t>
  </si>
  <si>
    <t>7*</t>
  </si>
  <si>
    <t>8-1420</t>
  </si>
  <si>
    <t>Течеискатель</t>
  </si>
  <si>
    <t>6-3930</t>
  </si>
  <si>
    <t>Топор с топорищем 0,6кг</t>
  </si>
  <si>
    <t>7-388/4</t>
  </si>
  <si>
    <t>7-691/1</t>
  </si>
  <si>
    <t>8-1840/10</t>
  </si>
  <si>
    <t>8-1840/1</t>
  </si>
  <si>
    <t>8-1906</t>
  </si>
  <si>
    <t>8-1840/3</t>
  </si>
  <si>
    <t>Тройник ДУ 15</t>
  </si>
  <si>
    <t>Трос оцинкованный 2мм</t>
  </si>
  <si>
    <t>8-859</t>
  </si>
  <si>
    <t>Трос стальной</t>
  </si>
  <si>
    <t>Трос стальной 3мм</t>
  </si>
  <si>
    <t>1-1042/2</t>
  </si>
  <si>
    <t>Трос стальной ф6,0 оцинк.</t>
  </si>
  <si>
    <t>8-778</t>
  </si>
  <si>
    <t>Трос ф 1мм</t>
  </si>
  <si>
    <t>8-1192</t>
  </si>
  <si>
    <t>Трос ф 5,1 мм</t>
  </si>
  <si>
    <t>8-965</t>
  </si>
  <si>
    <t>Трос Ф4,0 оцинкованный</t>
  </si>
  <si>
    <t>Трос Ф9,7</t>
  </si>
  <si>
    <t>Тротуарная плитка ("кирпич" 6х20х10см)</t>
  </si>
  <si>
    <t>Труба 65*3*6000 АМГ5М</t>
  </si>
  <si>
    <t>7-287</t>
  </si>
  <si>
    <t>Труба 80*10*4050 АМГ6</t>
  </si>
  <si>
    <t>7-286</t>
  </si>
  <si>
    <t>7-436</t>
  </si>
  <si>
    <t>Труба гофрированная двухслойная гибкая 50/39,8 механическая</t>
  </si>
  <si>
    <t>8-1587</t>
  </si>
  <si>
    <t>Труба гофрированная ПНД 32/24 мм с зондом</t>
  </si>
  <si>
    <t>8-1588</t>
  </si>
  <si>
    <t>Труба латунная ф 22х1,5 мм</t>
  </si>
  <si>
    <t>7-529</t>
  </si>
  <si>
    <t>Труба медная ф 16х2 мм М3Рт</t>
  </si>
  <si>
    <t>7-685</t>
  </si>
  <si>
    <t>7-290</t>
  </si>
  <si>
    <t>2-3868*</t>
  </si>
  <si>
    <t>Труба ф 40х2,0 мм ст.20 х/д</t>
  </si>
  <si>
    <t>8-1949</t>
  </si>
  <si>
    <t>Труба ф 8х1 мм ст.12Х18Н10Т</t>
  </si>
  <si>
    <t>7-585/1</t>
  </si>
  <si>
    <t>Труба Ф10*1 латунь</t>
  </si>
  <si>
    <t>7-131*</t>
  </si>
  <si>
    <t>Труба Ф10х1 алюмин.</t>
  </si>
  <si>
    <t>7-047</t>
  </si>
  <si>
    <t>Труба Ф10х2 медная</t>
  </si>
  <si>
    <t>7-171</t>
  </si>
  <si>
    <t>Труба Ф140х14</t>
  </si>
  <si>
    <t>7-160</t>
  </si>
  <si>
    <t>Труба Ф15 нержавеющая</t>
  </si>
  <si>
    <t>7-164</t>
  </si>
  <si>
    <t>Труба Ф160х160х4</t>
  </si>
  <si>
    <t>7-163</t>
  </si>
  <si>
    <t>Труба Ф20х1,5 медь</t>
  </si>
  <si>
    <t>7-123*</t>
  </si>
  <si>
    <t>Труба Ф22*2,0 медь</t>
  </si>
  <si>
    <t>7-266*</t>
  </si>
  <si>
    <t>Труба Ф38х8 сталь.</t>
  </si>
  <si>
    <t>7-043</t>
  </si>
  <si>
    <t>Труба Ф48х2,5</t>
  </si>
  <si>
    <t>7-161</t>
  </si>
  <si>
    <t>Труба Ф48х3</t>
  </si>
  <si>
    <t>7-044</t>
  </si>
  <si>
    <t>Труба Ф65*5,0 алюминиевая</t>
  </si>
  <si>
    <t>7-264*</t>
  </si>
  <si>
    <t>Труба Ф70*3 алюминиевая</t>
  </si>
  <si>
    <t>7-265*</t>
  </si>
  <si>
    <t>Труба Ф8*1 латунь</t>
  </si>
  <si>
    <t>7-130*</t>
  </si>
  <si>
    <t>Труба Ф83х14</t>
  </si>
  <si>
    <t>7-162</t>
  </si>
  <si>
    <t>Трубка медная разная</t>
  </si>
  <si>
    <t>7-124*</t>
  </si>
  <si>
    <t>Трубка ПХВ ТВ40 14мм</t>
  </si>
  <si>
    <t>2-3868/2*</t>
  </si>
  <si>
    <t>Трубка стальная 24*1</t>
  </si>
  <si>
    <t>7-042</t>
  </si>
  <si>
    <t>Трубка стальная 76*10</t>
  </si>
  <si>
    <t>7-045</t>
  </si>
  <si>
    <t>Трубка стеклян.18мм</t>
  </si>
  <si>
    <t>2-3879</t>
  </si>
  <si>
    <t>8-1631</t>
  </si>
  <si>
    <t>8-1627</t>
  </si>
  <si>
    <t>8-1629</t>
  </si>
  <si>
    <t>8-658*</t>
  </si>
  <si>
    <t>8-659*</t>
  </si>
  <si>
    <t>8-660*</t>
  </si>
  <si>
    <t>8-662*</t>
  </si>
  <si>
    <t>8-1202/4</t>
  </si>
  <si>
    <t>8-1202/10</t>
  </si>
  <si>
    <t>Туфли женские</t>
  </si>
  <si>
    <t>8-43*</t>
  </si>
  <si>
    <t>Тяпка</t>
  </si>
  <si>
    <t>6-1464*</t>
  </si>
  <si>
    <t>7-261*</t>
  </si>
  <si>
    <t>Уголок алюминиевый 40х40х4,0мм АМГ5</t>
  </si>
  <si>
    <t>7-345/1</t>
  </si>
  <si>
    <t>Уголь ДПК</t>
  </si>
  <si>
    <t>Удлинитель для головок</t>
  </si>
  <si>
    <t>8-726*</t>
  </si>
  <si>
    <t>Указатель напряжения</t>
  </si>
  <si>
    <t>3-0510</t>
  </si>
  <si>
    <t>Указка</t>
  </si>
  <si>
    <t>8-507*</t>
  </si>
  <si>
    <t>Фартук прорезиненный</t>
  </si>
  <si>
    <t>1075*</t>
  </si>
  <si>
    <t>Фильтр для ШМ</t>
  </si>
  <si>
    <t>8-557*</t>
  </si>
  <si>
    <t>Фланель</t>
  </si>
  <si>
    <t>2-1632*</t>
  </si>
  <si>
    <t>396/1271</t>
  </si>
  <si>
    <t>8-909/1</t>
  </si>
  <si>
    <t>Фонарь Облик 2044 налобный</t>
  </si>
  <si>
    <t>8-1413/1</t>
  </si>
  <si>
    <t>Фреза конц. 10.0</t>
  </si>
  <si>
    <t>8-1353/3</t>
  </si>
  <si>
    <t>Фреза конц. 5.0</t>
  </si>
  <si>
    <t>8-1353</t>
  </si>
  <si>
    <t>Фреза конц. 6.0</t>
  </si>
  <si>
    <t>8-1353/1</t>
  </si>
  <si>
    <t>Фреза конц. 8.0</t>
  </si>
  <si>
    <t>8-1353/2</t>
  </si>
  <si>
    <t>Футболка</t>
  </si>
  <si>
    <t>Халат Бренд ткань смесовая, цвет серый, длиный рукав (женский)</t>
  </si>
  <si>
    <t>8-1770</t>
  </si>
  <si>
    <t>Халат женский белый</t>
  </si>
  <si>
    <t>3-15*</t>
  </si>
  <si>
    <t>Халат рабочий женский</t>
  </si>
  <si>
    <t>Хладон 12</t>
  </si>
  <si>
    <t>8-1836</t>
  </si>
  <si>
    <t>Хладон 22 (13,6кг)</t>
  </si>
  <si>
    <t>8-1734</t>
  </si>
  <si>
    <t>8-1169</t>
  </si>
  <si>
    <t>7-731</t>
  </si>
  <si>
    <t>8-1551/3</t>
  </si>
  <si>
    <t>8-1551/7</t>
  </si>
  <si>
    <t>2-1634/2</t>
  </si>
  <si>
    <t>8-1551</t>
  </si>
  <si>
    <t>8-1551/2</t>
  </si>
  <si>
    <t>8-1718</t>
  </si>
  <si>
    <t>Хомут усил.</t>
  </si>
  <si>
    <t>8-913</t>
  </si>
  <si>
    <t>8-913/1</t>
  </si>
  <si>
    <t>Цепь 2мм короткозвенная</t>
  </si>
  <si>
    <t>Цепь хозяйственная 6мм оц.</t>
  </si>
  <si>
    <t>8-1276/5</t>
  </si>
  <si>
    <t>Черенок для щеток ф25мм</t>
  </si>
  <si>
    <t>1-927</t>
  </si>
  <si>
    <t>Шайба 08.01.016</t>
  </si>
  <si>
    <t>8-890</t>
  </si>
  <si>
    <t>Шайба 10</t>
  </si>
  <si>
    <t>Шайба 14</t>
  </si>
  <si>
    <t>8-963/2</t>
  </si>
  <si>
    <t>Шайба 8</t>
  </si>
  <si>
    <t>Шайба А6.01.Н6.09</t>
  </si>
  <si>
    <t>8-1682</t>
  </si>
  <si>
    <t>Шайба А8.01.0118</t>
  </si>
  <si>
    <t>8-1682/1</t>
  </si>
  <si>
    <t>8-1297</t>
  </si>
  <si>
    <t>8-1297/1</t>
  </si>
  <si>
    <t>Шайба гровер 10 оц.</t>
  </si>
  <si>
    <t>8-1572/1</t>
  </si>
  <si>
    <t>Шайба гровер 12 оц.</t>
  </si>
  <si>
    <t>8-1321</t>
  </si>
  <si>
    <t>Шайба гровер 20 оц.</t>
  </si>
  <si>
    <t>8-186/5</t>
  </si>
  <si>
    <t>Шайба гровер 5</t>
  </si>
  <si>
    <t>8-186/1*</t>
  </si>
  <si>
    <t>Шайба гровер 6 оц.</t>
  </si>
  <si>
    <t>8-1572</t>
  </si>
  <si>
    <t>Шайба гровер М24 оц.</t>
  </si>
  <si>
    <t>8-186/7</t>
  </si>
  <si>
    <t>Шайба гровер М27 оц.</t>
  </si>
  <si>
    <t>8-186/6</t>
  </si>
  <si>
    <t>Шайба гровер М4 оц.</t>
  </si>
  <si>
    <t>8-186/4</t>
  </si>
  <si>
    <t>Шайба гровер.М16 оц.</t>
  </si>
  <si>
    <t>Шайба гроверная разная</t>
  </si>
  <si>
    <t>Шайба М12 оц.</t>
  </si>
  <si>
    <t>2-4334*</t>
  </si>
  <si>
    <t>Шайба М16 оц</t>
  </si>
  <si>
    <t>8-789/3</t>
  </si>
  <si>
    <t>Шайба М18 оц.</t>
  </si>
  <si>
    <t>8-1511</t>
  </si>
  <si>
    <t>Шайба М20 оц.</t>
  </si>
  <si>
    <t>8-1550</t>
  </si>
  <si>
    <t>Шайба М24 оц</t>
  </si>
  <si>
    <t>8-789/4</t>
  </si>
  <si>
    <t>Шайба М4 оц.</t>
  </si>
  <si>
    <t>2-4331/10</t>
  </si>
  <si>
    <t>Шайба М5 оц.</t>
  </si>
  <si>
    <t>Шайба М6 оц.</t>
  </si>
  <si>
    <t>8-933</t>
  </si>
  <si>
    <t>Шайба М8</t>
  </si>
  <si>
    <t>2-4333*</t>
  </si>
  <si>
    <t>Шайба стопорная А10 оц.</t>
  </si>
  <si>
    <t>8-891/2</t>
  </si>
  <si>
    <t>Шайба стопорная А8 оц.</t>
  </si>
  <si>
    <t>8-891/1</t>
  </si>
  <si>
    <t>Шайба стопорная для валов А5</t>
  </si>
  <si>
    <t>8-891</t>
  </si>
  <si>
    <t>Шайба увеличенная М20</t>
  </si>
  <si>
    <t>8-789</t>
  </si>
  <si>
    <t>Швеллер 10</t>
  </si>
  <si>
    <t>7-434</t>
  </si>
  <si>
    <t>Шестерня</t>
  </si>
  <si>
    <t>8-611</t>
  </si>
  <si>
    <t>Шестигранник 36 Ст.38ХС</t>
  </si>
  <si>
    <t>7-026/2</t>
  </si>
  <si>
    <t>8-1938</t>
  </si>
  <si>
    <t>Шестигранник Ф10 алюмин.</t>
  </si>
  <si>
    <t>7-048</t>
  </si>
  <si>
    <t>Шестигранник Ф10мм латунь</t>
  </si>
  <si>
    <t>7-062</t>
  </si>
  <si>
    <t>Шестигранник Ф12 алюмин.</t>
  </si>
  <si>
    <t>7-049</t>
  </si>
  <si>
    <t>Шестигранник Ф14мм бронза</t>
  </si>
  <si>
    <t>7-063</t>
  </si>
  <si>
    <t>Шестигранник Ф17</t>
  </si>
  <si>
    <t>7-136</t>
  </si>
  <si>
    <t>Шестигранник Ф19</t>
  </si>
  <si>
    <t>7-137</t>
  </si>
  <si>
    <t>Шестигранник Ф22</t>
  </si>
  <si>
    <t>7-138</t>
  </si>
  <si>
    <t>Шестигранник Ф27</t>
  </si>
  <si>
    <t>7-029</t>
  </si>
  <si>
    <t>Шестигранник Ф30</t>
  </si>
  <si>
    <t>7-027</t>
  </si>
  <si>
    <t>Шестигранник Ф32</t>
  </si>
  <si>
    <t>7-028</t>
  </si>
  <si>
    <t>Шестигранник Ф36 стальной</t>
  </si>
  <si>
    <t>7-026</t>
  </si>
  <si>
    <t>Шестигранник Ф41</t>
  </si>
  <si>
    <t>7-139</t>
  </si>
  <si>
    <t>Шильд металлический "Модель МАЗ 5224В..."</t>
  </si>
  <si>
    <t>8-1905/52</t>
  </si>
  <si>
    <t>Шильд металлический "ПУСК"</t>
  </si>
  <si>
    <t>8-1905/58</t>
  </si>
  <si>
    <t>Шильд металлический "СТОП"</t>
  </si>
  <si>
    <t>8-1905/57</t>
  </si>
  <si>
    <t>Шина SZP 35 Н 7/1 (1х35х7) 1м цинк</t>
  </si>
  <si>
    <t>8-1393</t>
  </si>
  <si>
    <t>3-3641</t>
  </si>
  <si>
    <t>Шланг витой 10м для компрессора (соединение рапид)</t>
  </si>
  <si>
    <t>8-1811</t>
  </si>
  <si>
    <t>Шланг ПВХ</t>
  </si>
  <si>
    <t>8-617*</t>
  </si>
  <si>
    <t>2-1048/6</t>
  </si>
  <si>
    <t>Шлифшкурка на ткан. основе №16 775мм</t>
  </si>
  <si>
    <t>8-17/6</t>
  </si>
  <si>
    <t>8-1822/2</t>
  </si>
  <si>
    <t>8-1700</t>
  </si>
  <si>
    <t>8-1701</t>
  </si>
  <si>
    <t>Шпилька М10х1000мм</t>
  </si>
  <si>
    <t>Шплинт 2х32</t>
  </si>
  <si>
    <t>8-1590/5</t>
  </si>
  <si>
    <t>Шплинт 6,3х80</t>
  </si>
  <si>
    <t>8-1590/1</t>
  </si>
  <si>
    <t>Шплинт разводной</t>
  </si>
  <si>
    <t>2-4338*</t>
  </si>
  <si>
    <t>Шплинт разводной М1,6*20 оц.</t>
  </si>
  <si>
    <t>8-1590/17</t>
  </si>
  <si>
    <t>Шплинт разводной М2,5х25 оц.</t>
  </si>
  <si>
    <t>8-1590/13</t>
  </si>
  <si>
    <t>Шплинт разводной М3,2х40 оц.</t>
  </si>
  <si>
    <t>8-1590/18</t>
  </si>
  <si>
    <t>Шплинт разводной М4х40</t>
  </si>
  <si>
    <t>8-1590/10</t>
  </si>
  <si>
    <t>Шприц профессиональный</t>
  </si>
  <si>
    <t>8-915</t>
  </si>
  <si>
    <t>8-1049</t>
  </si>
  <si>
    <t>8-229</t>
  </si>
  <si>
    <t>Шуруп (глухарь) М8х200 оц.</t>
  </si>
  <si>
    <t>8-1283</t>
  </si>
  <si>
    <t>Шуруп М4х40 оц.</t>
  </si>
  <si>
    <t>8-1466/1</t>
  </si>
  <si>
    <t>Шуруп по дереву</t>
  </si>
  <si>
    <t>8-1059</t>
  </si>
  <si>
    <t>Щетка по металлу торцевая витая М14х65</t>
  </si>
  <si>
    <t>Щетка по металлу торцовая для дрели 65 мм</t>
  </si>
  <si>
    <t>8-1056</t>
  </si>
  <si>
    <t>Щетка по металлу торцовая М14х60</t>
  </si>
  <si>
    <t>8-1218</t>
  </si>
  <si>
    <t>2040/1</t>
  </si>
  <si>
    <t>Щетка чашка круч. ф65</t>
  </si>
  <si>
    <t>8-1951</t>
  </si>
  <si>
    <t>Щипцы EGA д/стоп. колец разжимные</t>
  </si>
  <si>
    <t>8-498*</t>
  </si>
  <si>
    <t>Щипцы EGA д/стоп. колец сжимные</t>
  </si>
  <si>
    <t>8-499*</t>
  </si>
  <si>
    <t>957*</t>
  </si>
  <si>
    <t>Щуп для замера зазоров</t>
  </si>
  <si>
    <t>8-291*</t>
  </si>
  <si>
    <t>2-4535</t>
  </si>
  <si>
    <t>Элегаз</t>
  </si>
  <si>
    <t>8-1918</t>
  </si>
  <si>
    <t>Электроды ОК 84.84 ф4,0х350</t>
  </si>
  <si>
    <t>8-848</t>
  </si>
  <si>
    <t>2-4503*</t>
  </si>
  <si>
    <t>Электролит</t>
  </si>
  <si>
    <t>2-4520*</t>
  </si>
  <si>
    <t>8-1209</t>
  </si>
  <si>
    <t>8-1053</t>
  </si>
  <si>
    <t>8-1338/4</t>
  </si>
  <si>
    <t>8-758/1</t>
  </si>
  <si>
    <t>Этиленгликоль</t>
  </si>
  <si>
    <t>8-151</t>
  </si>
  <si>
    <t>Эфир диэтиловый</t>
  </si>
  <si>
    <t>2-4563*</t>
  </si>
  <si>
    <t>Ящик для инструмента</t>
  </si>
  <si>
    <t>8-319*</t>
  </si>
  <si>
    <t>Ящик наруж.</t>
  </si>
  <si>
    <t>6-2512*</t>
  </si>
  <si>
    <t>Ящик силовой ЯБ3-250-1У3 250А IP54</t>
  </si>
  <si>
    <t>8-1932</t>
  </si>
  <si>
    <t>5-2138*</t>
  </si>
  <si>
    <t>5-10244*</t>
  </si>
  <si>
    <t>5-2142*</t>
  </si>
  <si>
    <t>5-2046*</t>
  </si>
  <si>
    <t>Диод 2Д212А</t>
  </si>
  <si>
    <t>5-2064*</t>
  </si>
  <si>
    <t>Диод 2Д510А</t>
  </si>
  <si>
    <t>5-10276*</t>
  </si>
  <si>
    <t>5-2000*</t>
  </si>
  <si>
    <t>5-1999*</t>
  </si>
  <si>
    <t>5-10222*</t>
  </si>
  <si>
    <t>5-2097*</t>
  </si>
  <si>
    <t>5-2011*</t>
  </si>
  <si>
    <t>5-2040*</t>
  </si>
  <si>
    <t>5-2030*</t>
  </si>
  <si>
    <t>5-2118*</t>
  </si>
  <si>
    <t>5-2088*</t>
  </si>
  <si>
    <t>Диод квс 111а</t>
  </si>
  <si>
    <t>Диод кд 102а</t>
  </si>
  <si>
    <t>Диод кд 202ж</t>
  </si>
  <si>
    <t>Диод кд 208а</t>
  </si>
  <si>
    <t>Диод кд 209а</t>
  </si>
  <si>
    <t>Диод кд 212а</t>
  </si>
  <si>
    <t>Диод кд 2997а</t>
  </si>
  <si>
    <t>Диод кд 409а</t>
  </si>
  <si>
    <t>5-6045*</t>
  </si>
  <si>
    <t>Диод кд 410а</t>
  </si>
  <si>
    <t>Диод кд 413а</t>
  </si>
  <si>
    <t>Диод кд105б</t>
  </si>
  <si>
    <t>Диод кд213а</t>
  </si>
  <si>
    <t>5-6044*</t>
  </si>
  <si>
    <t>Диод кд226д</t>
  </si>
  <si>
    <t>Диод кд503б</t>
  </si>
  <si>
    <t>Диод кд918б</t>
  </si>
  <si>
    <t>Диод кдс 111а</t>
  </si>
  <si>
    <t>Диод кдс 111в</t>
  </si>
  <si>
    <t>5-6349*</t>
  </si>
  <si>
    <t>Диод кдс 523ар</t>
  </si>
  <si>
    <t>Диод кц 109а</t>
  </si>
  <si>
    <t>Диод кц 407а</t>
  </si>
  <si>
    <t>Диод кц402б</t>
  </si>
  <si>
    <t>Индикатор алс333а1</t>
  </si>
  <si>
    <t>Клистрон к11</t>
  </si>
  <si>
    <t>Клистрон к19</t>
  </si>
  <si>
    <t>5-12050*</t>
  </si>
  <si>
    <t>Клистрон к27</t>
  </si>
  <si>
    <t>Клистрон к30</t>
  </si>
  <si>
    <t>Клистрон к33</t>
  </si>
  <si>
    <t>5-12009*</t>
  </si>
  <si>
    <t>Клистрон к35</t>
  </si>
  <si>
    <t>Клистрон к351</t>
  </si>
  <si>
    <t>Клистрон к352</t>
  </si>
  <si>
    <t>Клистрон к38</t>
  </si>
  <si>
    <t>Клистрон к39</t>
  </si>
  <si>
    <t>Клистрон к49</t>
  </si>
  <si>
    <t>Клистрон к52</t>
  </si>
  <si>
    <t>Клистрон к61</t>
  </si>
  <si>
    <t>Клистрон к62</t>
  </si>
  <si>
    <t>Клистрон к76</t>
  </si>
  <si>
    <t>Конденсатор к40 у 0,022 400</t>
  </si>
  <si>
    <t>Конденсатор к40 у 0,047 630</t>
  </si>
  <si>
    <t>Конденсатор к40 у 0,1 400</t>
  </si>
  <si>
    <t>Конденсатор к40 у 0,33 630</t>
  </si>
  <si>
    <t>Конденсатор к40 у 6800 400</t>
  </si>
  <si>
    <t>5-3585*</t>
  </si>
  <si>
    <t>Конденсатор к42у 160 в 0,22 мкф</t>
  </si>
  <si>
    <t>Конденсатор к42у 2 160 в 0,047 мкф</t>
  </si>
  <si>
    <t>Конденсатор к50 20 100 в 1 мкф</t>
  </si>
  <si>
    <t>5-3515*</t>
  </si>
  <si>
    <t>Конденсатор к50 20 16 в 10 мкф</t>
  </si>
  <si>
    <t>Конденсатор к50 20 16 в 2000 мкф</t>
  </si>
  <si>
    <t>Конденсатор к50 20 16 в 50 мкф</t>
  </si>
  <si>
    <t>5-3470*</t>
  </si>
  <si>
    <t>Конденсатор к50 20 160 в 50 мкф</t>
  </si>
  <si>
    <t>Конденсатор к50 20 25 в 100 мкф</t>
  </si>
  <si>
    <t>Конденсатор к50 20 25 в 500 мкф</t>
  </si>
  <si>
    <t>Конденсатор к50 20 250 в 20 мкф</t>
  </si>
  <si>
    <t>Конденсатор к50 20 250 в 50 мкф</t>
  </si>
  <si>
    <t>Конденсатор к50 20 300 в 10 мкф</t>
  </si>
  <si>
    <t>Конденсатор к50 20 450 в 20 мкф</t>
  </si>
  <si>
    <t>Конденсатор к50 20 50 в 10 мкф</t>
  </si>
  <si>
    <t>5-3244*</t>
  </si>
  <si>
    <t>Конденсатор к50 20 50 в 20 мкф</t>
  </si>
  <si>
    <t>Конденсатор к50 20 50 в 200 мкф</t>
  </si>
  <si>
    <t>Конденсатор к50 20 50 в 50 мкф</t>
  </si>
  <si>
    <t>Конденсатор к50 3а 50 в 50 мкф</t>
  </si>
  <si>
    <t>5-3220*</t>
  </si>
  <si>
    <t>Конденсатор к50 3б 100 в 20 мкф</t>
  </si>
  <si>
    <t>Конденсатор к50 3б 12в 20мкф</t>
  </si>
  <si>
    <t>5-3226*</t>
  </si>
  <si>
    <t>5-3222*</t>
  </si>
  <si>
    <t>Конденсатор к50 3б 25 в 20 мкф</t>
  </si>
  <si>
    <t>5-3231*</t>
  </si>
  <si>
    <t>Конденсатор к50 3б 6 в 50 мкф</t>
  </si>
  <si>
    <t>Конденсатор к50 6 10в 100мкф</t>
  </si>
  <si>
    <t>Конденсатор к50 6 25в 1000мкф</t>
  </si>
  <si>
    <t>5-3018*</t>
  </si>
  <si>
    <t>Конденсатор к50 6 50 в 100 мкф</t>
  </si>
  <si>
    <t>Конденсатор к50 6 50 в 200 мкф</t>
  </si>
  <si>
    <t>Конденсатор к50 6 6 в 200 мкф</t>
  </si>
  <si>
    <t>Конденсатор к50 6 6,3 в 100 мкф</t>
  </si>
  <si>
    <t>5-3102*</t>
  </si>
  <si>
    <t>Конденсатор кви 2 16 100пф</t>
  </si>
  <si>
    <t>Конденсатор км 3 2200п</t>
  </si>
  <si>
    <t>5-3100*</t>
  </si>
  <si>
    <t>Конденсатор км 4а м47 220 пф</t>
  </si>
  <si>
    <t>Конденсатор км 4а м47 39 пф</t>
  </si>
  <si>
    <t>5-3534*</t>
  </si>
  <si>
    <t>5-3062*</t>
  </si>
  <si>
    <t>Конденсатор км 4а м750 300 пф</t>
  </si>
  <si>
    <t>Конденсатор км 5а 33 20 пф</t>
  </si>
  <si>
    <t>Конденсатор км 5а 33 22 пф</t>
  </si>
  <si>
    <t>Конденсатор км 5а 47 22 пф</t>
  </si>
  <si>
    <t>Конденсатор км 5а 47 27 пф</t>
  </si>
  <si>
    <t>Конденсатор км 5а 47 39 пф</t>
  </si>
  <si>
    <t>Конденсатор км 5а 75 82 пф</t>
  </si>
  <si>
    <t>Конденсатор км 5а 750 180 пф</t>
  </si>
  <si>
    <t>Конденсатор км 5б М47 330 пф</t>
  </si>
  <si>
    <t>Конденсатор км 6 м750 1800 пф</t>
  </si>
  <si>
    <t>Конденсатор км5 п33 16 пф</t>
  </si>
  <si>
    <t>Конденсатор км5б м47 180пкф</t>
  </si>
  <si>
    <t>5-6235*</t>
  </si>
  <si>
    <t>Конденсатор км6 м47 300пф</t>
  </si>
  <si>
    <t>Конденсатор км6 м47 680 пкф</t>
  </si>
  <si>
    <t>5-3580*</t>
  </si>
  <si>
    <t>5-3086*</t>
  </si>
  <si>
    <t>Конденсатор мбм 1000 в 0,05 мкф</t>
  </si>
  <si>
    <t>5-3558*</t>
  </si>
  <si>
    <t>5-3177*</t>
  </si>
  <si>
    <t>Конденсатор мбм 250 в 0,5 мкф</t>
  </si>
  <si>
    <t>Конденсатор мбм 500 в 0,05 мкф</t>
  </si>
  <si>
    <t>Конденсатор мбм 500в 0,025 мкф</t>
  </si>
  <si>
    <t>5-3171*</t>
  </si>
  <si>
    <t>Конденсатор мбм 500в 0,5 мкф</t>
  </si>
  <si>
    <t>5-3174*</t>
  </si>
  <si>
    <t>Конденсатор сгм 1 250 в 1000 пф</t>
  </si>
  <si>
    <t>Конденсатор сгм 1 250 в 180 пф</t>
  </si>
  <si>
    <t>5-3501*</t>
  </si>
  <si>
    <t>5-3487*</t>
  </si>
  <si>
    <t>5-3511*</t>
  </si>
  <si>
    <t>5-3509*</t>
  </si>
  <si>
    <t>5-3510*</t>
  </si>
  <si>
    <t>5-3379*</t>
  </si>
  <si>
    <t>5-3370*</t>
  </si>
  <si>
    <t>Контактор тке56 подг</t>
  </si>
  <si>
    <t>Магнетрон ми 124</t>
  </si>
  <si>
    <t>Магнетрон ми158</t>
  </si>
  <si>
    <t>Магнетрон ми501</t>
  </si>
  <si>
    <t>5-2551*</t>
  </si>
  <si>
    <t>5-9074*</t>
  </si>
  <si>
    <t>5-2717*</t>
  </si>
  <si>
    <t>Микросхема 100тм131</t>
  </si>
  <si>
    <t>Микросхема 122уд1в</t>
  </si>
  <si>
    <t>Микросхема 122ун1</t>
  </si>
  <si>
    <t>Микросхема 124кт1а</t>
  </si>
  <si>
    <t>5-2798*</t>
  </si>
  <si>
    <t>5-2729*</t>
  </si>
  <si>
    <t>Микросхема 132ру1</t>
  </si>
  <si>
    <t>Микросхема 133 тл 2</t>
  </si>
  <si>
    <t>5-3124*</t>
  </si>
  <si>
    <t>Микросхема 133ие8</t>
  </si>
  <si>
    <t>5-2815*</t>
  </si>
  <si>
    <t>Микросхема 134хл3</t>
  </si>
  <si>
    <t>Микросхема 136ла2</t>
  </si>
  <si>
    <t>Микросхема 136ла4 6331113675</t>
  </si>
  <si>
    <t>5-2786*</t>
  </si>
  <si>
    <t>Микросхема 140ма1б</t>
  </si>
  <si>
    <t>Микросхема 140уд1408а</t>
  </si>
  <si>
    <t>Микросхема 144ир1п</t>
  </si>
  <si>
    <t>Микросхема 153уд5а</t>
  </si>
  <si>
    <t>Микросхема 155ие5</t>
  </si>
  <si>
    <t>5-2818*</t>
  </si>
  <si>
    <t>Микросхема 155ир1</t>
  </si>
  <si>
    <t>Микросхема 155ла13</t>
  </si>
  <si>
    <t>Микросхема 155ла7</t>
  </si>
  <si>
    <t>Микросхема 155ле6</t>
  </si>
  <si>
    <t>Микросхема 155тм7</t>
  </si>
  <si>
    <t>Микросхема 155тм8</t>
  </si>
  <si>
    <t>5-2803*</t>
  </si>
  <si>
    <t>Микросхема 172ли1</t>
  </si>
  <si>
    <t>Микросхема 172лк1</t>
  </si>
  <si>
    <t>Микросхема 172тр1</t>
  </si>
  <si>
    <t>Микросхема 202нд1</t>
  </si>
  <si>
    <t>Микросхема 204ли1</t>
  </si>
  <si>
    <t>Микросхема 217лб1а</t>
  </si>
  <si>
    <t>Микросхема 217лб4а</t>
  </si>
  <si>
    <t>Микросхема 217тк1а</t>
  </si>
  <si>
    <t>Микросхема 218 уе1</t>
  </si>
  <si>
    <t>Микросхема 235 ув1б</t>
  </si>
  <si>
    <t>Микросхема 298 фв10</t>
  </si>
  <si>
    <t>Микросхема 298фв12</t>
  </si>
  <si>
    <t>Микросхема 298фн11</t>
  </si>
  <si>
    <t>Микросхема 298фн15</t>
  </si>
  <si>
    <t>Микросхема 298фн16</t>
  </si>
  <si>
    <t>Микросхема 301нр1ав</t>
  </si>
  <si>
    <t>Микросхема 504нт1б</t>
  </si>
  <si>
    <t>5-2764*</t>
  </si>
  <si>
    <t>Микросхема 514пр1</t>
  </si>
  <si>
    <t>Микросхема 531ид14</t>
  </si>
  <si>
    <t>Микросхема 533ЛА2</t>
  </si>
  <si>
    <t>5-2768*</t>
  </si>
  <si>
    <t>Микросхема 553уд2</t>
  </si>
  <si>
    <t>Микросхема 555ли6</t>
  </si>
  <si>
    <t>Микросхема 561ле5</t>
  </si>
  <si>
    <t>Микросхема 564 ие15</t>
  </si>
  <si>
    <t>Микросхема 564ид1</t>
  </si>
  <si>
    <t>Микросхема 564ие14</t>
  </si>
  <si>
    <t>5-2804*</t>
  </si>
  <si>
    <t>Микросхема 564лс2</t>
  </si>
  <si>
    <t>Микросхема 564ТМЗ</t>
  </si>
  <si>
    <t>Микросхема к 155 лп10</t>
  </si>
  <si>
    <t>Микросхема к 501ид1п</t>
  </si>
  <si>
    <t>Микросхема к 514ид2</t>
  </si>
  <si>
    <t>Микросхема к 555 ир22</t>
  </si>
  <si>
    <t>Микросхема к118ун1д</t>
  </si>
  <si>
    <t>Микросхема к133кп2</t>
  </si>
  <si>
    <t>Микросхема к133кп7</t>
  </si>
  <si>
    <t>Микросхема к155 лп11</t>
  </si>
  <si>
    <t>Микросхема к155аг3</t>
  </si>
  <si>
    <t>Микросхема к155ла1</t>
  </si>
  <si>
    <t>Микросхема к155тм2</t>
  </si>
  <si>
    <t>Микросхема к167ун1</t>
  </si>
  <si>
    <t>Микросхема к170 ап2в</t>
  </si>
  <si>
    <t>Микросхема к170 уп2</t>
  </si>
  <si>
    <t>Микросхема к170ап4</t>
  </si>
  <si>
    <t>Микросхема к174аф1а</t>
  </si>
  <si>
    <t>Микросхема к174аф4а</t>
  </si>
  <si>
    <t>Микросхема к174аф5</t>
  </si>
  <si>
    <t>Микросхема к174пс1</t>
  </si>
  <si>
    <t>Микросхема к174ув5</t>
  </si>
  <si>
    <t>Микросхема к174ун19</t>
  </si>
  <si>
    <t>Микросхема к174ун4а</t>
  </si>
  <si>
    <t>Микросхема к174уп1</t>
  </si>
  <si>
    <t>Микросхема к174ур1</t>
  </si>
  <si>
    <t>Микросхема к174ур2б</t>
  </si>
  <si>
    <t>Микросхема к174ур4</t>
  </si>
  <si>
    <t>Микросхема к174ур5</t>
  </si>
  <si>
    <t>Микросхема к174ха11</t>
  </si>
  <si>
    <t>Микросхема к174ха17</t>
  </si>
  <si>
    <t>Микросхема к174ха8</t>
  </si>
  <si>
    <t>Микросхема к174ха9</t>
  </si>
  <si>
    <t>Микросхема к176ид2</t>
  </si>
  <si>
    <t>Микросхема к176ие1</t>
  </si>
  <si>
    <t>Микросхема к176ие13</t>
  </si>
  <si>
    <t>Микросхема к176ие18</t>
  </si>
  <si>
    <t>Микросхема к298 фв13</t>
  </si>
  <si>
    <t>Микросхема к298фв7</t>
  </si>
  <si>
    <t>Микросхема к298фв8</t>
  </si>
  <si>
    <t>Микросхема к298фн13</t>
  </si>
  <si>
    <t>Микросхема к298фн14</t>
  </si>
  <si>
    <t>Микросхема к298фн17</t>
  </si>
  <si>
    <t>Микросхема к526 ур1</t>
  </si>
  <si>
    <t>Микросхема к531 ие17</t>
  </si>
  <si>
    <t>Микросхема к531 тв9</t>
  </si>
  <si>
    <t>Микросхема к533лн1</t>
  </si>
  <si>
    <t>Микросхема к554са1</t>
  </si>
  <si>
    <t>Микросхема к555 лр13</t>
  </si>
  <si>
    <t>Микросхема к555 тм9</t>
  </si>
  <si>
    <t>Микросхема к555ап4</t>
  </si>
  <si>
    <t>Микросхема к555ид4</t>
  </si>
  <si>
    <t>Микросхема к555ид7</t>
  </si>
  <si>
    <t>5-22350*</t>
  </si>
  <si>
    <t>Микросхема к555ие7</t>
  </si>
  <si>
    <t>5-22351*</t>
  </si>
  <si>
    <t>Микросхема к555ир16</t>
  </si>
  <si>
    <t>Микросхема к555ир23</t>
  </si>
  <si>
    <t>Микросхема к555кп11</t>
  </si>
  <si>
    <t>Микросхема к555кп12</t>
  </si>
  <si>
    <t>Микросхема к555ла13</t>
  </si>
  <si>
    <t>Микросхема к555ла2</t>
  </si>
  <si>
    <t>Микросхема к555ла3</t>
  </si>
  <si>
    <t>Микросхема к555ла4</t>
  </si>
  <si>
    <t>Микросхема к555ла9</t>
  </si>
  <si>
    <t>Микросхема к555ле1</t>
  </si>
  <si>
    <t>Микросхема к555ли1</t>
  </si>
  <si>
    <t>Микросхема к555лл1</t>
  </si>
  <si>
    <t>Микросхема к555лн2</t>
  </si>
  <si>
    <t>Микросхема к555лп5</t>
  </si>
  <si>
    <t>Микросхема к555тв6</t>
  </si>
  <si>
    <t>Микросхема к555тл2</t>
  </si>
  <si>
    <t>Микросхема к555тм2</t>
  </si>
  <si>
    <t>Микросхема к555тм8</t>
  </si>
  <si>
    <t>Микросхема к556рт4</t>
  </si>
  <si>
    <t>Микросхема к561 ие16</t>
  </si>
  <si>
    <t>Микросхема к561ие10</t>
  </si>
  <si>
    <t>Микросхема к561кп2</t>
  </si>
  <si>
    <t>Микросхема к561лн2</t>
  </si>
  <si>
    <t>Микросхема к561лп2</t>
  </si>
  <si>
    <t>Микросхема к561пу4а</t>
  </si>
  <si>
    <t>Микросхема к561тм2</t>
  </si>
  <si>
    <t>Микросхема к564ир2</t>
  </si>
  <si>
    <t>Микросхема к573рф5</t>
  </si>
  <si>
    <t>Микросхема км 555тм7</t>
  </si>
  <si>
    <t>Микросхема км155ие7</t>
  </si>
  <si>
    <t>Микросхема км1810 вм89</t>
  </si>
  <si>
    <t>Микросхема кр 1005ур1а</t>
  </si>
  <si>
    <t>Микросхема кр 142 ен8в</t>
  </si>
  <si>
    <t>Микросхема кр 165гф2</t>
  </si>
  <si>
    <t>Микросхема кр 1810 вт37</t>
  </si>
  <si>
    <t>Микросхема кр 531 гг1</t>
  </si>
  <si>
    <t>Микросхема кр 531 ие16</t>
  </si>
  <si>
    <t>Микросхема кр 538ун3б</t>
  </si>
  <si>
    <t>Микросхема кр 565 ру5г</t>
  </si>
  <si>
    <t>Микросхема кр 580 ва87</t>
  </si>
  <si>
    <t>Микросхема кр 580 ви53</t>
  </si>
  <si>
    <t>Микросхема кр1005ха4</t>
  </si>
  <si>
    <t>5-6420*</t>
  </si>
  <si>
    <t>Микросхема кр1005ха5</t>
  </si>
  <si>
    <t>Микросхема кр1005ха7</t>
  </si>
  <si>
    <t>Потенциометр спо 2 470 ком</t>
  </si>
  <si>
    <t>5-164*</t>
  </si>
  <si>
    <t>Резистор пэвр 50 200 ом</t>
  </si>
  <si>
    <t>Стабилитрон 2с468а</t>
  </si>
  <si>
    <t>Стабилитрон кс 133а</t>
  </si>
  <si>
    <t>5-8790*</t>
  </si>
  <si>
    <t>5-8791*</t>
  </si>
  <si>
    <t>5-10427</t>
  </si>
  <si>
    <t>5-10429</t>
  </si>
  <si>
    <t>5-9325*</t>
  </si>
  <si>
    <t>5-9326*</t>
  </si>
  <si>
    <t>5-8850*</t>
  </si>
  <si>
    <t>5-9336*</t>
  </si>
  <si>
    <t>5-9324*</t>
  </si>
  <si>
    <t>Амперметр М367</t>
  </si>
  <si>
    <t>5-8849*</t>
  </si>
  <si>
    <t>5-9333*</t>
  </si>
  <si>
    <t>5-8853*</t>
  </si>
  <si>
    <t>5-9334*</t>
  </si>
  <si>
    <t>5-8852*</t>
  </si>
  <si>
    <t>5-8848*</t>
  </si>
  <si>
    <t>5-9331*</t>
  </si>
  <si>
    <t>5-8851*</t>
  </si>
  <si>
    <t>5-9329*</t>
  </si>
  <si>
    <t>5-9327*</t>
  </si>
  <si>
    <t>5-9332*</t>
  </si>
  <si>
    <t>5-9328*</t>
  </si>
  <si>
    <t>Блок высоковольт.И 233.211.041.Э3</t>
  </si>
  <si>
    <t>5-7856*</t>
  </si>
  <si>
    <t>5-23498*</t>
  </si>
  <si>
    <t>Блок с аппаратурой 6ДК,415,323</t>
  </si>
  <si>
    <t>5-10803</t>
  </si>
  <si>
    <t>5-9309*</t>
  </si>
  <si>
    <t>Вилка 2РМДТ 18Б 4Ш 5В1 В</t>
  </si>
  <si>
    <t>5-11045</t>
  </si>
  <si>
    <t>Вилка 2РМДТ18КПН4Ш5В1В</t>
  </si>
  <si>
    <t>5-8535*</t>
  </si>
  <si>
    <t>5-12055/4</t>
  </si>
  <si>
    <t>5-8360*</t>
  </si>
  <si>
    <t>5-10886</t>
  </si>
  <si>
    <t>5-8223</t>
  </si>
  <si>
    <t>5-8718</t>
  </si>
  <si>
    <t>5-8255*</t>
  </si>
  <si>
    <t>5-10996/5</t>
  </si>
  <si>
    <t>5-8743</t>
  </si>
  <si>
    <t>5-10012</t>
  </si>
  <si>
    <t>5-8770</t>
  </si>
  <si>
    <t>5-10010</t>
  </si>
  <si>
    <t>5-8855*</t>
  </si>
  <si>
    <t>5-8857*</t>
  </si>
  <si>
    <t>5-8858*</t>
  </si>
  <si>
    <t>Вольтметр М145</t>
  </si>
  <si>
    <t>5-8854*</t>
  </si>
  <si>
    <t>5-9311*</t>
  </si>
  <si>
    <t>Вольтметр М2001</t>
  </si>
  <si>
    <t>5-8859*</t>
  </si>
  <si>
    <t>5-9322*</t>
  </si>
  <si>
    <t>5-9320*</t>
  </si>
  <si>
    <t>Вольтметр М2001 75В</t>
  </si>
  <si>
    <t>5-8861*</t>
  </si>
  <si>
    <t>5-9321*</t>
  </si>
  <si>
    <t>5-9316*</t>
  </si>
  <si>
    <t>5-9317*</t>
  </si>
  <si>
    <t>5-9319*</t>
  </si>
  <si>
    <t>5-9315*</t>
  </si>
  <si>
    <t>5-9314*</t>
  </si>
  <si>
    <t>5-9313*</t>
  </si>
  <si>
    <t>Вольтметр М4230 500В</t>
  </si>
  <si>
    <t>5-8862*</t>
  </si>
  <si>
    <t>5-9312*</t>
  </si>
  <si>
    <t>Вольтметр М42301 75В</t>
  </si>
  <si>
    <t>5-8864*</t>
  </si>
  <si>
    <t>5-8856*</t>
  </si>
  <si>
    <t>5-8865*</t>
  </si>
  <si>
    <t>Вольтметр Э140</t>
  </si>
  <si>
    <t>5-8866*</t>
  </si>
  <si>
    <t>Вольтметр Э8021</t>
  </si>
  <si>
    <t>5-8867*</t>
  </si>
  <si>
    <t>Вольтметр Э8030 500В</t>
  </si>
  <si>
    <t>5-8868*</t>
  </si>
  <si>
    <t>Вставка плавкая 10А220В</t>
  </si>
  <si>
    <t>5-8143*</t>
  </si>
  <si>
    <t>Вставка плавкая 15/60 220в</t>
  </si>
  <si>
    <t>5-10008</t>
  </si>
  <si>
    <t>Вставка плавкая 160А 220В</t>
  </si>
  <si>
    <t>5-8891*</t>
  </si>
  <si>
    <t>Вставка плавкая 20А</t>
  </si>
  <si>
    <t>5-8142*</t>
  </si>
  <si>
    <t>Вставка плавкая 45А220В</t>
  </si>
  <si>
    <t>5-8139*</t>
  </si>
  <si>
    <t>Вставка плавкая ВП1 1 1 А</t>
  </si>
  <si>
    <t>5-4009/2</t>
  </si>
  <si>
    <t>Вставка плавкая ВП1 1 2А</t>
  </si>
  <si>
    <t>5-4009/3</t>
  </si>
  <si>
    <t>Вставка плавкая ВП1 1 5А</t>
  </si>
  <si>
    <t>5-4009/4</t>
  </si>
  <si>
    <t>5-4009/5</t>
  </si>
  <si>
    <t>5-11998</t>
  </si>
  <si>
    <t>5-11080</t>
  </si>
  <si>
    <t>5-11079</t>
  </si>
  <si>
    <t>5-11001/2</t>
  </si>
  <si>
    <t>5-11000/2</t>
  </si>
  <si>
    <t>Вставка плавкая ВП2БВ 10А</t>
  </si>
  <si>
    <t>5-11001</t>
  </si>
  <si>
    <t>5-11000</t>
  </si>
  <si>
    <t>5-10603</t>
  </si>
  <si>
    <t>Вставка плавкая ПН2У3</t>
  </si>
  <si>
    <t>5-8892*</t>
  </si>
  <si>
    <t>5-10467</t>
  </si>
  <si>
    <t>Выключатель АК 50 КБ 400гц 20А</t>
  </si>
  <si>
    <t>5-9243*</t>
  </si>
  <si>
    <t>5-10662</t>
  </si>
  <si>
    <t>5-10661</t>
  </si>
  <si>
    <t>5-10471/3</t>
  </si>
  <si>
    <t>Выпрямительный столб 2Ц202Е</t>
  </si>
  <si>
    <t>5-10604</t>
  </si>
  <si>
    <t>Генератор шума 2Г401А</t>
  </si>
  <si>
    <t>5-9638</t>
  </si>
  <si>
    <t>Гироскоп ГА13/15А</t>
  </si>
  <si>
    <t>5-8796*</t>
  </si>
  <si>
    <t>5-10392</t>
  </si>
  <si>
    <t>5-10513</t>
  </si>
  <si>
    <t>5-10515</t>
  </si>
  <si>
    <t>5-8406*</t>
  </si>
  <si>
    <t>5-8407*</t>
  </si>
  <si>
    <t>5-8381*</t>
  </si>
  <si>
    <t>5-9573</t>
  </si>
  <si>
    <t>Диод 2А524Б4</t>
  </si>
  <si>
    <t>5-10648</t>
  </si>
  <si>
    <t>5-2050/1</t>
  </si>
  <si>
    <t>5-10260/2</t>
  </si>
  <si>
    <t>Диод 3W 100V</t>
  </si>
  <si>
    <t>5-5703*</t>
  </si>
  <si>
    <t>Диод 3И306Г 6341114305</t>
  </si>
  <si>
    <t>5-2105*</t>
  </si>
  <si>
    <t>Диод LM338K</t>
  </si>
  <si>
    <t>5-2895*</t>
  </si>
  <si>
    <t>Диод АА529А</t>
  </si>
  <si>
    <t>5-5712*</t>
  </si>
  <si>
    <t>5-8644*</t>
  </si>
  <si>
    <t>Диод Д237В</t>
  </si>
  <si>
    <t>5-2015*</t>
  </si>
  <si>
    <t>Диод Д815Ж 6341111535</t>
  </si>
  <si>
    <t>5-2085*</t>
  </si>
  <si>
    <t>5-10511</t>
  </si>
  <si>
    <t>Дроссель гк4.758.034</t>
  </si>
  <si>
    <t>5-11213*</t>
  </si>
  <si>
    <t>Дроссель Д260В</t>
  </si>
  <si>
    <t>5-10006/2</t>
  </si>
  <si>
    <t>5-11688*</t>
  </si>
  <si>
    <t>5-11689*</t>
  </si>
  <si>
    <t>5-10453</t>
  </si>
  <si>
    <t>5-6355*</t>
  </si>
  <si>
    <t>5-9667</t>
  </si>
  <si>
    <t>Дроссель ЛЛ4 759 158</t>
  </si>
  <si>
    <t>5-8583*</t>
  </si>
  <si>
    <t>Жгут 9А62108010</t>
  </si>
  <si>
    <t>5-8795*</t>
  </si>
  <si>
    <t>5-23843*</t>
  </si>
  <si>
    <t>5-11341*</t>
  </si>
  <si>
    <t>Индикатор 3Л341А 5</t>
  </si>
  <si>
    <t>5-8169</t>
  </si>
  <si>
    <t>Индикатор 3ЛС321Б1</t>
  </si>
  <si>
    <t>5-1987/1</t>
  </si>
  <si>
    <t>5-11013</t>
  </si>
  <si>
    <t>5-10611</t>
  </si>
  <si>
    <t>5-10301</t>
  </si>
  <si>
    <t>5-8219*</t>
  </si>
  <si>
    <t>5-8220*</t>
  </si>
  <si>
    <t>5-10304</t>
  </si>
  <si>
    <t>Колпачек на тумблер</t>
  </si>
  <si>
    <t>5-10447</t>
  </si>
  <si>
    <t>Колпачок ИХ.8634104</t>
  </si>
  <si>
    <t>5-10366</t>
  </si>
  <si>
    <t>Кольцо 34х3</t>
  </si>
  <si>
    <t>5-8772*</t>
  </si>
  <si>
    <t>Кольцо №1 (13/20*4)</t>
  </si>
  <si>
    <t>5-8595*</t>
  </si>
  <si>
    <t>Кольцо №2 (10/18*4)</t>
  </si>
  <si>
    <t>5-8596*</t>
  </si>
  <si>
    <t>Кольцо №3 (23/32,6*5,5)</t>
  </si>
  <si>
    <t>5-8597*</t>
  </si>
  <si>
    <t>Компл.образцовых светофильтров</t>
  </si>
  <si>
    <t>5-7925*</t>
  </si>
  <si>
    <t>Комплектующие для телефонии МД380А</t>
  </si>
  <si>
    <t>5-8826*</t>
  </si>
  <si>
    <t>5-10457</t>
  </si>
  <si>
    <t>5-10810</t>
  </si>
  <si>
    <t>5-9528*</t>
  </si>
  <si>
    <t>5-9405*</t>
  </si>
  <si>
    <t>5-10362</t>
  </si>
  <si>
    <t>5-10359</t>
  </si>
  <si>
    <t>5-10361</t>
  </si>
  <si>
    <t>5-10364</t>
  </si>
  <si>
    <t>5-10365</t>
  </si>
  <si>
    <t>5-10363</t>
  </si>
  <si>
    <t>5-10360</t>
  </si>
  <si>
    <t>5-8682*</t>
  </si>
  <si>
    <t>5-6253*</t>
  </si>
  <si>
    <t>5-6252*</t>
  </si>
  <si>
    <t>5-8752</t>
  </si>
  <si>
    <t>5-8713</t>
  </si>
  <si>
    <t>5-9482*</t>
  </si>
  <si>
    <t>5-6247*</t>
  </si>
  <si>
    <t>5-10696</t>
  </si>
  <si>
    <t>5-9483*</t>
  </si>
  <si>
    <t>5-9490*</t>
  </si>
  <si>
    <t>5-9494*</t>
  </si>
  <si>
    <t>5-8722</t>
  </si>
  <si>
    <t>5-10613</t>
  </si>
  <si>
    <t>5-9562</t>
  </si>
  <si>
    <t>5-11050</t>
  </si>
  <si>
    <t>5-3551*</t>
  </si>
  <si>
    <t>5-3552*</t>
  </si>
  <si>
    <t>5-3515/1</t>
  </si>
  <si>
    <t>5-10003</t>
  </si>
  <si>
    <t>5-9508*</t>
  </si>
  <si>
    <t>5-9503*</t>
  </si>
  <si>
    <t>5-9636</t>
  </si>
  <si>
    <t>5-9159*</t>
  </si>
  <si>
    <t>5-9504*</t>
  </si>
  <si>
    <t>5-9505*</t>
  </si>
  <si>
    <t>5-9162*</t>
  </si>
  <si>
    <t>5-9589</t>
  </si>
  <si>
    <t>5-10411</t>
  </si>
  <si>
    <t>5-9161*</t>
  </si>
  <si>
    <t>5-9576</t>
  </si>
  <si>
    <t>5-9609</t>
  </si>
  <si>
    <t>5-9260*</t>
  </si>
  <si>
    <t>5-6072*</t>
  </si>
  <si>
    <t>5-6070/1</t>
  </si>
  <si>
    <t>5-10289</t>
  </si>
  <si>
    <t>5-10809</t>
  </si>
  <si>
    <t>5-10767</t>
  </si>
  <si>
    <t>5-10766</t>
  </si>
  <si>
    <t>5-11011</t>
  </si>
  <si>
    <t>5-10811</t>
  </si>
  <si>
    <t>5-10638</t>
  </si>
  <si>
    <t>5-6104*</t>
  </si>
  <si>
    <t>5-6280*</t>
  </si>
  <si>
    <t>5-9197*</t>
  </si>
  <si>
    <t>5-9288*</t>
  </si>
  <si>
    <t>5-9290*</t>
  </si>
  <si>
    <t>Конденсатор к73п 2 630 в 2 мкф</t>
  </si>
  <si>
    <t>5-5064*</t>
  </si>
  <si>
    <t>5-8366*</t>
  </si>
  <si>
    <t>5-6260*</t>
  </si>
  <si>
    <t>5-3085*</t>
  </si>
  <si>
    <t>5-9499*</t>
  </si>
  <si>
    <t>5-10672</t>
  </si>
  <si>
    <t>Конденсатор км6 м47 220пф</t>
  </si>
  <si>
    <t>5-3575*</t>
  </si>
  <si>
    <t>Конденсатор км6 н90 1 мкф</t>
  </si>
  <si>
    <t>5-3579*</t>
  </si>
  <si>
    <t>Конденсатор мбго 1 160 в 4 мкф</t>
  </si>
  <si>
    <t>5-3309*</t>
  </si>
  <si>
    <t>5-3496*</t>
  </si>
  <si>
    <t>5-10614</t>
  </si>
  <si>
    <t>Контактор КНЕ220 (27В)</t>
  </si>
  <si>
    <t>5-9566</t>
  </si>
  <si>
    <t>Контактор ТКД 201 Д</t>
  </si>
  <si>
    <t>5-20497*</t>
  </si>
  <si>
    <t>5-4113*</t>
  </si>
  <si>
    <t>Контактор ткд12 пд1</t>
  </si>
  <si>
    <t>5-4204*</t>
  </si>
  <si>
    <t>Контактор ткд203додб</t>
  </si>
  <si>
    <t>5-8123*</t>
  </si>
  <si>
    <t>Контактор ТКД203ОДЛ</t>
  </si>
  <si>
    <t>5-9182*</t>
  </si>
  <si>
    <t>5-1614*</t>
  </si>
  <si>
    <t>Контактор тке14 пд1у</t>
  </si>
  <si>
    <t>5-1613*</t>
  </si>
  <si>
    <t>Контактор ТКЕ52ПД1У</t>
  </si>
  <si>
    <t>5-8924*</t>
  </si>
  <si>
    <t>Контактор ТКЕ52ПОДГ</t>
  </si>
  <si>
    <t>5-8216</t>
  </si>
  <si>
    <t>Контактор ткс 203 дод</t>
  </si>
  <si>
    <t>5-20334*</t>
  </si>
  <si>
    <t>Контактор ТКС 401 КОД</t>
  </si>
  <si>
    <t>5-10645</t>
  </si>
  <si>
    <t>Контактор ТКС101ДОД</t>
  </si>
  <si>
    <t>5-9271*</t>
  </si>
  <si>
    <t>Контактор ТКС201ДОД"5"</t>
  </si>
  <si>
    <t>5-10992</t>
  </si>
  <si>
    <t>КонтакторТКД501 ОДЛ</t>
  </si>
  <si>
    <t>5-10639</t>
  </si>
  <si>
    <t>5-10303</t>
  </si>
  <si>
    <t>5-10910</t>
  </si>
  <si>
    <t>5-10912</t>
  </si>
  <si>
    <t>5-8525</t>
  </si>
  <si>
    <t>5-8210</t>
  </si>
  <si>
    <t>5-8113/2</t>
  </si>
  <si>
    <t>Лампа  Т4.5(4,5 х 16) 6v 50mA</t>
  </si>
  <si>
    <t>5-9065*</t>
  </si>
  <si>
    <t>5-10469</t>
  </si>
  <si>
    <t>Лампа МН 2,5х0,15</t>
  </si>
  <si>
    <t>5-9390*</t>
  </si>
  <si>
    <t>Лампа МН 2,5х0,56</t>
  </si>
  <si>
    <t>5-9459*</t>
  </si>
  <si>
    <t>5-11010</t>
  </si>
  <si>
    <t>5-10605</t>
  </si>
  <si>
    <t>5-10440</t>
  </si>
  <si>
    <t>5-9383*</t>
  </si>
  <si>
    <t>5-9221*</t>
  </si>
  <si>
    <t>5-9507*</t>
  </si>
  <si>
    <t>Лампа подсветки 2,5Вх0,4А</t>
  </si>
  <si>
    <t>5-8902*</t>
  </si>
  <si>
    <t>Лампа подсветки 28Вх5ВТ</t>
  </si>
  <si>
    <t>5-8906*</t>
  </si>
  <si>
    <t>5-8449*</t>
  </si>
  <si>
    <t>5-9019*</t>
  </si>
  <si>
    <t>Лампа подсветки МН11 2,5Вх0,72А</t>
  </si>
  <si>
    <t>5-8903*</t>
  </si>
  <si>
    <t>Лампа подсветки МН12 3Вх0,14А</t>
  </si>
  <si>
    <t>5-8907*</t>
  </si>
  <si>
    <t>Лампа подсветки МН3 2,5Вх0,15А</t>
  </si>
  <si>
    <t>5-8904*</t>
  </si>
  <si>
    <t>5-9020*</t>
  </si>
  <si>
    <t>Лампа подсветки МН7</t>
  </si>
  <si>
    <t>5-8911*</t>
  </si>
  <si>
    <t>5-9058*</t>
  </si>
  <si>
    <t>5-9561</t>
  </si>
  <si>
    <t>5-8196*</t>
  </si>
  <si>
    <t>5-8195*</t>
  </si>
  <si>
    <t>5-8195/2</t>
  </si>
  <si>
    <t>5-8507*</t>
  </si>
  <si>
    <t>5-9037*</t>
  </si>
  <si>
    <t>5-8350*</t>
  </si>
  <si>
    <t>5-8525*</t>
  </si>
  <si>
    <t>5-8384*</t>
  </si>
  <si>
    <t>5-8915*</t>
  </si>
  <si>
    <t>5-8916*</t>
  </si>
  <si>
    <t>5-8492*</t>
  </si>
  <si>
    <t>5-9200*</t>
  </si>
  <si>
    <t>5-9506*</t>
  </si>
  <si>
    <t>Лампа СМ 13х15</t>
  </si>
  <si>
    <t>5-9382*</t>
  </si>
  <si>
    <t>5-9378*</t>
  </si>
  <si>
    <t>5-9380*</t>
  </si>
  <si>
    <t>Лампа СМ 34(6,3х0,3)</t>
  </si>
  <si>
    <t>5-9387*</t>
  </si>
  <si>
    <t>Лампа СМ 3х0,6</t>
  </si>
  <si>
    <t>5-9384*</t>
  </si>
  <si>
    <t>5-10636</t>
  </si>
  <si>
    <t>5-8278</t>
  </si>
  <si>
    <t>5-8278/1</t>
  </si>
  <si>
    <t>5-10623</t>
  </si>
  <si>
    <t>5-8500</t>
  </si>
  <si>
    <t>5-9385*</t>
  </si>
  <si>
    <t>5-9386*</t>
  </si>
  <si>
    <t>5-8500/1</t>
  </si>
  <si>
    <t>5-10622</t>
  </si>
  <si>
    <t>Лампа СЦ 21</t>
  </si>
  <si>
    <t>5-9376*</t>
  </si>
  <si>
    <t>5-9377*</t>
  </si>
  <si>
    <t>5-10641</t>
  </si>
  <si>
    <t>5-10646</t>
  </si>
  <si>
    <t>Лампа Ц 16 (6В 7Вт)</t>
  </si>
  <si>
    <t>5-9389*</t>
  </si>
  <si>
    <t>5-10307</t>
  </si>
  <si>
    <t>5-9678</t>
  </si>
  <si>
    <t>5-10302</t>
  </si>
  <si>
    <t>5-8339*</t>
  </si>
  <si>
    <t>Манжета 42х60х12</t>
  </si>
  <si>
    <t>5-8779*</t>
  </si>
  <si>
    <t>5-8756</t>
  </si>
  <si>
    <t>Масленка 2.3.45КД6</t>
  </si>
  <si>
    <t>5-8793*</t>
  </si>
  <si>
    <t>5-10306</t>
  </si>
  <si>
    <t>Мегометр М4100 M965976</t>
  </si>
  <si>
    <t>5-9436*</t>
  </si>
  <si>
    <t>5-9676</t>
  </si>
  <si>
    <t>5-8511*</t>
  </si>
  <si>
    <t>Микроамперметр м1400 50 мкА 30Гц 1,5</t>
  </si>
  <si>
    <t>5-11066</t>
  </si>
  <si>
    <t>5-9527*</t>
  </si>
  <si>
    <t>5-8844*</t>
  </si>
  <si>
    <t>5-8840*</t>
  </si>
  <si>
    <t>Микроамперметр М2003</t>
  </si>
  <si>
    <t>5-8841*</t>
  </si>
  <si>
    <t>Микроамперметр М2003 100мка</t>
  </si>
  <si>
    <t>5-8845*</t>
  </si>
  <si>
    <t>5-9337*</t>
  </si>
  <si>
    <t>5-9339*</t>
  </si>
  <si>
    <t>Микроамперметр М2003 50мка</t>
  </si>
  <si>
    <t>5-8846*</t>
  </si>
  <si>
    <t>5-9340*</t>
  </si>
  <si>
    <t>5-9341*</t>
  </si>
  <si>
    <t>5-9338*</t>
  </si>
  <si>
    <t>5-9342*</t>
  </si>
  <si>
    <t>Микроамперметр М42305 50мка</t>
  </si>
  <si>
    <t>5-8847*</t>
  </si>
  <si>
    <t>5-9343*</t>
  </si>
  <si>
    <t>5-9344*</t>
  </si>
  <si>
    <t>5-9345*</t>
  </si>
  <si>
    <t>5-9346*</t>
  </si>
  <si>
    <t>5-9347*</t>
  </si>
  <si>
    <t>5-9348*</t>
  </si>
  <si>
    <t>5-9349*</t>
  </si>
  <si>
    <t>5-9350*</t>
  </si>
  <si>
    <t>5-9351*</t>
  </si>
  <si>
    <t>5-8843*</t>
  </si>
  <si>
    <t>Микроамперметр М906</t>
  </si>
  <si>
    <t>5-8837*</t>
  </si>
  <si>
    <t>Микровыключатель МП 1102</t>
  </si>
  <si>
    <t>5-10678</t>
  </si>
  <si>
    <t>5-10818</t>
  </si>
  <si>
    <t>5-2825*</t>
  </si>
  <si>
    <t>5-8353*</t>
  </si>
  <si>
    <t>5-10015</t>
  </si>
  <si>
    <t>Микросхема 133 ли1</t>
  </si>
  <si>
    <t>5-8235*</t>
  </si>
  <si>
    <t>Микросхема 133ИР 13</t>
  </si>
  <si>
    <t>5-8271</t>
  </si>
  <si>
    <t>Микросхема 133ЛА3</t>
  </si>
  <si>
    <t>5-2775*</t>
  </si>
  <si>
    <t>5-2776*</t>
  </si>
  <si>
    <t>Микросхема 133ЛА8</t>
  </si>
  <si>
    <t>5-2778*</t>
  </si>
  <si>
    <t>Микросхема 133ЛИ1 2016 "5"</t>
  </si>
  <si>
    <t>5-8235/1</t>
  </si>
  <si>
    <t>Микросхема 133ЛР1</t>
  </si>
  <si>
    <t>5-2792*</t>
  </si>
  <si>
    <t>Микросхема 133ТМ2</t>
  </si>
  <si>
    <t>5-2739*</t>
  </si>
  <si>
    <t>Микросхема 134ИМ4 2015 "5"</t>
  </si>
  <si>
    <t>5-8236/1</t>
  </si>
  <si>
    <t>Микросхема 134ИР8</t>
  </si>
  <si>
    <t>5-8720</t>
  </si>
  <si>
    <t>Микросхема 134тм2</t>
  </si>
  <si>
    <t>5-7890*</t>
  </si>
  <si>
    <t>Микросхема 136ЛР3</t>
  </si>
  <si>
    <t>5-8754</t>
  </si>
  <si>
    <t>Микросхема 136тв1 6331113725</t>
  </si>
  <si>
    <t>5-2732*</t>
  </si>
  <si>
    <t>Микросхема 142ен1а 1</t>
  </si>
  <si>
    <t>5-2719/1</t>
  </si>
  <si>
    <t>Микросхема 146АА2А</t>
  </si>
  <si>
    <t>5-8104*</t>
  </si>
  <si>
    <t>Микросхема 146аа2б 6331117365</t>
  </si>
  <si>
    <t>5-2829*</t>
  </si>
  <si>
    <t>Микросхема 1НТ251</t>
  </si>
  <si>
    <t>5-2876*</t>
  </si>
  <si>
    <t>Микросхема 1НТ251 2017 "5"</t>
  </si>
  <si>
    <t>5-2876/1</t>
  </si>
  <si>
    <t>Микросхема 4н02</t>
  </si>
  <si>
    <t>5-22293*</t>
  </si>
  <si>
    <t>Микросхема 521СА2</t>
  </si>
  <si>
    <t>5-2726*</t>
  </si>
  <si>
    <t>Микросхема 530ла3</t>
  </si>
  <si>
    <t>5-8247*</t>
  </si>
  <si>
    <t>Микросхема 530ЛИ1</t>
  </si>
  <si>
    <t>5-9189/5</t>
  </si>
  <si>
    <t>5-9189/1</t>
  </si>
  <si>
    <t>Микросхема 533 ИР16</t>
  </si>
  <si>
    <t>5-8283*</t>
  </si>
  <si>
    <t>Микросхема 533 ЛЛ 1</t>
  </si>
  <si>
    <t>5-10279</t>
  </si>
  <si>
    <t>Микросхема 533ла3</t>
  </si>
  <si>
    <t>5-8493*</t>
  </si>
  <si>
    <t>Микросхема 533ла4</t>
  </si>
  <si>
    <t>5-10000</t>
  </si>
  <si>
    <t>Микросхема 533ТЛ2</t>
  </si>
  <si>
    <t>5-9076*</t>
  </si>
  <si>
    <t>Микросхема 564 ЛЕ 10</t>
  </si>
  <si>
    <t>5-9294*</t>
  </si>
  <si>
    <t>Микросхема 564кп2</t>
  </si>
  <si>
    <t>5-10057*</t>
  </si>
  <si>
    <t>Микросхема 564ЛА7</t>
  </si>
  <si>
    <t>5-2782*</t>
  </si>
  <si>
    <t>Микросхема 564тм2 6331139515</t>
  </si>
  <si>
    <t>5-2737*</t>
  </si>
  <si>
    <t>Микросхема к176ие12 6331125231</t>
  </si>
  <si>
    <t>5-2791*</t>
  </si>
  <si>
    <t>Микросхема к580ва86</t>
  </si>
  <si>
    <t>5-22386*</t>
  </si>
  <si>
    <t>Микросхема кр544уд1б</t>
  </si>
  <si>
    <t>5-8440*</t>
  </si>
  <si>
    <t>Микросхема кр580вм80а</t>
  </si>
  <si>
    <t>5-22381*</t>
  </si>
  <si>
    <t>Микросхема тг3.420.0087003/04ус002/</t>
  </si>
  <si>
    <t>5-10091*</t>
  </si>
  <si>
    <t>Микрофон ДЭМШ</t>
  </si>
  <si>
    <t>5-10506</t>
  </si>
  <si>
    <t>5-9395*</t>
  </si>
  <si>
    <t>5-8742</t>
  </si>
  <si>
    <t>5-9428*</t>
  </si>
  <si>
    <t>5-9352*</t>
  </si>
  <si>
    <t>5-9429*</t>
  </si>
  <si>
    <t>5-9426*</t>
  </si>
  <si>
    <t>Миллиамперметр М4200</t>
  </si>
  <si>
    <t>5-8838*</t>
  </si>
  <si>
    <t>5-9353*</t>
  </si>
  <si>
    <t>5-9354*</t>
  </si>
  <si>
    <t>Миллиамперметр М4202</t>
  </si>
  <si>
    <t>5-8842*</t>
  </si>
  <si>
    <t>5-9363*</t>
  </si>
  <si>
    <t>5-9355*</t>
  </si>
  <si>
    <t>5-9356*</t>
  </si>
  <si>
    <t>5-9357*</t>
  </si>
  <si>
    <t>5-9359*</t>
  </si>
  <si>
    <t>5-9360*</t>
  </si>
  <si>
    <t>Миллиамперметр М42100</t>
  </si>
  <si>
    <t>5-9361*</t>
  </si>
  <si>
    <t>5-9362*</t>
  </si>
  <si>
    <t>5-9427*</t>
  </si>
  <si>
    <t>5-9364*</t>
  </si>
  <si>
    <t>5-9365*</t>
  </si>
  <si>
    <t>5-8687*</t>
  </si>
  <si>
    <t>5-10631</t>
  </si>
  <si>
    <t>5-10630</t>
  </si>
  <si>
    <t>Миллиамперметр М42301 1</t>
  </si>
  <si>
    <t>5-9368*</t>
  </si>
  <si>
    <t>5-9367*</t>
  </si>
  <si>
    <t>Миллиамперметр М42301 300</t>
  </si>
  <si>
    <t>5-9369*</t>
  </si>
  <si>
    <t>Миллиамперметр М42301 600</t>
  </si>
  <si>
    <t>5-9370*</t>
  </si>
  <si>
    <t>5-9371*</t>
  </si>
  <si>
    <t>5-10018</t>
  </si>
  <si>
    <t>5-9430*</t>
  </si>
  <si>
    <t>5-9425*</t>
  </si>
  <si>
    <t>5-9372*</t>
  </si>
  <si>
    <t>5-9373*</t>
  </si>
  <si>
    <t>5-9374*</t>
  </si>
  <si>
    <t>5-10817</t>
  </si>
  <si>
    <t>5-10815</t>
  </si>
  <si>
    <t>5-10476</t>
  </si>
  <si>
    <t>5-10477</t>
  </si>
  <si>
    <t>Наконечник 8ДП570148</t>
  </si>
  <si>
    <t>5-8777*</t>
  </si>
  <si>
    <t>Наконечник 8ДП570234</t>
  </si>
  <si>
    <t>5-8778*</t>
  </si>
  <si>
    <t>Насос ЭЦН 10А</t>
  </si>
  <si>
    <t>5-8776*</t>
  </si>
  <si>
    <t>5-10305</t>
  </si>
  <si>
    <t>5-10299</t>
  </si>
  <si>
    <t>Оптрон АОТ128Д</t>
  </si>
  <si>
    <t>5-9664</t>
  </si>
  <si>
    <t>Отражатель задний ФП401</t>
  </si>
  <si>
    <t>5-8818*</t>
  </si>
  <si>
    <t>5-1532*</t>
  </si>
  <si>
    <t>5-8887*</t>
  </si>
  <si>
    <t>5-8889*</t>
  </si>
  <si>
    <t>5-8888*</t>
  </si>
  <si>
    <t>5-8890*</t>
  </si>
  <si>
    <t>5-8886*</t>
  </si>
  <si>
    <t>Панель плк 8</t>
  </si>
  <si>
    <t>5-1557*</t>
  </si>
  <si>
    <t>5-10603*</t>
  </si>
  <si>
    <t>Панелька под МС РС40</t>
  </si>
  <si>
    <t>5-6569*</t>
  </si>
  <si>
    <t>Пасик</t>
  </si>
  <si>
    <t>5-9922*</t>
  </si>
  <si>
    <t>5-8451*</t>
  </si>
  <si>
    <t>5-10991</t>
  </si>
  <si>
    <t>5-11040*</t>
  </si>
  <si>
    <t>5-9079*</t>
  </si>
  <si>
    <t>5-8464/2</t>
  </si>
  <si>
    <t>5-10880</t>
  </si>
  <si>
    <t>Плата фотоприемника</t>
  </si>
  <si>
    <t>5-7924*</t>
  </si>
  <si>
    <t>Порошок висмут</t>
  </si>
  <si>
    <t>5-8804*</t>
  </si>
  <si>
    <t>Порошок олово</t>
  </si>
  <si>
    <t>5-8805*</t>
  </si>
  <si>
    <t>Порошок свинец</t>
  </si>
  <si>
    <t>5-8803*</t>
  </si>
  <si>
    <t>Потенциометр сп5 16в 0.5 220ом</t>
  </si>
  <si>
    <t>5-6297*</t>
  </si>
  <si>
    <t>Потенциометр спо 0,15 820ом</t>
  </si>
  <si>
    <t>5-4328*</t>
  </si>
  <si>
    <t>Предохранитель ВП 1 1 0,5А</t>
  </si>
  <si>
    <t>5-4000*</t>
  </si>
  <si>
    <t>Предохранитель ВП 1 1 1А</t>
  </si>
  <si>
    <t>5-4009*</t>
  </si>
  <si>
    <t>Предохранитель ВП 1 2 2А</t>
  </si>
  <si>
    <t>5-4016*</t>
  </si>
  <si>
    <t>Предохранитель ВП 1 2 4 А</t>
  </si>
  <si>
    <t>5-4018*</t>
  </si>
  <si>
    <t>5-7846*</t>
  </si>
  <si>
    <t>Предохранитель ВП 2б 0,5А</t>
  </si>
  <si>
    <t>5-7884*</t>
  </si>
  <si>
    <t>Предохранитель ВП 2б 10А</t>
  </si>
  <si>
    <t>5-7849*</t>
  </si>
  <si>
    <t>Предохранитель ВП 2б 2,0А</t>
  </si>
  <si>
    <t>5-7875*</t>
  </si>
  <si>
    <t>Предохранитель ВП 2б 2,5А</t>
  </si>
  <si>
    <t>5-7882*</t>
  </si>
  <si>
    <t>Предохранитель ВП 2б 5,0 А</t>
  </si>
  <si>
    <t>5-7883*</t>
  </si>
  <si>
    <t>Предохранитель ВП 2б 6,3 А</t>
  </si>
  <si>
    <t>5-7848*</t>
  </si>
  <si>
    <t>5-7895*</t>
  </si>
  <si>
    <t>Предохранитель ВП 3б 2А</t>
  </si>
  <si>
    <t>5-7898*</t>
  </si>
  <si>
    <t>Предохранитель ВП 3б 6,3 А</t>
  </si>
  <si>
    <t>5-7847*</t>
  </si>
  <si>
    <t>5-7896*</t>
  </si>
  <si>
    <t>5-7897*</t>
  </si>
  <si>
    <t>Предохранитель ВП 3б1 3,15А</t>
  </si>
  <si>
    <t>5-8348*</t>
  </si>
  <si>
    <t>Предохранитель ВП1 1 0,25А</t>
  </si>
  <si>
    <t>5-4008*</t>
  </si>
  <si>
    <t>Предохранитель ВП1 1 2А</t>
  </si>
  <si>
    <t>5-4010*</t>
  </si>
  <si>
    <t>Предохранитель ВП1 1 4А</t>
  </si>
  <si>
    <t>5-4011*</t>
  </si>
  <si>
    <t>Предохранитель ВП1 1 5А</t>
  </si>
  <si>
    <t>5-4012*</t>
  </si>
  <si>
    <t>5-8753</t>
  </si>
  <si>
    <t>5-8661*</t>
  </si>
  <si>
    <t>5-4019*</t>
  </si>
  <si>
    <t>5-4015*</t>
  </si>
  <si>
    <t>Предохранитель ВП2Б 0,25А</t>
  </si>
  <si>
    <t>5-8659*</t>
  </si>
  <si>
    <t>Предохранитель ВП2Б 1А</t>
  </si>
  <si>
    <t>5-7874*</t>
  </si>
  <si>
    <t>Предохранитель ВП2Б 3,15А</t>
  </si>
  <si>
    <t>5-3998*</t>
  </si>
  <si>
    <t>5-3902*</t>
  </si>
  <si>
    <t>5-3901*</t>
  </si>
  <si>
    <t>Предохранитель ИП 100А</t>
  </si>
  <si>
    <t>5-8871*</t>
  </si>
  <si>
    <t>Предохранитель ИП 10А</t>
  </si>
  <si>
    <t>5-8872*</t>
  </si>
  <si>
    <t>Предохранитель ИП 15А</t>
  </si>
  <si>
    <t>5-8879*</t>
  </si>
  <si>
    <t>Предохранитель ИП 200А</t>
  </si>
  <si>
    <t>5-8874*</t>
  </si>
  <si>
    <t>Предохранитель ИП 20А</t>
  </si>
  <si>
    <t>5-8875*</t>
  </si>
  <si>
    <t>Предохранитель ИП 30А</t>
  </si>
  <si>
    <t>5-8876*</t>
  </si>
  <si>
    <t>Предохранитель ИП 50А</t>
  </si>
  <si>
    <t>5-8878*</t>
  </si>
  <si>
    <t>Предохранитель ИП 5А</t>
  </si>
  <si>
    <t>5-8877*</t>
  </si>
  <si>
    <t>5-8873/2</t>
  </si>
  <si>
    <t>Предохранитель ПВ 20А</t>
  </si>
  <si>
    <t>5-8307*</t>
  </si>
  <si>
    <t>5-10601</t>
  </si>
  <si>
    <t>5-8306*</t>
  </si>
  <si>
    <t>5-10602</t>
  </si>
  <si>
    <t>Предохранитель ПВ10</t>
  </si>
  <si>
    <t>5-9212*</t>
  </si>
  <si>
    <t>Предохранитель ПВ30</t>
  </si>
  <si>
    <t>5-9466*</t>
  </si>
  <si>
    <t>5-8869*</t>
  </si>
  <si>
    <t>5-8870*</t>
  </si>
  <si>
    <t>Предохранитель пк 30 0,15а 0</t>
  </si>
  <si>
    <t>5-4033*</t>
  </si>
  <si>
    <t>Предохранитель пк 30 0,25а 0</t>
  </si>
  <si>
    <t>5-4034*</t>
  </si>
  <si>
    <t>Предохранитель пк 30 0,5а 0</t>
  </si>
  <si>
    <t>5-4035*</t>
  </si>
  <si>
    <t>Предохранитель пк 30 1а 0</t>
  </si>
  <si>
    <t>5-4036*</t>
  </si>
  <si>
    <t>Предохранитель ПК 30 2А</t>
  </si>
  <si>
    <t>5-4037*</t>
  </si>
  <si>
    <t>Предохранитель ПК 45 0,15А</t>
  </si>
  <si>
    <t>5-4020*</t>
  </si>
  <si>
    <t>Предохранитель пк 45 0,25а 0</t>
  </si>
  <si>
    <t>5-4021*</t>
  </si>
  <si>
    <t>Предохранитель пк 45 0,5а 0</t>
  </si>
  <si>
    <t>5-4022*</t>
  </si>
  <si>
    <t>Предохранитель пк 45 2а 0</t>
  </si>
  <si>
    <t>5-4024*</t>
  </si>
  <si>
    <t>Предохранитель пк 45 3а 0</t>
  </si>
  <si>
    <t>5-4025*</t>
  </si>
  <si>
    <t>Предохранитель пк 45 4а 0</t>
  </si>
  <si>
    <t>5-4026*</t>
  </si>
  <si>
    <t>Предохранитель пк 45 5а 0</t>
  </si>
  <si>
    <t>5-4027*</t>
  </si>
  <si>
    <t>5-4023*</t>
  </si>
  <si>
    <t>Предохранитель пм 0,15а 0</t>
  </si>
  <si>
    <t>5-4001*</t>
  </si>
  <si>
    <t>Предохранитель пм 0,25а 0</t>
  </si>
  <si>
    <t>5-4002*</t>
  </si>
  <si>
    <t>Предохранитель пм 0,5а 0</t>
  </si>
  <si>
    <t>5-4003*</t>
  </si>
  <si>
    <t>Предохранитель пм 1а 0</t>
  </si>
  <si>
    <t>5-4004*</t>
  </si>
  <si>
    <t>Предохранитель пм 4а 0 (191)</t>
  </si>
  <si>
    <t>5-4006*</t>
  </si>
  <si>
    <t>Предохранитель пм 5а 0</t>
  </si>
  <si>
    <t>5-4007*</t>
  </si>
  <si>
    <t>Предохранитель пн 0,25а 0</t>
  </si>
  <si>
    <t>5-4028*</t>
  </si>
  <si>
    <t>Предохранитель пн 0,5а 0</t>
  </si>
  <si>
    <t>5-4029*</t>
  </si>
  <si>
    <t>Предохранитель пн 1а 0</t>
  </si>
  <si>
    <t>5-4030*</t>
  </si>
  <si>
    <t>Предохранитель пн 2а 0</t>
  </si>
  <si>
    <t>5-4031*</t>
  </si>
  <si>
    <t>Предохранитель пн 6а 0</t>
  </si>
  <si>
    <t>5-4032*</t>
  </si>
  <si>
    <t>5-4047*</t>
  </si>
  <si>
    <t>5-8880*</t>
  </si>
  <si>
    <t>5-8881*</t>
  </si>
  <si>
    <t>5-10399</t>
  </si>
  <si>
    <t>5-8882*</t>
  </si>
  <si>
    <t>5-8883*</t>
  </si>
  <si>
    <t>5-8884*</t>
  </si>
  <si>
    <t>5-8885*</t>
  </si>
  <si>
    <t>5-10618</t>
  </si>
  <si>
    <t>5-4046*</t>
  </si>
  <si>
    <t>Предохранитель ПНО37 1А</t>
  </si>
  <si>
    <t>5-8662*</t>
  </si>
  <si>
    <t>Предохранитель пц 30 1а 0</t>
  </si>
  <si>
    <t>5-4040*</t>
  </si>
  <si>
    <t>Предохранитель пц 30 3а 0</t>
  </si>
  <si>
    <t>5-4042*</t>
  </si>
  <si>
    <t>5-4041*</t>
  </si>
  <si>
    <t>Предохранитель сигнальный ДГ4.811.001ТУ</t>
  </si>
  <si>
    <t>5-9585</t>
  </si>
  <si>
    <t>5-10391</t>
  </si>
  <si>
    <t>Предохранитель СП10А</t>
  </si>
  <si>
    <t>5-8349*</t>
  </si>
  <si>
    <t>Предохранитель сп20а</t>
  </si>
  <si>
    <t>5-8498*</t>
  </si>
  <si>
    <t>5-8809*</t>
  </si>
  <si>
    <t>5-6533*</t>
  </si>
  <si>
    <t>5-9391*</t>
  </si>
  <si>
    <t>5-9437*</t>
  </si>
  <si>
    <t>5-9680</t>
  </si>
  <si>
    <t>5-10308</t>
  </si>
  <si>
    <t>5-8820*</t>
  </si>
  <si>
    <t>5-8821*</t>
  </si>
  <si>
    <t>5-10431/1</t>
  </si>
  <si>
    <t>5-12072*</t>
  </si>
  <si>
    <t>Разрядник рр 15</t>
  </si>
  <si>
    <t>5-12053*</t>
  </si>
  <si>
    <t>Разрядник рр 2</t>
  </si>
  <si>
    <t>5-12051*</t>
  </si>
  <si>
    <t>Разъем 2РМГ24Б19Ш1Е2</t>
  </si>
  <si>
    <t>5-9467*</t>
  </si>
  <si>
    <t>Разъем 2РМДТ33Б32Ш5В1В</t>
  </si>
  <si>
    <t>5-10650</t>
  </si>
  <si>
    <t>Разъем 2РМТ22КУЭ4Ш3В1В вилка</t>
  </si>
  <si>
    <t>5-10434</t>
  </si>
  <si>
    <t>Разъем 2РТТ48 КПН26Г29В</t>
  </si>
  <si>
    <t>5-10441/3</t>
  </si>
  <si>
    <t>5-9654</t>
  </si>
  <si>
    <t>5-10981</t>
  </si>
  <si>
    <t>5-9672</t>
  </si>
  <si>
    <t>5-8135*</t>
  </si>
  <si>
    <t>5-10625</t>
  </si>
  <si>
    <t>5-8361</t>
  </si>
  <si>
    <t>5-11014</t>
  </si>
  <si>
    <t>5-11014/4</t>
  </si>
  <si>
    <t>Разъем РЛМИ2</t>
  </si>
  <si>
    <t>5-9524*</t>
  </si>
  <si>
    <t>Разъем РС10ТВ розетка</t>
  </si>
  <si>
    <t>5-8524</t>
  </si>
  <si>
    <t>Разъем РС19ТВ</t>
  </si>
  <si>
    <t>5-9612</t>
  </si>
  <si>
    <t>Разъем РС4ТВ вилка</t>
  </si>
  <si>
    <t>5-9630</t>
  </si>
  <si>
    <t>Разъем РС4ТВ розетка</t>
  </si>
  <si>
    <t>5-9631</t>
  </si>
  <si>
    <t>5-10879</t>
  </si>
  <si>
    <t>5-8413</t>
  </si>
  <si>
    <t>5-9663</t>
  </si>
  <si>
    <t>5-5686*</t>
  </si>
  <si>
    <t>5-10621</t>
  </si>
  <si>
    <t>5-10635</t>
  </si>
  <si>
    <t>5-9151*</t>
  </si>
  <si>
    <t>5-9150*</t>
  </si>
  <si>
    <t>5-10993</t>
  </si>
  <si>
    <t>5-9602</t>
  </si>
  <si>
    <t>5-23513*</t>
  </si>
  <si>
    <t>Резистор омлт 0,125 330 ом 601164</t>
  </si>
  <si>
    <t>5-5*</t>
  </si>
  <si>
    <t>5-8*</t>
  </si>
  <si>
    <t>Резистор ОМЛТ 0,125 51ОМ</t>
  </si>
  <si>
    <t>5-23508*</t>
  </si>
  <si>
    <t>5-9*</t>
  </si>
  <si>
    <t>Резистор омлт 0,125 82 ом 601164</t>
  </si>
  <si>
    <t>5-4*</t>
  </si>
  <si>
    <t>5-2*</t>
  </si>
  <si>
    <t>Резистор омлт 0.125 100ом</t>
  </si>
  <si>
    <t>5-23515*</t>
  </si>
  <si>
    <t>Резистор омлт 0.125 360 ом</t>
  </si>
  <si>
    <t>5-23522*</t>
  </si>
  <si>
    <t>Резистор омлт 0.125 390 ом</t>
  </si>
  <si>
    <t>5-23523*</t>
  </si>
  <si>
    <t>Резистор омлт 0.125 47 om</t>
  </si>
  <si>
    <t>5-23507*</t>
  </si>
  <si>
    <t>Резистор омлт 0.125 470 ом</t>
  </si>
  <si>
    <t>5-23524*</t>
  </si>
  <si>
    <t>Резистор омлт 0.125 56 om</t>
  </si>
  <si>
    <t>5-23509*</t>
  </si>
  <si>
    <t>Резистор омлт 0.125 750ом</t>
  </si>
  <si>
    <t>5-23526*</t>
  </si>
  <si>
    <t>Резистор омлт 0.125 8.2 om</t>
  </si>
  <si>
    <t>5-23504*</t>
  </si>
  <si>
    <t>Резистор С2 33Н 2 16 ОМ</t>
  </si>
  <si>
    <t>5-9512*</t>
  </si>
  <si>
    <t>Резистор С2 33Н 210 ОМ</t>
  </si>
  <si>
    <t>5-9511*</t>
  </si>
  <si>
    <t>5-8378*</t>
  </si>
  <si>
    <t>5-23655*</t>
  </si>
  <si>
    <t>5-23658*</t>
  </si>
  <si>
    <t>5-23656*</t>
  </si>
  <si>
    <t>5-23657*</t>
  </si>
  <si>
    <t>5-8540*</t>
  </si>
  <si>
    <t>5-9207*</t>
  </si>
  <si>
    <t>5-9699</t>
  </si>
  <si>
    <t>5-9183*</t>
  </si>
  <si>
    <t>5-10499</t>
  </si>
  <si>
    <t>5-10651</t>
  </si>
  <si>
    <t>Резонатор III В18БХ40971К127</t>
  </si>
  <si>
    <t>5-8824*</t>
  </si>
  <si>
    <t>5-9239/1</t>
  </si>
  <si>
    <t>5-8711/3</t>
  </si>
  <si>
    <t>5-9208*</t>
  </si>
  <si>
    <t>5-10450</t>
  </si>
  <si>
    <t>Реле РЭС48Б РС4.590.201</t>
  </si>
  <si>
    <t>5-9140*</t>
  </si>
  <si>
    <t>Реле РЭС55а 0001</t>
  </si>
  <si>
    <t>5-8377*</t>
  </si>
  <si>
    <t>5-8950/3</t>
  </si>
  <si>
    <t>Реле ТКЕ 26 П1Г</t>
  </si>
  <si>
    <t>5-10458</t>
  </si>
  <si>
    <t>5-9130*</t>
  </si>
  <si>
    <t>5-8823*</t>
  </si>
  <si>
    <t>Розетка 2РМДТ18КП4Г5В1</t>
  </si>
  <si>
    <t>5-11980</t>
  </si>
  <si>
    <t>5-10999/1</t>
  </si>
  <si>
    <t>Розетка 2РТ48П9ЭШ7А</t>
  </si>
  <si>
    <t>5-7913*</t>
  </si>
  <si>
    <t>5-8352*</t>
  </si>
  <si>
    <t>5-8382/5</t>
  </si>
  <si>
    <t>5-8382*</t>
  </si>
  <si>
    <t>5-10283</t>
  </si>
  <si>
    <t>5-8218*</t>
  </si>
  <si>
    <t>5-8386</t>
  </si>
  <si>
    <t>Розетка рг3куг2т2г4тв</t>
  </si>
  <si>
    <t>5-8392*</t>
  </si>
  <si>
    <t>5-10011</t>
  </si>
  <si>
    <t>5-10009</t>
  </si>
  <si>
    <t>5-10600</t>
  </si>
  <si>
    <t>Сальник 12х28х7А</t>
  </si>
  <si>
    <t>5-8832*</t>
  </si>
  <si>
    <t>5-8827*</t>
  </si>
  <si>
    <t>5-8828*</t>
  </si>
  <si>
    <t>5-8829*</t>
  </si>
  <si>
    <t>5-8830*</t>
  </si>
  <si>
    <t>5-8831*</t>
  </si>
  <si>
    <t>Сальник 28х42х10</t>
  </si>
  <si>
    <t>5-8833*</t>
  </si>
  <si>
    <t>Сальник 42х58</t>
  </si>
  <si>
    <t>5-8598*</t>
  </si>
  <si>
    <t>Сальник ТС14х28х7</t>
  </si>
  <si>
    <t>5-8834*</t>
  </si>
  <si>
    <t>Сальник ТС18х35х7</t>
  </si>
  <si>
    <t>5-8836*</t>
  </si>
  <si>
    <t>Сальник ТС42х60х10</t>
  </si>
  <si>
    <t>5-8835*</t>
  </si>
  <si>
    <t>Светильник ПС-60-2М</t>
  </si>
  <si>
    <t>5-8735</t>
  </si>
  <si>
    <t>5-10649</t>
  </si>
  <si>
    <t>Светодиод 3Л107Б</t>
  </si>
  <si>
    <t>5-9481*</t>
  </si>
  <si>
    <t>Светодиод 3Л341А</t>
  </si>
  <si>
    <t>5-8169*</t>
  </si>
  <si>
    <t>Светодиод 3Л341Г</t>
  </si>
  <si>
    <t>5-9619</t>
  </si>
  <si>
    <t>5-10620</t>
  </si>
  <si>
    <t>5-10908</t>
  </si>
  <si>
    <t>5-10300</t>
  </si>
  <si>
    <t>5-8760</t>
  </si>
  <si>
    <t>5-10286</t>
  </si>
  <si>
    <t>5-10426</t>
  </si>
  <si>
    <t>5-6135*</t>
  </si>
  <si>
    <t>5-8161*</t>
  </si>
  <si>
    <t>Стабилитрон 2С175Ж</t>
  </si>
  <si>
    <t>5-9617</t>
  </si>
  <si>
    <t>Стабилитрон 2С175Ж СМЗ,362,825ТУ</t>
  </si>
  <si>
    <t>5-9617/2</t>
  </si>
  <si>
    <t>Стабилитрон 3а 111а</t>
  </si>
  <si>
    <t>5-7861*</t>
  </si>
  <si>
    <t>5-9675</t>
  </si>
  <si>
    <t>5-11201*</t>
  </si>
  <si>
    <t>5-9902*</t>
  </si>
  <si>
    <t>5-8774*</t>
  </si>
  <si>
    <t>5-9157*</t>
  </si>
  <si>
    <t>5-10955</t>
  </si>
  <si>
    <t>5-16002/1</t>
  </si>
  <si>
    <t>5-10671</t>
  </si>
  <si>
    <t>5-9600</t>
  </si>
  <si>
    <t>5-7876*</t>
  </si>
  <si>
    <t>5-8186*</t>
  </si>
  <si>
    <t>Транзистор 1ТС609Б</t>
  </si>
  <si>
    <t>5-9261*</t>
  </si>
  <si>
    <t>Транзистор 2 SК 241</t>
  </si>
  <si>
    <t>5-8527*</t>
  </si>
  <si>
    <t>Транзистор 2 Т 818 А</t>
  </si>
  <si>
    <t>5-2468</t>
  </si>
  <si>
    <t>Транзистор 2sc1213</t>
  </si>
  <si>
    <t>5-9719*</t>
  </si>
  <si>
    <t>Транзистор 2SC2271D</t>
  </si>
  <si>
    <t>5-10235*</t>
  </si>
  <si>
    <t>Транзистор 2sk 727</t>
  </si>
  <si>
    <t>5-10086*</t>
  </si>
  <si>
    <t>Транзистор 2SС 1971</t>
  </si>
  <si>
    <t>5-7966*</t>
  </si>
  <si>
    <t>Транзистор 2п103а 6341138795</t>
  </si>
  <si>
    <t>5-2480*</t>
  </si>
  <si>
    <t>Транзистор 2п103в 6341138815</t>
  </si>
  <si>
    <t>5-2481*</t>
  </si>
  <si>
    <t>Транзистор 2п301а 6341139305</t>
  </si>
  <si>
    <t>5-2485*</t>
  </si>
  <si>
    <t>Транзистор 2П302А</t>
  </si>
  <si>
    <t>5-2487*</t>
  </si>
  <si>
    <t>Транзистор 2П302б</t>
  </si>
  <si>
    <t>5-8331*</t>
  </si>
  <si>
    <t>Транзистор 2п303а 6341139505</t>
  </si>
  <si>
    <t>5-2492*</t>
  </si>
  <si>
    <t>Транзистор 2п303б 6341139515</t>
  </si>
  <si>
    <t>5-2493*</t>
  </si>
  <si>
    <t>Транзистор 2П303Г</t>
  </si>
  <si>
    <t>5-9692</t>
  </si>
  <si>
    <t>5-2495*</t>
  </si>
  <si>
    <t>Транзистор 2п305б 6341139445</t>
  </si>
  <si>
    <t>5-2489*</t>
  </si>
  <si>
    <t>Транзистор 2п305г 6341139465</t>
  </si>
  <si>
    <t>5-2491*</t>
  </si>
  <si>
    <t>Транзистор 2п306а</t>
  </si>
  <si>
    <t>5-2515*</t>
  </si>
  <si>
    <t>Транзистор 2п306б</t>
  </si>
  <si>
    <t>5-2514*</t>
  </si>
  <si>
    <t>Транзистор 2п306в 6341139655</t>
  </si>
  <si>
    <t>5-10803*</t>
  </si>
  <si>
    <t>Транзистор 2п350а 6341140145</t>
  </si>
  <si>
    <t>5-2497*</t>
  </si>
  <si>
    <t>Транзистор 2п350б 6341140155</t>
  </si>
  <si>
    <t>5-2498*</t>
  </si>
  <si>
    <t>Транзистор 2п904а 6341140505</t>
  </si>
  <si>
    <t>5-2502*</t>
  </si>
  <si>
    <t>Транзистор 2т 3101а2</t>
  </si>
  <si>
    <t>5-7835*</t>
  </si>
  <si>
    <t>Транзистор 2т 312 В 6341126175</t>
  </si>
  <si>
    <t>5-2367*</t>
  </si>
  <si>
    <t>Транзистор 2Т 312А</t>
  </si>
  <si>
    <t>5-2366*</t>
  </si>
  <si>
    <t>Транзистор 2т 312б 6341126165</t>
  </si>
  <si>
    <t>5-2508*</t>
  </si>
  <si>
    <t>Транзистор 2т 399а</t>
  </si>
  <si>
    <t>5-8290*</t>
  </si>
  <si>
    <t>Транзистор 2Т 635А</t>
  </si>
  <si>
    <t>5-8533*</t>
  </si>
  <si>
    <t>Транзистор 2Т 803А</t>
  </si>
  <si>
    <t>5-2465*</t>
  </si>
  <si>
    <t>Транзистор 2т 968а</t>
  </si>
  <si>
    <t>5-8297*</t>
  </si>
  <si>
    <t>Транзистор 2т104б 6341123565</t>
  </si>
  <si>
    <t>5-2332*</t>
  </si>
  <si>
    <t>Транзистор 2т117а 5 ос 91г.</t>
  </si>
  <si>
    <t>5-2333</t>
  </si>
  <si>
    <t>Транзистор 2Т117Б</t>
  </si>
  <si>
    <t>5-2334</t>
  </si>
  <si>
    <t>Транзистор 2Т117Г</t>
  </si>
  <si>
    <t>5-8272*</t>
  </si>
  <si>
    <t>Транзистор 2т201а 6341124135</t>
  </si>
  <si>
    <t>5-2336*</t>
  </si>
  <si>
    <t>Транзистор 2т201б 6341124145</t>
  </si>
  <si>
    <t>5-10186*</t>
  </si>
  <si>
    <t>Транзистор 2Т201В 6341124155</t>
  </si>
  <si>
    <t>5-2338*</t>
  </si>
  <si>
    <t>Транзистор 2Т203А</t>
  </si>
  <si>
    <t>5-2339*</t>
  </si>
  <si>
    <t>5-2339/1</t>
  </si>
  <si>
    <t>Транзистор 2Т203Б</t>
  </si>
  <si>
    <t>5-2340</t>
  </si>
  <si>
    <t>Транзистор 2Т203В 6341124205</t>
  </si>
  <si>
    <t>5-2341*</t>
  </si>
  <si>
    <t>Транзистор 2т203г 5 никель 2001</t>
  </si>
  <si>
    <t>5-2342</t>
  </si>
  <si>
    <t>Транзистор 2т208а 6341124265</t>
  </si>
  <si>
    <t>5-2343*</t>
  </si>
  <si>
    <t>Транзистор 2т208б 6341124275</t>
  </si>
  <si>
    <t>5-2344*</t>
  </si>
  <si>
    <t>Транзистор 2т208ж</t>
  </si>
  <si>
    <t>5-8248*</t>
  </si>
  <si>
    <t>Транзистор 2т208л</t>
  </si>
  <si>
    <t>5-8184*</t>
  </si>
  <si>
    <t>Транзистор 2Т208М</t>
  </si>
  <si>
    <t>5-2347</t>
  </si>
  <si>
    <t>Транзистор 2т301г 6341125955</t>
  </si>
  <si>
    <t>5-2362*</t>
  </si>
  <si>
    <t>Транзистор 2т301д 6341125965</t>
  </si>
  <si>
    <t>5-2363*</t>
  </si>
  <si>
    <t>Транзистор 2т306а 6341128855</t>
  </si>
  <si>
    <t>5-2382*</t>
  </si>
  <si>
    <t>Транзистор 2Т306Б</t>
  </si>
  <si>
    <t>5-9394*</t>
  </si>
  <si>
    <t>Транзистор 2т306в 6341128875</t>
  </si>
  <si>
    <t>5-2383*</t>
  </si>
  <si>
    <t>5-11012</t>
  </si>
  <si>
    <t>Транзистор 2т313а 6341127595</t>
  </si>
  <si>
    <t>5-2505*</t>
  </si>
  <si>
    <t>Транзистор 2Т313Б</t>
  </si>
  <si>
    <t>5-2504</t>
  </si>
  <si>
    <t>Транзистор 2т316а 6341128945</t>
  </si>
  <si>
    <t>5-2384*</t>
  </si>
  <si>
    <t>Транзистор 2Т316Б 6341128955</t>
  </si>
  <si>
    <t>5-2385*</t>
  </si>
  <si>
    <t>5-2386*</t>
  </si>
  <si>
    <t>Транзистор 2т316г 6341128975</t>
  </si>
  <si>
    <t>5-2387*</t>
  </si>
  <si>
    <t>Транзистор 2т316д 6341128985</t>
  </si>
  <si>
    <t>5-2388*</t>
  </si>
  <si>
    <t>Транзистор 2т325а 6341129245</t>
  </si>
  <si>
    <t>5-2389*</t>
  </si>
  <si>
    <t>Транзистор 2т325в 6341129265</t>
  </si>
  <si>
    <t>5-2391*</t>
  </si>
  <si>
    <t>Транзистор 2Т326А</t>
  </si>
  <si>
    <t>5-8522</t>
  </si>
  <si>
    <t>Транзистор 2Т326Б</t>
  </si>
  <si>
    <t>5-2392*</t>
  </si>
  <si>
    <t>Транзистор 2т355а 6341129915</t>
  </si>
  <si>
    <t>5-2395*</t>
  </si>
  <si>
    <t>Транзистор 2т363а 6341129825</t>
  </si>
  <si>
    <t>5-2393*</t>
  </si>
  <si>
    <t>Транзистор 2т363б 6341129835</t>
  </si>
  <si>
    <t>5-2394*</t>
  </si>
  <si>
    <t>Транзистор 2Т368А 2014г. "5"</t>
  </si>
  <si>
    <t>5-9148/1</t>
  </si>
  <si>
    <t>Транзистор 2Т368Б</t>
  </si>
  <si>
    <t>5-7841*</t>
  </si>
  <si>
    <t>Транзистор 2Т371А</t>
  </si>
  <si>
    <t>5-2398</t>
  </si>
  <si>
    <t>Транзистор 2т372а 6341130235</t>
  </si>
  <si>
    <t>5-2396*</t>
  </si>
  <si>
    <t>Транзистор 2т382а 6341130515</t>
  </si>
  <si>
    <t>5-2399*</t>
  </si>
  <si>
    <t>Транзистор 2Т504А</t>
  </si>
  <si>
    <t>5-9144*</t>
  </si>
  <si>
    <t>Транзистор 2т602а</t>
  </si>
  <si>
    <t>5-2415*</t>
  </si>
  <si>
    <t>Транзистор 2т602б 6341132275</t>
  </si>
  <si>
    <t>5-2416*</t>
  </si>
  <si>
    <t>Транзистор 2Т603А</t>
  </si>
  <si>
    <t>5-2417*</t>
  </si>
  <si>
    <t>Транзистор 2Т603Б</t>
  </si>
  <si>
    <t>5-2517*</t>
  </si>
  <si>
    <t>Транзистор 2т603г 6341132335</t>
  </si>
  <si>
    <t>5-2418*</t>
  </si>
  <si>
    <t>Транзистор 2Т608А</t>
  </si>
  <si>
    <t>5-8180*</t>
  </si>
  <si>
    <t>Транзистор 2т610а 6341133435</t>
  </si>
  <si>
    <t>5-2423*</t>
  </si>
  <si>
    <t>Транзистор 2т630а 6341132635</t>
  </si>
  <si>
    <t>5-2421*</t>
  </si>
  <si>
    <t>Транзистор 2Т634А2</t>
  </si>
  <si>
    <t>5-9542*</t>
  </si>
  <si>
    <t>Транзистор 2Т704А</t>
  </si>
  <si>
    <t>5-10409</t>
  </si>
  <si>
    <t>Транзистор 2Т704Б</t>
  </si>
  <si>
    <t>5-9419*</t>
  </si>
  <si>
    <t>Транзистор 2т807а</t>
  </si>
  <si>
    <t>5-10127*</t>
  </si>
  <si>
    <t>Транзистор 2т807б 6223225125</t>
  </si>
  <si>
    <t>5-2507*</t>
  </si>
  <si>
    <t>Транзистор 2Т808А 6341135145</t>
  </si>
  <si>
    <t>5-2466*</t>
  </si>
  <si>
    <t>Транзистор 2Т809А</t>
  </si>
  <si>
    <t>5-2467*</t>
  </si>
  <si>
    <t>Транзистор 2Т818В</t>
  </si>
  <si>
    <t>5-8712</t>
  </si>
  <si>
    <t>Транзистор 2т819а 6341148575</t>
  </si>
  <si>
    <t>5-2469*</t>
  </si>
  <si>
    <t>Транзистор 2т827а</t>
  </si>
  <si>
    <t>5-2540*</t>
  </si>
  <si>
    <t>Транзистор 2Т828А</t>
  </si>
  <si>
    <t>5-9283*</t>
  </si>
  <si>
    <t>Транзистор 2Т830А</t>
  </si>
  <si>
    <t>5-7843*</t>
  </si>
  <si>
    <t>Транзистор 2Т831Г</t>
  </si>
  <si>
    <t>5-10185/2</t>
  </si>
  <si>
    <t>Транзистор 2Т841А</t>
  </si>
  <si>
    <t>5-9052*</t>
  </si>
  <si>
    <t>Транзистор 2т903а 6341136635</t>
  </si>
  <si>
    <t>5-2474*</t>
  </si>
  <si>
    <t>Транзистор 2Т903Б</t>
  </si>
  <si>
    <t>5-10804*</t>
  </si>
  <si>
    <t>Транзистор 2т904а 6341137615</t>
  </si>
  <si>
    <t>5-2476*</t>
  </si>
  <si>
    <t>Транзистор 2Т908А</t>
  </si>
  <si>
    <t>5-10125*</t>
  </si>
  <si>
    <t>Транзистор 2т909а 6341137675</t>
  </si>
  <si>
    <t>5-10195*</t>
  </si>
  <si>
    <t>Транзистор 2т911б 6341136705</t>
  </si>
  <si>
    <t>5-2475*</t>
  </si>
  <si>
    <t>Транзистор 2Т913А</t>
  </si>
  <si>
    <t>5-2546*</t>
  </si>
  <si>
    <t>Транзистор 2т913б 6341137745</t>
  </si>
  <si>
    <t>5-2477*</t>
  </si>
  <si>
    <t>Транзистор 2Т914А</t>
  </si>
  <si>
    <t>5-2478*</t>
  </si>
  <si>
    <t>Транзистор 2т919в</t>
  </si>
  <si>
    <t>5-8175*</t>
  </si>
  <si>
    <t>Транзистор 2т921а</t>
  </si>
  <si>
    <t>5-10187*</t>
  </si>
  <si>
    <t>Транзистор 2Т926А</t>
  </si>
  <si>
    <t>5-8999*</t>
  </si>
  <si>
    <t>Транзистор 2т928а 6341137935</t>
  </si>
  <si>
    <t>5-2479*</t>
  </si>
  <si>
    <t>Транзистор 2т928б</t>
  </si>
  <si>
    <t>5-8231*</t>
  </si>
  <si>
    <t>Транзистор 2т933а</t>
  </si>
  <si>
    <t>5-8289*</t>
  </si>
  <si>
    <t>Транзистор 2Т934А</t>
  </si>
  <si>
    <t>5-5711*</t>
  </si>
  <si>
    <t>Транзистор 2т935а</t>
  </si>
  <si>
    <t>5-8288*</t>
  </si>
  <si>
    <t>Транзистор 2Т948Б</t>
  </si>
  <si>
    <t>5-9543*</t>
  </si>
  <si>
    <t>Транзистор 2тс613а</t>
  </si>
  <si>
    <t>5-2511*</t>
  </si>
  <si>
    <t>Транзистор 2ТС613Б</t>
  </si>
  <si>
    <t>5-2512*</t>
  </si>
  <si>
    <t>Транзистор 2ТС622А</t>
  </si>
  <si>
    <t>5-2513*</t>
  </si>
  <si>
    <t>Транзистор BD131 MBR</t>
  </si>
  <si>
    <t>5-5696*</t>
  </si>
  <si>
    <t>Транзистор BD231 MBR</t>
  </si>
  <si>
    <t>5-5695*</t>
  </si>
  <si>
    <t>5-5706*</t>
  </si>
  <si>
    <t>5-5709*</t>
  </si>
  <si>
    <t>Транзистор but11a</t>
  </si>
  <si>
    <t>5-2871*</t>
  </si>
  <si>
    <t>Транзистор BUV48 A MBR</t>
  </si>
  <si>
    <t>5-2874*</t>
  </si>
  <si>
    <t>5-5707*</t>
  </si>
  <si>
    <t>Транзистор IRF 740</t>
  </si>
  <si>
    <t>5-7818*</t>
  </si>
  <si>
    <t>Транзистор irf63MBR</t>
  </si>
  <si>
    <t>5-5700*</t>
  </si>
  <si>
    <t>Транзистор IRFS 634а</t>
  </si>
  <si>
    <t>5-7867*</t>
  </si>
  <si>
    <t>5-5698*</t>
  </si>
  <si>
    <t>Транзистор RFP50N06</t>
  </si>
  <si>
    <t>5-7914*</t>
  </si>
  <si>
    <t>5-5704*</t>
  </si>
  <si>
    <t>5-5705*</t>
  </si>
  <si>
    <t>5-5702*</t>
  </si>
  <si>
    <t>5-5701*</t>
  </si>
  <si>
    <t>Транзистор ГТ108А</t>
  </si>
  <si>
    <t>5-8654*</t>
  </si>
  <si>
    <t>Транзистор гт108б 6341122391</t>
  </si>
  <si>
    <t>5-10198*</t>
  </si>
  <si>
    <t>Транзистор гт703в</t>
  </si>
  <si>
    <t>5-6520*</t>
  </si>
  <si>
    <t>Транзистор кп 303г</t>
  </si>
  <si>
    <t>5-23480*</t>
  </si>
  <si>
    <t>Транзистор кп 303е</t>
  </si>
  <si>
    <t>5-23481*</t>
  </si>
  <si>
    <t>Транзистор кп 313а</t>
  </si>
  <si>
    <t>5-23482*</t>
  </si>
  <si>
    <t>Транзистор кп303ж 6341139621</t>
  </si>
  <si>
    <t>5-2484*</t>
  </si>
  <si>
    <t>Транзистор кп303и</t>
  </si>
  <si>
    <t>5-7844*</t>
  </si>
  <si>
    <t>Транзистор кп305е</t>
  </si>
  <si>
    <t>5-10155*</t>
  </si>
  <si>
    <t>Транзистор кт 209г</t>
  </si>
  <si>
    <t>5-23341*</t>
  </si>
  <si>
    <t>Транзистор кт 209е</t>
  </si>
  <si>
    <t>5-1471*</t>
  </si>
  <si>
    <t>Транзистор кт 209ж</t>
  </si>
  <si>
    <t>5-23342*</t>
  </si>
  <si>
    <t>Транзистор кт 209л</t>
  </si>
  <si>
    <t>5-5239*</t>
  </si>
  <si>
    <t>Транзистор кт 209м</t>
  </si>
  <si>
    <t>5-5170*</t>
  </si>
  <si>
    <t>Транзистор кт 302 бм</t>
  </si>
  <si>
    <t>5-23343*</t>
  </si>
  <si>
    <t>Транзистор кт 3102 гм</t>
  </si>
  <si>
    <t>5-6052*</t>
  </si>
  <si>
    <t>Транзистор кт 3102а</t>
  </si>
  <si>
    <t>5-5051*</t>
  </si>
  <si>
    <t>Транзистор кт 3102б</t>
  </si>
  <si>
    <t>5-5089*</t>
  </si>
  <si>
    <t>Транзистор кт 3102в</t>
  </si>
  <si>
    <t>5-5079*</t>
  </si>
  <si>
    <t>Транзистор кт 3117б</t>
  </si>
  <si>
    <t>5-5576*</t>
  </si>
  <si>
    <t>Транзистор кт 3129б9</t>
  </si>
  <si>
    <t>5-23362*</t>
  </si>
  <si>
    <t>5-23333*</t>
  </si>
  <si>
    <t>Транзистор кт 315г</t>
  </si>
  <si>
    <t>5-5274*</t>
  </si>
  <si>
    <t>Транзистор кт 316бм</t>
  </si>
  <si>
    <t>5-23344*</t>
  </si>
  <si>
    <t>Транзистор кт 325вм</t>
  </si>
  <si>
    <t>5-5335*</t>
  </si>
  <si>
    <t>Транзистор кт 342ам</t>
  </si>
  <si>
    <t>5-5078*</t>
  </si>
  <si>
    <t>Транзистор кт 342бм</t>
  </si>
  <si>
    <t>5-23345*</t>
  </si>
  <si>
    <t>Транзистор кт 342в</t>
  </si>
  <si>
    <t>5-5140*</t>
  </si>
  <si>
    <t>Транзистор кт 345а</t>
  </si>
  <si>
    <t>5-23346*</t>
  </si>
  <si>
    <t>Транзистор кт 355а</t>
  </si>
  <si>
    <t>5-5050*</t>
  </si>
  <si>
    <t>Транзистор кт 361г</t>
  </si>
  <si>
    <t>5-829*</t>
  </si>
  <si>
    <t>Транзистор кт 368</t>
  </si>
  <si>
    <t>5-5615*</t>
  </si>
  <si>
    <t>Транзистор кт 368ам</t>
  </si>
  <si>
    <t>5-23347*</t>
  </si>
  <si>
    <t>Транзистор кт 372а</t>
  </si>
  <si>
    <t>5-5088*</t>
  </si>
  <si>
    <t>Транзистор КТ 502 Д</t>
  </si>
  <si>
    <t>5-2696*</t>
  </si>
  <si>
    <t>Транзистор кт 503б</t>
  </si>
  <si>
    <t>5-23350*</t>
  </si>
  <si>
    <t>Транзистор кт 503е</t>
  </si>
  <si>
    <t>5-1753*</t>
  </si>
  <si>
    <t>Транзистор кт 602б</t>
  </si>
  <si>
    <t>5-5031*</t>
  </si>
  <si>
    <t>Транзистор кт 602бм</t>
  </si>
  <si>
    <t>5-23351*</t>
  </si>
  <si>
    <t>Транзистор кт 610а</t>
  </si>
  <si>
    <t>5-5139*</t>
  </si>
  <si>
    <t>Транзистор кт 630б</t>
  </si>
  <si>
    <t>5-5141*</t>
  </si>
  <si>
    <t>Транзистор кт 630е</t>
  </si>
  <si>
    <t>5-5602*</t>
  </si>
  <si>
    <t>Транзистор кт 645а</t>
  </si>
  <si>
    <t>5-23354*</t>
  </si>
  <si>
    <t>Транзистор кт 645б</t>
  </si>
  <si>
    <t>5-23355*</t>
  </si>
  <si>
    <t>Транзистор кт 646а</t>
  </si>
  <si>
    <t>5-1491*</t>
  </si>
  <si>
    <t>Транзистор КТ 802А</t>
  </si>
  <si>
    <t>5-10231*</t>
  </si>
  <si>
    <t>Транзистор кт 805 ам</t>
  </si>
  <si>
    <t>5-5243*</t>
  </si>
  <si>
    <t>Транзистор кт 805им</t>
  </si>
  <si>
    <t>5-23356*</t>
  </si>
  <si>
    <t>Транзистор кт 808 АМ</t>
  </si>
  <si>
    <t>5-13180</t>
  </si>
  <si>
    <t>Транзистор кт 812В</t>
  </si>
  <si>
    <t>5-13180/1</t>
  </si>
  <si>
    <t>Транзистор кт 817в</t>
  </si>
  <si>
    <t>5-23358*</t>
  </si>
  <si>
    <t>Транзистор кт 818 г</t>
  </si>
  <si>
    <t>5-7471*</t>
  </si>
  <si>
    <t>Транзистор кт 818гм</t>
  </si>
  <si>
    <t>5-6701*</t>
  </si>
  <si>
    <t>Транзистор кт 819а</t>
  </si>
  <si>
    <t>5-5202*</t>
  </si>
  <si>
    <t>Транзистор кт 819б</t>
  </si>
  <si>
    <t>5-5306*</t>
  </si>
  <si>
    <t>Транзистор кт 819гм</t>
  </si>
  <si>
    <t>5-5453*</t>
  </si>
  <si>
    <t>Транзистор кт 826а</t>
  </si>
  <si>
    <t>5-23359*</t>
  </si>
  <si>
    <t>Транзистор кт 826б</t>
  </si>
  <si>
    <t>5-5575*</t>
  </si>
  <si>
    <t>Транзистор кт 839а</t>
  </si>
  <si>
    <t>5-5593*</t>
  </si>
  <si>
    <t>Транзистор кт 840а</t>
  </si>
  <si>
    <t>5-5592*</t>
  </si>
  <si>
    <t>Транзистор кт 846а</t>
  </si>
  <si>
    <t>5-5604*</t>
  </si>
  <si>
    <t>Транзистор кт 847а</t>
  </si>
  <si>
    <t>5-6581*</t>
  </si>
  <si>
    <t>Транзистор кт 908б</t>
  </si>
  <si>
    <t>5-23360*</t>
  </si>
  <si>
    <t>Транзистор кт 940а</t>
  </si>
  <si>
    <t>5-23361*</t>
  </si>
  <si>
    <t>Транзистор кт 972а</t>
  </si>
  <si>
    <t>5-5256*</t>
  </si>
  <si>
    <t>Транзистор кт 973а</t>
  </si>
  <si>
    <t>5-5257*</t>
  </si>
  <si>
    <t>Транзистор кт 973б</t>
  </si>
  <si>
    <t>5-1490*</t>
  </si>
  <si>
    <t>Транзистор кт202а 6341124091</t>
  </si>
  <si>
    <t>5-10197*</t>
  </si>
  <si>
    <t>Транзистор кт202е</t>
  </si>
  <si>
    <t>5-10196*</t>
  </si>
  <si>
    <t>Транзистор КТ203Б</t>
  </si>
  <si>
    <t>5-8655*</t>
  </si>
  <si>
    <t>Транзистор кт209б 6341124581</t>
  </si>
  <si>
    <t>5-2335*</t>
  </si>
  <si>
    <t>Транзистор кт3107б 6341127481</t>
  </si>
  <si>
    <t>5-2361*</t>
  </si>
  <si>
    <t>Транзистор КТ3108А</t>
  </si>
  <si>
    <t>5-9054*</t>
  </si>
  <si>
    <t>Транзистор КТ3117А</t>
  </si>
  <si>
    <t>5-2473*</t>
  </si>
  <si>
    <t>Транзистор кт342б 6341129671</t>
  </si>
  <si>
    <t>5-2381*</t>
  </si>
  <si>
    <t>Транзистор кт349в 6341129531</t>
  </si>
  <si>
    <t>5-10129*</t>
  </si>
  <si>
    <t>Транзистор КТ361Б</t>
  </si>
  <si>
    <t>5-8656*</t>
  </si>
  <si>
    <t>Транзистор кт361в</t>
  </si>
  <si>
    <t>5-10116*</t>
  </si>
  <si>
    <t>Транзистор кт368а</t>
  </si>
  <si>
    <t>5-23348*</t>
  </si>
  <si>
    <t>Транзистор кт501л</t>
  </si>
  <si>
    <t>5-23637*</t>
  </si>
  <si>
    <t>Транзистор КТ501М</t>
  </si>
  <si>
    <t>5-23638*</t>
  </si>
  <si>
    <t>Транзистор кт502а 6341131941</t>
  </si>
  <si>
    <t>5-2407*</t>
  </si>
  <si>
    <t>Транзистор кт502б 6341131951</t>
  </si>
  <si>
    <t>5-2408*</t>
  </si>
  <si>
    <t>Транзистор кт502е 6341132051</t>
  </si>
  <si>
    <t>5-2409*</t>
  </si>
  <si>
    <t>Транзистор кт601а 6341132251</t>
  </si>
  <si>
    <t>5-2412*</t>
  </si>
  <si>
    <t>Транзистор КТ606А</t>
  </si>
  <si>
    <t>5-2422</t>
  </si>
  <si>
    <t>Транзистор КТ608Б</t>
  </si>
  <si>
    <t>5-6493*</t>
  </si>
  <si>
    <t>Транзистор кт626а 6341132691</t>
  </si>
  <si>
    <t>5-2503*</t>
  </si>
  <si>
    <t>Транзистор кт626в 6341132711</t>
  </si>
  <si>
    <t>5-2413*</t>
  </si>
  <si>
    <t>Транзистор кт801а 6341135051</t>
  </si>
  <si>
    <t>5-2454*</t>
  </si>
  <si>
    <t>Транзистор кт805б 6341135101</t>
  </si>
  <si>
    <t>5-2455*</t>
  </si>
  <si>
    <t>Транзистор кт807а 6341135121</t>
  </si>
  <si>
    <t>5-2456*</t>
  </si>
  <si>
    <t>Транзистор кт814а 6341135211</t>
  </si>
  <si>
    <t>5-2458*</t>
  </si>
  <si>
    <t>5-2459*</t>
  </si>
  <si>
    <t>Транзистор кт815г 6341135431</t>
  </si>
  <si>
    <t>5-2025*</t>
  </si>
  <si>
    <t>Транзистор кт816а 6341135271</t>
  </si>
  <si>
    <t>5-2461*</t>
  </si>
  <si>
    <t>Транзистор кт816г</t>
  </si>
  <si>
    <t>5-8526*</t>
  </si>
  <si>
    <t>Транзистор КТ825Б(А)</t>
  </si>
  <si>
    <t>5-9292*</t>
  </si>
  <si>
    <t>Транзистор кт825е</t>
  </si>
  <si>
    <t>5-2506*</t>
  </si>
  <si>
    <t>Транзистор кт829а</t>
  </si>
  <si>
    <t>5-2525*</t>
  </si>
  <si>
    <t>Транзистор кт829б</t>
  </si>
  <si>
    <t>5-2538*</t>
  </si>
  <si>
    <t>Транзистор кт829в</t>
  </si>
  <si>
    <t>5-2524*</t>
  </si>
  <si>
    <t>Транзистор кт829г</t>
  </si>
  <si>
    <t>5-2537*</t>
  </si>
  <si>
    <t>Транзистор кт834в</t>
  </si>
  <si>
    <t>5-2539*</t>
  </si>
  <si>
    <t>Транзистор кт837в</t>
  </si>
  <si>
    <t>5-5539*</t>
  </si>
  <si>
    <t>Транзистор кт837г</t>
  </si>
  <si>
    <t>5-5598*</t>
  </si>
  <si>
    <t>Транзистор кт837д</t>
  </si>
  <si>
    <t>5-5599*</t>
  </si>
  <si>
    <t>Транзистор кт837и</t>
  </si>
  <si>
    <t>5-5600*</t>
  </si>
  <si>
    <t>Транзистор кт837к</t>
  </si>
  <si>
    <t>5-5601*</t>
  </si>
  <si>
    <t>Транзистор кт838а</t>
  </si>
  <si>
    <t>5-6421*</t>
  </si>
  <si>
    <t>Транзистор кт848а</t>
  </si>
  <si>
    <t>5-2520*</t>
  </si>
  <si>
    <t>Транзистор кт858а</t>
  </si>
  <si>
    <t>5-6562*</t>
  </si>
  <si>
    <t>Транзистор кт863а</t>
  </si>
  <si>
    <t>5-6563*</t>
  </si>
  <si>
    <t>Транзистор кт897а</t>
  </si>
  <si>
    <t>5-2527*</t>
  </si>
  <si>
    <t>Транзистор КТ907А</t>
  </si>
  <si>
    <t>5-9599</t>
  </si>
  <si>
    <t>Транзистор кт922в</t>
  </si>
  <si>
    <t>5-6427*</t>
  </si>
  <si>
    <t>Транзистор кт940б 6341137191</t>
  </si>
  <si>
    <t>5-2516*</t>
  </si>
  <si>
    <t>Транзистор кт945Б</t>
  </si>
  <si>
    <t>5-5716*</t>
  </si>
  <si>
    <t>Транзистор кт972б</t>
  </si>
  <si>
    <t>5-2134*</t>
  </si>
  <si>
    <t>Транзистор1RF630/SAM</t>
  </si>
  <si>
    <t>5-2897*</t>
  </si>
  <si>
    <t>5-5710*</t>
  </si>
  <si>
    <t>5-9120*</t>
  </si>
  <si>
    <t>5-9107*</t>
  </si>
  <si>
    <t>5-10490</t>
  </si>
  <si>
    <t>5-10491</t>
  </si>
  <si>
    <t>5-11836</t>
  </si>
  <si>
    <t>5-9502*</t>
  </si>
  <si>
    <t>5-9453*</t>
  </si>
  <si>
    <t>5-12052</t>
  </si>
  <si>
    <t>Тумблер мт1</t>
  </si>
  <si>
    <t>5-11798*</t>
  </si>
  <si>
    <t>5-10293</t>
  </si>
  <si>
    <t>5-8675*</t>
  </si>
  <si>
    <t>5-8670*</t>
  </si>
  <si>
    <t>Тумблер ПТ3 10В</t>
  </si>
  <si>
    <t>5-11043</t>
  </si>
  <si>
    <t>5-11724*</t>
  </si>
  <si>
    <t>Тяга ла8 352 057</t>
  </si>
  <si>
    <t>5-6523*</t>
  </si>
  <si>
    <t>Указатель поворота УП5</t>
  </si>
  <si>
    <t>5-8807*</t>
  </si>
  <si>
    <t>5-8815*</t>
  </si>
  <si>
    <t>5-8814*</t>
  </si>
  <si>
    <t>Уплотнитель СБ 01.035</t>
  </si>
  <si>
    <t>5-8817*</t>
  </si>
  <si>
    <t>5-8816*</t>
  </si>
  <si>
    <t>Уплотнитель СБ.01х79</t>
  </si>
  <si>
    <t>5-8812*</t>
  </si>
  <si>
    <t>Уплотнитель СБ.01х83</t>
  </si>
  <si>
    <t>5-8813*</t>
  </si>
  <si>
    <t>Фильтр кфпа 1007</t>
  </si>
  <si>
    <t>5-6096*</t>
  </si>
  <si>
    <t>5-6095*</t>
  </si>
  <si>
    <t>5-6094*</t>
  </si>
  <si>
    <t>5-6092*</t>
  </si>
  <si>
    <t>5-6093*</t>
  </si>
  <si>
    <t>Флаг</t>
  </si>
  <si>
    <t>5-8784*</t>
  </si>
  <si>
    <t>Фонарь мфс</t>
  </si>
  <si>
    <t>5-6576*</t>
  </si>
  <si>
    <t>5-10501</t>
  </si>
  <si>
    <t>5-8126</t>
  </si>
  <si>
    <t>5-8127</t>
  </si>
  <si>
    <t>5-9601</t>
  </si>
  <si>
    <t>5-9219</t>
  </si>
  <si>
    <t>5-10624</t>
  </si>
  <si>
    <t>5-8920*</t>
  </si>
  <si>
    <t>5-8130*</t>
  </si>
  <si>
    <t>5-8129*</t>
  </si>
  <si>
    <t>Фотодиод КФДМ</t>
  </si>
  <si>
    <t>5-8292*</t>
  </si>
  <si>
    <t>5-10994</t>
  </si>
  <si>
    <t>5-9069</t>
  </si>
  <si>
    <t>5-9677</t>
  </si>
  <si>
    <t>Чехол</t>
  </si>
  <si>
    <t>5-8808*</t>
  </si>
  <si>
    <t>5-10700</t>
  </si>
  <si>
    <t>Штекер автомат</t>
  </si>
  <si>
    <t>5-6594*</t>
  </si>
  <si>
    <t>Шток ЛА6.366.028</t>
  </si>
  <si>
    <t>5-11683*</t>
  </si>
  <si>
    <t>5-13092*</t>
  </si>
  <si>
    <t>5-1824*</t>
  </si>
  <si>
    <t>5-13058*</t>
  </si>
  <si>
    <t>Электромагнит БК3.254.110</t>
  </si>
  <si>
    <t>5-9575</t>
  </si>
  <si>
    <t>Болт 24х120</t>
  </si>
  <si>
    <t>7-553</t>
  </si>
  <si>
    <t>7-310</t>
  </si>
  <si>
    <t>Винипласт лист 20мм</t>
  </si>
  <si>
    <t>7-174</t>
  </si>
  <si>
    <t>Винипласт лист 3мм</t>
  </si>
  <si>
    <t>7-173</t>
  </si>
  <si>
    <t>Втулка обжимная для шланга</t>
  </si>
  <si>
    <t>7-593</t>
  </si>
  <si>
    <t>7-074</t>
  </si>
  <si>
    <t>Гайка М 24</t>
  </si>
  <si>
    <t>7-554</t>
  </si>
  <si>
    <t>Гетинакс 10мм</t>
  </si>
  <si>
    <t>7-729</t>
  </si>
  <si>
    <t>Кабель DY 0,75/300/500v</t>
  </si>
  <si>
    <t>7-104</t>
  </si>
  <si>
    <t>Кабель LGY</t>
  </si>
  <si>
    <t>7-315</t>
  </si>
  <si>
    <t>Кабель ODY 4х4</t>
  </si>
  <si>
    <t>7-095</t>
  </si>
  <si>
    <t>Кабель БПВЛЭ 1,5</t>
  </si>
  <si>
    <t>7-790</t>
  </si>
  <si>
    <t>Кабель КГ 1*50</t>
  </si>
  <si>
    <t>7-297/2</t>
  </si>
  <si>
    <t>Кабель КГ 1х95</t>
  </si>
  <si>
    <t>7-665</t>
  </si>
  <si>
    <t>Кабель КГ 3*10+1*6</t>
  </si>
  <si>
    <t>7-169*</t>
  </si>
  <si>
    <t>Кабель кмпэв 12х1</t>
  </si>
  <si>
    <t>7-065</t>
  </si>
  <si>
    <t>Кабель КМПэВ7 19*1</t>
  </si>
  <si>
    <t>7-099</t>
  </si>
  <si>
    <t>Кабель КНР 24х1,5</t>
  </si>
  <si>
    <t>7-367</t>
  </si>
  <si>
    <t>Кабель КНР 2х4</t>
  </si>
  <si>
    <t>7-386</t>
  </si>
  <si>
    <t>Кабель КНР 37х1,5</t>
  </si>
  <si>
    <t>7-096</t>
  </si>
  <si>
    <t>Кабель КНРПЭ 24х0.75</t>
  </si>
  <si>
    <t>7-066</t>
  </si>
  <si>
    <t>Кабель КНРЭ 3*1</t>
  </si>
  <si>
    <t>7-280*</t>
  </si>
  <si>
    <t>Кабель кнрэтп 6х1.0</t>
  </si>
  <si>
    <t>7-064</t>
  </si>
  <si>
    <t>Кабель ксбш 6х0.75</t>
  </si>
  <si>
    <t>7-068</t>
  </si>
  <si>
    <t>Кабель КУПР 19эх0,5</t>
  </si>
  <si>
    <t>7-527</t>
  </si>
  <si>
    <t>7-534</t>
  </si>
  <si>
    <t>7-532</t>
  </si>
  <si>
    <t>7-186*</t>
  </si>
  <si>
    <t>Кабель НГРШМ 27х,1,0</t>
  </si>
  <si>
    <t>7-782</t>
  </si>
  <si>
    <t>7-102</t>
  </si>
  <si>
    <t>7-100</t>
  </si>
  <si>
    <t>7-070</t>
  </si>
  <si>
    <t>7-201/1</t>
  </si>
  <si>
    <t>7-492</t>
  </si>
  <si>
    <t>7-366</t>
  </si>
  <si>
    <t>7-101</t>
  </si>
  <si>
    <t>7-103</t>
  </si>
  <si>
    <t>Кабель РПШЭ 8х0,5</t>
  </si>
  <si>
    <t>7-524</t>
  </si>
  <si>
    <t>Кабель РПШЭМ 12х1,5</t>
  </si>
  <si>
    <t>7-525</t>
  </si>
  <si>
    <t>Кабель РПШЭМ 2х1</t>
  </si>
  <si>
    <t>7-526</t>
  </si>
  <si>
    <t>Кабель РПШЭМ 4х1,5</t>
  </si>
  <si>
    <t>7-533</t>
  </si>
  <si>
    <t>7-381/1</t>
  </si>
  <si>
    <t>7-788</t>
  </si>
  <si>
    <t>Лист х/к 1,2*1250*2500 (1шт.=31кг) ст08</t>
  </si>
  <si>
    <t>8-2079</t>
  </si>
  <si>
    <t>Накладка Р24</t>
  </si>
  <si>
    <t>7-309</t>
  </si>
  <si>
    <t>1-307</t>
  </si>
  <si>
    <t>Нипель</t>
  </si>
  <si>
    <t>7-592</t>
  </si>
  <si>
    <t>7-355/1</t>
  </si>
  <si>
    <t>Планка прижимная П2</t>
  </si>
  <si>
    <t>7-552</t>
  </si>
  <si>
    <t>Планка упорная для крепления рельса КР140</t>
  </si>
  <si>
    <t>7-551</t>
  </si>
  <si>
    <t>7-115</t>
  </si>
  <si>
    <t>Плетенка ПМЛ 16х24 У3</t>
  </si>
  <si>
    <t>7-105/11</t>
  </si>
  <si>
    <t>Провод БПВЛ 0,75</t>
  </si>
  <si>
    <t>7-676</t>
  </si>
  <si>
    <t>7-024</t>
  </si>
  <si>
    <t>Провод МГ 10</t>
  </si>
  <si>
    <t>7-718</t>
  </si>
  <si>
    <t>Провод мгтф 0,35 мм</t>
  </si>
  <si>
    <t>7-023</t>
  </si>
  <si>
    <t>Провод мгтфэ 0,07 мм</t>
  </si>
  <si>
    <t>7-022</t>
  </si>
  <si>
    <t>Провод мгтфэ 0,12 мм</t>
  </si>
  <si>
    <t>7-021</t>
  </si>
  <si>
    <t>Провод МГШВ 0,14</t>
  </si>
  <si>
    <t>7-194*</t>
  </si>
  <si>
    <t>Провод МГШВ 0,2 синий</t>
  </si>
  <si>
    <t>Провод МГШВ 0,35 белый</t>
  </si>
  <si>
    <t>Провод МГШВ 0,35 желтый</t>
  </si>
  <si>
    <t>Провод МГШВ 0,5 белый</t>
  </si>
  <si>
    <t>Провод МГШВ 0,75 белый</t>
  </si>
  <si>
    <t>Провод МГШВ 1,0</t>
  </si>
  <si>
    <t>7-193*</t>
  </si>
  <si>
    <t>Провод МГШВ 1,5 белый</t>
  </si>
  <si>
    <t>Провод МГШВ 1*0,75</t>
  </si>
  <si>
    <t>7-106</t>
  </si>
  <si>
    <t>Провод МГШВЭп 2х0,75</t>
  </si>
  <si>
    <t>7-107</t>
  </si>
  <si>
    <t>Провод нихром</t>
  </si>
  <si>
    <t>7-020</t>
  </si>
  <si>
    <t>Провод обмоточный Ф0,97</t>
  </si>
  <si>
    <t>7-025</t>
  </si>
  <si>
    <t>7-277*</t>
  </si>
  <si>
    <t>Провод ПГВА 1,5</t>
  </si>
  <si>
    <t>Провод ПГВА 2,5</t>
  </si>
  <si>
    <t>7-545/3</t>
  </si>
  <si>
    <t>Провод ПГВА 50</t>
  </si>
  <si>
    <t>7-545/2</t>
  </si>
  <si>
    <t>Провод пгво 1</t>
  </si>
  <si>
    <t>7-001</t>
  </si>
  <si>
    <t>7-002</t>
  </si>
  <si>
    <t>Провод ПЩ 10</t>
  </si>
  <si>
    <t>7-785</t>
  </si>
  <si>
    <t>7-003</t>
  </si>
  <si>
    <t>7-004</t>
  </si>
  <si>
    <t>7-005/2</t>
  </si>
  <si>
    <t>7-005</t>
  </si>
  <si>
    <t>7-006</t>
  </si>
  <si>
    <t>7-018</t>
  </si>
  <si>
    <t>7-007</t>
  </si>
  <si>
    <t>7-008</t>
  </si>
  <si>
    <t>7-009</t>
  </si>
  <si>
    <t>7-010</t>
  </si>
  <si>
    <t>7-011</t>
  </si>
  <si>
    <t>7-012</t>
  </si>
  <si>
    <t>7-013</t>
  </si>
  <si>
    <t>7-014</t>
  </si>
  <si>
    <t>7-015</t>
  </si>
  <si>
    <t>7-016</t>
  </si>
  <si>
    <t>7-017</t>
  </si>
  <si>
    <t>Провод пэшо 0.1</t>
  </si>
  <si>
    <t>7-019</t>
  </si>
  <si>
    <t>Провод РПШ 7х1,5</t>
  </si>
  <si>
    <t>7-901</t>
  </si>
  <si>
    <t>Провод РПШЭМ 4х1,0</t>
  </si>
  <si>
    <t>7-533/1</t>
  </si>
  <si>
    <t>Проволока н/с ф 0,9 мм вязальная</t>
  </si>
  <si>
    <t>7-350</t>
  </si>
  <si>
    <t>Проволока оцинкованная ф 2,0 мм</t>
  </si>
  <si>
    <t>7-678</t>
  </si>
  <si>
    <t>Проволока пружинная</t>
  </si>
  <si>
    <t>7-149</t>
  </si>
  <si>
    <t>8-825/7</t>
  </si>
  <si>
    <t>Проволока ф1.0 мм</t>
  </si>
  <si>
    <t>7-513/3</t>
  </si>
  <si>
    <t>Профиль по эскизу заказчика</t>
  </si>
  <si>
    <t>7-712</t>
  </si>
  <si>
    <t>7-071</t>
  </si>
  <si>
    <t>Пускатель магнитный пмм 1112</t>
  </si>
  <si>
    <t>7-072</t>
  </si>
  <si>
    <t>Пускатель магнитный пмт 1212с</t>
  </si>
  <si>
    <t>7-073</t>
  </si>
  <si>
    <t>7-401</t>
  </si>
  <si>
    <t>Рельсы Р24 дл. 8,0м</t>
  </si>
  <si>
    <t>7-308</t>
  </si>
  <si>
    <t>7-753</t>
  </si>
  <si>
    <t>7-423</t>
  </si>
  <si>
    <t>7-451/2</t>
  </si>
  <si>
    <t>7-493/2</t>
  </si>
  <si>
    <t>7-493/1</t>
  </si>
  <si>
    <t>7-651</t>
  </si>
  <si>
    <t>7-494</t>
  </si>
  <si>
    <t>7-416/1</t>
  </si>
  <si>
    <t>7-504</t>
  </si>
  <si>
    <t>7-450</t>
  </si>
  <si>
    <t>7-786</t>
  </si>
  <si>
    <t>7-451/1</t>
  </si>
  <si>
    <t>7-452</t>
  </si>
  <si>
    <t>7-787</t>
  </si>
  <si>
    <t>7-589</t>
  </si>
  <si>
    <t>7-414</t>
  </si>
  <si>
    <t>7-274*</t>
  </si>
  <si>
    <t>7-652</t>
  </si>
  <si>
    <t>7-424</t>
  </si>
  <si>
    <t>7-680</t>
  </si>
  <si>
    <t>7-497</t>
  </si>
  <si>
    <t>7-375</t>
  </si>
  <si>
    <t>7-078</t>
  </si>
  <si>
    <t>7-472</t>
  </si>
  <si>
    <t>Стеклотекстолит фол. 2мм</t>
  </si>
  <si>
    <t>7-082</t>
  </si>
  <si>
    <t>Текстолит 1,5 мм</t>
  </si>
  <si>
    <t>7-083</t>
  </si>
  <si>
    <t>Текстолит 12мм</t>
  </si>
  <si>
    <t>7-442</t>
  </si>
  <si>
    <t>Текстолит лист 40мм</t>
  </si>
  <si>
    <t>7-175</t>
  </si>
  <si>
    <t>7-354</t>
  </si>
  <si>
    <t>7-629</t>
  </si>
  <si>
    <t>7-747</t>
  </si>
  <si>
    <t>7-397</t>
  </si>
  <si>
    <t>7-746</t>
  </si>
  <si>
    <t>Трансформатор ТСЗМ10-74 5ом</t>
  </si>
  <si>
    <t>7-069</t>
  </si>
  <si>
    <t>7-559</t>
  </si>
  <si>
    <t>Уплотнитель 10*20</t>
  </si>
  <si>
    <t>7-165</t>
  </si>
  <si>
    <t>Уплотнитель 12*22</t>
  </si>
  <si>
    <t>8-655*</t>
  </si>
  <si>
    <t>Уплотнитель 15х15 С509</t>
  </si>
  <si>
    <t>7-730</t>
  </si>
  <si>
    <t>7-505</t>
  </si>
  <si>
    <t>Чехол для оборудования</t>
  </si>
  <si>
    <t>7-583</t>
  </si>
  <si>
    <t>Шайба 24 плоская</t>
  </si>
  <si>
    <t>7-555</t>
  </si>
  <si>
    <t>Шланг гибкий для шприца с наконечником</t>
  </si>
  <si>
    <t>Шланг гидравлический</t>
  </si>
  <si>
    <t>7-591</t>
  </si>
  <si>
    <t>Шланг для компрессора</t>
  </si>
  <si>
    <t>4-143</t>
  </si>
  <si>
    <t>Шланг для плунж.шприца(гибкий250мл)</t>
  </si>
  <si>
    <t>4-145</t>
  </si>
  <si>
    <t>7-791/1</t>
  </si>
  <si>
    <t>7-791/2</t>
  </si>
  <si>
    <t>7-725</t>
  </si>
  <si>
    <t>7-726</t>
  </si>
  <si>
    <t>7-780</t>
  </si>
  <si>
    <t>7-506</t>
  </si>
  <si>
    <t>Шнур 9х16</t>
  </si>
  <si>
    <t>7-108</t>
  </si>
  <si>
    <t>Шнур КШС 7х10х7</t>
  </si>
  <si>
    <t>7-109</t>
  </si>
  <si>
    <t>7-459</t>
  </si>
  <si>
    <t>Шприц рычажноплунжерный 400мл</t>
  </si>
  <si>
    <t>7-530</t>
  </si>
  <si>
    <t>7-636/2</t>
  </si>
  <si>
    <t>7-675</t>
  </si>
  <si>
    <t>Лестница для выездных бригад</t>
  </si>
  <si>
    <t>97/3</t>
  </si>
  <si>
    <t>Слепок для опечатывания дверей</t>
  </si>
  <si>
    <t>100/3</t>
  </si>
  <si>
    <t>Сумка для ноутбука</t>
  </si>
  <si>
    <t>1-659*</t>
  </si>
  <si>
    <t>8-1818/3</t>
  </si>
  <si>
    <t>Шумовки 6 шт</t>
  </si>
  <si>
    <t>8-896/1</t>
  </si>
  <si>
    <t>1-348*</t>
  </si>
  <si>
    <t>Жалюзи вертикальные</t>
  </si>
  <si>
    <t>1-529</t>
  </si>
  <si>
    <t>Зеркало</t>
  </si>
  <si>
    <t>6-8031*</t>
  </si>
  <si>
    <t>Клавиатура Logitech K120</t>
  </si>
  <si>
    <t>8-1866</t>
  </si>
  <si>
    <t>8-1825/5</t>
  </si>
  <si>
    <t>8-581/3</t>
  </si>
  <si>
    <t>6-8067*</t>
  </si>
  <si>
    <t>1-373*</t>
  </si>
  <si>
    <t>Стул</t>
  </si>
  <si>
    <t>Телефон Nokia</t>
  </si>
  <si>
    <t>6-8065*</t>
  </si>
  <si>
    <t>Тумба хозяйственная</t>
  </si>
  <si>
    <t>15-255*</t>
  </si>
  <si>
    <t>Шкаф для документов открытый</t>
  </si>
  <si>
    <t>15-267*</t>
  </si>
  <si>
    <t>1-309*</t>
  </si>
  <si>
    <t>Стол однотумбовый</t>
  </si>
  <si>
    <t>15-250*</t>
  </si>
  <si>
    <t>Стол письменный</t>
  </si>
  <si>
    <t>Стол письменный с ящиками</t>
  </si>
  <si>
    <t>Беспроводной комплект</t>
  </si>
  <si>
    <t>1-598*</t>
  </si>
  <si>
    <t>8-1198</t>
  </si>
  <si>
    <t>Акустика</t>
  </si>
  <si>
    <t>1-239*</t>
  </si>
  <si>
    <t>Аппарат высокого давления KARCHER</t>
  </si>
  <si>
    <t>8-708*</t>
  </si>
  <si>
    <t>Биотуалет МТК ТОП Лайн зеленый</t>
  </si>
  <si>
    <t>2-392*</t>
  </si>
  <si>
    <t>Блюдо</t>
  </si>
  <si>
    <t>15-96*</t>
  </si>
  <si>
    <t>Бойлер 200л</t>
  </si>
  <si>
    <t>9-0036*</t>
  </si>
  <si>
    <t>Бойлер электрический 150л</t>
  </si>
  <si>
    <t>9-0045*</t>
  </si>
  <si>
    <t>Бойлер электрический 50л</t>
  </si>
  <si>
    <t>9-0046*</t>
  </si>
  <si>
    <t>Бра настенное</t>
  </si>
  <si>
    <t>9-0037*</t>
  </si>
  <si>
    <t>Бульоница фарфор. 0.32л с ручками</t>
  </si>
  <si>
    <t>8-902</t>
  </si>
  <si>
    <t>Бульонница фарфор. 0.4 л с ручками</t>
  </si>
  <si>
    <t>8-901</t>
  </si>
  <si>
    <t>8-1372</t>
  </si>
  <si>
    <t>Велотренажер ЙОРК С101</t>
  </si>
  <si>
    <t>2-6520*</t>
  </si>
  <si>
    <t>Вентилятор</t>
  </si>
  <si>
    <t>8-188*</t>
  </si>
  <si>
    <t>Вентилятор 100 Colibri</t>
  </si>
  <si>
    <t>1-218*</t>
  </si>
  <si>
    <t>Вентилятор ин.№10799</t>
  </si>
  <si>
    <t>9-0061*</t>
  </si>
  <si>
    <t>Вентилятор К 315 L Sileo</t>
  </si>
  <si>
    <t>8-1374</t>
  </si>
  <si>
    <t>Вентилятор канальный</t>
  </si>
  <si>
    <t>9-0040*</t>
  </si>
  <si>
    <t>Вентилятор напольный</t>
  </si>
  <si>
    <t>1-218/1</t>
  </si>
  <si>
    <t>Весы товарные электронные</t>
  </si>
  <si>
    <t>8-451</t>
  </si>
  <si>
    <t>15-216*</t>
  </si>
  <si>
    <t>Вешак для одежды</t>
  </si>
  <si>
    <t>1-271/2</t>
  </si>
  <si>
    <t>Вешалка большая настенная</t>
  </si>
  <si>
    <t>9-0017*</t>
  </si>
  <si>
    <t>Вилка столовая</t>
  </si>
  <si>
    <t>8-900</t>
  </si>
  <si>
    <t>15-42*</t>
  </si>
  <si>
    <t>9-0021*</t>
  </si>
  <si>
    <t>Воздуходувка 2000Вт</t>
  </si>
  <si>
    <t>Воронка</t>
  </si>
  <si>
    <t>15-168*</t>
  </si>
  <si>
    <t>Ворота металлические противопож. двуполые</t>
  </si>
  <si>
    <t>1-271/1</t>
  </si>
  <si>
    <t>Ворота металлические противопож. двуполые EI60</t>
  </si>
  <si>
    <t>Всасывающий измельчитель</t>
  </si>
  <si>
    <t>8-1807</t>
  </si>
  <si>
    <t>1-707/1</t>
  </si>
  <si>
    <t>8-1922</t>
  </si>
  <si>
    <t>8-1463</t>
  </si>
  <si>
    <t>Гарнитур кухонный</t>
  </si>
  <si>
    <t>9-0008*</t>
  </si>
  <si>
    <t>8-635*</t>
  </si>
  <si>
    <t>Горелка ацетиленовая Г2С (1, 2, 3)</t>
  </si>
  <si>
    <t>8-953/1</t>
  </si>
  <si>
    <t>8-822</t>
  </si>
  <si>
    <t>Дверь металлическая</t>
  </si>
  <si>
    <t>1-426*</t>
  </si>
  <si>
    <t>Диван</t>
  </si>
  <si>
    <t>Диван из искусствен.кожи</t>
  </si>
  <si>
    <t>9-0002*</t>
  </si>
  <si>
    <t>Диван из искусственной кожи (компл. из 2 шт)</t>
  </si>
  <si>
    <t>9-0053*</t>
  </si>
  <si>
    <t>8-1844</t>
  </si>
  <si>
    <t>Домкрат 32 тн</t>
  </si>
  <si>
    <t>8-724*</t>
  </si>
  <si>
    <t>Домкрат 3т (3,5т) Т83502</t>
  </si>
  <si>
    <t>1-299</t>
  </si>
  <si>
    <t>Домкрат гидравлич.15т</t>
  </si>
  <si>
    <t>619/1</t>
  </si>
  <si>
    <t>Домкрат гидравлический 25 т</t>
  </si>
  <si>
    <t>8-1523/1</t>
  </si>
  <si>
    <t>Домкрат гидравлический 50т</t>
  </si>
  <si>
    <t>Доска разделочная</t>
  </si>
  <si>
    <t>15-10*</t>
  </si>
  <si>
    <t>Дрель GBM 13 HRE 550Вт</t>
  </si>
  <si>
    <t>1025*</t>
  </si>
  <si>
    <t>Дрель GSB 1600 RE 700Вт</t>
  </si>
  <si>
    <t>Дрель GSB 600 Вт</t>
  </si>
  <si>
    <t>Дрель электрическая</t>
  </si>
  <si>
    <t>Дуршлаг</t>
  </si>
  <si>
    <t>15-105*</t>
  </si>
  <si>
    <t>Зонт пристенный вытяжной тип 2 350х1000х2000 с врезкой 315</t>
  </si>
  <si>
    <t>8-1373</t>
  </si>
  <si>
    <t>Инфлятор (взрывная накачка колес)</t>
  </si>
  <si>
    <t>1-6091*</t>
  </si>
  <si>
    <t>1-895</t>
  </si>
  <si>
    <t>Калькулятор</t>
  </si>
  <si>
    <t>2-986*</t>
  </si>
  <si>
    <t>Канистра металлическая 10л</t>
  </si>
  <si>
    <t>8-84*</t>
  </si>
  <si>
    <t>Картина в рамке</t>
  </si>
  <si>
    <t>2-6402*</t>
  </si>
  <si>
    <t>Картридж цветной</t>
  </si>
  <si>
    <t>8-926</t>
  </si>
  <si>
    <t>Кастрюля 10л</t>
  </si>
  <si>
    <t>15-40*</t>
  </si>
  <si>
    <t>Кастрюля 2,5л</t>
  </si>
  <si>
    <t>Кастрюля 20л</t>
  </si>
  <si>
    <t>Кастрюля 28см 13,5Л</t>
  </si>
  <si>
    <t>8-1400</t>
  </si>
  <si>
    <t>Кастрюля 4,5л</t>
  </si>
  <si>
    <t>Кастрюля 6л</t>
  </si>
  <si>
    <t>Кастрюля 8л</t>
  </si>
  <si>
    <t>Клавиатура комп.+ мышь комп.</t>
  </si>
  <si>
    <t>1-348</t>
  </si>
  <si>
    <t>Клавиатура компьютерная</t>
  </si>
  <si>
    <t>Клавиатура компьютерная GEBIRD PS2</t>
  </si>
  <si>
    <t>1-783*</t>
  </si>
  <si>
    <t>Ключ динамометрический</t>
  </si>
  <si>
    <t>8-506*</t>
  </si>
  <si>
    <t>Ключи и насад. набор 142шт</t>
  </si>
  <si>
    <t>8-505*</t>
  </si>
  <si>
    <t>Колонка музыкальная</t>
  </si>
  <si>
    <t>9-0038*</t>
  </si>
  <si>
    <t>1-229</t>
  </si>
  <si>
    <t>Комплект для ювелирных работ Mini Griinder WLXв комплекте с кейсом, адаптером, 80 сменными насадками</t>
  </si>
  <si>
    <t>8-1093</t>
  </si>
  <si>
    <t>Комплект МК120 (мышь и клавиатура)</t>
  </si>
  <si>
    <t>6-8115*</t>
  </si>
  <si>
    <t>Компрессометр для дизельных двигателей</t>
  </si>
  <si>
    <t>8-1416</t>
  </si>
  <si>
    <t>Компрессор 200 литров</t>
  </si>
  <si>
    <t>6-1011*</t>
  </si>
  <si>
    <t>Компрессор безмасляный поршневой</t>
  </si>
  <si>
    <t>8-720*</t>
  </si>
  <si>
    <t>Компрессор масляный коаксиальный МСВ 200/050</t>
  </si>
  <si>
    <t>224*</t>
  </si>
  <si>
    <t>Компрессор масляный коаксиальный МСВ 240/050</t>
  </si>
  <si>
    <t>Компрессор масляный коаксиальный МСВ 356/050</t>
  </si>
  <si>
    <t>Компрессор масляный МСВ</t>
  </si>
  <si>
    <t>6-8106*</t>
  </si>
  <si>
    <t>8-1455</t>
  </si>
  <si>
    <t>1-2027</t>
  </si>
  <si>
    <t>Компьютер в сб. (монитор САМСУНГ, сист.блок, клавиатура, мышь)</t>
  </si>
  <si>
    <t>9-0064</t>
  </si>
  <si>
    <t>Компьютер в сборе с монитором ASUS ЖК 19"</t>
  </si>
  <si>
    <t>8-1576</t>
  </si>
  <si>
    <t>1-904</t>
  </si>
  <si>
    <t>Котел алюмин.30л</t>
  </si>
  <si>
    <t>15-200*</t>
  </si>
  <si>
    <t>15-219*</t>
  </si>
  <si>
    <t>Кресло</t>
  </si>
  <si>
    <t>Кресло 802</t>
  </si>
  <si>
    <t>8-598</t>
  </si>
  <si>
    <t>Кресло Hit W03</t>
  </si>
  <si>
    <t>Кружка</t>
  </si>
  <si>
    <t>15-117*</t>
  </si>
  <si>
    <t>Кружка стеклокерамика 250мл</t>
  </si>
  <si>
    <t>8-897</t>
  </si>
  <si>
    <t>Кувалда с ручкой 5,0кг</t>
  </si>
  <si>
    <t>Кувшин</t>
  </si>
  <si>
    <t>15-25*</t>
  </si>
  <si>
    <t>Лазерный принтер HP Laserjet 1018</t>
  </si>
  <si>
    <t>6-8042*</t>
  </si>
  <si>
    <t>8-596*</t>
  </si>
  <si>
    <t>Леса строительные RA 600</t>
  </si>
  <si>
    <t>Лестница</t>
  </si>
  <si>
    <t>43*</t>
  </si>
  <si>
    <t>Лобзик GST65В, 400Вт, 65мм ПРОФ.BOSCH +1круг 230мм</t>
  </si>
  <si>
    <t>8-1668</t>
  </si>
  <si>
    <t>Лобзик эл. 800w</t>
  </si>
  <si>
    <t>1-1048</t>
  </si>
  <si>
    <t>Ложка столовая</t>
  </si>
  <si>
    <t>8-899</t>
  </si>
  <si>
    <t>15-146*</t>
  </si>
  <si>
    <t>Ложка чайная</t>
  </si>
  <si>
    <t>15-142*</t>
  </si>
  <si>
    <t>Ломтерезка ZELMER 493.5</t>
  </si>
  <si>
    <t>Лопатка</t>
  </si>
  <si>
    <t>15-126*</t>
  </si>
  <si>
    <t>Лоток</t>
  </si>
  <si>
    <t>15-171*</t>
  </si>
  <si>
    <t>6-8090*</t>
  </si>
  <si>
    <t>Машина стиральная Samsung</t>
  </si>
  <si>
    <t>6-8129*</t>
  </si>
  <si>
    <t>Машина стиральная ВЕКО</t>
  </si>
  <si>
    <t>9-0047*</t>
  </si>
  <si>
    <t>Метчикодержатель</t>
  </si>
  <si>
    <t>8-542*</t>
  </si>
  <si>
    <t>Микроволновая печь</t>
  </si>
  <si>
    <t>Миска</t>
  </si>
  <si>
    <t>15-114*</t>
  </si>
  <si>
    <t>Мойка HD 605</t>
  </si>
  <si>
    <t>8-382*</t>
  </si>
  <si>
    <t>Мойка MAKITA HW130</t>
  </si>
  <si>
    <t>Мойка кухонная накладная</t>
  </si>
  <si>
    <t>9-0055*</t>
  </si>
  <si>
    <t>Молоток для отбивания</t>
  </si>
  <si>
    <t>15-160*</t>
  </si>
  <si>
    <t>Молоток отбивной</t>
  </si>
  <si>
    <t>15-169*</t>
  </si>
  <si>
    <t>Молоток слесарный 800г</t>
  </si>
  <si>
    <t>1037*</t>
  </si>
  <si>
    <t>8-1577/5</t>
  </si>
  <si>
    <t>Монитор ACER LCD 18,5"</t>
  </si>
  <si>
    <t>Монитор BENQ GL2240M 21,5"</t>
  </si>
  <si>
    <t>Монитор Philips 226V4</t>
  </si>
  <si>
    <t>Монитор АОС 21" Е2243FW2</t>
  </si>
  <si>
    <t>Морозильник</t>
  </si>
  <si>
    <t>1-997</t>
  </si>
  <si>
    <t>Морозильник INDESIN SFR 16NF</t>
  </si>
  <si>
    <t>9-0023*</t>
  </si>
  <si>
    <t>8-1774</t>
  </si>
  <si>
    <t>Музыкальный центр SAMSUNG</t>
  </si>
  <si>
    <t>9-0029*</t>
  </si>
  <si>
    <t>7-83068</t>
  </si>
  <si>
    <t>7-89047</t>
  </si>
  <si>
    <t>7-89049</t>
  </si>
  <si>
    <t>7-89050</t>
  </si>
  <si>
    <t>7-89029</t>
  </si>
  <si>
    <t>7-89085</t>
  </si>
  <si>
    <t>7-89002</t>
  </si>
  <si>
    <t>7-89054</t>
  </si>
  <si>
    <t>7-8264</t>
  </si>
  <si>
    <t>7-6495</t>
  </si>
  <si>
    <t>7-6499</t>
  </si>
  <si>
    <t>7-6405</t>
  </si>
  <si>
    <t>7-6737</t>
  </si>
  <si>
    <t>7-6740</t>
  </si>
  <si>
    <t>7-6743</t>
  </si>
  <si>
    <t>Мультиметр АРРА 305 №54200930</t>
  </si>
  <si>
    <t>7-0305</t>
  </si>
  <si>
    <t>Мультиметр АРРА 505 №48050082</t>
  </si>
  <si>
    <t>7-0505</t>
  </si>
  <si>
    <t>7-12918</t>
  </si>
  <si>
    <t>7-83078</t>
  </si>
  <si>
    <t>Мультиметр МAS830В №247</t>
  </si>
  <si>
    <t>7-83047</t>
  </si>
  <si>
    <t>Мультиметр МAS830В №248</t>
  </si>
  <si>
    <t>7-83048</t>
  </si>
  <si>
    <t>Мультиметр МAS830В №277</t>
  </si>
  <si>
    <t>7-83077</t>
  </si>
  <si>
    <t>8-1825/1</t>
  </si>
  <si>
    <t>МФУ Epson WorkForce</t>
  </si>
  <si>
    <t>1-568*</t>
  </si>
  <si>
    <t>МФУ Ricoh SP 202SN</t>
  </si>
  <si>
    <t>8-1376</t>
  </si>
  <si>
    <t>5-9587</t>
  </si>
  <si>
    <t>8-1376/1</t>
  </si>
  <si>
    <t>Мышь компьютерная</t>
  </si>
  <si>
    <t>1-309</t>
  </si>
  <si>
    <t>Мясорубка</t>
  </si>
  <si>
    <t>15-97*</t>
  </si>
  <si>
    <t>Набор "Гайковерт"</t>
  </si>
  <si>
    <t>8-721*</t>
  </si>
  <si>
    <t>Набор выколоток 6 шт.</t>
  </si>
  <si>
    <t>8-1930</t>
  </si>
  <si>
    <t>Набор головок</t>
  </si>
  <si>
    <t>861*</t>
  </si>
  <si>
    <t>Набор головок 1/2"+1/4" 59пр.</t>
  </si>
  <si>
    <t>8-652/1</t>
  </si>
  <si>
    <t>Набор головок 1/4</t>
  </si>
  <si>
    <t>1-6522*</t>
  </si>
  <si>
    <t>Набор для специй</t>
  </si>
  <si>
    <t>15-109*</t>
  </si>
  <si>
    <t>Набор ключей комбинированных 17шт</t>
  </si>
  <si>
    <t>152/4</t>
  </si>
  <si>
    <t>Набор ключей рожковых</t>
  </si>
  <si>
    <t>972*</t>
  </si>
  <si>
    <t>1-6269*</t>
  </si>
  <si>
    <t>Набор настольный</t>
  </si>
  <si>
    <t>1-929</t>
  </si>
  <si>
    <t>Набор отверток ударных</t>
  </si>
  <si>
    <t>8-698</t>
  </si>
  <si>
    <t>Набор правок и молотков для жестяных работ</t>
  </si>
  <si>
    <t>8-695</t>
  </si>
  <si>
    <t>8-1080</t>
  </si>
  <si>
    <t>Набор рюмок</t>
  </si>
  <si>
    <t>15-148*</t>
  </si>
  <si>
    <t>8-723*</t>
  </si>
  <si>
    <t>Набор экстракторов 5 предметов</t>
  </si>
  <si>
    <t>8-433*</t>
  </si>
  <si>
    <t>8-1894</t>
  </si>
  <si>
    <t>Нагреватель инфракрасный ECOWRN/7 IP54 1,3кВт, водоненроницаемый, черный</t>
  </si>
  <si>
    <t>8-1894/1</t>
  </si>
  <si>
    <t>Наковальня 10кг</t>
  </si>
  <si>
    <t>8-719*</t>
  </si>
  <si>
    <t>Наковальня 30кг</t>
  </si>
  <si>
    <t>8-501*</t>
  </si>
  <si>
    <t>Насос ввакуумный VE 115N 42л. VALUE 10822</t>
  </si>
  <si>
    <t>12-3227</t>
  </si>
  <si>
    <t>Насос погружной для грязной воды 250Вт, 8400л/час, напор 6м 140/6 Джилекс</t>
  </si>
  <si>
    <t>8-2029</t>
  </si>
  <si>
    <t>Нож</t>
  </si>
  <si>
    <t>15-41*</t>
  </si>
  <si>
    <t>Ножницы электрические по металлу 700Вт ЭНЖ 25700 "ИНСТАР"+1 круг 230мм</t>
  </si>
  <si>
    <t>8-1667</t>
  </si>
  <si>
    <t>Ноутбук Acer 15,6"+ПО</t>
  </si>
  <si>
    <t>1-100*</t>
  </si>
  <si>
    <t>Ноутбук ASUS K43E</t>
  </si>
  <si>
    <t>5-9244*</t>
  </si>
  <si>
    <t>Ноутбук Lenovo 15,6"</t>
  </si>
  <si>
    <t>Овощечистка</t>
  </si>
  <si>
    <t>5-9544*</t>
  </si>
  <si>
    <t>Память Flesh</t>
  </si>
  <si>
    <t>1-437*</t>
  </si>
  <si>
    <t>Перегородка мебельная офисная</t>
  </si>
  <si>
    <t>1-537*</t>
  </si>
  <si>
    <t>Персональный компьютер, ПО, жесткий диск 250G, клавиатура, мышь</t>
  </si>
  <si>
    <t>1-124*</t>
  </si>
  <si>
    <t>Печь СВЧ</t>
  </si>
  <si>
    <t>9-0030*</t>
  </si>
  <si>
    <t>Печь электрическая</t>
  </si>
  <si>
    <t>9-0034*</t>
  </si>
  <si>
    <t>Плейер DVD VITEK</t>
  </si>
  <si>
    <t>9-0052*</t>
  </si>
  <si>
    <t>Плита электрическая ВЕСО</t>
  </si>
  <si>
    <t>9-0033*</t>
  </si>
  <si>
    <t>Плита электрическая ХАНСА</t>
  </si>
  <si>
    <t>9-0048*</t>
  </si>
  <si>
    <t>8-1578</t>
  </si>
  <si>
    <t>Подставка под радиоаппаратуру</t>
  </si>
  <si>
    <t>9-0005*</t>
  </si>
  <si>
    <t>Подставка под телевизор</t>
  </si>
  <si>
    <t>9-0004*</t>
  </si>
  <si>
    <t>Полка для шкафа 420х474</t>
  </si>
  <si>
    <t>8-1591/1</t>
  </si>
  <si>
    <t>Полка навесная</t>
  </si>
  <si>
    <t>9-0020*</t>
  </si>
  <si>
    <t>Полуавтомат сварочный</t>
  </si>
  <si>
    <t>8-276*</t>
  </si>
  <si>
    <t>1-228*</t>
  </si>
  <si>
    <t>Принтер CANON iP2700</t>
  </si>
  <si>
    <t>Принтер HP 1132</t>
  </si>
  <si>
    <t>6-8067</t>
  </si>
  <si>
    <t>Принтер лазерный SAMSUNG ML 1641</t>
  </si>
  <si>
    <t>Принтер НР Color LJ</t>
  </si>
  <si>
    <t>Приспособление для проверки световой сигнализации прицепов ВВСТ ПВО</t>
  </si>
  <si>
    <t>97/7</t>
  </si>
  <si>
    <t>Проигрыватель DVD LG</t>
  </si>
  <si>
    <t>9-0028*</t>
  </si>
  <si>
    <t>Профессиональный пылесос для сухой уборки Т10/1</t>
  </si>
  <si>
    <t>8-1856</t>
  </si>
  <si>
    <t>Процессор Intel Core 2 Duo E7500 в сборе</t>
  </si>
  <si>
    <t>8-1879</t>
  </si>
  <si>
    <t>6-1702*</t>
  </si>
  <si>
    <t>8-361/1</t>
  </si>
  <si>
    <t>Пушка тепловая 3кВт 220В</t>
  </si>
  <si>
    <t>1-906</t>
  </si>
  <si>
    <t>Пушка тепловая MОH 64M</t>
  </si>
  <si>
    <t>6-8105*</t>
  </si>
  <si>
    <t>Пылесос универсальный 1200Вт</t>
  </si>
  <si>
    <t>2-2722</t>
  </si>
  <si>
    <t>8-627*</t>
  </si>
  <si>
    <t>Радиотелефон Panasonic</t>
  </si>
  <si>
    <t>Резак комбинированный</t>
  </si>
  <si>
    <t>8-718*</t>
  </si>
  <si>
    <t>Резак пропановый SilverCut 250 R3/8</t>
  </si>
  <si>
    <t>8-718/1</t>
  </si>
  <si>
    <t>Репродукция</t>
  </si>
  <si>
    <t>15-57*</t>
  </si>
  <si>
    <t>Руководство по войсковому ремонту</t>
  </si>
  <si>
    <t>6-8019*</t>
  </si>
  <si>
    <t>Салатник</t>
  </si>
  <si>
    <t>15-21*</t>
  </si>
  <si>
    <t>Салатник фарфор 140 мм</t>
  </si>
  <si>
    <t>8-895</t>
  </si>
  <si>
    <t>Салфетник</t>
  </si>
  <si>
    <t>15-23*</t>
  </si>
  <si>
    <t>Сахарница</t>
  </si>
  <si>
    <t>15-99*</t>
  </si>
  <si>
    <t>Сварочная машина МРТ 1201</t>
  </si>
  <si>
    <t>Сварочный аппарат инвертор MWD180/6,2</t>
  </si>
  <si>
    <t>Светильник 4х18Вт</t>
  </si>
  <si>
    <t>Светильник настольный</t>
  </si>
  <si>
    <t>1-742</t>
  </si>
  <si>
    <t>8-294</t>
  </si>
  <si>
    <t>Системный блок</t>
  </si>
  <si>
    <t>1-347/4</t>
  </si>
  <si>
    <t>Системный блок с ПО</t>
  </si>
  <si>
    <t>1-347/5</t>
  </si>
  <si>
    <t>Скалка</t>
  </si>
  <si>
    <t>15-167*</t>
  </si>
  <si>
    <t>Скатерть</t>
  </si>
  <si>
    <t>15-184*</t>
  </si>
  <si>
    <t>Сковорода</t>
  </si>
  <si>
    <t>15-13*</t>
  </si>
  <si>
    <t>Снегоуборщик</t>
  </si>
  <si>
    <t>6-8127*</t>
  </si>
  <si>
    <t>Стабилизатор</t>
  </si>
  <si>
    <t>8-728*</t>
  </si>
  <si>
    <t>Стакан</t>
  </si>
  <si>
    <t>15-149*</t>
  </si>
  <si>
    <t>Станок для обработки листового металла кромкогибочный</t>
  </si>
  <si>
    <t>Станок наждачный</t>
  </si>
  <si>
    <t>1-473*</t>
  </si>
  <si>
    <t>Стеллаж угловой</t>
  </si>
  <si>
    <t>15-263*</t>
  </si>
  <si>
    <t>9-0063</t>
  </si>
  <si>
    <t>8-1786</t>
  </si>
  <si>
    <t>Стенка</t>
  </si>
  <si>
    <t>15-04*</t>
  </si>
  <si>
    <t>15-72*</t>
  </si>
  <si>
    <t>8-639</t>
  </si>
  <si>
    <t>15-291*</t>
  </si>
  <si>
    <t>9-0016*</t>
  </si>
  <si>
    <t>1-373</t>
  </si>
  <si>
    <t>Стол журнальный</t>
  </si>
  <si>
    <t>Стол компьютерный однотумбовый</t>
  </si>
  <si>
    <t>15-280*</t>
  </si>
  <si>
    <t>Стол круглый</t>
  </si>
  <si>
    <t>9-0015*</t>
  </si>
  <si>
    <t>Стол кухонный</t>
  </si>
  <si>
    <t>9-0056*</t>
  </si>
  <si>
    <t>Стол обеденный</t>
  </si>
  <si>
    <t>9-0010*</t>
  </si>
  <si>
    <t>Стол обеденный деревян.</t>
  </si>
  <si>
    <t>9-0011*</t>
  </si>
  <si>
    <t>Стол офисный 1200х600</t>
  </si>
  <si>
    <t>8-364/3</t>
  </si>
  <si>
    <t>15-281*</t>
  </si>
  <si>
    <t>Стол письменный инв.№10920</t>
  </si>
  <si>
    <t>Стол письменный инв.№10921</t>
  </si>
  <si>
    <t>Стол письменный инв.№10922</t>
  </si>
  <si>
    <t>Стол приставной</t>
  </si>
  <si>
    <t>Стол приставной ин.№10530</t>
  </si>
  <si>
    <t>9-0059*</t>
  </si>
  <si>
    <t>Стол рабочий с надставкой</t>
  </si>
  <si>
    <t>1-373/2</t>
  </si>
  <si>
    <t>Стол разделочный</t>
  </si>
  <si>
    <t>9-0054*</t>
  </si>
  <si>
    <t>Стол угловой</t>
  </si>
  <si>
    <t>15-276*</t>
  </si>
  <si>
    <t>Стол угловой с приставкой</t>
  </si>
  <si>
    <t>Стол хоз.назначения 180х180</t>
  </si>
  <si>
    <t>9-0043*</t>
  </si>
  <si>
    <t>Столешница</t>
  </si>
  <si>
    <t>15-65*</t>
  </si>
  <si>
    <t>Стремянка 7 ступений</t>
  </si>
  <si>
    <t>3-5*</t>
  </si>
  <si>
    <t>1009/1</t>
  </si>
  <si>
    <t>2-6172*</t>
  </si>
  <si>
    <t>8-599*</t>
  </si>
  <si>
    <t>Стул "Ascona"</t>
  </si>
  <si>
    <t>9-0041*</t>
  </si>
  <si>
    <t>Стул деревянный</t>
  </si>
  <si>
    <t>9-0013*</t>
  </si>
  <si>
    <t>Стул на железных ножках</t>
  </si>
  <si>
    <t>9-0012*</t>
  </si>
  <si>
    <t>Сувенир керамический "Ротвейлер"</t>
  </si>
  <si>
    <t>2-6460*</t>
  </si>
  <si>
    <t>Съемник подшипников</t>
  </si>
  <si>
    <t>1-6639*</t>
  </si>
  <si>
    <t>2214*</t>
  </si>
  <si>
    <t>8-1859/1</t>
  </si>
  <si>
    <t>Табурет барный</t>
  </si>
  <si>
    <t>9-0014*</t>
  </si>
  <si>
    <t>Таз с ручками</t>
  </si>
  <si>
    <t>15-60*</t>
  </si>
  <si>
    <t>Тарелка</t>
  </si>
  <si>
    <t>15-122*</t>
  </si>
  <si>
    <t>Тарелка фарфор. мелкая 240 мм</t>
  </si>
  <si>
    <t>8-896</t>
  </si>
  <si>
    <t>8-1780</t>
  </si>
  <si>
    <t>Тележка гидравлическая</t>
  </si>
  <si>
    <t>8-344*</t>
  </si>
  <si>
    <t>Тележка платформенная</t>
  </si>
  <si>
    <t>8-561*</t>
  </si>
  <si>
    <t>8-1787</t>
  </si>
  <si>
    <t>Телефон Nokia 100</t>
  </si>
  <si>
    <t>Телефон Nokia 1280</t>
  </si>
  <si>
    <t>1-238*</t>
  </si>
  <si>
    <t>Телефон Samsung</t>
  </si>
  <si>
    <t>Телефон Флай</t>
  </si>
  <si>
    <t>8-502*</t>
  </si>
  <si>
    <t>Термопот</t>
  </si>
  <si>
    <t>1-959/2</t>
  </si>
  <si>
    <t>708*</t>
  </si>
  <si>
    <t>5-11033</t>
  </si>
  <si>
    <t>Трубогиб 16т</t>
  </si>
  <si>
    <t>8-604*</t>
  </si>
  <si>
    <t>8-604/1*</t>
  </si>
  <si>
    <t>9-0007*</t>
  </si>
  <si>
    <t>Тумба инв.№10918</t>
  </si>
  <si>
    <t>1-374*</t>
  </si>
  <si>
    <t>Тумбочка приставная</t>
  </si>
  <si>
    <t>8-593*</t>
  </si>
  <si>
    <t>Угловая шлифмашинка GWS 1400, 1400Вт, 125мм 11000об/м</t>
  </si>
  <si>
    <t>1026/3</t>
  </si>
  <si>
    <t>Угломер с нониусом</t>
  </si>
  <si>
    <t>8-594*</t>
  </si>
  <si>
    <t>Углошлиф.машинка GWS 1200Вт 125мм</t>
  </si>
  <si>
    <t>Уголок кухонный</t>
  </si>
  <si>
    <t>9-0006*</t>
  </si>
  <si>
    <t>Удлинитель 3 мест. L=40м з/к ПВС 3х0,75 на мет.стойке</t>
  </si>
  <si>
    <t>2-4971*</t>
  </si>
  <si>
    <t>8-722/2</t>
  </si>
  <si>
    <t>8-722/3</t>
  </si>
  <si>
    <t>Удлинитель YATO (YT8101) 30м 16А/250V</t>
  </si>
  <si>
    <t>2-3963*</t>
  </si>
  <si>
    <t>8-1857</t>
  </si>
  <si>
    <t>Флаг Андреевский 0,9мх1,35м</t>
  </si>
  <si>
    <t>1-515/5</t>
  </si>
  <si>
    <t>Флаг г. Калининград</t>
  </si>
  <si>
    <t>Холодильник PHILCO</t>
  </si>
  <si>
    <t>Холодильник SAMSUNG</t>
  </si>
  <si>
    <t>Чайник электрический</t>
  </si>
  <si>
    <t>9-0032*</t>
  </si>
  <si>
    <t>9-0042*</t>
  </si>
  <si>
    <t>Черпак</t>
  </si>
  <si>
    <t>15-191*</t>
  </si>
  <si>
    <t>9-0003*</t>
  </si>
  <si>
    <t>3-3647*</t>
  </si>
  <si>
    <t>Шкаф для документации 2100х800х350</t>
  </si>
  <si>
    <t>8-363/1</t>
  </si>
  <si>
    <t>15-02*</t>
  </si>
  <si>
    <t>8-363*</t>
  </si>
  <si>
    <t>Шкаф для документов 640*625*2208</t>
  </si>
  <si>
    <t>1-219</t>
  </si>
  <si>
    <t>15-284</t>
  </si>
  <si>
    <t>Шкаф для документов с витриной</t>
  </si>
  <si>
    <t>1-214</t>
  </si>
  <si>
    <t>1-217</t>
  </si>
  <si>
    <t>Шкаф для одежды 2100х600х600</t>
  </si>
  <si>
    <t>8-362/1</t>
  </si>
  <si>
    <t>Шкаф для одежды ин.№10531</t>
  </si>
  <si>
    <t>9-0057*</t>
  </si>
  <si>
    <t>Шкаф для сейфа</t>
  </si>
  <si>
    <t>Шкаф книжный</t>
  </si>
  <si>
    <t>15-283*</t>
  </si>
  <si>
    <t>Шкаф комбинированный</t>
  </si>
  <si>
    <t>Шкаф навесной кухонный</t>
  </si>
  <si>
    <t>9-0009*</t>
  </si>
  <si>
    <t>9-0001*</t>
  </si>
  <si>
    <t>Шкаф подвесной</t>
  </si>
  <si>
    <t>8-638</t>
  </si>
  <si>
    <t>Шкаф с антресолью для архива</t>
  </si>
  <si>
    <t>Шкаф с зеркалом</t>
  </si>
  <si>
    <t>12-3226</t>
  </si>
  <si>
    <t>8-1957</t>
  </si>
  <si>
    <t>Шлифмашина вибро BOSCH (190 Вт)</t>
  </si>
  <si>
    <t>8-1457</t>
  </si>
  <si>
    <t>Шлифмашина вибро SKIL (240Вт/92х185 мм)</t>
  </si>
  <si>
    <t>8-1515</t>
  </si>
  <si>
    <t>Шлифмашина угловая</t>
  </si>
  <si>
    <t>1-577*</t>
  </si>
  <si>
    <t>8-1307/2</t>
  </si>
  <si>
    <t>Шлифмашина угловая 125 мм, 1400Вт DeWalt</t>
  </si>
  <si>
    <t>8-1307/1</t>
  </si>
  <si>
    <t>Шлифмашина эксцен. BOSCH (350Вт/125мм) в кейсе</t>
  </si>
  <si>
    <t>8-1456</t>
  </si>
  <si>
    <t>Штамп "ОПЭ"</t>
  </si>
  <si>
    <t>Штамп самонаборн.6 стр.,2кассы 40/2 синий</t>
  </si>
  <si>
    <t>1-716/17</t>
  </si>
  <si>
    <t>8-229/3</t>
  </si>
  <si>
    <t>8-229/2</t>
  </si>
  <si>
    <t>Штангенциркуль электронный 150мм</t>
  </si>
  <si>
    <t>Штатив 1,6м для прожектора двухместный</t>
  </si>
  <si>
    <t>8-1462/1</t>
  </si>
  <si>
    <t>Шторы в комплекте</t>
  </si>
  <si>
    <t>2-3922*</t>
  </si>
  <si>
    <t>1035*</t>
  </si>
  <si>
    <t>Щит декоративный</t>
  </si>
  <si>
    <t>15-289*</t>
  </si>
  <si>
    <t>Эксцентр. ШМ GEX 125 АС 340Вт. 125 мм б/у</t>
  </si>
  <si>
    <t>8-554*</t>
  </si>
  <si>
    <t>Электровентилятор</t>
  </si>
  <si>
    <t>9-0039*</t>
  </si>
  <si>
    <t>Электромясорубка</t>
  </si>
  <si>
    <t>15-201*</t>
  </si>
  <si>
    <t>9-0049*</t>
  </si>
  <si>
    <t>Электростанция бензиновая 4,0кВт; двиг. 8кВт; расход 374г/кВт*ч</t>
  </si>
  <si>
    <t>8-381*</t>
  </si>
  <si>
    <t>Электростанция бензиновая 5,0кВт; двиг. 9,6кВт; расход 374г/кВт*ч</t>
  </si>
  <si>
    <t>Электросушка для рук</t>
  </si>
  <si>
    <t>1-618*</t>
  </si>
  <si>
    <t>Электроточило Ф150 х 32 х Ф20 с лампой, 300Вт</t>
  </si>
  <si>
    <t>8-342*</t>
  </si>
  <si>
    <t>Электрочайник</t>
  </si>
  <si>
    <t>6-4545*</t>
  </si>
  <si>
    <t>15-193*</t>
  </si>
  <si>
    <t>Ящик для хранения урожая 30кг</t>
  </si>
  <si>
    <t>8-1448</t>
  </si>
  <si>
    <t>Ящик для хранения урожая 60кг</t>
  </si>
  <si>
    <t>8-1448/2</t>
  </si>
  <si>
    <t>Ящик усиленный 60 кг</t>
  </si>
  <si>
    <t>8-1448/1</t>
  </si>
  <si>
    <t>8-2145</t>
  </si>
  <si>
    <t>Вытяжка кухонная</t>
  </si>
  <si>
    <t>8-2093</t>
  </si>
  <si>
    <t>Гильотина механическая GM2500</t>
  </si>
  <si>
    <t>8-2081</t>
  </si>
  <si>
    <t>Доска гладильная</t>
  </si>
  <si>
    <t>Завеса тепловая</t>
  </si>
  <si>
    <t>1-1054</t>
  </si>
  <si>
    <t>Звонок дверной электрический</t>
  </si>
  <si>
    <t>8-2095</t>
  </si>
  <si>
    <t>8-2146</t>
  </si>
  <si>
    <t>Карта водителя ЕСТР</t>
  </si>
  <si>
    <t>8-1471/2</t>
  </si>
  <si>
    <t>Комплект посуды Luminarc (желтая), 29 предметов</t>
  </si>
  <si>
    <t>8-2100</t>
  </si>
  <si>
    <t>Комплект посуды белый, 32 предметов</t>
  </si>
  <si>
    <t>8-2101</t>
  </si>
  <si>
    <t>8-2155</t>
  </si>
  <si>
    <t>Косильная головка</t>
  </si>
  <si>
    <t>8-1772</t>
  </si>
  <si>
    <t>Люстра пятирожковая</t>
  </si>
  <si>
    <t>8-2105</t>
  </si>
  <si>
    <t>Магнитофон Sony</t>
  </si>
  <si>
    <t>8-2107</t>
  </si>
  <si>
    <t>Машина стиральная BOSCH</t>
  </si>
  <si>
    <t>15-221*</t>
  </si>
  <si>
    <t>Мойка со смесителем</t>
  </si>
  <si>
    <t>8-2108</t>
  </si>
  <si>
    <t>Насос ручной для закачки масла</t>
  </si>
  <si>
    <t>6-1520*</t>
  </si>
  <si>
    <t>Одеяло "Верблюд" стеганное всесезонное 140х205</t>
  </si>
  <si>
    <t>1-1064/4</t>
  </si>
  <si>
    <t>Подушка "Верблюд" на молнии 70х70</t>
  </si>
  <si>
    <t>1-885/1</t>
  </si>
  <si>
    <t>Приставка " Триколлор"</t>
  </si>
  <si>
    <t>8-2090</t>
  </si>
  <si>
    <t>Пылесос</t>
  </si>
  <si>
    <t>8-2150</t>
  </si>
  <si>
    <t>Рожок для обуви пластиковый 58 см</t>
  </si>
  <si>
    <t>4-61/1</t>
  </si>
  <si>
    <t>8-2087</t>
  </si>
  <si>
    <t>8-1622/3</t>
  </si>
  <si>
    <t>1-222**</t>
  </si>
  <si>
    <t>Триммер 3л. с леска/нож, захват 25/42см, вес 7кг</t>
  </si>
  <si>
    <t>1-273/3</t>
  </si>
  <si>
    <t>Туалетный столик двухтумбовый с надставкой</t>
  </si>
  <si>
    <t>8-2128</t>
  </si>
  <si>
    <t>Утюг ENERGY  голубой (2000Вт, пар, спрей, пар удар, самоочистительная стальная подошва)</t>
  </si>
  <si>
    <t>8-2134/1</t>
  </si>
  <si>
    <t>8-2136</t>
  </si>
  <si>
    <t>8-255/3</t>
  </si>
  <si>
    <t>8-2138</t>
  </si>
  <si>
    <t>8-2140</t>
  </si>
  <si>
    <t>Электроплитка</t>
  </si>
  <si>
    <t>1-862</t>
  </si>
  <si>
    <t>Электростанция бензиновая</t>
  </si>
  <si>
    <t>6-8131*</t>
  </si>
  <si>
    <t>Агрегат для промывки кассет</t>
  </si>
  <si>
    <t>8-2188</t>
  </si>
  <si>
    <t>Баллон под сжатый воздух</t>
  </si>
  <si>
    <t>8-2194</t>
  </si>
  <si>
    <t>Бойлер 100л Regent NTS (3700361)</t>
  </si>
  <si>
    <t>8-1782</t>
  </si>
  <si>
    <t>Горелка для п/автомата</t>
  </si>
  <si>
    <t>15*</t>
  </si>
  <si>
    <t>Громко говорящая связь (динамик)</t>
  </si>
  <si>
    <t>8-2167</t>
  </si>
  <si>
    <t>12-3225</t>
  </si>
  <si>
    <t>Компрессор поршневой PRO А39В/90л СМ3, 10bar, 2,2кВт, 393л/мин, 230</t>
  </si>
  <si>
    <t>8-720/1</t>
  </si>
  <si>
    <t>8-545*</t>
  </si>
  <si>
    <t>97/9</t>
  </si>
  <si>
    <t>Машинка швейная промышленная</t>
  </si>
  <si>
    <t>8-2172</t>
  </si>
  <si>
    <t>Осветительные плафоны</t>
  </si>
  <si>
    <t>8-2193</t>
  </si>
  <si>
    <t>Паяльная станция</t>
  </si>
  <si>
    <t>Паяльник к паяльной станции QUICK 903A ESD QUICK</t>
  </si>
  <si>
    <t>5-10769</t>
  </si>
  <si>
    <t>Печь электрическая сопротивления 250х400х150мм 1000С</t>
  </si>
  <si>
    <t>8-1054</t>
  </si>
  <si>
    <t>Плафон освещения</t>
  </si>
  <si>
    <t>8-2200</t>
  </si>
  <si>
    <t>Подставка для пушки</t>
  </si>
  <si>
    <t>8-2186</t>
  </si>
  <si>
    <t>Подставка технологическая</t>
  </si>
  <si>
    <t>8-2189</t>
  </si>
  <si>
    <t>Полка металлическая с ячейками</t>
  </si>
  <si>
    <t>8-2207</t>
  </si>
  <si>
    <t>97/6</t>
  </si>
  <si>
    <t>99/4</t>
  </si>
  <si>
    <t>Приставная лестница металлическая</t>
  </si>
  <si>
    <t>8-2187</t>
  </si>
  <si>
    <t>8-2184</t>
  </si>
  <si>
    <t>Рабочее место радиомонтажника</t>
  </si>
  <si>
    <t>8-2164</t>
  </si>
  <si>
    <t>Рабочее место слесаря по ремонту</t>
  </si>
  <si>
    <t>8-2182</t>
  </si>
  <si>
    <t>8-2185</t>
  </si>
  <si>
    <t>8-2183</t>
  </si>
  <si>
    <t>Рукав ацетилен. (красн) ф9мм</t>
  </si>
  <si>
    <t>496/1</t>
  </si>
  <si>
    <t>5-9259*</t>
  </si>
  <si>
    <t>Скамейка деревянная на металлической основе</t>
  </si>
  <si>
    <t>8-2197</t>
  </si>
  <si>
    <t>8-2174</t>
  </si>
  <si>
    <t>Стелаж металический</t>
  </si>
  <si>
    <t>8-2160</t>
  </si>
  <si>
    <t>8-2181</t>
  </si>
  <si>
    <t>8-2180</t>
  </si>
  <si>
    <t>8-2178</t>
  </si>
  <si>
    <t>8-2177</t>
  </si>
  <si>
    <t>8-2169</t>
  </si>
  <si>
    <t>Стол деревянный (10 местный)</t>
  </si>
  <si>
    <t>8-2198</t>
  </si>
  <si>
    <t>Стол деревянный однотумбовый</t>
  </si>
  <si>
    <t>8-2199</t>
  </si>
  <si>
    <t>Стол настройщика радиотехнического оборудования</t>
  </si>
  <si>
    <t>8-530*</t>
  </si>
  <si>
    <t>Стол однотумбовый деревянный на железном каркасе</t>
  </si>
  <si>
    <t>8-2159</t>
  </si>
  <si>
    <t>Стол производственный</t>
  </si>
  <si>
    <t>8-2205</t>
  </si>
  <si>
    <t>Страховочная привязь ST1 (STH001)</t>
  </si>
  <si>
    <t>8-1958</t>
  </si>
  <si>
    <t>8-2162</t>
  </si>
  <si>
    <t>8-2165</t>
  </si>
  <si>
    <t>8-2166</t>
  </si>
  <si>
    <t>Тележка металлическая на колесах</t>
  </si>
  <si>
    <t>8-2161</t>
  </si>
  <si>
    <t>Тележка под воздушные баллоны</t>
  </si>
  <si>
    <t>8-2190</t>
  </si>
  <si>
    <t>8-2191</t>
  </si>
  <si>
    <t>Телефон</t>
  </si>
  <si>
    <t>8-2168</t>
  </si>
  <si>
    <t>Тиски 15*20</t>
  </si>
  <si>
    <t>8-2170</t>
  </si>
  <si>
    <t>Удлинитель 50м</t>
  </si>
  <si>
    <t>Шкаф (ДСП)</t>
  </si>
  <si>
    <t>8-2163</t>
  </si>
  <si>
    <t>Шкаф деревянный</t>
  </si>
  <si>
    <t>8-2171</t>
  </si>
  <si>
    <t>Шкаф для инструментов металлический</t>
  </si>
  <si>
    <t>8-2173</t>
  </si>
  <si>
    <t>Шкаф для одежды металлический (3 дверный)</t>
  </si>
  <si>
    <t>8-2196</t>
  </si>
  <si>
    <t>Шкаф для одежды металлический (6 дверный)</t>
  </si>
  <si>
    <t>8-2195</t>
  </si>
  <si>
    <t>8-2204</t>
  </si>
  <si>
    <t>Шкаф для размещения газовых баллонов</t>
  </si>
  <si>
    <t>98/3</t>
  </si>
  <si>
    <t>Шкаф для строб металлический</t>
  </si>
  <si>
    <t>8-2192</t>
  </si>
  <si>
    <t>Шкаф для сушки селикогеля</t>
  </si>
  <si>
    <t>8-2201</t>
  </si>
  <si>
    <t>Шкаф для хранения ЛКМ</t>
  </si>
  <si>
    <t>Шкаф металлический</t>
  </si>
  <si>
    <t>8-2175</t>
  </si>
  <si>
    <t>Шкаф металлический (8 дверный)</t>
  </si>
  <si>
    <t>8-2203</t>
  </si>
  <si>
    <t>Шлифмашина эксцентриковая 280 Вт 125мм</t>
  </si>
  <si>
    <t>8-1355</t>
  </si>
  <si>
    <t>Ящик металлический</t>
  </si>
  <si>
    <t>8-2206</t>
  </si>
  <si>
    <t>2-6581/1</t>
  </si>
  <si>
    <t>МФУ Canon MFm8280 CW</t>
  </si>
  <si>
    <t>1-1100</t>
  </si>
  <si>
    <t>Склад №3</t>
  </si>
  <si>
    <t>Склад №2</t>
  </si>
  <si>
    <t>Склад Ангар</t>
  </si>
  <si>
    <t>хорошее</t>
  </si>
  <si>
    <t>Пункт питания №2</t>
  </si>
  <si>
    <t>каб.10</t>
  </si>
  <si>
    <t>Службы исполнительного (генерального) директора</t>
  </si>
  <si>
    <t>Бюро по организационному и документационному обеспечению управления организацией</t>
  </si>
  <si>
    <t>Склад ангар</t>
  </si>
  <si>
    <t>Склад утилизации</t>
  </si>
  <si>
    <t>цех №2</t>
  </si>
  <si>
    <t>Инструментальный склад</t>
  </si>
  <si>
    <t>Пункт питания № 1</t>
  </si>
  <si>
    <t>Склад готовой продукции</t>
  </si>
  <si>
    <t>Склад № 2</t>
  </si>
  <si>
    <t>Склад № 3</t>
  </si>
  <si>
    <t>1-214/1*</t>
  </si>
  <si>
    <t>6-8025/1*</t>
  </si>
  <si>
    <t>6-8056/4*</t>
  </si>
  <si>
    <t>6-8042 *</t>
  </si>
  <si>
    <t>6-3898/3*</t>
  </si>
  <si>
    <t>15-58</t>
  </si>
  <si>
    <t>2-6147/1*</t>
  </si>
  <si>
    <t>15-44</t>
  </si>
  <si>
    <t>99/3.</t>
  </si>
  <si>
    <t>8-722</t>
  </si>
  <si>
    <t>1026/7*</t>
  </si>
  <si>
    <t>8-109,</t>
  </si>
  <si>
    <t>6-3054.</t>
  </si>
  <si>
    <t>1156</t>
  </si>
  <si>
    <t>6-8080/1*</t>
  </si>
  <si>
    <t>12-517 .</t>
  </si>
  <si>
    <t>6-8051/2*</t>
  </si>
  <si>
    <t>8-109/7*</t>
  </si>
  <si>
    <t>1-373/3</t>
  </si>
  <si>
    <t>6-8056/6*</t>
  </si>
  <si>
    <t>1-346//</t>
  </si>
  <si>
    <t>15-255**</t>
  </si>
  <si>
    <t>15-73**</t>
  </si>
  <si>
    <t>15-281**</t>
  </si>
  <si>
    <t>15-72**</t>
  </si>
  <si>
    <t>1-373/1**</t>
  </si>
  <si>
    <t>1-347 *</t>
  </si>
  <si>
    <t>15-192**</t>
  </si>
  <si>
    <t>1-615/1*</t>
  </si>
  <si>
    <t>6-8080/3*</t>
  </si>
  <si>
    <t>8-381/1*</t>
  </si>
  <si>
    <t>2-6530/1</t>
  </si>
  <si>
    <t>15-84</t>
  </si>
  <si>
    <t>15-84/1*</t>
  </si>
  <si>
    <t>15-283 *</t>
  </si>
  <si>
    <t>1-214/3</t>
  </si>
  <si>
    <t>1-214/5</t>
  </si>
  <si>
    <t>15-267 *</t>
  </si>
  <si>
    <t>15-255/2*</t>
  </si>
  <si>
    <t>1-515/3*</t>
  </si>
  <si>
    <t>2-3963/1*</t>
  </si>
  <si>
    <t>1026/5*</t>
  </si>
  <si>
    <t>1-238/2</t>
  </si>
  <si>
    <t>1-238/1</t>
  </si>
  <si>
    <t>6-8065/1*</t>
  </si>
  <si>
    <t>3-5/1*</t>
  </si>
  <si>
    <t>1-373/6</t>
  </si>
  <si>
    <t>15-3680.</t>
  </si>
  <si>
    <t>15-250/1*</t>
  </si>
  <si>
    <t>15-265</t>
  </si>
  <si>
    <t>6-8058/5*</t>
  </si>
  <si>
    <t>1-347/4.</t>
  </si>
  <si>
    <t>6-3648/1*</t>
  </si>
  <si>
    <t>1-561.</t>
  </si>
  <si>
    <t>6-8058/10*</t>
  </si>
  <si>
    <t>6-8058/3*</t>
  </si>
  <si>
    <t>6-8042/1*</t>
  </si>
  <si>
    <t>6-8081/1*</t>
  </si>
  <si>
    <t>6-8042.</t>
  </si>
  <si>
    <t>6-3648</t>
  </si>
  <si>
    <t>1-347/1*</t>
  </si>
  <si>
    <t>6-8025/8*</t>
  </si>
  <si>
    <t>1-100 *</t>
  </si>
  <si>
    <t>152/2*</t>
  </si>
  <si>
    <t>6-8051/4*</t>
  </si>
  <si>
    <t>6-8051/3*</t>
  </si>
  <si>
    <t>7-89090</t>
  </si>
  <si>
    <t>6-8056/3*</t>
  </si>
  <si>
    <t>2-1361/1*</t>
  </si>
  <si>
    <t>128*</t>
  </si>
  <si>
    <t>8-659/1*</t>
  </si>
  <si>
    <t>15-274/1*</t>
  </si>
  <si>
    <t>2-18/1*</t>
  </si>
  <si>
    <t>92/1*</t>
  </si>
  <si>
    <t>1-1020</t>
  </si>
  <si>
    <t>6-8056/7*</t>
  </si>
  <si>
    <t>6-8025/3*</t>
  </si>
  <si>
    <t>224/1*</t>
  </si>
  <si>
    <t>15-40/2*</t>
  </si>
  <si>
    <t>15-40/3*</t>
  </si>
  <si>
    <t>15-40/6*</t>
  </si>
  <si>
    <t>15-40/5*</t>
  </si>
  <si>
    <t>15-40/1*</t>
  </si>
  <si>
    <t>1-303*</t>
  </si>
  <si>
    <t>1-6231/2*</t>
  </si>
  <si>
    <t>1025/1</t>
  </si>
  <si>
    <t>8-1523.</t>
  </si>
  <si>
    <t>1-271/1.</t>
  </si>
  <si>
    <t>15-168/1*</t>
  </si>
  <si>
    <t>3-985/1</t>
  </si>
  <si>
    <t>Участок энергомеханический (квартира на ул.Невского)</t>
  </si>
  <si>
    <t>Кафе Дадаева</t>
  </si>
  <si>
    <t xml:space="preserve">цех №2              </t>
  </si>
  <si>
    <t xml:space="preserve">цех№1.нар.освещ.    </t>
  </si>
  <si>
    <t>цех№1  пом.№1</t>
  </si>
  <si>
    <t>каб.№3</t>
  </si>
  <si>
    <t>цех №2 каб.УЭМ</t>
  </si>
  <si>
    <t>цех.№2 участок металлобработки</t>
  </si>
  <si>
    <t>На памятном знаке</t>
  </si>
  <si>
    <t>1 этаж 21 каб.</t>
  </si>
  <si>
    <t xml:space="preserve">Склад №2 </t>
  </si>
  <si>
    <t>Участок утил.</t>
  </si>
  <si>
    <t>Кабинет юрист</t>
  </si>
  <si>
    <t>ул.ст.Дадаева Здание модульного типа</t>
  </si>
  <si>
    <t>ул. ст.Дадаева Здание модульного типа</t>
  </si>
  <si>
    <t xml:space="preserve"> Склад ангар №2 (шины)</t>
  </si>
  <si>
    <t>Склад ангар №2</t>
  </si>
  <si>
    <t>Склад ангар №2 (шины)</t>
  </si>
  <si>
    <t>Кладовая 1 этаж</t>
  </si>
  <si>
    <t>Склад мебель</t>
  </si>
  <si>
    <t>6 этаж 2 каб.</t>
  </si>
  <si>
    <t>1 этаж 20 каб.</t>
  </si>
  <si>
    <t>3 этаж 5 каб.</t>
  </si>
  <si>
    <t>Контейнер синий (около приемной)</t>
  </si>
  <si>
    <t xml:space="preserve">Склад ангар </t>
  </si>
  <si>
    <t>1 этаж 42 каб.</t>
  </si>
  <si>
    <t xml:space="preserve">Склад №3 </t>
  </si>
  <si>
    <t>1 этаж 33 каб.</t>
  </si>
  <si>
    <t>Склад ангар  №2 (шины)</t>
  </si>
  <si>
    <t>ул. ст Дадаева здание модульного типа</t>
  </si>
  <si>
    <t>3 этаж 6 каб.</t>
  </si>
  <si>
    <t>Склад №5</t>
  </si>
  <si>
    <t>Склад ангар №6 (шины)</t>
  </si>
  <si>
    <t>1 этаж 26 каб</t>
  </si>
  <si>
    <t>Приемная</t>
  </si>
  <si>
    <t>1 этаж 8,9 каб</t>
  </si>
  <si>
    <t>цех №2 секретная часть</t>
  </si>
  <si>
    <t>каб.№25</t>
  </si>
  <si>
    <t>Квартира ул.А.Невского</t>
  </si>
  <si>
    <t>цех №2 участок металлообработки</t>
  </si>
  <si>
    <t>пост зар.АКБ</t>
  </si>
  <si>
    <t>цех№1  пом.№6</t>
  </si>
  <si>
    <t>цех№1  пом.№2</t>
  </si>
  <si>
    <t>цех№1  пом.№ 39</t>
  </si>
  <si>
    <t>каб.№21</t>
  </si>
  <si>
    <t>Востребованность</t>
  </si>
  <si>
    <t>Востребовано</t>
  </si>
  <si>
    <t>Не востребовано</t>
  </si>
  <si>
    <t>Товарно-материальные ценности в эксплуатации (счет МЦ.04)</t>
  </si>
  <si>
    <t>Основные средства (счета 01, МЦ09, 03)</t>
  </si>
  <si>
    <t>Лот</t>
  </si>
  <si>
    <t>Служба безопасности</t>
  </si>
  <si>
    <t>Местонахождение</t>
  </si>
  <si>
    <t>Участок энергомеханический</t>
  </si>
  <si>
    <t>ВСЕГО</t>
  </si>
  <si>
    <t>Ном. номер</t>
  </si>
  <si>
    <t>Наименование</t>
  </si>
  <si>
    <t>хорошее, эксплуатируется</t>
  </si>
  <si>
    <t>Стол угловой 1900*1900*750</t>
  </si>
  <si>
    <t>ПО/Сист.блок/Мат.плата/Процес./Память/Жест.диск/Пр ивод</t>
  </si>
  <si>
    <t>хорошее,</t>
  </si>
  <si>
    <t>Компьютер intel G 1840 2.8. 2.7</t>
  </si>
  <si>
    <t>МФУ НР LJ Pro М125га/лазерный ч/б А4/USB/(CZ177A)</t>
  </si>
  <si>
    <t>Шлифмашина угловая MAKITA GV 5010</t>
  </si>
  <si>
    <t>Цех РЭВ</t>
  </si>
  <si>
    <t>1-566*</t>
  </si>
  <si>
    <r>
      <rPr>
        <b/>
        <sz val="10"/>
        <rFont val="Times New Roman"/>
        <family val="1"/>
        <charset val="204"/>
      </rPr>
      <t>Кол-во</t>
    </r>
  </si>
  <si>
    <r>
      <rPr>
        <sz val="10"/>
        <rFont val="Times New Roman"/>
        <family val="1"/>
        <charset val="204"/>
      </rPr>
      <t>Веб камера ACME PC Camera CA11 black/1300 pixels.
1280x1024</t>
    </r>
  </si>
  <si>
    <r>
      <rPr>
        <sz val="10"/>
        <rFont val="Times New Roman"/>
        <family val="1"/>
        <charset val="204"/>
      </rPr>
      <t>Мышь Logitech B100 Black USB OEM</t>
    </r>
  </si>
  <si>
    <r>
      <rPr>
        <sz val="10"/>
        <rFont val="Times New Roman"/>
        <family val="1"/>
        <charset val="204"/>
      </rPr>
      <t>Принтер HP Laser Jet P1102</t>
    </r>
  </si>
  <si>
    <r>
      <rPr>
        <sz val="10"/>
        <rFont val="Times New Roman"/>
        <family val="1"/>
        <charset val="204"/>
      </rPr>
      <t>Весы электронные МР III 15-2,5</t>
    </r>
  </si>
  <si>
    <r>
      <rPr>
        <sz val="10"/>
        <rFont val="Times New Roman"/>
        <family val="1"/>
        <charset val="204"/>
      </rPr>
      <t>Колонки звуковые "SPIDLINK"</t>
    </r>
  </si>
  <si>
    <r>
      <rPr>
        <sz val="10"/>
        <rFont val="Times New Roman"/>
        <family val="1"/>
        <charset val="204"/>
      </rPr>
      <t>Мультиметр M-830В №268</t>
    </r>
  </si>
  <si>
    <r>
      <rPr>
        <sz val="10"/>
        <rFont val="Times New Roman"/>
        <family val="1"/>
        <charset val="204"/>
      </rPr>
      <t>Мультиметр M-890F
№20020921047</t>
    </r>
  </si>
  <si>
    <r>
      <rPr>
        <sz val="10"/>
        <rFont val="Times New Roman"/>
        <family val="1"/>
        <charset val="204"/>
      </rPr>
      <t>Мультиметр M-890G №249</t>
    </r>
  </si>
  <si>
    <r>
      <rPr>
        <sz val="10"/>
        <rFont val="Times New Roman"/>
        <family val="1"/>
        <charset val="204"/>
      </rPr>
      <t>Мультиметр M-890G №250</t>
    </r>
  </si>
  <si>
    <r>
      <rPr>
        <sz val="10"/>
        <rFont val="Times New Roman"/>
        <family val="1"/>
        <charset val="204"/>
      </rPr>
      <t>Мультиметр M-890G №4323429</t>
    </r>
  </si>
  <si>
    <r>
      <rPr>
        <sz val="10"/>
        <rFont val="Times New Roman"/>
        <family val="1"/>
        <charset val="204"/>
      </rPr>
      <t>Мультиметр M-890G №5362285</t>
    </r>
  </si>
  <si>
    <r>
      <rPr>
        <sz val="10"/>
        <rFont val="Times New Roman"/>
        <family val="1"/>
        <charset val="204"/>
      </rPr>
      <t>Мультиметр M-890G №6025690</t>
    </r>
  </si>
  <si>
    <r>
      <rPr>
        <sz val="10"/>
        <rFont val="Times New Roman"/>
        <family val="1"/>
        <charset val="204"/>
      </rPr>
      <t>Мультиметр M-890G №62410102</t>
    </r>
  </si>
  <si>
    <r>
      <rPr>
        <sz val="10"/>
        <rFont val="Times New Roman"/>
        <family val="1"/>
        <charset val="204"/>
      </rPr>
      <t>Мультиметр M-890G №90316454</t>
    </r>
  </si>
  <si>
    <r>
      <rPr>
        <sz val="10"/>
        <rFont val="Times New Roman"/>
        <family val="1"/>
        <charset val="204"/>
      </rPr>
      <t>Мультиметр MS 8264
№11100068508</t>
    </r>
  </si>
  <si>
    <r>
      <rPr>
        <sz val="10"/>
        <rFont val="Times New Roman"/>
        <family val="1"/>
        <charset val="204"/>
      </rPr>
      <t>Мультиметр MY-64 №11100087895</t>
    </r>
  </si>
  <si>
    <r>
      <rPr>
        <sz val="10"/>
        <rFont val="Times New Roman"/>
        <family val="1"/>
        <charset val="204"/>
      </rPr>
      <t>Мультиметр MY-64 №11100087905</t>
    </r>
  </si>
  <si>
    <r>
      <rPr>
        <sz val="10"/>
        <rFont val="Times New Roman"/>
        <family val="1"/>
        <charset val="204"/>
      </rPr>
      <t>Мультиметр MY-67 №20030333737</t>
    </r>
  </si>
  <si>
    <r>
      <rPr>
        <sz val="10"/>
        <rFont val="Times New Roman"/>
        <family val="1"/>
        <charset val="204"/>
      </rPr>
      <t>Мультиметр MY-67 №20030333740</t>
    </r>
  </si>
  <si>
    <r>
      <rPr>
        <sz val="10"/>
        <rFont val="Times New Roman"/>
        <family val="1"/>
        <charset val="204"/>
      </rPr>
      <t>Мультиметр MY-67 №20030333743</t>
    </r>
  </si>
  <si>
    <r>
      <rPr>
        <sz val="10"/>
        <rFont val="Times New Roman"/>
        <family val="1"/>
        <charset val="204"/>
      </rPr>
      <t>Мультиметр ЕМ-129 №12734518</t>
    </r>
  </si>
  <si>
    <r>
      <rPr>
        <sz val="10"/>
        <rFont val="Times New Roman"/>
        <family val="1"/>
        <charset val="204"/>
      </rPr>
      <t>Мультиметр МAS830L
№MBDL074649(278)</t>
    </r>
  </si>
  <si>
    <r>
      <rPr>
        <sz val="10"/>
        <rFont val="Times New Roman"/>
        <family val="1"/>
        <charset val="204"/>
      </rPr>
      <t>Нагреватель электрич.MASTER B5 (2,5-5кВт) нерж.380В</t>
    </r>
  </si>
  <si>
    <r>
      <rPr>
        <sz val="10"/>
        <rFont val="Times New Roman"/>
        <family val="1"/>
        <charset val="204"/>
      </rPr>
      <t>Стеллаж-витрина инв. №№ А- 0010348 - А-0010355</t>
    </r>
  </si>
  <si>
    <r>
      <rPr>
        <sz val="10"/>
        <rFont val="Times New Roman"/>
        <family val="1"/>
        <charset val="204"/>
      </rPr>
      <t>Стол 1-но тумбовый</t>
    </r>
  </si>
  <si>
    <r>
      <rPr>
        <sz val="10"/>
        <rFont val="Times New Roman"/>
        <family val="1"/>
        <charset val="204"/>
      </rPr>
      <t>Телефон PANASONIC KX TS 2350</t>
    </r>
  </si>
  <si>
    <r>
      <rPr>
        <sz val="10"/>
        <rFont val="Times New Roman"/>
        <family val="1"/>
        <charset val="204"/>
      </rPr>
      <t>Шкаф для документов и одежды Инв. 1-214</t>
    </r>
  </si>
  <si>
    <r>
      <rPr>
        <sz val="10"/>
        <rFont val="Times New Roman"/>
        <family val="1"/>
        <charset val="204"/>
      </rPr>
      <t>LCR-метр Mastech MS5308 ( Мостовой измеритель)</t>
    </r>
  </si>
  <si>
    <r>
      <rPr>
        <sz val="10"/>
        <rFont val="Times New Roman"/>
        <family val="1"/>
        <charset val="204"/>
      </rPr>
      <t>Ванна моечн. ВСМ 2/530-Н</t>
    </r>
  </si>
  <si>
    <r>
      <rPr>
        <sz val="10"/>
        <rFont val="Times New Roman"/>
        <family val="1"/>
        <charset val="204"/>
      </rPr>
      <t>Вышка-тура</t>
    </r>
  </si>
  <si>
    <r>
      <rPr>
        <sz val="10"/>
        <rFont val="Times New Roman"/>
        <family val="1"/>
        <charset val="204"/>
      </rPr>
      <t>Вышка-тура ТЕХНО 5 алюминиевая</t>
    </r>
  </si>
  <si>
    <r>
      <rPr>
        <sz val="10"/>
        <rFont val="Times New Roman"/>
        <family val="1"/>
        <charset val="204"/>
      </rPr>
      <t>Вэб камера WebCam Lodi tech C525</t>
    </r>
  </si>
  <si>
    <r>
      <rPr>
        <sz val="10"/>
        <rFont val="Times New Roman"/>
        <family val="1"/>
        <charset val="204"/>
      </rPr>
      <t>Генератор бензиновый MITSUI POWER ECO 6кВа, ZM7500-E</t>
    </r>
  </si>
  <si>
    <r>
      <rPr>
        <sz val="10"/>
        <rFont val="Times New Roman"/>
        <family val="1"/>
        <charset val="204"/>
      </rPr>
      <t>Гигрометр ВИТ-1 (0,,,+25) гр.С клин</t>
    </r>
  </si>
  <si>
    <r>
      <rPr>
        <sz val="10"/>
        <rFont val="Times New Roman"/>
        <family val="1"/>
        <charset val="204"/>
      </rPr>
      <t>Горелка пропан. ГЗУ-3-23 9/6</t>
    </r>
  </si>
  <si>
    <r>
      <rPr>
        <sz val="10"/>
        <rFont val="Times New Roman"/>
        <family val="1"/>
        <charset val="204"/>
      </rPr>
      <t>Дозиметр-радиометр МКС-05 "ТЕРРА"</t>
    </r>
  </si>
  <si>
    <r>
      <rPr>
        <sz val="10"/>
        <rFont val="Times New Roman"/>
        <family val="1"/>
        <charset val="204"/>
      </rPr>
      <t>Кабель USB 2.0 A&gt;B 1.8m GEMBIRD CCF-USB2-AMBM-6
A&gt;B  Ферритовый фильтр</t>
    </r>
  </si>
  <si>
    <r>
      <rPr>
        <sz val="10"/>
        <rFont val="Times New Roman"/>
        <family val="1"/>
        <charset val="204"/>
      </rPr>
      <t>Кабель КГ-3х6+1х4</t>
    </r>
  </si>
  <si>
    <r>
      <rPr>
        <sz val="10"/>
        <rFont val="Times New Roman"/>
        <family val="1"/>
        <charset val="204"/>
      </rPr>
      <t>Калькулятор Citizen SDC-444S 12 разрядов/10/40</t>
    </r>
  </si>
  <si>
    <r>
      <rPr>
        <sz val="10"/>
        <rFont val="Times New Roman"/>
        <family val="1"/>
        <charset val="204"/>
      </rPr>
      <t>Калькулятор СИТИЗЕН-14</t>
    </r>
  </si>
  <si>
    <r>
      <rPr>
        <sz val="10"/>
        <rFont val="Times New Roman"/>
        <family val="1"/>
        <charset val="204"/>
      </rPr>
      <t>Компрессор СБ4/С-100 LB 30А</t>
    </r>
  </si>
  <si>
    <r>
      <rPr>
        <sz val="10"/>
        <rFont val="Times New Roman"/>
        <family val="1"/>
        <charset val="204"/>
      </rPr>
      <t>Компьютер "S - Фотон" AMD Athlon 64 LE-1640</t>
    </r>
  </si>
  <si>
    <r>
      <rPr>
        <sz val="10"/>
        <rFont val="Times New Roman"/>
        <family val="1"/>
        <charset val="204"/>
      </rPr>
      <t>Компютер Intel G1820 2.7 GHz/MSI H81M/Intel HD/DVD- RW/500GB</t>
    </r>
  </si>
  <si>
    <r>
      <rPr>
        <sz val="10"/>
        <rFont val="Times New Roman"/>
        <family val="1"/>
        <charset val="204"/>
      </rPr>
      <t>Конвектор 1,9 Вт СН-2000СIIIS</t>
    </r>
  </si>
  <si>
    <r>
      <rPr>
        <sz val="10"/>
        <rFont val="Times New Roman"/>
        <family val="1"/>
        <charset val="204"/>
      </rPr>
      <t>Кофемолка НХ-3432</t>
    </r>
  </si>
  <si>
    <r>
      <rPr>
        <sz val="10"/>
        <rFont val="Times New Roman"/>
        <family val="1"/>
        <charset val="204"/>
      </rPr>
      <t>Ламинатор Fellowes Cosmic 2 A3 (2*100 мкм)</t>
    </r>
  </si>
  <si>
    <r>
      <rPr>
        <sz val="10"/>
        <rFont val="Times New Roman"/>
        <family val="1"/>
        <charset val="204"/>
      </rPr>
      <t>Лампа паяльная ЛП-2,0 2л</t>
    </r>
  </si>
  <si>
    <r>
      <rPr>
        <sz val="10"/>
        <rFont val="Times New Roman"/>
        <family val="1"/>
        <charset val="204"/>
      </rPr>
      <t>Механизм монтажно-тяговый МТМ-3,2</t>
    </r>
  </si>
  <si>
    <r>
      <rPr>
        <sz val="10"/>
        <rFont val="Times New Roman"/>
        <family val="1"/>
        <charset val="204"/>
      </rPr>
      <t>Монитор 21,5" ViewSonic VA2201-A</t>
    </r>
  </si>
  <si>
    <r>
      <rPr>
        <sz val="10"/>
        <rFont val="Times New Roman"/>
        <family val="1"/>
        <charset val="204"/>
      </rPr>
      <t>Мотокоса 1,6 кВт/нож GSB 230-2</t>
    </r>
  </si>
  <si>
    <r>
      <rPr>
        <sz val="10"/>
        <rFont val="Times New Roman"/>
        <family val="1"/>
        <charset val="204"/>
      </rPr>
      <t>Мультиметр MY-64 №11100087899</t>
    </r>
  </si>
  <si>
    <r>
      <rPr>
        <sz val="10"/>
        <rFont val="Times New Roman"/>
        <family val="1"/>
        <charset val="204"/>
      </rPr>
      <t>МФУ Brother MFC-J6510DW A3</t>
    </r>
  </si>
  <si>
    <r>
      <rPr>
        <sz val="10"/>
        <rFont val="Times New Roman"/>
        <family val="1"/>
        <charset val="204"/>
      </rPr>
      <t>МФУ Canon i-SENSYS MF4410 принтер/сканер/копир</t>
    </r>
  </si>
  <si>
    <r>
      <rPr>
        <sz val="10"/>
        <rFont val="Times New Roman"/>
        <family val="1"/>
        <charset val="204"/>
      </rPr>
      <t>МФУ CANON MF226dn/лаз.ч-б/А4/автоподатчик/факс/ USB+LAN(картридж 737)</t>
    </r>
  </si>
  <si>
    <r>
      <rPr>
        <sz val="10"/>
        <rFont val="Times New Roman"/>
        <family val="1"/>
        <charset val="204"/>
      </rPr>
      <t>МФУ HP Laser Jet М1132</t>
    </r>
  </si>
  <si>
    <r>
      <rPr>
        <sz val="10"/>
        <rFont val="Times New Roman"/>
        <family val="1"/>
        <charset val="204"/>
      </rPr>
      <t>МФУ HP LJ Prо M227FDW/лаз.ч-
б/А4/автоподатчик/факс/USB+LAN+WIFI(катридж HP30A CF230A.HP30X CF230X</t>
    </r>
  </si>
  <si>
    <r>
      <rPr>
        <sz val="10"/>
        <rFont val="Times New Roman"/>
        <family val="1"/>
        <charset val="204"/>
      </rPr>
      <t>МФУ НР laser Jet M1132</t>
    </r>
  </si>
  <si>
    <r>
      <rPr>
        <sz val="10"/>
        <rFont val="Times New Roman"/>
        <family val="1"/>
        <charset val="204"/>
      </rPr>
      <t>Набор ключей комбинированных трещетка, коготь 6шт 8-19</t>
    </r>
  </si>
  <si>
    <r>
      <rPr>
        <sz val="10"/>
        <rFont val="Times New Roman"/>
        <family val="1"/>
        <charset val="204"/>
      </rPr>
      <t>Набор ключей накидных 12 шт. 6-32мм</t>
    </r>
  </si>
  <si>
    <r>
      <rPr>
        <sz val="10"/>
        <rFont val="Times New Roman"/>
        <family val="1"/>
        <charset val="204"/>
      </rPr>
      <t>Набор метчиков Ф3-22</t>
    </r>
  </si>
  <si>
    <r>
      <rPr>
        <sz val="10"/>
        <rFont val="Times New Roman"/>
        <family val="1"/>
        <charset val="204"/>
      </rPr>
      <t>Набор просечек 19шт 2-20мм</t>
    </r>
  </si>
  <si>
    <r>
      <rPr>
        <sz val="10"/>
        <rFont val="Times New Roman"/>
        <family val="1"/>
        <charset val="204"/>
      </rPr>
      <t>Набор сверел по металлу 1-13 мм кобальт</t>
    </r>
  </si>
  <si>
    <r>
      <rPr>
        <sz val="10"/>
        <rFont val="Times New Roman"/>
        <family val="1"/>
        <charset val="204"/>
      </rPr>
      <t>Нагреватель инфракрасный ECOWRG/7 IP54 1,3кВт, с 3- х метровым проводом, напольной подставкой</t>
    </r>
  </si>
  <si>
    <r>
      <rPr>
        <sz val="10"/>
        <rFont val="Times New Roman"/>
        <family val="1"/>
        <charset val="204"/>
      </rPr>
      <t>Ноутбук Acer AS5755G-32314G32</t>
    </r>
  </si>
  <si>
    <r>
      <rPr>
        <sz val="10"/>
        <rFont val="Times New Roman"/>
        <family val="1"/>
        <charset val="204"/>
      </rPr>
      <t>Осциллограф цифровой ADS-2111MV</t>
    </r>
  </si>
  <si>
    <r>
      <rPr>
        <sz val="10"/>
        <rFont val="Times New Roman"/>
        <family val="1"/>
        <charset val="204"/>
      </rPr>
      <t>ПО Wind/Сист блок/Мат.плата Asus/ Процессор /Память DDR-3 4096Mb/Жестк диск 1000</t>
    </r>
  </si>
  <si>
    <r>
      <rPr>
        <sz val="10"/>
        <rFont val="Times New Roman"/>
        <family val="1"/>
        <charset val="204"/>
      </rPr>
      <t>ПО Windows 7 Home Basic SPх132 RUS CIS-Georgia 1pk DSP DVD LCP</t>
    </r>
  </si>
  <si>
    <r>
      <rPr>
        <sz val="10"/>
        <rFont val="Times New Roman"/>
        <family val="1"/>
        <charset val="204"/>
      </rPr>
      <t>Помпа ручная 1Q-80cm 1P-20 bar 2P-500 со встроенным переливным клапаном</t>
    </r>
  </si>
  <si>
    <r>
      <rPr>
        <sz val="10"/>
        <rFont val="Times New Roman"/>
        <family val="1"/>
        <charset val="204"/>
      </rPr>
      <t>Пресс-насос 15 SPK 0230</t>
    </r>
  </si>
  <si>
    <r>
      <rPr>
        <sz val="10"/>
        <rFont val="Times New Roman"/>
        <family val="1"/>
        <charset val="204"/>
      </rPr>
      <t>Принтер CANON I-SENSYS LBP</t>
    </r>
  </si>
  <si>
    <r>
      <rPr>
        <sz val="10"/>
        <rFont val="Times New Roman"/>
        <family val="1"/>
        <charset val="204"/>
      </rPr>
      <t>Принтер/сканер Canon i-SENSYS MF4410</t>
    </r>
  </si>
  <si>
    <r>
      <rPr>
        <sz val="10"/>
        <rFont val="Times New Roman"/>
        <family val="1"/>
        <charset val="204"/>
      </rPr>
      <t>Процессор LGA115 Intel Сeleron Dual-Core</t>
    </r>
  </si>
  <si>
    <r>
      <rPr>
        <sz val="10"/>
        <rFont val="Times New Roman"/>
        <family val="1"/>
        <charset val="204"/>
      </rPr>
      <t>ПрямоШлифМашинка GGS 28 LCE 650Вт. 10000-28000 об/мин</t>
    </r>
  </si>
  <si>
    <r>
      <rPr>
        <sz val="10"/>
        <rFont val="Times New Roman"/>
        <family val="1"/>
        <charset val="204"/>
      </rPr>
      <t>Пуско-зарядное устройство</t>
    </r>
  </si>
  <si>
    <r>
      <rPr>
        <sz val="10"/>
        <rFont val="Times New Roman"/>
        <family val="1"/>
        <charset val="204"/>
      </rPr>
      <t>Пуско-зарядное устройство 630 Boost Star</t>
    </r>
  </si>
  <si>
    <r>
      <rPr>
        <sz val="10"/>
        <rFont val="Times New Roman"/>
        <family val="1"/>
        <charset val="204"/>
      </rPr>
      <t>Радиостанция VX-231-G6-5 EU</t>
    </r>
  </si>
  <si>
    <r>
      <rPr>
        <sz val="10"/>
        <rFont val="Times New Roman"/>
        <family val="1"/>
        <charset val="204"/>
      </rPr>
      <t>ЭСП-318</t>
    </r>
  </si>
  <si>
    <r>
      <rPr>
        <sz val="10"/>
        <rFont val="Times New Roman"/>
        <family val="1"/>
        <charset val="204"/>
      </rPr>
      <t>Секундомер механический СОСпр-2б-2-010 (зав.
№7477)</t>
    </r>
  </si>
  <si>
    <r>
      <rPr>
        <sz val="10"/>
        <rFont val="Times New Roman"/>
        <family val="1"/>
        <charset val="204"/>
      </rPr>
      <t>ЭСП-777</t>
    </r>
  </si>
  <si>
    <r>
      <rPr>
        <sz val="10"/>
        <rFont val="Times New Roman"/>
        <family val="1"/>
        <charset val="204"/>
      </rPr>
      <t>Секундомер СОСпр-2б-2-000 (зав. №3265)</t>
    </r>
  </si>
  <si>
    <r>
      <rPr>
        <sz val="10"/>
        <rFont val="Times New Roman"/>
        <family val="1"/>
        <charset val="204"/>
      </rPr>
      <t>Системный блок HP 6305З SFF A65400 500G 4.0G 28 HC AMD A6-5400B, 500GB HDD 7200 SATA, 4GB DDR3-1600</t>
    </r>
  </si>
  <si>
    <r>
      <rPr>
        <sz val="10"/>
        <rFont val="Times New Roman"/>
        <family val="1"/>
        <charset val="204"/>
      </rPr>
      <t>Системный блок Intel Core (TM) i5-2310</t>
    </r>
  </si>
  <si>
    <r>
      <rPr>
        <sz val="10"/>
        <rFont val="Times New Roman"/>
        <family val="1"/>
        <charset val="204"/>
      </rPr>
      <t>Системный блок Р2-OZ02</t>
    </r>
  </si>
  <si>
    <r>
      <rPr>
        <sz val="10"/>
        <rFont val="Times New Roman"/>
        <family val="1"/>
        <charset val="204"/>
      </rPr>
      <t>Системный блок: МП ASUS H110M-R/C/S Процессор Intel Core3.7ГГц 4GB500GB Корпус/ПОWindows7/ПОMS Offic</t>
    </r>
  </si>
  <si>
    <r>
      <rPr>
        <sz val="10"/>
        <rFont val="Times New Roman"/>
        <family val="1"/>
        <charset val="204"/>
      </rPr>
      <t>ЭСП-259</t>
    </r>
  </si>
  <si>
    <r>
      <rPr>
        <sz val="10"/>
        <rFont val="Times New Roman"/>
        <family val="1"/>
        <charset val="204"/>
      </rPr>
      <t>Стенд для испытания и регулировки форсунок М-106</t>
    </r>
  </si>
  <si>
    <r>
      <rPr>
        <sz val="10"/>
        <rFont val="Times New Roman"/>
        <family val="1"/>
        <charset val="204"/>
      </rPr>
      <t>Стремянка алюминевая 10-и ступенчатая</t>
    </r>
  </si>
  <si>
    <r>
      <rPr>
        <sz val="10"/>
        <rFont val="Times New Roman"/>
        <family val="1"/>
        <charset val="204"/>
      </rPr>
      <t>Стремянка алюминиевая 8-и ступенчатая 1,66м/2,44м</t>
    </r>
  </si>
  <si>
    <r>
      <rPr>
        <sz val="10"/>
        <rFont val="Times New Roman"/>
        <family val="1"/>
        <charset val="204"/>
      </rPr>
      <t>Съемник с 3 - мя  захватами</t>
    </r>
  </si>
  <si>
    <r>
      <rPr>
        <sz val="10"/>
        <rFont val="Times New Roman"/>
        <family val="1"/>
        <charset val="204"/>
      </rPr>
      <t>Табличка ПК-246</t>
    </r>
  </si>
  <si>
    <r>
      <rPr>
        <sz val="10"/>
        <rFont val="Times New Roman"/>
        <family val="1"/>
        <charset val="204"/>
      </rPr>
      <t>Телевизор LG42 LM620S-ZE</t>
    </r>
  </si>
  <si>
    <r>
      <rPr>
        <sz val="10"/>
        <rFont val="Times New Roman"/>
        <family val="1"/>
        <charset val="204"/>
      </rPr>
      <t>Тележка US Medica Cart STC-1 (черная)</t>
    </r>
  </si>
  <si>
    <r>
      <rPr>
        <sz val="10"/>
        <rFont val="Times New Roman"/>
        <family val="1"/>
        <charset val="204"/>
      </rPr>
      <t>Тележка-трансформер НТ-1500</t>
    </r>
  </si>
  <si>
    <r>
      <rPr>
        <sz val="10"/>
        <rFont val="Times New Roman"/>
        <family val="1"/>
        <charset val="204"/>
      </rPr>
      <t>Тепловентилятор 2 кВт/220-240В</t>
    </r>
  </si>
  <si>
    <r>
      <rPr>
        <sz val="10"/>
        <rFont val="Times New Roman"/>
        <family val="1"/>
        <charset val="204"/>
      </rPr>
      <t>Тиски  ТСС-125</t>
    </r>
  </si>
  <si>
    <r>
      <rPr>
        <sz val="10"/>
        <rFont val="Times New Roman"/>
        <family val="1"/>
        <charset val="204"/>
      </rPr>
      <t>Тиски 160 мм ТСМ-160 слесарные чугунные поворотные</t>
    </r>
  </si>
  <si>
    <r>
      <rPr>
        <sz val="10"/>
        <rFont val="Times New Roman"/>
        <family val="1"/>
        <charset val="204"/>
      </rPr>
      <t>Толщиномер покрытий вихретоковый ВТ-201 ( с поверкой)</t>
    </r>
  </si>
  <si>
    <r>
      <rPr>
        <sz val="10"/>
        <rFont val="Times New Roman"/>
        <family val="1"/>
        <charset val="204"/>
      </rPr>
      <t>Трубогиб 6-8-10-12</t>
    </r>
  </si>
  <si>
    <r>
      <rPr>
        <sz val="10"/>
        <rFont val="Times New Roman"/>
        <family val="1"/>
        <charset val="204"/>
      </rPr>
      <t>Углошлиф.машинка GWS 22-230 Н 2200Вт 230мм</t>
    </r>
  </si>
  <si>
    <r>
      <rPr>
        <sz val="10"/>
        <rFont val="Times New Roman"/>
        <family val="1"/>
        <charset val="204"/>
      </rPr>
      <t>Удлинитель 4 мест. L=30м з/к алюм. стойке КГ 3х2,5 У16-259</t>
    </r>
  </si>
  <si>
    <r>
      <rPr>
        <sz val="10"/>
        <rFont val="Times New Roman"/>
        <family val="1"/>
        <charset val="204"/>
      </rPr>
      <t>Удлинитель 4 мест. L=50м з/к на алюм. стойке ПВС 3х1,5 У16-010</t>
    </r>
  </si>
  <si>
    <r>
      <rPr>
        <sz val="10"/>
        <rFont val="Times New Roman"/>
        <family val="1"/>
        <charset val="204"/>
      </rPr>
      <t>Удлинитель на метал. катушке 20м 3*2.5 4x220V "шуко" IP20</t>
    </r>
  </si>
  <si>
    <r>
      <rPr>
        <sz val="10"/>
        <rFont val="Times New Roman"/>
        <family val="1"/>
        <charset val="204"/>
      </rPr>
      <t>Фильтр-мешки для Т7/1</t>
    </r>
  </si>
  <si>
    <r>
      <rPr>
        <sz val="10"/>
        <rFont val="Times New Roman"/>
        <family val="1"/>
        <charset val="204"/>
      </rPr>
      <t>Чайно-столовый сервиз</t>
    </r>
  </si>
  <si>
    <r>
      <rPr>
        <sz val="10"/>
        <rFont val="Times New Roman"/>
        <family val="1"/>
        <charset val="204"/>
      </rPr>
      <t>Шкаф SL-GST</t>
    </r>
  </si>
  <si>
    <r>
      <rPr>
        <sz val="10"/>
        <rFont val="Times New Roman"/>
        <family val="1"/>
        <charset val="204"/>
      </rPr>
      <t>Шкаф для одежды 1000*625*2208</t>
    </r>
  </si>
  <si>
    <r>
      <rPr>
        <sz val="10"/>
        <rFont val="Times New Roman"/>
        <family val="1"/>
        <charset val="204"/>
      </rPr>
      <t>Шланг заправочный 120 см к-т 3 шт 1/4 SAE VALUE R134a/R22/R12 11586</t>
    </r>
  </si>
  <si>
    <r>
      <rPr>
        <sz val="10"/>
        <rFont val="Times New Roman"/>
        <family val="1"/>
        <charset val="204"/>
      </rPr>
      <t>Шлиф. машинка эксцентриковая 125мм, 340Вт, GEX 125 АС, 4500-12000мин-1, BOSCH</t>
    </r>
  </si>
  <si>
    <r>
      <rPr>
        <sz val="10"/>
        <rFont val="Times New Roman"/>
        <family val="1"/>
        <charset val="204"/>
      </rPr>
      <t>Штангенциркуль 250 мм ШЦ-2-250-0,05 губ.60мм</t>
    </r>
  </si>
  <si>
    <r>
      <rPr>
        <sz val="10"/>
        <rFont val="Times New Roman"/>
        <family val="1"/>
        <charset val="204"/>
      </rPr>
      <t>Штангенциркуль с г/м 0-150 (0.1) СТИЗ</t>
    </r>
  </si>
  <si>
    <r>
      <rPr>
        <sz val="10"/>
        <rFont val="Times New Roman"/>
        <family val="1"/>
        <charset val="204"/>
      </rPr>
      <t>Штангенциркуль с г/м 0-300 тип1(0.05)</t>
    </r>
  </si>
  <si>
    <r>
      <rPr>
        <sz val="10"/>
        <rFont val="Times New Roman"/>
        <family val="1"/>
        <charset val="204"/>
      </rPr>
      <t>Шуруповерт GSR 12-2 V</t>
    </r>
  </si>
  <si>
    <r>
      <rPr>
        <sz val="10"/>
        <rFont val="Times New Roman"/>
        <family val="1"/>
        <charset val="204"/>
      </rPr>
      <t>Электроплита ПЭЖ-4 (сталь)</t>
    </r>
  </si>
  <si>
    <r>
      <rPr>
        <sz val="10"/>
        <rFont val="Times New Roman"/>
        <family val="1"/>
        <charset val="204"/>
      </rPr>
      <t>Диван - угловой (кожзаменитель светлого цвета)</t>
    </r>
  </si>
  <si>
    <r>
      <rPr>
        <sz val="10"/>
        <rFont val="Times New Roman"/>
        <family val="1"/>
        <charset val="204"/>
      </rPr>
      <t>Комплект спутникого телевидения GS 8308</t>
    </r>
  </si>
  <si>
    <r>
      <rPr>
        <sz val="10"/>
        <rFont val="Times New Roman"/>
        <family val="1"/>
        <charset val="204"/>
      </rPr>
      <t>Холодильник BEKO - двухкамерный</t>
    </r>
  </si>
  <si>
    <r>
      <rPr>
        <sz val="10"/>
        <rFont val="Times New Roman"/>
        <family val="1"/>
        <charset val="204"/>
      </rPr>
      <t>Шкаф - купе большой</t>
    </r>
  </si>
  <si>
    <r>
      <rPr>
        <sz val="10"/>
        <rFont val="Times New Roman"/>
        <family val="1"/>
        <charset val="204"/>
      </rPr>
      <t>Шкаф - купе с угловой вставкой</t>
    </r>
  </si>
  <si>
    <r>
      <rPr>
        <sz val="10"/>
        <rFont val="Times New Roman"/>
        <family val="1"/>
        <charset val="204"/>
      </rPr>
      <t>Чайник ENERGY E-273 (1,7 л. диск) стальной</t>
    </r>
  </si>
  <si>
    <r>
      <rPr>
        <sz val="10"/>
        <rFont val="Times New Roman"/>
        <family val="1"/>
        <charset val="204"/>
      </rPr>
      <t>АКБ 12 СТ-85РМ в/п</t>
    </r>
  </si>
  <si>
    <r>
      <rPr>
        <sz val="10"/>
        <rFont val="Times New Roman"/>
        <family val="1"/>
        <charset val="204"/>
      </rPr>
      <t>Светильник бестеневой с линзой АТР-6058</t>
    </r>
  </si>
  <si>
    <r>
      <rPr>
        <sz val="10"/>
        <rFont val="Times New Roman"/>
        <family val="1"/>
        <charset val="204"/>
      </rPr>
      <t>Светильник настольный DSL-715</t>
    </r>
  </si>
  <si>
    <r>
      <rPr>
        <sz val="10"/>
        <rFont val="Times New Roman"/>
        <family val="1"/>
        <charset val="204"/>
      </rPr>
      <t>Коллектор MG 03A дв R22.R134a.R-404.R12 11161</t>
    </r>
  </si>
  <si>
    <r>
      <rPr>
        <sz val="10"/>
        <rFont val="Times New Roman"/>
        <family val="1"/>
        <charset val="204"/>
      </rPr>
      <t>А-013957</t>
    </r>
  </si>
  <si>
    <r>
      <rPr>
        <sz val="10"/>
        <rFont val="Times New Roman"/>
        <family val="1"/>
        <charset val="204"/>
      </rPr>
      <t>ЭСП-319</t>
    </r>
  </si>
  <si>
    <r>
      <rPr>
        <sz val="10"/>
        <rFont val="Times New Roman"/>
        <family val="1"/>
        <charset val="204"/>
      </rPr>
      <t>Приспособление для разборки, сборки и отладки КЧ АУ АК-725</t>
    </r>
  </si>
  <si>
    <r>
      <rPr>
        <sz val="10"/>
        <rFont val="Times New Roman"/>
        <family val="1"/>
        <charset val="204"/>
      </rPr>
      <t>Приспособление для транспортировки ПУ МС-73</t>
    </r>
  </si>
  <si>
    <r>
      <rPr>
        <sz val="10"/>
        <rFont val="Times New Roman"/>
        <family val="1"/>
        <charset val="204"/>
      </rPr>
      <t>Крышка посадочной площадки визира ОВНЦ-451</t>
    </r>
  </si>
  <si>
    <r>
      <rPr>
        <sz val="10"/>
        <rFont val="Times New Roman"/>
        <family val="1"/>
        <charset val="204"/>
      </rPr>
      <t>Прожектор ML CDM-TD 70W R7s IP65 AS, черный</t>
    </r>
  </si>
  <si>
    <r>
      <rPr>
        <sz val="10"/>
        <rFont val="Times New Roman"/>
        <family val="1"/>
        <charset val="204"/>
      </rPr>
      <t>Смарт-карта MicroPayFlex</t>
    </r>
  </si>
  <si>
    <t>Ед.изм.</t>
  </si>
  <si>
    <t>Рыночная цена единицы ТМЦ, руб.</t>
  </si>
  <si>
    <t>?</t>
  </si>
  <si>
    <t>Кладовая ( Дадаева )</t>
  </si>
  <si>
    <t>неликвиды, ожидают утилизацию</t>
  </si>
  <si>
    <t>Торги</t>
  </si>
  <si>
    <t>удовлетворительное, бывшее в употреблении</t>
  </si>
  <si>
    <t>Собрать пистолет с патронами в отдельный лот</t>
  </si>
  <si>
    <t>бывшее в употреблении</t>
  </si>
  <si>
    <t>???</t>
  </si>
  <si>
    <t>Спецодежда на складе</t>
  </si>
  <si>
    <t>новое, с логотипом СПЕЦРЕМОНТ</t>
  </si>
  <si>
    <t>новое, с логотипом 69РЗРАВ</t>
  </si>
  <si>
    <t>Костюм мужской Пантеон2 синий - серый</t>
  </si>
  <si>
    <t>Номенклатурный номер</t>
  </si>
  <si>
    <t>Сырье и материалы</t>
  </si>
  <si>
    <t>Газы</t>
  </si>
  <si>
    <t>Кабели, провода</t>
  </si>
  <si>
    <t>7-579/1</t>
  </si>
  <si>
    <t>7-586/1</t>
  </si>
  <si>
    <t>7-569/1</t>
  </si>
  <si>
    <t>7-550/1</t>
  </si>
  <si>
    <t>7-500/1</t>
  </si>
  <si>
    <t>7-501/1</t>
  </si>
  <si>
    <t>7-618/1</t>
  </si>
  <si>
    <t>7-195/3</t>
  </si>
  <si>
    <t>7-195/1</t>
  </si>
  <si>
    <t>7-619/1</t>
  </si>
  <si>
    <t>7-196/1</t>
  </si>
  <si>
    <t>7-620/1</t>
  </si>
  <si>
    <t>7-545/1</t>
  </si>
  <si>
    <t>Автосклад</t>
  </si>
  <si>
    <t>Крепеж (метизы)</t>
  </si>
  <si>
    <t>12-709.</t>
  </si>
  <si>
    <t>2-187/3*</t>
  </si>
  <si>
    <t>8-187/40</t>
  </si>
  <si>
    <t>2-187/1*</t>
  </si>
  <si>
    <t>2-187/4*</t>
  </si>
  <si>
    <t>8-187/52</t>
  </si>
  <si>
    <t>2-192/14</t>
  </si>
  <si>
    <t>12-712 *</t>
  </si>
  <si>
    <t>2-187</t>
  </si>
  <si>
    <t>8-187/42</t>
  </si>
  <si>
    <t>2-801/6</t>
  </si>
  <si>
    <t>2-801/11*</t>
  </si>
  <si>
    <t>2-801/1*</t>
  </si>
  <si>
    <t>2-800</t>
  </si>
  <si>
    <t>Гайка барашковая М10</t>
  </si>
  <si>
    <t>2-15/2*</t>
  </si>
  <si>
    <t>8-528</t>
  </si>
  <si>
    <t>2-42/1*</t>
  </si>
  <si>
    <t>8-186 *</t>
  </si>
  <si>
    <t>Дюбель Д5х25мм + шуруп Д3,5х30мм</t>
  </si>
  <si>
    <t>8-1517/6</t>
  </si>
  <si>
    <t>Участок энергомеханическ ий</t>
  </si>
  <si>
    <t>Дюбель Д6х30мм + шуруп Д4х35мм</t>
  </si>
  <si>
    <t>8-1517/7</t>
  </si>
  <si>
    <t>3-5259/2*</t>
  </si>
  <si>
    <t>2-1700/12*</t>
  </si>
  <si>
    <t>2-1634/3</t>
  </si>
  <si>
    <t>2-1700/9*</t>
  </si>
  <si>
    <t>2-1634/1*</t>
  </si>
  <si>
    <t>2-4331</t>
  </si>
  <si>
    <t>2-4331/5</t>
  </si>
  <si>
    <t>Шайба гровер 8 оц.</t>
  </si>
  <si>
    <t>Шайба гровер М16 оц.</t>
  </si>
  <si>
    <t>8-186/1 *</t>
  </si>
  <si>
    <t>8-186 ,</t>
  </si>
  <si>
    <t>2-4331 *</t>
  </si>
  <si>
    <t>12-990. .</t>
  </si>
  <si>
    <t>Лакокрасочные материалы, грунт</t>
  </si>
  <si>
    <t>Краска 400мл хром, золото (аэрозоль).</t>
  </si>
  <si>
    <t>2-18/2*</t>
  </si>
  <si>
    <t>Материалы на ремонт и содержание ОС</t>
  </si>
  <si>
    <t>2-575/1*</t>
  </si>
  <si>
    <t>2-64</t>
  </si>
  <si>
    <t>6-774</t>
  </si>
  <si>
    <t>6-775</t>
  </si>
  <si>
    <t>2-80/2*</t>
  </si>
  <si>
    <t>2-80/4*</t>
  </si>
  <si>
    <t>1-120/3</t>
  </si>
  <si>
    <t>2-3633</t>
  </si>
  <si>
    <t>Терка  для строительных работ</t>
  </si>
  <si>
    <t>2-6/1</t>
  </si>
  <si>
    <t>1-985/1</t>
  </si>
  <si>
    <t>Шпатлевка акрил по дереву бук 0,25л</t>
  </si>
  <si>
    <t>2-4331/3*</t>
  </si>
  <si>
    <t>Металлопрокат цветной</t>
  </si>
  <si>
    <t>7-127</t>
  </si>
  <si>
    <t>Труба алюминиевая ф 32х3 мм</t>
  </si>
  <si>
    <t>Металлопрокат черный</t>
  </si>
  <si>
    <t>7-041</t>
  </si>
  <si>
    <t>Лента 0,1 Ст.65Г</t>
  </si>
  <si>
    <t>Лист 01 5х1250х2500х/кст.08псб.</t>
  </si>
  <si>
    <t>Расходные материалы производственные</t>
  </si>
  <si>
    <t>2-4/1*</t>
  </si>
  <si>
    <t>12-19</t>
  </si>
  <si>
    <t>2-775</t>
  </si>
  <si>
    <t>2-180/1*</t>
  </si>
  <si>
    <t>2-944/2</t>
  </si>
  <si>
    <t>2-944</t>
  </si>
  <si>
    <t>Клей 88 люкс , банка 0,9 л</t>
  </si>
  <si>
    <t>2-4/2*</t>
  </si>
  <si>
    <t>2-935/1*</t>
  </si>
  <si>
    <t>2-2.</t>
  </si>
  <si>
    <t>6-1449/4*</t>
  </si>
  <si>
    <t>6-1449/5*</t>
  </si>
  <si>
    <t>6-2251/3*</t>
  </si>
  <si>
    <t>2-3048/1*</t>
  </si>
  <si>
    <t>2-1235/5</t>
  </si>
  <si>
    <t>2-3053</t>
  </si>
  <si>
    <t>2-2729/1*</t>
  </si>
  <si>
    <t>2-2729/2*</t>
  </si>
  <si>
    <t>Проволока ф0,8  12х18Н10Т</t>
  </si>
  <si>
    <t>7-744/3</t>
  </si>
  <si>
    <t>7-085*</t>
  </si>
  <si>
    <t>3-220</t>
  </si>
  <si>
    <t>2-38958</t>
  </si>
  <si>
    <t>2-3944/3*</t>
  </si>
  <si>
    <t>2-3944/4*</t>
  </si>
  <si>
    <t>2-3944/1*</t>
  </si>
  <si>
    <t>2-3868/7*</t>
  </si>
  <si>
    <t>2-3868/4*</t>
  </si>
  <si>
    <t>1-475/1</t>
  </si>
  <si>
    <t>2-4502/4*</t>
  </si>
  <si>
    <t>Электроматериалы</t>
  </si>
  <si>
    <t>12-28/1*</t>
  </si>
  <si>
    <t>12-28.</t>
  </si>
  <si>
    <t>12-1228.</t>
  </si>
  <si>
    <t>6-1238</t>
  </si>
  <si>
    <t>1-752/2</t>
  </si>
  <si>
    <t>Лампа диодная 6Вт</t>
  </si>
  <si>
    <t>8-1870/7</t>
  </si>
  <si>
    <t>6-1222</t>
  </si>
  <si>
    <t>6-1236/2*</t>
  </si>
  <si>
    <t>6-1234/4*</t>
  </si>
  <si>
    <t>6-1242</t>
  </si>
  <si>
    <t>6-1243/1</t>
  </si>
  <si>
    <t>1-179</t>
  </si>
  <si>
    <t>6-3642</t>
  </si>
  <si>
    <t>Бензин</t>
  </si>
  <si>
    <t>Дизтопливо</t>
  </si>
  <si>
    <t>Жидкости охлаждающие</t>
  </si>
  <si>
    <t>8-257/5</t>
  </si>
  <si>
    <t>Жидкости прочие</t>
  </si>
  <si>
    <t>2-173</t>
  </si>
  <si>
    <t>Жидкости тормозные</t>
  </si>
  <si>
    <t>Керосин</t>
  </si>
  <si>
    <t>Масла технические</t>
  </si>
  <si>
    <t>8-1040/3</t>
  </si>
  <si>
    <t>Присадки к топливу</t>
  </si>
  <si>
    <t>Растворители нефтяные</t>
  </si>
  <si>
    <t>Смазки</t>
  </si>
  <si>
    <t>Твердое топливо</t>
  </si>
  <si>
    <t>Запасные части</t>
  </si>
  <si>
    <t>Автомобильные запчасти</t>
  </si>
  <si>
    <t>12-375,</t>
  </si>
  <si>
    <t>12-751.</t>
  </si>
  <si>
    <t>12-154.</t>
  </si>
  <si>
    <t>12-352/1</t>
  </si>
  <si>
    <t>12-263/4*</t>
  </si>
  <si>
    <t>12-131/7</t>
  </si>
  <si>
    <t>12-635/1</t>
  </si>
  <si>
    <t>12-131/5</t>
  </si>
  <si>
    <t>Склад № 3 "Неликвиды"</t>
  </si>
  <si>
    <t>12-654.</t>
  </si>
  <si>
    <t>12-359/1</t>
  </si>
  <si>
    <t>12-536</t>
  </si>
  <si>
    <t>12-291.</t>
  </si>
  <si>
    <t>12-1878/2</t>
  </si>
  <si>
    <t>12-384 *</t>
  </si>
  <si>
    <t>12-300/1</t>
  </si>
  <si>
    <t>12-639/1</t>
  </si>
  <si>
    <t>12-17/6</t>
  </si>
  <si>
    <t>12-157...</t>
  </si>
  <si>
    <t>12-1274.</t>
  </si>
  <si>
    <t>12-1646/1</t>
  </si>
  <si>
    <t>12-70/3*</t>
  </si>
  <si>
    <t>12-1 14</t>
  </si>
  <si>
    <t>Кольцо 032*5</t>
  </si>
  <si>
    <t>12-1933/1</t>
  </si>
  <si>
    <t>12-937</t>
  </si>
  <si>
    <t>12-1985/1</t>
  </si>
  <si>
    <t>12-172.,</t>
  </si>
  <si>
    <t>12-924.</t>
  </si>
  <si>
    <t>12-1944/2</t>
  </si>
  <si>
    <t>12-1944/3</t>
  </si>
  <si>
    <t>12-870.</t>
  </si>
  <si>
    <t>12-1490  .</t>
  </si>
  <si>
    <t>12-1208.</t>
  </si>
  <si>
    <t>12-1348/1</t>
  </si>
  <si>
    <t>12-437    .</t>
  </si>
  <si>
    <t>12-647/1*</t>
  </si>
  <si>
    <t>12-1356 .</t>
  </si>
  <si>
    <t>12-311....</t>
  </si>
  <si>
    <t>12-601 *</t>
  </si>
  <si>
    <t>12-598..</t>
  </si>
  <si>
    <t>12-329. .</t>
  </si>
  <si>
    <t>5-8707</t>
  </si>
  <si>
    <t>12-62/1</t>
  </si>
  <si>
    <t>12-552.</t>
  </si>
  <si>
    <t>12-865/1</t>
  </si>
  <si>
    <t>12-569/1</t>
  </si>
  <si>
    <t>12-623.</t>
  </si>
  <si>
    <t>12-113/2</t>
  </si>
  <si>
    <t>12-149 *</t>
  </si>
  <si>
    <t>6-1448/2*</t>
  </si>
  <si>
    <t>12-423/1</t>
  </si>
  <si>
    <t>12-634.</t>
  </si>
  <si>
    <t>12-484..</t>
  </si>
  <si>
    <t>12-331/1</t>
  </si>
  <si>
    <t>12-1684.</t>
  </si>
  <si>
    <t>12-1282/1</t>
  </si>
  <si>
    <t>12-105/2</t>
  </si>
  <si>
    <t>12-260,</t>
  </si>
  <si>
    <t>12-848.</t>
  </si>
  <si>
    <t>12-1392,</t>
  </si>
  <si>
    <t>12-8 .</t>
  </si>
  <si>
    <t>12-740.</t>
  </si>
  <si>
    <t>12-266.</t>
  </si>
  <si>
    <t>12-333 *</t>
  </si>
  <si>
    <t>12-353/1</t>
  </si>
  <si>
    <t>12-3209</t>
  </si>
  <si>
    <t>12-1666/1</t>
  </si>
  <si>
    <t>12-922/2</t>
  </si>
  <si>
    <t>12-687,</t>
  </si>
  <si>
    <t>12-662,</t>
  </si>
  <si>
    <t>12-242/3*</t>
  </si>
  <si>
    <t>12-663 *</t>
  </si>
  <si>
    <t>12-242/4</t>
  </si>
  <si>
    <t>12-919..</t>
  </si>
  <si>
    <t>12-47/6</t>
  </si>
  <si>
    <t>12-707/3</t>
  </si>
  <si>
    <t>12-47/12</t>
  </si>
  <si>
    <t>12-368/1</t>
  </si>
  <si>
    <t>12-1864.</t>
  </si>
  <si>
    <t>12-811*</t>
  </si>
  <si>
    <t>12-284.</t>
  </si>
  <si>
    <t>12-273 .</t>
  </si>
  <si>
    <t>12-273...</t>
  </si>
  <si>
    <t>12-564.</t>
  </si>
  <si>
    <t>12-254..</t>
  </si>
  <si>
    <t>12-303/2</t>
  </si>
  <si>
    <t>12-31.</t>
  </si>
  <si>
    <t>12-852    .</t>
  </si>
  <si>
    <t>12-309    .</t>
  </si>
  <si>
    <t>12-1587.</t>
  </si>
  <si>
    <t>12-1727.</t>
  </si>
  <si>
    <t>12-46/3*</t>
  </si>
  <si>
    <t>12-675.</t>
  </si>
  <si>
    <t>12-361/1</t>
  </si>
  <si>
    <t>12-309/1</t>
  </si>
  <si>
    <t>12-316....</t>
  </si>
  <si>
    <t>12-881.</t>
  </si>
  <si>
    <t>12-683    .</t>
  </si>
  <si>
    <t>12-368/1*</t>
  </si>
  <si>
    <t>12-351..</t>
  </si>
  <si>
    <t>12-351. ,</t>
  </si>
  <si>
    <t>12-597 .</t>
  </si>
  <si>
    <t>Рычаг щетки стеклоочистителя Г66, нержавейка</t>
  </si>
  <si>
    <t>12-974/1</t>
  </si>
  <si>
    <t>12-1973/1</t>
  </si>
  <si>
    <t>12-112/2</t>
  </si>
  <si>
    <t>12-112/3</t>
  </si>
  <si>
    <t>12-372,</t>
  </si>
  <si>
    <t>12-112/5</t>
  </si>
  <si>
    <t>12-672   *</t>
  </si>
  <si>
    <t>12-271</t>
  </si>
  <si>
    <t>12-32/1*</t>
  </si>
  <si>
    <t>5-10473/1</t>
  </si>
  <si>
    <t>12-186. ..</t>
  </si>
  <si>
    <t>12-80/1</t>
  </si>
  <si>
    <t>6-3641/1*</t>
  </si>
  <si>
    <t>12-107/3</t>
  </si>
  <si>
    <t>12-107**</t>
  </si>
  <si>
    <t>12-1637/1</t>
  </si>
  <si>
    <t>12-1224/1</t>
  </si>
  <si>
    <t>Трубка D=6 L=27см</t>
  </si>
  <si>
    <t>Трубка тормозная D 6 медная</t>
  </si>
  <si>
    <t>12-111...</t>
  </si>
  <si>
    <t>12-360/1</t>
  </si>
  <si>
    <t>12-1585...</t>
  </si>
  <si>
    <t>Уплотнение двери 66 6107020 3,2 м</t>
  </si>
  <si>
    <t>12-1134.</t>
  </si>
  <si>
    <t>12-1463/1</t>
  </si>
  <si>
    <t>12-267 .</t>
  </si>
  <si>
    <t>12-371/3*</t>
  </si>
  <si>
    <t>12-2039/1</t>
  </si>
  <si>
    <t>12-1003/2</t>
  </si>
  <si>
    <t>12-68/2</t>
  </si>
  <si>
    <t>12-68/11</t>
  </si>
  <si>
    <t>12-68/10</t>
  </si>
  <si>
    <t>12-68 *</t>
  </si>
  <si>
    <t>12-334 *</t>
  </si>
  <si>
    <t>12-11*</t>
  </si>
  <si>
    <t>12-404/2</t>
  </si>
  <si>
    <t>12-404/1</t>
  </si>
  <si>
    <t>12-1730</t>
  </si>
  <si>
    <t>12-1016**</t>
  </si>
  <si>
    <t>12-403/1</t>
  </si>
  <si>
    <t>12-617**</t>
  </si>
  <si>
    <t>12-215/1*</t>
  </si>
  <si>
    <t>12-416</t>
  </si>
  <si>
    <t>12-1874/2</t>
  </si>
  <si>
    <t>Автошины, колеса</t>
  </si>
  <si>
    <t>12-151,</t>
  </si>
  <si>
    <t>Аккумуляторные батареи</t>
  </si>
  <si>
    <t>12-995.</t>
  </si>
  <si>
    <t>12-1558..</t>
  </si>
  <si>
    <t>12-518.</t>
  </si>
  <si>
    <t>12-517.</t>
  </si>
  <si>
    <t>Цех СО и ремонта РАВ</t>
  </si>
  <si>
    <t>ЗиП прочий</t>
  </si>
  <si>
    <t>Приобретено для контракта со Спецремонт</t>
  </si>
  <si>
    <t>12-263**</t>
  </si>
  <si>
    <t>12-513</t>
  </si>
  <si>
    <t>12-119*</t>
  </si>
  <si>
    <t>12-328**</t>
  </si>
  <si>
    <t>12-214***</t>
  </si>
  <si>
    <t>12-47</t>
  </si>
  <si>
    <t>12-184**</t>
  </si>
  <si>
    <t>12-371/1*</t>
  </si>
  <si>
    <t>12-435*</t>
  </si>
  <si>
    <t>Радиодетали</t>
  </si>
  <si>
    <t>5-8747,</t>
  </si>
  <si>
    <t>5-9412.</t>
  </si>
  <si>
    <t>5-10374/1</t>
  </si>
  <si>
    <t>неликвид</t>
  </si>
  <si>
    <t>5-8391</t>
  </si>
  <si>
    <t>5-8143/1</t>
  </si>
  <si>
    <t>5-8141/1</t>
  </si>
  <si>
    <t>Держатель предохранителя ДВП8</t>
  </si>
  <si>
    <t>5-9647/1</t>
  </si>
  <si>
    <t>Диод 2 А 512 Б4</t>
  </si>
  <si>
    <t>Диод АА 736А</t>
  </si>
  <si>
    <t>Диод 2Д212А выпрямительный</t>
  </si>
  <si>
    <t>5-1824/1</t>
  </si>
  <si>
    <t>5-9291*</t>
  </si>
  <si>
    <t>Конденсатор км 5а   6800 пф</t>
  </si>
  <si>
    <t>5-3066</t>
  </si>
  <si>
    <t>Конденсатор окбги 200в 0.02мкф</t>
  </si>
  <si>
    <t>5-9201/1</t>
  </si>
  <si>
    <t>Лампа МН16 13,5в х 0,16А</t>
  </si>
  <si>
    <t>5-8910/1</t>
  </si>
  <si>
    <t>5-8195/1</t>
  </si>
  <si>
    <t>5-9200/1</t>
  </si>
  <si>
    <t>Магнетрон ми 146 6344132455</t>
  </si>
  <si>
    <t>Микросхема  142ЕН2А</t>
  </si>
  <si>
    <t>Микросхема  1802ИР1</t>
  </si>
  <si>
    <t>Микросхема  265 ув1</t>
  </si>
  <si>
    <t>Микросхема  265 ув6</t>
  </si>
  <si>
    <t>Микросхема  530ИП3</t>
  </si>
  <si>
    <t>Микросхема  к153уд601</t>
  </si>
  <si>
    <t>Микросхема  к155ла8</t>
  </si>
  <si>
    <t>Микросхема 134лб1а</t>
  </si>
  <si>
    <t>Микросхема 155ие2</t>
  </si>
  <si>
    <t>Микросхема 169ААЗ</t>
  </si>
  <si>
    <t>Микросхема 24 lc 16 b</t>
  </si>
  <si>
    <t>Микросхема 290УИ3</t>
  </si>
  <si>
    <t>Микросхема 564ИР11</t>
  </si>
  <si>
    <t>Микросхема 590КН5</t>
  </si>
  <si>
    <t>Микросхема КР1008ВЖ4</t>
  </si>
  <si>
    <t>5-11779.</t>
  </si>
  <si>
    <t>5-9064*</t>
  </si>
  <si>
    <t>Потенциометр спо 1 68 ом</t>
  </si>
  <si>
    <t>5-9410</t>
  </si>
  <si>
    <t>Резистор омлт 0.125 68ом</t>
  </si>
  <si>
    <t>8-8409/1</t>
  </si>
  <si>
    <t>5-9533/1</t>
  </si>
  <si>
    <t>5-10473/2</t>
  </si>
  <si>
    <t>5-8698/1</t>
  </si>
  <si>
    <t>5-8412.</t>
  </si>
  <si>
    <t>Сопротивление ппб 1б 220 ом</t>
  </si>
  <si>
    <t>Транзистор 2т118в</t>
  </si>
  <si>
    <t>Транзистор 2т632а</t>
  </si>
  <si>
    <t>Транзистор кт814в 6341135231</t>
  </si>
  <si>
    <t>5-8592/1</t>
  </si>
  <si>
    <t>5-9532*</t>
  </si>
  <si>
    <t>5-6576/1</t>
  </si>
  <si>
    <t>5-9219/1</t>
  </si>
  <si>
    <t>5-9219/2</t>
  </si>
  <si>
    <t>5-10355/1</t>
  </si>
  <si>
    <t>Прочие материалы</t>
  </si>
  <si>
    <t>Неликвидные ТМЦ</t>
  </si>
  <si>
    <t>Инвентарь и хозяйственные принадлежности</t>
  </si>
  <si>
    <t>Баллоны под газы</t>
  </si>
  <si>
    <t>Инвентарь обслуживающих подразделений</t>
  </si>
  <si>
    <t>Инвентарь общехозяйственный</t>
  </si>
  <si>
    <t>Валик поролоновый 18 мм М17</t>
  </si>
  <si>
    <t>Воронка пластмассовая</t>
  </si>
  <si>
    <t>2-582</t>
  </si>
  <si>
    <t>2-206/1</t>
  </si>
  <si>
    <t>2-225/3*</t>
  </si>
  <si>
    <t>2-225/4*</t>
  </si>
  <si>
    <t>2-795/1*</t>
  </si>
  <si>
    <t>2-1366/1*</t>
  </si>
  <si>
    <t>2-386/3*</t>
  </si>
  <si>
    <t>2-4321</t>
  </si>
  <si>
    <t>Салфетка из вискозы для сухой и влажной уборки (30х38см)</t>
  </si>
  <si>
    <t>8-1313/1</t>
  </si>
  <si>
    <t>6-6568 *</t>
  </si>
  <si>
    <t>Квартира ул. А.Невского</t>
  </si>
  <si>
    <t>1-1055*</t>
  </si>
  <si>
    <t>Служебная квартира (ул.А.Невского, д.51А, кв.24)</t>
  </si>
  <si>
    <t>Непроизводственный инвентарь</t>
  </si>
  <si>
    <t>Посуда, столовый инвентарь</t>
  </si>
  <si>
    <t>Инструмент</t>
  </si>
  <si>
    <t>Кусачки 165мм</t>
  </si>
  <si>
    <t>77*</t>
  </si>
  <si>
    <t>725/1</t>
  </si>
  <si>
    <t>725/1*</t>
  </si>
  <si>
    <t>Ножницы по металлу на 250мм прямые</t>
  </si>
  <si>
    <t>335*</t>
  </si>
  <si>
    <t>8-663</t>
  </si>
  <si>
    <t>832/1</t>
  </si>
  <si>
    <t>Пистолет д/краски YATO 0,1л 0,8мм верхн. бачок</t>
  </si>
  <si>
    <t>249/2</t>
  </si>
  <si>
    <t>8-76</t>
  </si>
  <si>
    <t>Утконосы прямые 203 мм</t>
  </si>
  <si>
    <t>8-1419</t>
  </si>
  <si>
    <t>Электродержатель PRIMA 300</t>
  </si>
  <si>
    <t>8-1531</t>
  </si>
  <si>
    <t>Малоценные ОС прочие</t>
  </si>
  <si>
    <t>Строительные леса некомплект</t>
  </si>
  <si>
    <t>000213*</t>
  </si>
  <si>
    <t>Полка настольная</t>
  </si>
  <si>
    <t>1-638*</t>
  </si>
  <si>
    <t>Склад канц. товары</t>
  </si>
  <si>
    <t>Оборудование прочее</t>
  </si>
  <si>
    <t>Водонагреватель аккумуляторный электрический ТЕРМЕКС RZL 50</t>
  </si>
  <si>
    <t>Кассовый аппарат Астра 200Ф</t>
  </si>
  <si>
    <t>1-304</t>
  </si>
  <si>
    <t>Сливной механизм для бочка</t>
  </si>
  <si>
    <t>3-1992/2</t>
  </si>
  <si>
    <t>Фен технический б/у</t>
  </si>
  <si>
    <t>Огнетушители</t>
  </si>
  <si>
    <t>Оргтехника, телефония</t>
  </si>
  <si>
    <t>8-1106/9</t>
  </si>
  <si>
    <t>8-1106/6</t>
  </si>
  <si>
    <t>8-1106/7</t>
  </si>
  <si>
    <t>8-1106/8</t>
  </si>
  <si>
    <t>Приборы, мерный инвентарь</t>
  </si>
  <si>
    <t>12-744</t>
  </si>
  <si>
    <t>5-9275/2</t>
  </si>
  <si>
    <t>Манометр кислород, ацетилен</t>
  </si>
  <si>
    <t>5-8763/2</t>
  </si>
  <si>
    <t>5-9274</t>
  </si>
  <si>
    <t>5-8723.</t>
  </si>
  <si>
    <t>Спецоснастка</t>
  </si>
  <si>
    <t>1-248</t>
  </si>
  <si>
    <t>8-688</t>
  </si>
  <si>
    <t>Диск отрезной 230</t>
  </si>
  <si>
    <t>453*</t>
  </si>
  <si>
    <t>Круг отрезной по металлу 125х3х22</t>
  </si>
  <si>
    <t>8-690</t>
  </si>
  <si>
    <t>228/1*</t>
  </si>
  <si>
    <t>588/1</t>
  </si>
  <si>
    <t>650/1</t>
  </si>
  <si>
    <t>8-94/15*</t>
  </si>
  <si>
    <t>Сверло по металлу 2,0 мм</t>
  </si>
  <si>
    <t>8-94/22</t>
  </si>
  <si>
    <t>Сверло Ф16 по бетону</t>
  </si>
  <si>
    <t>279/1</t>
  </si>
  <si>
    <t>495/1</t>
  </si>
  <si>
    <t>835/1</t>
  </si>
  <si>
    <t>815*</t>
  </si>
  <si>
    <t>Фрезы для производства половой</t>
  </si>
  <si>
    <t>2-4323/3*</t>
  </si>
  <si>
    <t>Щетка по металлу дисковая латунная М14х80</t>
  </si>
  <si>
    <t>8-208/10*</t>
  </si>
  <si>
    <t>Тара на собственные нужды</t>
  </si>
  <si>
    <t>Электрооборудование, электроинвентарь</t>
  </si>
  <si>
    <t>1-164</t>
  </si>
  <si>
    <t>8-109/6*</t>
  </si>
  <si>
    <t>3-0520/1*</t>
  </si>
  <si>
    <t>3-6226/2*</t>
  </si>
  <si>
    <t>3-6226/1*</t>
  </si>
  <si>
    <t>3-3751</t>
  </si>
  <si>
    <t>3-5413</t>
  </si>
  <si>
    <r>
      <rPr>
        <b/>
        <sz val="10"/>
        <rFont val="Times New Roman"/>
        <family val="1"/>
        <charset val="204"/>
      </rPr>
      <t>Оборудование к установке (объекты основных средств)</t>
    </r>
  </si>
  <si>
    <r>
      <rPr>
        <sz val="10"/>
        <rFont val="Times New Roman"/>
        <family val="1"/>
        <charset val="204"/>
      </rPr>
      <t>Кислород (1 бал.-6,3 куб.м)</t>
    </r>
  </si>
  <si>
    <r>
      <rPr>
        <sz val="10"/>
        <rFont val="Times New Roman"/>
        <family val="1"/>
        <charset val="204"/>
      </rPr>
      <t>2-2А*</t>
    </r>
  </si>
  <si>
    <r>
      <rPr>
        <sz val="10"/>
        <rFont val="Times New Roman"/>
        <family val="1"/>
        <charset val="204"/>
      </rPr>
      <t>Кабель LGY (HO7V-K) 10
(450/750V) коричневый</t>
    </r>
  </si>
  <si>
    <r>
      <rPr>
        <sz val="10"/>
        <rFont val="Times New Roman"/>
        <family val="1"/>
        <charset val="204"/>
      </rPr>
      <t>Кабель КУПР-500 27эх1</t>
    </r>
  </si>
  <si>
    <r>
      <rPr>
        <sz val="10"/>
        <rFont val="Times New Roman"/>
        <family val="1"/>
        <charset val="204"/>
      </rPr>
      <t>Кабель КУПР-П 14х1,5</t>
    </r>
  </si>
  <si>
    <r>
      <rPr>
        <sz val="10"/>
        <rFont val="Times New Roman"/>
        <family val="1"/>
        <charset val="204"/>
      </rPr>
      <t>Кабель КУПР-П 7х0,5</t>
    </r>
  </si>
  <si>
    <r>
      <rPr>
        <sz val="10"/>
        <rFont val="Times New Roman"/>
        <family val="1"/>
        <charset val="204"/>
      </rPr>
      <t>Кабель КУПР-ПМ-250 52эх0,5</t>
    </r>
  </si>
  <si>
    <r>
      <rPr>
        <sz val="10"/>
        <rFont val="Times New Roman"/>
        <family val="1"/>
        <charset val="204"/>
      </rPr>
      <t>Кабель Н07RN-F</t>
    </r>
  </si>
  <si>
    <r>
      <rPr>
        <sz val="10"/>
        <rFont val="Times New Roman"/>
        <family val="1"/>
        <charset val="204"/>
      </rPr>
      <t>Кабель П-296</t>
    </r>
  </si>
  <si>
    <r>
      <rPr>
        <sz val="10"/>
        <rFont val="Times New Roman"/>
        <family val="1"/>
        <charset val="204"/>
      </rPr>
      <t>Кабель РК 50-0,6-23</t>
    </r>
  </si>
  <si>
    <r>
      <rPr>
        <sz val="10"/>
        <rFont val="Times New Roman"/>
        <family val="1"/>
        <charset val="204"/>
      </rPr>
      <t>Кабель РК 50-2-11</t>
    </r>
  </si>
  <si>
    <r>
      <rPr>
        <sz val="10"/>
        <rFont val="Times New Roman"/>
        <family val="1"/>
        <charset val="204"/>
      </rPr>
      <t>Кабель РК 50-4-21</t>
    </r>
  </si>
  <si>
    <r>
      <rPr>
        <sz val="10"/>
        <rFont val="Times New Roman"/>
        <family val="1"/>
        <charset val="204"/>
      </rPr>
      <t>Кабель РК 75-1-22</t>
    </r>
  </si>
  <si>
    <r>
      <rPr>
        <sz val="10"/>
        <rFont val="Times New Roman"/>
        <family val="1"/>
        <charset val="204"/>
      </rPr>
      <t>Кабель РК 75-17-31</t>
    </r>
  </si>
  <si>
    <r>
      <rPr>
        <sz val="10"/>
        <rFont val="Times New Roman"/>
        <family val="1"/>
        <charset val="204"/>
      </rPr>
      <t>Кабель РК 75-4-12</t>
    </r>
  </si>
  <si>
    <r>
      <rPr>
        <sz val="10"/>
        <rFont val="Times New Roman"/>
        <family val="1"/>
        <charset val="204"/>
      </rPr>
      <t>Кабель РК 75-4-12 ВП</t>
    </r>
  </si>
  <si>
    <r>
      <rPr>
        <sz val="10"/>
        <rFont val="Times New Roman"/>
        <family val="1"/>
        <charset val="204"/>
      </rPr>
      <t>Кабель РК 75-4-22</t>
    </r>
  </si>
  <si>
    <r>
      <rPr>
        <sz val="10"/>
        <rFont val="Times New Roman"/>
        <family val="1"/>
        <charset val="204"/>
      </rPr>
      <t>Кабель РК 75-9-13</t>
    </r>
  </si>
  <si>
    <r>
      <rPr>
        <sz val="10"/>
        <rFont val="Times New Roman"/>
        <family val="1"/>
        <charset val="204"/>
      </rPr>
      <t>Кабель РК-100-7-11</t>
    </r>
  </si>
  <si>
    <r>
      <rPr>
        <sz val="10"/>
        <rFont val="Times New Roman"/>
        <family val="1"/>
        <charset val="204"/>
      </rPr>
      <t>Кабель РК-150-7-31</t>
    </r>
  </si>
  <si>
    <r>
      <rPr>
        <sz val="10"/>
        <rFont val="Times New Roman"/>
        <family val="1"/>
        <charset val="204"/>
      </rPr>
      <t>Кабель РК50-2-11</t>
    </r>
  </si>
  <si>
    <r>
      <rPr>
        <sz val="10"/>
        <rFont val="Times New Roman"/>
        <family val="1"/>
        <charset val="204"/>
      </rPr>
      <t>Кабель РК50-4-11</t>
    </r>
  </si>
  <si>
    <r>
      <rPr>
        <sz val="10"/>
        <rFont val="Times New Roman"/>
        <family val="1"/>
        <charset val="204"/>
      </rPr>
      <t>Кабель силовой КГтп 3х4-0.660</t>
    </r>
  </si>
  <si>
    <r>
      <rPr>
        <sz val="10"/>
        <rFont val="Times New Roman"/>
        <family val="1"/>
        <charset val="204"/>
      </rPr>
      <t>Провод корич.0,2мм нв-2</t>
    </r>
  </si>
  <si>
    <r>
      <rPr>
        <sz val="10"/>
        <rFont val="Times New Roman"/>
        <family val="1"/>
        <charset val="204"/>
      </rPr>
      <t>Провод ПВ-3-0,75</t>
    </r>
  </si>
  <si>
    <r>
      <rPr>
        <sz val="10"/>
        <rFont val="Times New Roman"/>
        <family val="1"/>
        <charset val="204"/>
      </rPr>
      <t>Провод птэв-2 1.25</t>
    </r>
  </si>
  <si>
    <r>
      <rPr>
        <sz val="10"/>
        <rFont val="Times New Roman"/>
        <family val="1"/>
        <charset val="204"/>
      </rPr>
      <t>Провод ПЭВ-1 0,355</t>
    </r>
  </si>
  <si>
    <r>
      <rPr>
        <sz val="10"/>
        <rFont val="Times New Roman"/>
        <family val="1"/>
        <charset val="204"/>
      </rPr>
      <t>Провод ПЭЛ-2 1,13</t>
    </r>
  </si>
  <si>
    <r>
      <rPr>
        <sz val="10"/>
        <rFont val="Times New Roman"/>
        <family val="1"/>
        <charset val="204"/>
      </rPr>
      <t>Провод ПЭТВ-2 0,14</t>
    </r>
  </si>
  <si>
    <r>
      <rPr>
        <sz val="10"/>
        <rFont val="Times New Roman"/>
        <family val="1"/>
        <charset val="204"/>
      </rPr>
      <t>Провод ПЭТВ-2 0,25</t>
    </r>
  </si>
  <si>
    <r>
      <rPr>
        <sz val="10"/>
        <rFont val="Times New Roman"/>
        <family val="1"/>
        <charset val="204"/>
      </rPr>
      <t>Провод ПЭТВ-2 0,28</t>
    </r>
  </si>
  <si>
    <r>
      <rPr>
        <sz val="10"/>
        <rFont val="Times New Roman"/>
        <family val="1"/>
        <charset val="204"/>
      </rPr>
      <t>Провод ПЭТВ-2 0,4</t>
    </r>
  </si>
  <si>
    <r>
      <rPr>
        <sz val="10"/>
        <rFont val="Times New Roman"/>
        <family val="1"/>
        <charset val="204"/>
      </rPr>
      <t>Провод ПЭТВ-2 0,63</t>
    </r>
  </si>
  <si>
    <r>
      <rPr>
        <sz val="10"/>
        <rFont val="Times New Roman"/>
        <family val="1"/>
        <charset val="204"/>
      </rPr>
      <t>Провод ПЭТВ-2 0,71</t>
    </r>
  </si>
  <si>
    <r>
      <rPr>
        <sz val="10"/>
        <rFont val="Times New Roman"/>
        <family val="1"/>
        <charset val="204"/>
      </rPr>
      <t>Провод ПЭТВ-2 0,75</t>
    </r>
  </si>
  <si>
    <r>
      <rPr>
        <sz val="10"/>
        <rFont val="Times New Roman"/>
        <family val="1"/>
        <charset val="204"/>
      </rPr>
      <t>Провод ПЭТВ-2 0,93</t>
    </r>
  </si>
  <si>
    <r>
      <rPr>
        <sz val="10"/>
        <rFont val="Times New Roman"/>
        <family val="1"/>
        <charset val="204"/>
      </rPr>
      <t>Провод ПЭТВ-2 0.56</t>
    </r>
  </si>
  <si>
    <r>
      <rPr>
        <sz val="10"/>
        <rFont val="Times New Roman"/>
        <family val="1"/>
        <charset val="204"/>
      </rPr>
      <t>Провод ПЭТВ-2 1,08</t>
    </r>
  </si>
  <si>
    <r>
      <rPr>
        <sz val="10"/>
        <rFont val="Times New Roman"/>
        <family val="1"/>
        <charset val="204"/>
      </rPr>
      <t>Провод ПЭТВ-2 1,12</t>
    </r>
  </si>
  <si>
    <r>
      <rPr>
        <sz val="10"/>
        <rFont val="Times New Roman"/>
        <family val="1"/>
        <charset val="204"/>
      </rPr>
      <t>Провод ПЭТВ-2 1,18</t>
    </r>
  </si>
  <si>
    <r>
      <rPr>
        <sz val="10"/>
        <rFont val="Times New Roman"/>
        <family val="1"/>
        <charset val="204"/>
      </rPr>
      <t>Провод ПЭТВ-2 1,4</t>
    </r>
  </si>
  <si>
    <r>
      <rPr>
        <sz val="10"/>
        <rFont val="Times New Roman"/>
        <family val="1"/>
        <charset val="204"/>
      </rPr>
      <t>Провод ПЭТВ-2 1,6</t>
    </r>
  </si>
  <si>
    <r>
      <rPr>
        <sz val="10"/>
        <rFont val="Times New Roman"/>
        <family val="1"/>
        <charset val="204"/>
      </rPr>
      <t>Провод ПЭТВ-2 1.32мм</t>
    </r>
  </si>
  <si>
    <r>
      <rPr>
        <sz val="10"/>
        <rFont val="Times New Roman"/>
        <family val="1"/>
        <charset val="204"/>
      </rPr>
      <t>Шнур асбестовый ГОСТ 1779 ШАОН-2</t>
    </r>
  </si>
  <si>
    <r>
      <rPr>
        <sz val="10"/>
        <rFont val="Times New Roman"/>
        <family val="1"/>
        <charset val="204"/>
      </rPr>
      <t>Шнур асбестовый ГОСТ 1779 ШАОН-1,5</t>
    </r>
  </si>
  <si>
    <r>
      <rPr>
        <sz val="10"/>
        <rFont val="Times New Roman"/>
        <family val="1"/>
        <charset val="204"/>
      </rPr>
      <t>Эмальпровод ПЭТВ-2 0,315</t>
    </r>
  </si>
  <si>
    <r>
      <rPr>
        <sz val="10"/>
        <rFont val="Times New Roman"/>
        <family val="1"/>
        <charset val="204"/>
      </rPr>
      <t>Эмальпровод ПЭТВ-2 0,5</t>
    </r>
  </si>
  <si>
    <r>
      <rPr>
        <sz val="10"/>
        <rFont val="Times New Roman"/>
        <family val="1"/>
        <charset val="204"/>
      </rPr>
      <t>Эмальпровод ПЭТВ-2 0,8 мм</t>
    </r>
  </si>
  <si>
    <r>
      <rPr>
        <sz val="10"/>
        <rFont val="Times New Roman"/>
        <family val="1"/>
        <charset val="204"/>
      </rPr>
      <t>Болт ЕС8,920,460-02 ОСТ4 ГО 206,014 М4х18 14х17Н2</t>
    </r>
  </si>
  <si>
    <r>
      <rPr>
        <sz val="10"/>
        <rFont val="Times New Roman"/>
        <family val="1"/>
        <charset val="204"/>
      </rPr>
      <t>Болт ж/д 18*88 ГОСТ 8144-73</t>
    </r>
  </si>
  <si>
    <r>
      <rPr>
        <sz val="10"/>
        <rFont val="Times New Roman"/>
        <family val="1"/>
        <charset val="204"/>
      </rPr>
      <t>Болт установочный ЕС8,920,459-02 ОСТ4 ГО 206,014 М4х18,  14х17Н2</t>
    </r>
  </si>
  <si>
    <r>
      <rPr>
        <sz val="10"/>
        <rFont val="Times New Roman"/>
        <family val="1"/>
        <charset val="204"/>
      </rPr>
      <t>Винт В.М6-6gх16.48.019</t>
    </r>
  </si>
  <si>
    <r>
      <rPr>
        <sz val="10"/>
        <rFont val="Times New Roman"/>
        <family val="1"/>
        <charset val="204"/>
      </rPr>
      <t>Винт с шестигранной головкой М8х30-4.8 Ц9.хр.</t>
    </r>
  </si>
  <si>
    <r>
      <rPr>
        <sz val="10"/>
        <rFont val="Times New Roman"/>
        <family val="1"/>
        <charset val="204"/>
      </rPr>
      <t>Гайка М5 оц. кл. пр. 6-8</t>
    </r>
  </si>
  <si>
    <r>
      <rPr>
        <sz val="10"/>
        <rFont val="Times New Roman"/>
        <family val="1"/>
        <charset val="204"/>
      </rPr>
      <t>Гайка М6-6Н.04.Н3.03</t>
    </r>
  </si>
  <si>
    <r>
      <rPr>
        <sz val="10"/>
        <rFont val="Times New Roman"/>
        <family val="1"/>
        <charset val="204"/>
      </rPr>
      <t>Гайка М8-6Н.04.019</t>
    </r>
  </si>
  <si>
    <r>
      <rPr>
        <sz val="10"/>
        <rFont val="Times New Roman"/>
        <family val="1"/>
        <charset val="204"/>
      </rPr>
      <t>Рым-болт М16 оц.</t>
    </r>
  </si>
  <si>
    <r>
      <rPr>
        <sz val="10"/>
        <rFont val="Times New Roman"/>
        <family val="1"/>
        <charset val="204"/>
      </rPr>
      <t>Хомут 10-16</t>
    </r>
  </si>
  <si>
    <r>
      <rPr>
        <sz val="10"/>
        <rFont val="Times New Roman"/>
        <family val="1"/>
        <charset val="204"/>
      </rPr>
      <t>Хомут 12-22</t>
    </r>
  </si>
  <si>
    <r>
      <rPr>
        <sz val="10"/>
        <rFont val="Times New Roman"/>
        <family val="1"/>
        <charset val="204"/>
      </rPr>
      <t>Хомут 16-27</t>
    </r>
  </si>
  <si>
    <r>
      <rPr>
        <sz val="10"/>
        <rFont val="Times New Roman"/>
        <family val="1"/>
        <charset val="204"/>
      </rPr>
      <t>Хомут 25-40</t>
    </r>
  </si>
  <si>
    <r>
      <rPr>
        <sz val="10"/>
        <rFont val="Times New Roman"/>
        <family val="1"/>
        <charset val="204"/>
      </rPr>
      <t>Хомут 32-50</t>
    </r>
  </si>
  <si>
    <r>
      <rPr>
        <sz val="10"/>
        <rFont val="Times New Roman"/>
        <family val="1"/>
        <charset val="204"/>
      </rPr>
      <t>Хомут 40-60</t>
    </r>
  </si>
  <si>
    <r>
      <rPr>
        <sz val="10"/>
        <rFont val="Times New Roman"/>
        <family val="1"/>
        <charset val="204"/>
      </rPr>
      <t>Хомут 50--70</t>
    </r>
  </si>
  <si>
    <r>
      <rPr>
        <sz val="10"/>
        <rFont val="Times New Roman"/>
        <family val="1"/>
        <charset val="204"/>
      </rPr>
      <t>Хомут 60-80</t>
    </r>
  </si>
  <si>
    <r>
      <rPr>
        <sz val="10"/>
        <rFont val="Times New Roman"/>
        <family val="1"/>
        <charset val="204"/>
      </rPr>
      <t>Хомут 8-12</t>
    </r>
  </si>
  <si>
    <r>
      <rPr>
        <sz val="10"/>
        <rFont val="Times New Roman"/>
        <family val="1"/>
        <charset val="204"/>
      </rPr>
      <t>Хомут 80-100</t>
    </r>
  </si>
  <si>
    <r>
      <rPr>
        <sz val="10"/>
        <rFont val="Times New Roman"/>
        <family val="1"/>
        <charset val="204"/>
      </rPr>
      <t>Хомут металл. 6-160 с шурупом</t>
    </r>
  </si>
  <si>
    <r>
      <rPr>
        <sz val="10"/>
        <rFont val="Times New Roman"/>
        <family val="1"/>
        <charset val="204"/>
      </rPr>
      <t>Хомут усил. 121-130</t>
    </r>
  </si>
  <si>
    <r>
      <rPr>
        <sz val="10"/>
        <rFont val="Times New Roman"/>
        <family val="1"/>
        <charset val="204"/>
      </rPr>
      <t>Грунт-эмаль по ржавчине молотковая 3 в 1 серебристая 0,75л</t>
    </r>
  </si>
  <si>
    <r>
      <rPr>
        <sz val="10"/>
        <rFont val="Times New Roman"/>
        <family val="1"/>
        <charset val="204"/>
      </rPr>
      <t>Краска-спрей термостойкая, цвет черный 400мл</t>
    </r>
  </si>
  <si>
    <r>
      <rPr>
        <sz val="10"/>
        <rFont val="Times New Roman"/>
        <family val="1"/>
        <charset val="204"/>
      </rPr>
      <t>ЭСП-754</t>
    </r>
  </si>
  <si>
    <r>
      <rPr>
        <sz val="10"/>
        <rFont val="Times New Roman"/>
        <family val="1"/>
        <charset val="204"/>
      </rPr>
      <t>Эмаль КО-813 серебристая</t>
    </r>
  </si>
  <si>
    <r>
      <rPr>
        <sz val="10"/>
        <rFont val="Times New Roman"/>
        <family val="1"/>
        <charset val="204"/>
      </rPr>
      <t>Эмаль ПФ-115 белая ночь</t>
    </r>
  </si>
  <si>
    <r>
      <rPr>
        <sz val="10"/>
        <rFont val="Times New Roman"/>
        <family val="1"/>
        <charset val="204"/>
      </rPr>
      <t>Эмаль ПФ-218 ГС св.серая</t>
    </r>
  </si>
  <si>
    <r>
      <rPr>
        <sz val="10"/>
        <rFont val="Times New Roman"/>
        <family val="1"/>
        <charset val="204"/>
      </rPr>
      <t>Кран 536-35-694</t>
    </r>
  </si>
  <si>
    <r>
      <rPr>
        <sz val="10"/>
        <rFont val="Times New Roman"/>
        <family val="1"/>
        <charset val="204"/>
      </rPr>
      <t>Муфта 3/4 Д-20</t>
    </r>
  </si>
  <si>
    <r>
      <rPr>
        <sz val="10"/>
        <rFont val="Times New Roman"/>
        <family val="1"/>
        <charset val="204"/>
      </rPr>
      <t>Отвод ДУ-40</t>
    </r>
  </si>
  <si>
    <r>
      <rPr>
        <sz val="10"/>
        <rFont val="Times New Roman"/>
        <family val="1"/>
        <charset val="204"/>
      </rPr>
      <t>3-4009/Б*</t>
    </r>
  </si>
  <si>
    <r>
      <rPr>
        <sz val="10"/>
        <rFont val="Times New Roman"/>
        <family val="1"/>
        <charset val="204"/>
      </rPr>
      <t>Подводка гибкая д/смесителя L-50 1/2 с длинным наконечником</t>
    </r>
  </si>
  <si>
    <r>
      <rPr>
        <sz val="10"/>
        <rFont val="Times New Roman"/>
        <family val="1"/>
        <charset val="204"/>
      </rPr>
      <t>Профиль UW-50 3м</t>
    </r>
  </si>
  <si>
    <r>
      <rPr>
        <sz val="10"/>
        <rFont val="Times New Roman"/>
        <family val="1"/>
        <charset val="204"/>
      </rPr>
      <t>11-15/С*</t>
    </r>
  </si>
  <si>
    <r>
      <rPr>
        <sz val="10"/>
        <rFont val="Times New Roman"/>
        <family val="1"/>
        <charset val="204"/>
      </rPr>
      <t>Склад № 2</t>
    </r>
  </si>
  <si>
    <r>
      <rPr>
        <sz val="10"/>
        <rFont val="Times New Roman"/>
        <family val="1"/>
        <charset val="204"/>
      </rPr>
      <t>Сифон гофрированный д/умывальника 1 1/4"*32/40 840- 1590мм</t>
    </r>
  </si>
  <si>
    <r>
      <rPr>
        <sz val="10"/>
        <rFont val="Times New Roman"/>
        <family val="1"/>
        <charset val="204"/>
      </rPr>
      <t>Шпатлевка НЦ-008 серая</t>
    </r>
  </si>
  <si>
    <r>
      <rPr>
        <sz val="10"/>
        <rFont val="Times New Roman"/>
        <family val="1"/>
        <charset val="204"/>
      </rPr>
      <t>Шпатлевка ПФ-002 красно- коричневая</t>
    </r>
  </si>
  <si>
    <r>
      <rPr>
        <sz val="10"/>
        <rFont val="Times New Roman"/>
        <family val="1"/>
        <charset val="204"/>
      </rPr>
      <t>Лист разный 1,5 - 5мм медь</t>
    </r>
  </si>
  <si>
    <r>
      <rPr>
        <sz val="10"/>
        <rFont val="Times New Roman"/>
        <family val="1"/>
        <charset val="204"/>
      </rPr>
      <t>Труба медная ф12-1,5мм</t>
    </r>
  </si>
  <si>
    <r>
      <rPr>
        <sz val="10"/>
        <rFont val="Times New Roman"/>
        <family val="1"/>
        <charset val="204"/>
      </rPr>
      <t>Трубка 16х2 мм 1-4М</t>
    </r>
  </si>
  <si>
    <r>
      <rPr>
        <sz val="10"/>
        <rFont val="Times New Roman"/>
        <family val="1"/>
        <charset val="204"/>
      </rPr>
      <t>Полоса мет. PLT 30/2 3 мм перф.
2м</t>
    </r>
  </si>
  <si>
    <r>
      <rPr>
        <sz val="10"/>
        <rFont val="Times New Roman"/>
        <family val="1"/>
        <charset val="204"/>
      </rPr>
      <t>Труба ТВ-40 18,0мм</t>
    </r>
  </si>
  <si>
    <r>
      <rPr>
        <sz val="10"/>
        <rFont val="Times New Roman"/>
        <family val="1"/>
        <charset val="204"/>
      </rPr>
      <t>Шестигранник 7 Ст.12Х18Н10Т
(AISI 321)</t>
    </r>
  </si>
  <si>
    <r>
      <rPr>
        <sz val="10"/>
        <rFont val="Times New Roman"/>
        <family val="1"/>
        <charset val="204"/>
      </rPr>
      <t>Вентиль 992АТ-3</t>
    </r>
  </si>
  <si>
    <r>
      <rPr>
        <sz val="10"/>
        <rFont val="Times New Roman"/>
        <family val="1"/>
        <charset val="204"/>
      </rPr>
      <t>Вентиль мембранный ВБМ-1 исп.12</t>
    </r>
  </si>
  <si>
    <r>
      <rPr>
        <sz val="10"/>
        <rFont val="Times New Roman"/>
        <family val="1"/>
        <charset val="204"/>
      </rPr>
      <t>2-442/А</t>
    </r>
  </si>
  <si>
    <r>
      <rPr>
        <sz val="10"/>
        <rFont val="Times New Roman"/>
        <family val="1"/>
        <charset val="204"/>
      </rPr>
      <t>Герметик 51-Г-4М ТУ 38.105.1225- 84</t>
    </r>
  </si>
  <si>
    <r>
      <rPr>
        <sz val="10"/>
        <rFont val="Times New Roman"/>
        <family val="1"/>
        <charset val="204"/>
      </rPr>
      <t>Герметик ВГО-1</t>
    </r>
  </si>
  <si>
    <r>
      <rPr>
        <sz val="10"/>
        <rFont val="Times New Roman"/>
        <family val="1"/>
        <charset val="204"/>
      </rPr>
      <t>Герметик ВГО-1 (500гр) в тубах под пистолет ТУ 38-303-04-04-90</t>
    </r>
  </si>
  <si>
    <r>
      <rPr>
        <sz val="10"/>
        <rFont val="Times New Roman"/>
        <family val="1"/>
        <charset val="204"/>
      </rPr>
      <t>2-4302/А9</t>
    </r>
  </si>
  <si>
    <r>
      <rPr>
        <sz val="10"/>
        <rFont val="Times New Roman"/>
        <family val="1"/>
        <charset val="204"/>
      </rPr>
      <t>Герметик тиоколовый У-30 М</t>
    </r>
  </si>
  <si>
    <r>
      <rPr>
        <sz val="10"/>
        <rFont val="Times New Roman"/>
        <family val="1"/>
        <charset val="204"/>
      </rPr>
      <t>Замазка ЗЗК-3у</t>
    </r>
  </si>
  <si>
    <r>
      <rPr>
        <sz val="10"/>
        <rFont val="Times New Roman"/>
        <family val="1"/>
        <charset val="204"/>
      </rPr>
      <t>Замазка У-20А</t>
    </r>
  </si>
  <si>
    <r>
      <rPr>
        <sz val="10"/>
        <rFont val="Times New Roman"/>
        <family val="1"/>
        <charset val="204"/>
      </rPr>
      <t>Кабельный наконечник KCS 10-95</t>
    </r>
  </si>
  <si>
    <r>
      <rPr>
        <sz val="10"/>
        <rFont val="Times New Roman"/>
        <family val="1"/>
        <charset val="204"/>
      </rPr>
      <t>Калий 2-х хромовый</t>
    </r>
  </si>
  <si>
    <r>
      <rPr>
        <sz val="10"/>
        <rFont val="Times New Roman"/>
        <family val="1"/>
        <charset val="204"/>
      </rPr>
      <t>Лента конвеерная 2Л-500-3-ТК- 200-2-3-1 НБ</t>
    </r>
  </si>
  <si>
    <r>
      <rPr>
        <sz val="10"/>
        <rFont val="Times New Roman"/>
        <family val="1"/>
        <charset val="204"/>
      </rPr>
      <t>Лента уплотнительная У-20А</t>
    </r>
  </si>
  <si>
    <r>
      <rPr>
        <sz val="10"/>
        <rFont val="Times New Roman"/>
        <family val="1"/>
        <charset val="204"/>
      </rPr>
      <t>Металлорукав 32 СМ 10-32-025</t>
    </r>
  </si>
  <si>
    <r>
      <rPr>
        <sz val="10"/>
        <rFont val="Times New Roman"/>
        <family val="1"/>
        <charset val="204"/>
      </rPr>
      <t>Металлорукав РЗ-ЦХ 15</t>
    </r>
  </si>
  <si>
    <r>
      <rPr>
        <sz val="10"/>
        <rFont val="Times New Roman"/>
        <family val="1"/>
        <charset val="204"/>
      </rPr>
      <t>Наконечник кабельный КОР4-1</t>
    </r>
  </si>
  <si>
    <r>
      <rPr>
        <sz val="10"/>
        <rFont val="Times New Roman"/>
        <family val="1"/>
        <charset val="204"/>
      </rPr>
      <t>Наконечник медный луженный ТМЛ 10-6-5</t>
    </r>
  </si>
  <si>
    <r>
      <rPr>
        <sz val="10"/>
        <rFont val="Times New Roman"/>
        <family val="1"/>
        <charset val="204"/>
      </rPr>
      <t>Наконечник НКИ 2-6 кольцо 1,5- 2,5мм</t>
    </r>
  </si>
  <si>
    <r>
      <rPr>
        <sz val="10"/>
        <rFont val="Times New Roman"/>
        <family val="1"/>
        <charset val="204"/>
      </rPr>
      <t>Наконечник НКИ 2,5-8 шток</t>
    </r>
  </si>
  <si>
    <r>
      <rPr>
        <sz val="10"/>
        <rFont val="Times New Roman"/>
        <family val="1"/>
        <charset val="204"/>
      </rPr>
      <t>Наконечник НКИ 5,5-8 кольцо 4- 6мм</t>
    </r>
  </si>
  <si>
    <r>
      <rPr>
        <sz val="10"/>
        <rFont val="Times New Roman"/>
        <family val="1"/>
        <charset val="204"/>
      </rPr>
      <t>Наконечник трубчатый медный КМ 70/12</t>
    </r>
  </si>
  <si>
    <r>
      <rPr>
        <sz val="10"/>
        <rFont val="Times New Roman"/>
        <family val="1"/>
        <charset val="204"/>
      </rPr>
      <t>Оргстекло ТОСП-2х1350х2000мм</t>
    </r>
  </si>
  <si>
    <r>
      <rPr>
        <sz val="10"/>
        <rFont val="Times New Roman"/>
        <family val="1"/>
        <charset val="204"/>
      </rPr>
      <t>Паронит ПМБ-3,0 мм 1,5х1,7м</t>
    </r>
  </si>
  <si>
    <r>
      <rPr>
        <sz val="10"/>
        <rFont val="Times New Roman"/>
        <family val="1"/>
        <charset val="204"/>
      </rPr>
      <t>Паста КПТ-8</t>
    </r>
  </si>
  <si>
    <r>
      <rPr>
        <sz val="10"/>
        <rFont val="Times New Roman"/>
        <family val="1"/>
        <charset val="204"/>
      </rPr>
      <t>Пластина 2Ф-1-ТМКЩ-С 40мм</t>
    </r>
  </si>
  <si>
    <r>
      <rPr>
        <sz val="10"/>
        <rFont val="Times New Roman"/>
        <family val="1"/>
        <charset val="204"/>
      </rPr>
      <t>Пленка стрейч шир-500мм, толщ- 23мк, вес 2,5 кг</t>
    </r>
  </si>
  <si>
    <r>
      <rPr>
        <sz val="10"/>
        <rFont val="Times New Roman"/>
        <family val="1"/>
        <charset val="204"/>
      </rPr>
      <t>Полиамид 6-бл</t>
    </r>
  </si>
  <si>
    <r>
      <rPr>
        <sz val="10"/>
        <rFont val="Times New Roman"/>
        <family val="1"/>
        <charset val="204"/>
      </rPr>
      <t>Припой ф4,0 мм ЛОК59-1-0,3</t>
    </r>
  </si>
  <si>
    <r>
      <rPr>
        <sz val="10"/>
        <rFont val="Times New Roman"/>
        <family val="1"/>
        <charset val="204"/>
      </rPr>
      <t>Проволока сварочная ОК Tubrodur
15.43 ф 1.2</t>
    </r>
  </si>
  <si>
    <r>
      <rPr>
        <sz val="10"/>
        <rFont val="Times New Roman"/>
        <family val="1"/>
        <charset val="204"/>
      </rPr>
      <t>Прокладка 106-16</t>
    </r>
  </si>
  <si>
    <r>
      <rPr>
        <sz val="10"/>
        <rFont val="Times New Roman"/>
        <family val="1"/>
        <charset val="204"/>
      </rPr>
      <t>Прокладка 117-12</t>
    </r>
  </si>
  <si>
    <r>
      <rPr>
        <sz val="10"/>
        <rFont val="Times New Roman"/>
        <family val="1"/>
        <charset val="204"/>
      </rPr>
      <t>Регулятор давления ДУ-80</t>
    </r>
  </si>
  <si>
    <r>
      <rPr>
        <sz val="10"/>
        <rFont val="Times New Roman"/>
        <family val="1"/>
        <charset val="204"/>
      </rPr>
      <t>Резина сырая 7-В-14 вальцованная</t>
    </r>
  </si>
  <si>
    <r>
      <rPr>
        <sz val="10"/>
        <rFont val="Times New Roman"/>
        <family val="1"/>
        <charset val="204"/>
      </rPr>
      <t>Рукав 40 У 20-5 ТУ 0056016-87</t>
    </r>
  </si>
  <si>
    <r>
      <rPr>
        <sz val="10"/>
        <rFont val="Times New Roman"/>
        <family val="1"/>
        <charset val="204"/>
      </rPr>
      <t>Рукав 40 У-32-13</t>
    </r>
  </si>
  <si>
    <r>
      <rPr>
        <sz val="10"/>
        <rFont val="Times New Roman"/>
        <family val="1"/>
        <charset val="204"/>
      </rPr>
      <t>Рукав 40 У -42-13</t>
    </r>
  </si>
  <si>
    <r>
      <rPr>
        <sz val="10"/>
        <rFont val="Times New Roman"/>
        <family val="1"/>
        <charset val="204"/>
      </rPr>
      <t>Рукав 40 У 32-7 ТУ 0056016-87</t>
    </r>
  </si>
  <si>
    <r>
      <rPr>
        <sz val="10"/>
        <rFont val="Times New Roman"/>
        <family val="1"/>
        <charset val="204"/>
      </rPr>
      <t>Рукав 40 У-10-7 ТУ 0056016-87</t>
    </r>
  </si>
  <si>
    <r>
      <rPr>
        <sz val="10"/>
        <rFont val="Times New Roman"/>
        <family val="1"/>
        <charset val="204"/>
      </rPr>
      <t>Рукав 40 У-12-7</t>
    </r>
  </si>
  <si>
    <r>
      <rPr>
        <sz val="10"/>
        <rFont val="Times New Roman"/>
        <family val="1"/>
        <charset val="204"/>
      </rPr>
      <t>Рукав 40 У-16-7 ТУ 0056016-87</t>
    </r>
  </si>
  <si>
    <r>
      <rPr>
        <sz val="10"/>
        <rFont val="Times New Roman"/>
        <family val="1"/>
        <charset val="204"/>
      </rPr>
      <t>Рукав 40 У-25-7</t>
    </r>
  </si>
  <si>
    <r>
      <rPr>
        <sz val="10"/>
        <rFont val="Times New Roman"/>
        <family val="1"/>
        <charset val="204"/>
      </rPr>
      <t>Рукав 40 У-38-13</t>
    </r>
  </si>
  <si>
    <r>
      <rPr>
        <sz val="10"/>
        <rFont val="Times New Roman"/>
        <family val="1"/>
        <charset val="204"/>
      </rPr>
      <t>Рукав 40 У-50-13</t>
    </r>
  </si>
  <si>
    <r>
      <rPr>
        <sz val="10"/>
        <rFont val="Times New Roman"/>
        <family val="1"/>
        <charset val="204"/>
      </rPr>
      <t>Рукав 40У-22-5 ТУ 0056016-87</t>
    </r>
  </si>
  <si>
    <r>
      <rPr>
        <sz val="10"/>
        <rFont val="Times New Roman"/>
        <family val="1"/>
        <charset val="204"/>
      </rPr>
      <t>Рукав 40У-25-5</t>
    </r>
  </si>
  <si>
    <r>
      <rPr>
        <sz val="10"/>
        <rFont val="Times New Roman"/>
        <family val="1"/>
        <charset val="204"/>
      </rPr>
      <t>Рукав 40У-40-13  ТУ 0056016-87</t>
    </r>
  </si>
  <si>
    <r>
      <rPr>
        <sz val="10"/>
        <rFont val="Times New Roman"/>
        <family val="1"/>
        <charset val="204"/>
      </rPr>
      <t>Рукав 40У-42-7</t>
    </r>
  </si>
  <si>
    <r>
      <rPr>
        <sz val="10"/>
        <rFont val="Times New Roman"/>
        <family val="1"/>
        <charset val="204"/>
      </rPr>
      <t>Рукав 40У-65-3</t>
    </r>
  </si>
  <si>
    <r>
      <rPr>
        <sz val="10"/>
        <rFont val="Times New Roman"/>
        <family val="1"/>
        <charset val="204"/>
      </rPr>
      <t>Рукав 40У-8-13</t>
    </r>
  </si>
  <si>
    <r>
      <rPr>
        <sz val="10"/>
        <rFont val="Times New Roman"/>
        <family val="1"/>
        <charset val="204"/>
      </rPr>
      <t>Рукав напорный 14х23- 1.6</t>
    </r>
  </si>
  <si>
    <r>
      <rPr>
        <sz val="10"/>
        <rFont val="Times New Roman"/>
        <family val="1"/>
        <charset val="204"/>
      </rPr>
      <t>Рукав напорный 20*29-1,6</t>
    </r>
  </si>
  <si>
    <r>
      <rPr>
        <sz val="10"/>
        <rFont val="Times New Roman"/>
        <family val="1"/>
        <charset val="204"/>
      </rPr>
      <t>Рукав напорный 25х34-1.63</t>
    </r>
  </si>
  <si>
    <r>
      <rPr>
        <sz val="10"/>
        <rFont val="Times New Roman"/>
        <family val="1"/>
        <charset val="204"/>
      </rPr>
      <t>Рукав напорный 40 У-44-7</t>
    </r>
  </si>
  <si>
    <r>
      <rPr>
        <sz val="10"/>
        <rFont val="Times New Roman"/>
        <family val="1"/>
        <charset val="204"/>
      </rPr>
      <t>Рукав напорный 63/78 мм Тип-Б 0,6 МПа И</t>
    </r>
  </si>
  <si>
    <r>
      <rPr>
        <sz val="10"/>
        <rFont val="Times New Roman"/>
        <family val="1"/>
        <charset val="204"/>
      </rPr>
      <t>Рукав напорный Б(1) 10-18х29</t>
    </r>
  </si>
  <si>
    <r>
      <rPr>
        <sz val="10"/>
        <rFont val="Times New Roman"/>
        <family val="1"/>
        <charset val="204"/>
      </rPr>
      <t>Рукава с нитяной оплеткой 5У8-85</t>
    </r>
  </si>
  <si>
    <r>
      <rPr>
        <sz val="10"/>
        <rFont val="Times New Roman"/>
        <family val="1"/>
        <charset val="204"/>
      </rPr>
      <t>Рукавные соединения рс-ш-50 15</t>
    </r>
  </si>
  <si>
    <r>
      <rPr>
        <sz val="10"/>
        <rFont val="Times New Roman"/>
        <family val="1"/>
        <charset val="204"/>
      </rPr>
      <t>Сеть маскировочная МКТ-2Л(3*6)</t>
    </r>
  </si>
  <si>
    <r>
      <rPr>
        <sz val="10"/>
        <rFont val="Times New Roman"/>
        <family val="1"/>
        <charset val="204"/>
      </rPr>
      <t>Стеклоткань Т-11-ГВС-9 (920мм)</t>
    </r>
  </si>
  <si>
    <r>
      <rPr>
        <sz val="10"/>
        <rFont val="Times New Roman"/>
        <family val="1"/>
        <charset val="204"/>
      </rPr>
      <t>Техпластина МБС-С 1 мм</t>
    </r>
  </si>
  <si>
    <r>
      <rPr>
        <sz val="10"/>
        <rFont val="Times New Roman"/>
        <family val="1"/>
        <charset val="204"/>
      </rPr>
      <t>Техпластина МБС-С 10 мм</t>
    </r>
  </si>
  <si>
    <r>
      <rPr>
        <sz val="10"/>
        <rFont val="Times New Roman"/>
        <family val="1"/>
        <charset val="204"/>
      </rPr>
      <t>Техпластина МБС-С 30 мм</t>
    </r>
  </si>
  <si>
    <r>
      <rPr>
        <sz val="10"/>
        <rFont val="Times New Roman"/>
        <family val="1"/>
        <charset val="204"/>
      </rPr>
      <t>Техпластина МБС-С 3мм</t>
    </r>
  </si>
  <si>
    <r>
      <rPr>
        <sz val="10"/>
        <rFont val="Times New Roman"/>
        <family val="1"/>
        <charset val="204"/>
      </rPr>
      <t>Техпластина МБС-С 5 мм</t>
    </r>
  </si>
  <si>
    <r>
      <rPr>
        <sz val="10"/>
        <rFont val="Times New Roman"/>
        <family val="1"/>
        <charset val="204"/>
      </rPr>
      <t>Техпластина пористая 10 мм ТУ 38
105867-90</t>
    </r>
  </si>
  <si>
    <r>
      <rPr>
        <sz val="10"/>
        <rFont val="Times New Roman"/>
        <family val="1"/>
        <charset val="204"/>
      </rPr>
      <t>Ткань АСТ-100</t>
    </r>
  </si>
  <si>
    <r>
      <rPr>
        <sz val="10"/>
        <rFont val="Times New Roman"/>
        <family val="1"/>
        <charset val="204"/>
      </rPr>
      <t>Тройник черн. 11/4-ДУ 40</t>
    </r>
  </si>
  <si>
    <r>
      <rPr>
        <sz val="10"/>
        <rFont val="Times New Roman"/>
        <family val="1"/>
        <charset val="204"/>
      </rPr>
      <t>Трубка ПВХ ТВ-40 6мм</t>
    </r>
  </si>
  <si>
    <r>
      <rPr>
        <sz val="10"/>
        <rFont val="Times New Roman"/>
        <family val="1"/>
        <charset val="204"/>
      </rPr>
      <t>Трубка ПВХ ТВ-40 8мм</t>
    </r>
  </si>
  <si>
    <r>
      <rPr>
        <sz val="10"/>
        <rFont val="Times New Roman"/>
        <family val="1"/>
        <charset val="204"/>
      </rPr>
      <t>Трубка ТВ-40 12мм</t>
    </r>
  </si>
  <si>
    <r>
      <rPr>
        <sz val="10"/>
        <rFont val="Times New Roman"/>
        <family val="1"/>
        <charset val="204"/>
      </rPr>
      <t>Трубка ТВ-40 2мм</t>
    </r>
  </si>
  <si>
    <r>
      <rPr>
        <sz val="10"/>
        <rFont val="Times New Roman"/>
        <family val="1"/>
        <charset val="204"/>
      </rPr>
      <t>Трубка ТВ-40 6мм</t>
    </r>
  </si>
  <si>
    <r>
      <rPr>
        <sz val="10"/>
        <rFont val="Times New Roman"/>
        <family val="1"/>
        <charset val="204"/>
      </rPr>
      <t>Трубка ТВ-50 20,0</t>
    </r>
  </si>
  <si>
    <r>
      <rPr>
        <sz val="10"/>
        <rFont val="Times New Roman"/>
        <family val="1"/>
        <charset val="204"/>
      </rPr>
      <t>Трубка ТВ-50 3,0</t>
    </r>
  </si>
  <si>
    <r>
      <rPr>
        <sz val="10"/>
        <rFont val="Times New Roman"/>
        <family val="1"/>
        <charset val="204"/>
      </rPr>
      <t>Трубка ТВ-50 3,5</t>
    </r>
  </si>
  <si>
    <r>
      <rPr>
        <sz val="10"/>
        <rFont val="Times New Roman"/>
        <family val="1"/>
        <charset val="204"/>
      </rPr>
      <t>Трубка ТВ-50 4,5</t>
    </r>
  </si>
  <si>
    <r>
      <rPr>
        <sz val="10"/>
        <rFont val="Times New Roman"/>
        <family val="1"/>
        <charset val="204"/>
      </rPr>
      <t>Трубка ТВ-50 5,0</t>
    </r>
  </si>
  <si>
    <r>
      <rPr>
        <sz val="10"/>
        <rFont val="Times New Roman"/>
        <family val="1"/>
        <charset val="204"/>
      </rPr>
      <t>Трубка термоусаживаемая 25/10х1-С</t>
    </r>
  </si>
  <si>
    <r>
      <rPr>
        <sz val="10"/>
        <rFont val="Times New Roman"/>
        <family val="1"/>
        <charset val="204"/>
      </rPr>
      <t>Трубка термоусаживаемая с клеем MWTM 75/22-1000/S 1м</t>
    </r>
  </si>
  <si>
    <r>
      <rPr>
        <sz val="10"/>
        <rFont val="Times New Roman"/>
        <family val="1"/>
        <charset val="204"/>
      </rPr>
      <t>Уплотнитель АВТ-1452 (стрелка)</t>
    </r>
  </si>
  <si>
    <r>
      <rPr>
        <sz val="10"/>
        <rFont val="Times New Roman"/>
        <family val="1"/>
        <charset val="204"/>
      </rPr>
      <t>Уплотнитель задний СБ 0,1-113</t>
    </r>
  </si>
  <si>
    <r>
      <rPr>
        <sz val="10"/>
        <rFont val="Times New Roman"/>
        <family val="1"/>
        <charset val="204"/>
      </rPr>
      <t>Уплотнитель передний 01-102</t>
    </r>
  </si>
  <si>
    <r>
      <rPr>
        <sz val="10"/>
        <rFont val="Times New Roman"/>
        <family val="1"/>
        <charset val="204"/>
      </rPr>
      <t>Уплотнитель СБ 02-33</t>
    </r>
  </si>
  <si>
    <r>
      <rPr>
        <sz val="10"/>
        <rFont val="Times New Roman"/>
        <family val="1"/>
        <charset val="204"/>
      </rPr>
      <t>Фланец ст.Д-150</t>
    </r>
  </si>
  <si>
    <r>
      <rPr>
        <sz val="10"/>
        <rFont val="Times New Roman"/>
        <family val="1"/>
        <charset val="204"/>
      </rPr>
      <t>Фольга ДПРНМ 0,05х500 НД АД1 ГОСТ 618-2014</t>
    </r>
  </si>
  <si>
    <r>
      <rPr>
        <sz val="10"/>
        <rFont val="Times New Roman"/>
        <family val="1"/>
        <charset val="204"/>
      </rPr>
      <t>Хольнит 2-х сторон.</t>
    </r>
  </si>
  <si>
    <r>
      <rPr>
        <sz val="10"/>
        <rFont val="Times New Roman"/>
        <family val="1"/>
        <charset val="204"/>
      </rPr>
      <t>Чехлы ЗСУ-23-4</t>
    </r>
  </si>
  <si>
    <r>
      <rPr>
        <sz val="10"/>
        <rFont val="Times New Roman"/>
        <family val="1"/>
        <charset val="204"/>
      </rPr>
      <t>Чехлы МТ-ЛБУ</t>
    </r>
  </si>
  <si>
    <r>
      <rPr>
        <sz val="10"/>
        <rFont val="Times New Roman"/>
        <family val="1"/>
        <charset val="204"/>
      </rPr>
      <t>Чехлы ПРП-4</t>
    </r>
  </si>
  <si>
    <r>
      <rPr>
        <sz val="10"/>
        <rFont val="Times New Roman"/>
        <family val="1"/>
        <charset val="204"/>
      </rPr>
      <t>Шлифшкурка на бумаж. основе
№10(100) 23х28см желтая арт.1030-302310</t>
    </r>
  </si>
  <si>
    <r>
      <rPr>
        <sz val="10"/>
        <rFont val="Times New Roman"/>
        <family val="1"/>
        <charset val="204"/>
      </rPr>
      <t>Шнур 15х15мм рез, С-509</t>
    </r>
  </si>
  <si>
    <r>
      <rPr>
        <sz val="10"/>
        <rFont val="Times New Roman"/>
        <family val="1"/>
        <charset val="204"/>
      </rPr>
      <t>Шнур  по эскизу заказчика 15х15 мм рез, С-509</t>
    </r>
  </si>
  <si>
    <r>
      <rPr>
        <sz val="10"/>
        <rFont val="Times New Roman"/>
        <family val="1"/>
        <charset val="204"/>
      </rPr>
      <t>Шнур 1-1С 4х6 мм</t>
    </r>
  </si>
  <si>
    <r>
      <rPr>
        <sz val="10"/>
        <rFont val="Times New Roman"/>
        <family val="1"/>
        <charset val="204"/>
      </rPr>
      <t>Шнур 1-1С 6х9 мм</t>
    </r>
  </si>
  <si>
    <r>
      <rPr>
        <sz val="10"/>
        <rFont val="Times New Roman"/>
        <family val="1"/>
        <charset val="204"/>
      </rPr>
      <t>Шнур 5х20 рез. 51-1610</t>
    </r>
  </si>
  <si>
    <r>
      <rPr>
        <sz val="10"/>
        <rFont val="Times New Roman"/>
        <family val="1"/>
        <charset val="204"/>
      </rPr>
      <t>Шнур 6,3х12 1-4С</t>
    </r>
  </si>
  <si>
    <r>
      <rPr>
        <sz val="10"/>
        <rFont val="Times New Roman"/>
        <family val="1"/>
        <charset val="204"/>
      </rPr>
      <t>Шнур по эскизу заказчика рез.51- 1610</t>
    </r>
  </si>
  <si>
    <r>
      <rPr>
        <sz val="10"/>
        <rFont val="Times New Roman"/>
        <family val="1"/>
        <charset val="204"/>
      </rPr>
      <t>Эбонит Ф30-40</t>
    </r>
  </si>
  <si>
    <r>
      <rPr>
        <sz val="10"/>
        <rFont val="Times New Roman"/>
        <family val="1"/>
        <charset val="204"/>
      </rPr>
      <t>Электроды АНО-4 Ф3,0</t>
    </r>
  </si>
  <si>
    <r>
      <rPr>
        <sz val="10"/>
        <rFont val="Times New Roman"/>
        <family val="1"/>
        <charset val="204"/>
      </rPr>
      <t>Электроды ЦЧ-4 ф3</t>
    </r>
  </si>
  <si>
    <r>
      <rPr>
        <sz val="10"/>
        <rFont val="Times New Roman"/>
        <family val="1"/>
        <charset val="204"/>
      </rPr>
      <t>Блок ИТ-65</t>
    </r>
  </si>
  <si>
    <r>
      <rPr>
        <sz val="10"/>
        <rFont val="Times New Roman"/>
        <family val="1"/>
        <charset val="204"/>
      </rPr>
      <t>Вставка плавкая НПН-2 10А</t>
    </r>
  </si>
  <si>
    <r>
      <rPr>
        <sz val="10"/>
        <rFont val="Times New Roman"/>
        <family val="1"/>
        <charset val="204"/>
      </rPr>
      <t>Вставка плавкая ПДС-20</t>
    </r>
  </si>
  <si>
    <r>
      <rPr>
        <sz val="10"/>
        <rFont val="Times New Roman"/>
        <family val="1"/>
        <charset val="204"/>
      </rPr>
      <t>Выключатель автомат.А-3144-600А</t>
    </r>
  </si>
  <si>
    <r>
      <rPr>
        <sz val="10"/>
        <rFont val="Times New Roman"/>
        <family val="1"/>
        <charset val="204"/>
      </rPr>
      <t>Выключатель конечный СМА-62</t>
    </r>
  </si>
  <si>
    <r>
      <rPr>
        <sz val="10"/>
        <rFont val="Times New Roman"/>
        <family val="1"/>
        <charset val="204"/>
      </rPr>
      <t>Комплект плат ИT-39PM</t>
    </r>
  </si>
  <si>
    <r>
      <rPr>
        <sz val="10"/>
        <rFont val="Times New Roman"/>
        <family val="1"/>
        <charset val="204"/>
      </rPr>
      <t>Комплект плат ИТ-36</t>
    </r>
  </si>
  <si>
    <r>
      <rPr>
        <sz val="10"/>
        <rFont val="Times New Roman"/>
        <family val="1"/>
        <charset val="204"/>
      </rPr>
      <t>Лампа Superiia CMI-TD 70W/NDL UVS 4200K Rx7s</t>
    </r>
  </si>
  <si>
    <r>
      <rPr>
        <sz val="10"/>
        <rFont val="Times New Roman"/>
        <family val="1"/>
        <charset val="204"/>
      </rPr>
      <t>Лампа ДРЛ-125 большой цоколь</t>
    </r>
  </si>
  <si>
    <r>
      <rPr>
        <sz val="10"/>
        <rFont val="Times New Roman"/>
        <family val="1"/>
        <charset val="204"/>
      </rPr>
      <t>Лампа ДРЛ-125(8)</t>
    </r>
  </si>
  <si>
    <r>
      <rPr>
        <sz val="10"/>
        <rFont val="Times New Roman"/>
        <family val="1"/>
        <charset val="204"/>
      </rPr>
      <t>Лампа ДРЛ-250</t>
    </r>
  </si>
  <si>
    <r>
      <rPr>
        <sz val="10"/>
        <rFont val="Times New Roman"/>
        <family val="1"/>
        <charset val="204"/>
      </rPr>
      <t>Лампа КГ 220-1000-5</t>
    </r>
  </si>
  <si>
    <r>
      <rPr>
        <sz val="10"/>
        <rFont val="Times New Roman"/>
        <family val="1"/>
        <charset val="204"/>
      </rPr>
      <t>Лампа МО 36-40</t>
    </r>
  </si>
  <si>
    <r>
      <rPr>
        <sz val="10"/>
        <rFont val="Times New Roman"/>
        <family val="1"/>
        <charset val="204"/>
      </rPr>
      <t>Разъем РШ 30-ВШ 30 4х25А</t>
    </r>
  </si>
  <si>
    <r>
      <rPr>
        <sz val="10"/>
        <rFont val="Times New Roman"/>
        <family val="1"/>
        <charset val="204"/>
      </rPr>
      <t>Стартер 4-65 Вт</t>
    </r>
  </si>
  <si>
    <r>
      <rPr>
        <sz val="10"/>
        <rFont val="Times New Roman"/>
        <family val="1"/>
        <charset val="204"/>
      </rPr>
      <t>Стартер СК-127</t>
    </r>
  </si>
  <si>
    <r>
      <rPr>
        <sz val="10"/>
        <rFont val="Times New Roman"/>
        <family val="1"/>
        <charset val="204"/>
      </rPr>
      <t>Штанга оперативная изолирующая ШО-1</t>
    </r>
  </si>
  <si>
    <r>
      <rPr>
        <b/>
        <sz val="10"/>
        <rFont val="Times New Roman"/>
        <family val="1"/>
        <charset val="204"/>
      </rPr>
      <t>ГСМ</t>
    </r>
  </si>
  <si>
    <r>
      <rPr>
        <sz val="10"/>
        <rFont val="Times New Roman"/>
        <family val="1"/>
        <charset val="204"/>
      </rPr>
      <t>Бензин Б-70</t>
    </r>
  </si>
  <si>
    <r>
      <rPr>
        <sz val="10"/>
        <rFont val="Times New Roman"/>
        <family val="1"/>
        <charset val="204"/>
      </rPr>
      <t>Антифриз Global G-11 зеленый</t>
    </r>
  </si>
  <si>
    <r>
      <rPr>
        <sz val="10"/>
        <rFont val="Times New Roman"/>
        <family val="1"/>
        <charset val="204"/>
      </rPr>
      <t>Жидкость охлаждающая низкозамерзающая ОЖ-65 "ЛЕНА"ТУ 113-07-02-88</t>
    </r>
  </si>
  <si>
    <r>
      <rPr>
        <sz val="10"/>
        <rFont val="Times New Roman"/>
        <family val="1"/>
        <charset val="204"/>
      </rPr>
      <t>Тосол "Ниагара" А-65М</t>
    </r>
  </si>
  <si>
    <r>
      <rPr>
        <sz val="10"/>
        <rFont val="Times New Roman"/>
        <family val="1"/>
        <charset val="204"/>
      </rPr>
      <t>Тосол А-40М</t>
    </r>
  </si>
  <si>
    <r>
      <rPr>
        <sz val="10"/>
        <rFont val="Times New Roman"/>
        <family val="1"/>
        <charset val="204"/>
      </rPr>
      <t>Тосол А-40П</t>
    </r>
  </si>
  <si>
    <r>
      <rPr>
        <sz val="10"/>
        <rFont val="Times New Roman"/>
        <family val="1"/>
        <charset val="204"/>
      </rPr>
      <t>Тосол Дзержинский ОЖ А-65М</t>
    </r>
  </si>
  <si>
    <r>
      <rPr>
        <sz val="10"/>
        <rFont val="Times New Roman"/>
        <family val="1"/>
        <charset val="204"/>
      </rPr>
      <t>Тосол-А 65М</t>
    </r>
  </si>
  <si>
    <r>
      <rPr>
        <sz val="10"/>
        <rFont val="Times New Roman"/>
        <family val="1"/>
        <charset val="204"/>
      </rPr>
      <t>Жидкость противооткатная ПОЖ- 70</t>
    </r>
  </si>
  <si>
    <r>
      <rPr>
        <sz val="10"/>
        <rFont val="Times New Roman"/>
        <family val="1"/>
        <charset val="204"/>
      </rPr>
      <t>Жидкость ПЭС-2</t>
    </r>
  </si>
  <si>
    <r>
      <rPr>
        <sz val="10"/>
        <rFont val="Times New Roman"/>
        <family val="1"/>
        <charset val="204"/>
      </rPr>
      <t>Растворитель 646 (ГОСТ 18188-72) Н/н</t>
    </r>
  </si>
  <si>
    <r>
      <rPr>
        <sz val="10"/>
        <rFont val="Times New Roman"/>
        <family val="1"/>
        <charset val="204"/>
      </rPr>
      <t>Растворитель Р-4</t>
    </r>
  </si>
  <si>
    <r>
      <rPr>
        <sz val="10"/>
        <rFont val="Times New Roman"/>
        <family val="1"/>
        <charset val="204"/>
      </rPr>
      <t>2-4520/А</t>
    </r>
  </si>
  <si>
    <r>
      <rPr>
        <sz val="10"/>
        <rFont val="Times New Roman"/>
        <family val="1"/>
        <charset val="204"/>
      </rPr>
      <t>Жидкость Стеол-М (тормозная)</t>
    </r>
  </si>
  <si>
    <r>
      <rPr>
        <sz val="10"/>
        <rFont val="Times New Roman"/>
        <family val="1"/>
        <charset val="204"/>
      </rPr>
      <t>Тормозная жидкость ДОТ-4</t>
    </r>
  </si>
  <si>
    <r>
      <rPr>
        <sz val="10"/>
        <rFont val="Times New Roman"/>
        <family val="1"/>
        <charset val="204"/>
      </rPr>
      <t>Масло 132-08*</t>
    </r>
  </si>
  <si>
    <r>
      <rPr>
        <sz val="10"/>
        <rFont val="Times New Roman"/>
        <family val="1"/>
        <charset val="204"/>
      </rPr>
      <t>Масло АСЗП-10</t>
    </r>
  </si>
  <si>
    <r>
      <rPr>
        <sz val="10"/>
        <rFont val="Times New Roman"/>
        <family val="1"/>
        <charset val="204"/>
      </rPr>
      <t>Масло для 2-х тактных двигателей</t>
    </r>
  </si>
  <si>
    <r>
      <rPr>
        <sz val="10"/>
        <rFont val="Times New Roman"/>
        <family val="1"/>
        <charset val="204"/>
      </rPr>
      <t>Масло для холодильных машин ХФ 22-24</t>
    </r>
  </si>
  <si>
    <r>
      <rPr>
        <sz val="10"/>
        <rFont val="Times New Roman"/>
        <family val="1"/>
        <charset val="204"/>
      </rPr>
      <t>Масло индустриальное И-12А</t>
    </r>
  </si>
  <si>
    <r>
      <rPr>
        <sz val="10"/>
        <rFont val="Times New Roman"/>
        <family val="1"/>
        <charset val="204"/>
      </rPr>
      <t>Масло индустриальное И-40А</t>
    </r>
  </si>
  <si>
    <r>
      <rPr>
        <sz val="10"/>
        <rFont val="Times New Roman"/>
        <family val="1"/>
        <charset val="204"/>
      </rPr>
      <t>Масло К-17</t>
    </r>
  </si>
  <si>
    <r>
      <rPr>
        <sz val="10"/>
        <rFont val="Times New Roman"/>
        <family val="1"/>
        <charset val="204"/>
      </rPr>
      <t>Масло М-6з/14ДМ</t>
    </r>
  </si>
  <si>
    <r>
      <rPr>
        <sz val="10"/>
        <rFont val="Times New Roman"/>
        <family val="1"/>
        <charset val="204"/>
      </rPr>
      <t>Масло М-8 В</t>
    </r>
  </si>
  <si>
    <r>
      <rPr>
        <sz val="10"/>
        <rFont val="Times New Roman"/>
        <family val="1"/>
        <charset val="204"/>
      </rPr>
      <t>Масло М16ИХП-3</t>
    </r>
  </si>
  <si>
    <r>
      <rPr>
        <sz val="10"/>
        <rFont val="Times New Roman"/>
        <family val="1"/>
        <charset val="204"/>
      </rPr>
      <t>Масло МГЕ-10А</t>
    </r>
  </si>
  <si>
    <r>
      <rPr>
        <sz val="10"/>
        <rFont val="Times New Roman"/>
        <family val="1"/>
        <charset val="204"/>
      </rPr>
      <t>Масло МС-8П</t>
    </r>
  </si>
  <si>
    <r>
      <rPr>
        <sz val="10"/>
        <rFont val="Times New Roman"/>
        <family val="1"/>
        <charset val="204"/>
      </rPr>
      <t>Масло МСнт-20</t>
    </r>
  </si>
  <si>
    <r>
      <rPr>
        <sz val="10"/>
        <rFont val="Times New Roman"/>
        <family val="1"/>
        <charset val="204"/>
      </rPr>
      <t>Масло МТ-16П</t>
    </r>
  </si>
  <si>
    <r>
      <rPr>
        <sz val="10"/>
        <rFont val="Times New Roman"/>
        <family val="1"/>
        <charset val="204"/>
      </rPr>
      <t>Масло ТАП-15В</t>
    </r>
  </si>
  <si>
    <r>
      <rPr>
        <sz val="10"/>
        <rFont val="Times New Roman"/>
        <family val="1"/>
        <charset val="204"/>
      </rPr>
      <t>Масло ТП-22С</t>
    </r>
  </si>
  <si>
    <r>
      <rPr>
        <sz val="10"/>
        <rFont val="Times New Roman"/>
        <family val="1"/>
        <charset val="204"/>
      </rPr>
      <t>Масло ТП-46Р</t>
    </r>
  </si>
  <si>
    <r>
      <rPr>
        <sz val="10"/>
        <rFont val="Times New Roman"/>
        <family val="1"/>
        <charset val="204"/>
      </rPr>
      <t>Масло ТС-ГИП</t>
    </r>
  </si>
  <si>
    <r>
      <rPr>
        <sz val="10"/>
        <rFont val="Times New Roman"/>
        <family val="1"/>
        <charset val="204"/>
      </rPr>
      <t>Масло ТСЗП-8</t>
    </r>
  </si>
  <si>
    <r>
      <rPr>
        <sz val="10"/>
        <rFont val="Times New Roman"/>
        <family val="1"/>
        <charset val="204"/>
      </rPr>
      <t>Масло ТСП-10</t>
    </r>
  </si>
  <si>
    <r>
      <rPr>
        <sz val="10"/>
        <rFont val="Times New Roman"/>
        <family val="1"/>
        <charset val="204"/>
      </rPr>
      <t>Масло ТСп-14 ГИП</t>
    </r>
  </si>
  <si>
    <r>
      <rPr>
        <sz val="10"/>
        <rFont val="Times New Roman"/>
        <family val="1"/>
        <charset val="204"/>
      </rPr>
      <t>Масло ТСП-15К</t>
    </r>
  </si>
  <si>
    <r>
      <rPr>
        <sz val="10"/>
        <rFont val="Times New Roman"/>
        <family val="1"/>
        <charset val="204"/>
      </rPr>
      <t>Масло фреоновое синтетическое ХС-40</t>
    </r>
  </si>
  <si>
    <r>
      <rPr>
        <sz val="10"/>
        <rFont val="Times New Roman"/>
        <family val="1"/>
        <charset val="204"/>
      </rPr>
      <t>Масло ХФ 22-24</t>
    </r>
  </si>
  <si>
    <r>
      <rPr>
        <sz val="10"/>
        <rFont val="Times New Roman"/>
        <family val="1"/>
        <charset val="204"/>
      </rPr>
      <t>Присадка Акор-1</t>
    </r>
  </si>
  <si>
    <r>
      <rPr>
        <sz val="10"/>
        <rFont val="Times New Roman"/>
        <family val="1"/>
        <charset val="204"/>
      </rPr>
      <t>Уайт-спирит</t>
    </r>
  </si>
  <si>
    <r>
      <rPr>
        <sz val="10"/>
        <rFont val="Times New Roman"/>
        <family val="1"/>
        <charset val="204"/>
      </rPr>
      <t>Смазка АМС-3</t>
    </r>
  </si>
  <si>
    <r>
      <rPr>
        <sz val="10"/>
        <rFont val="Times New Roman"/>
        <family val="1"/>
        <charset val="204"/>
      </rPr>
      <t>Смазка АЦ-1</t>
    </r>
  </si>
  <si>
    <r>
      <rPr>
        <sz val="10"/>
        <rFont val="Times New Roman"/>
        <family val="1"/>
        <charset val="204"/>
      </rPr>
      <t>Смазка ВНИИ НП-207</t>
    </r>
  </si>
  <si>
    <r>
      <rPr>
        <sz val="10"/>
        <rFont val="Times New Roman"/>
        <family val="1"/>
        <charset val="204"/>
      </rPr>
      <t>Смазка ВНИИНП-219</t>
    </r>
  </si>
  <si>
    <r>
      <rPr>
        <sz val="10"/>
        <rFont val="Times New Roman"/>
        <family val="1"/>
        <charset val="204"/>
      </rPr>
      <t>Смазка ГОИ-54</t>
    </r>
  </si>
  <si>
    <r>
      <rPr>
        <sz val="10"/>
        <rFont val="Times New Roman"/>
        <family val="1"/>
        <charset val="204"/>
      </rPr>
      <t>Смазка Консталин-1</t>
    </r>
  </si>
  <si>
    <r>
      <rPr>
        <sz val="10"/>
        <rFont val="Times New Roman"/>
        <family val="1"/>
        <charset val="204"/>
      </rPr>
      <t>Смазка Литол-24</t>
    </r>
  </si>
  <si>
    <r>
      <rPr>
        <sz val="10"/>
        <rFont val="Times New Roman"/>
        <family val="1"/>
        <charset val="204"/>
      </rPr>
      <t>Смазка МС-70</t>
    </r>
  </si>
  <si>
    <r>
      <rPr>
        <sz val="10"/>
        <rFont val="Times New Roman"/>
        <family val="1"/>
        <charset val="204"/>
      </rPr>
      <t>Смазка ОКБ 122-7</t>
    </r>
  </si>
  <si>
    <r>
      <rPr>
        <sz val="10"/>
        <rFont val="Times New Roman"/>
        <family val="1"/>
        <charset val="204"/>
      </rPr>
      <t>Смазка Торсиол-55</t>
    </r>
  </si>
  <si>
    <r>
      <rPr>
        <sz val="10"/>
        <rFont val="Times New Roman"/>
        <family val="1"/>
        <charset val="204"/>
      </rPr>
      <t>Смазка универсальная ВД-40 100мл</t>
    </r>
  </si>
  <si>
    <r>
      <rPr>
        <sz val="10"/>
        <rFont val="Times New Roman"/>
        <family val="1"/>
        <charset val="204"/>
      </rPr>
      <t>Смазка Церезин-75</t>
    </r>
  </si>
  <si>
    <r>
      <rPr>
        <sz val="10"/>
        <rFont val="Times New Roman"/>
        <family val="1"/>
        <charset val="204"/>
      </rPr>
      <t>Смазка Циатим-203</t>
    </r>
  </si>
  <si>
    <r>
      <rPr>
        <sz val="10"/>
        <rFont val="Times New Roman"/>
        <family val="1"/>
        <charset val="204"/>
      </rPr>
      <t>Смазка Циатим-205</t>
    </r>
  </si>
  <si>
    <r>
      <rPr>
        <sz val="10"/>
        <rFont val="Times New Roman"/>
        <family val="1"/>
        <charset val="204"/>
      </rPr>
      <t>Смазка Циатим-208</t>
    </r>
  </si>
  <si>
    <r>
      <rPr>
        <sz val="10"/>
        <rFont val="Times New Roman"/>
        <family val="1"/>
        <charset val="204"/>
      </rPr>
      <t>2-5431/Б</t>
    </r>
  </si>
  <si>
    <r>
      <rPr>
        <sz val="10"/>
        <rFont val="Times New Roman"/>
        <family val="1"/>
        <charset val="204"/>
      </rPr>
      <t>Автолампа тракторная А24-60+40 (Р42d)</t>
    </r>
  </si>
  <si>
    <r>
      <rPr>
        <sz val="10"/>
        <rFont val="Times New Roman"/>
        <family val="1"/>
        <charset val="204"/>
      </rPr>
      <t>Автомат защиты АЗС-2</t>
    </r>
  </si>
  <si>
    <r>
      <rPr>
        <sz val="10"/>
        <rFont val="Times New Roman"/>
        <family val="1"/>
        <charset val="204"/>
      </rPr>
      <t>Автомат защиты АЗС-30</t>
    </r>
  </si>
  <si>
    <r>
      <rPr>
        <sz val="10"/>
        <rFont val="Times New Roman"/>
        <family val="1"/>
        <charset val="204"/>
      </rPr>
      <t>Автомат защиты сети АЗС-20</t>
    </r>
  </si>
  <si>
    <r>
      <rPr>
        <sz val="10"/>
        <rFont val="Times New Roman"/>
        <family val="1"/>
        <charset val="204"/>
      </rPr>
      <t>Автоматический выключатель АЕ2046-10Р-00 40А</t>
    </r>
  </si>
  <si>
    <r>
      <rPr>
        <sz val="10"/>
        <rFont val="Times New Roman"/>
        <family val="1"/>
        <charset val="204"/>
      </rPr>
      <t>Агрегат АБ-2</t>
    </r>
  </si>
  <si>
    <r>
      <rPr>
        <sz val="10"/>
        <rFont val="Times New Roman"/>
        <family val="1"/>
        <charset val="204"/>
      </rPr>
      <t>Агрегат насосный ПЖД-30</t>
    </r>
  </si>
  <si>
    <r>
      <rPr>
        <sz val="10"/>
        <rFont val="Times New Roman"/>
        <family val="1"/>
        <charset val="204"/>
      </rPr>
      <t>Амортизатор АПНМ-5</t>
    </r>
  </si>
  <si>
    <r>
      <rPr>
        <sz val="10"/>
        <rFont val="Times New Roman"/>
        <family val="1"/>
        <charset val="204"/>
      </rPr>
      <t>Бак топливный 4320-1101002-04 УРАЛ 210л.</t>
    </r>
  </si>
  <si>
    <r>
      <rPr>
        <sz val="10"/>
        <rFont val="Times New Roman"/>
        <family val="1"/>
        <charset val="204"/>
      </rPr>
      <t>Бензонасос ЗИЛ Б-10 Зил-130</t>
    </r>
  </si>
  <si>
    <r>
      <rPr>
        <sz val="10"/>
        <rFont val="Times New Roman"/>
        <family val="1"/>
        <charset val="204"/>
      </rPr>
      <t>Блок предохранителей ПР112-3722</t>
    </r>
  </si>
  <si>
    <r>
      <rPr>
        <sz val="10"/>
        <rFont val="Times New Roman"/>
        <family val="1"/>
        <charset val="204"/>
      </rPr>
      <t>Блок стартер.переключ.БСП-1М</t>
    </r>
  </si>
  <si>
    <r>
      <rPr>
        <sz val="10"/>
        <rFont val="Times New Roman"/>
        <family val="1"/>
        <charset val="204"/>
      </rPr>
      <t>Вентилятор ДВ-302Т</t>
    </r>
  </si>
  <si>
    <r>
      <rPr>
        <sz val="10"/>
        <rFont val="Times New Roman"/>
        <family val="1"/>
        <charset val="204"/>
      </rPr>
      <t>Вентилятор кабины 02.37 30-24/5</t>
    </r>
  </si>
  <si>
    <r>
      <rPr>
        <sz val="10"/>
        <rFont val="Times New Roman"/>
        <family val="1"/>
        <charset val="204"/>
      </rPr>
      <t>Воздухопровод к-т 3 шт</t>
    </r>
  </si>
  <si>
    <r>
      <rPr>
        <sz val="10"/>
        <rFont val="Times New Roman"/>
        <family val="1"/>
        <charset val="204"/>
      </rPr>
      <t>Выключатель авар. сигнал. ВК-422</t>
    </r>
  </si>
  <si>
    <r>
      <rPr>
        <sz val="10"/>
        <rFont val="Times New Roman"/>
        <family val="1"/>
        <charset val="204"/>
      </rPr>
      <t>Выключатель авар. сигнал. ВК- 422-12</t>
    </r>
  </si>
  <si>
    <r>
      <rPr>
        <sz val="10"/>
        <rFont val="Times New Roman"/>
        <family val="1"/>
        <charset val="204"/>
      </rPr>
      <t>Выключатель блокировки межосевого дифференциала ВК418Д-3716000</t>
    </r>
  </si>
  <si>
    <r>
      <rPr>
        <sz val="10"/>
        <rFont val="Times New Roman"/>
        <family val="1"/>
        <charset val="204"/>
      </rPr>
      <t>Выключатель ВК-418</t>
    </r>
  </si>
  <si>
    <r>
      <rPr>
        <sz val="10"/>
        <rFont val="Times New Roman"/>
        <family val="1"/>
        <charset val="204"/>
      </rPr>
      <t>Выключатель ВК-6</t>
    </r>
  </si>
  <si>
    <r>
      <rPr>
        <sz val="10"/>
        <rFont val="Times New Roman"/>
        <family val="1"/>
        <charset val="204"/>
      </rPr>
      <t>Выключатель пакетный ПВЗ-16 М3 исп.3</t>
    </r>
  </si>
  <si>
    <r>
      <rPr>
        <sz val="10"/>
        <rFont val="Times New Roman"/>
        <family val="1"/>
        <charset val="204"/>
      </rPr>
      <t>Выключатель подъема кузова П- 602</t>
    </r>
  </si>
  <si>
    <r>
      <rPr>
        <sz val="10"/>
        <rFont val="Times New Roman"/>
        <family val="1"/>
        <charset val="204"/>
      </rPr>
      <t>Гайка ЕС8,930,366-01 ОСТ4 ГО 206,014 М4 30хГСА</t>
    </r>
  </si>
  <si>
    <r>
      <rPr>
        <sz val="10"/>
        <rFont val="Times New Roman"/>
        <family val="1"/>
        <charset val="204"/>
      </rPr>
      <t>Генератор Г-130</t>
    </r>
  </si>
  <si>
    <r>
      <rPr>
        <sz val="10"/>
        <rFont val="Times New Roman"/>
        <family val="1"/>
        <charset val="204"/>
      </rPr>
      <t>Генератор Г-273</t>
    </r>
  </si>
  <si>
    <r>
      <rPr>
        <sz val="10"/>
        <rFont val="Times New Roman"/>
        <family val="1"/>
        <charset val="204"/>
      </rPr>
      <t>Генератор Г-732 В</t>
    </r>
  </si>
  <si>
    <r>
      <rPr>
        <sz val="10"/>
        <rFont val="Times New Roman"/>
        <family val="1"/>
        <charset val="204"/>
      </rPr>
      <t>Глушитель 66-01-1201001</t>
    </r>
  </si>
  <si>
    <r>
      <rPr>
        <sz val="10"/>
        <rFont val="Times New Roman"/>
        <family val="1"/>
        <charset val="204"/>
      </rPr>
      <t>Головка соединительная 200- 3521010Г</t>
    </r>
  </si>
  <si>
    <r>
      <rPr>
        <sz val="10"/>
        <rFont val="Times New Roman"/>
        <family val="1"/>
        <charset val="204"/>
      </rPr>
      <t>Датчик Д-20</t>
    </r>
  </si>
  <si>
    <r>
      <rPr>
        <sz val="10"/>
        <rFont val="Times New Roman"/>
        <family val="1"/>
        <charset val="204"/>
      </rPr>
      <t>Датчик давления масла ММ-370</t>
    </r>
  </si>
  <si>
    <r>
      <rPr>
        <sz val="10"/>
        <rFont val="Times New Roman"/>
        <family val="1"/>
        <charset val="204"/>
      </rPr>
      <t>Датчик тахометра Д-4</t>
    </r>
  </si>
  <si>
    <r>
      <rPr>
        <sz val="10"/>
        <rFont val="Times New Roman"/>
        <family val="1"/>
        <charset val="204"/>
      </rPr>
      <t>Датчик температуры охл. жидкости ТМ-100</t>
    </r>
  </si>
  <si>
    <r>
      <rPr>
        <sz val="10"/>
        <rFont val="Times New Roman"/>
        <family val="1"/>
        <charset val="204"/>
      </rPr>
      <t>Датчик эл.спидометра МЭ-307 3730010</t>
    </r>
  </si>
  <si>
    <r>
      <rPr>
        <sz val="10"/>
        <rFont val="Times New Roman"/>
        <family val="1"/>
        <charset val="204"/>
      </rPr>
      <t>Держатель предохранит.ДВП4-1В</t>
    </r>
  </si>
  <si>
    <r>
      <rPr>
        <sz val="10"/>
        <rFont val="Times New Roman"/>
        <family val="1"/>
        <charset val="204"/>
      </rPr>
      <t>Держатель предохранит.ДВП4-2В</t>
    </r>
  </si>
  <si>
    <r>
      <rPr>
        <sz val="10"/>
        <rFont val="Times New Roman"/>
        <family val="1"/>
        <charset val="204"/>
      </rPr>
      <t>Дроссель ДПМ1,2-30</t>
    </r>
  </si>
  <si>
    <r>
      <rPr>
        <sz val="10"/>
        <rFont val="Times New Roman"/>
        <family val="1"/>
        <charset val="204"/>
      </rPr>
      <t>Замок двери левый в сборе УРАЛ- 4320/375</t>
    </r>
  </si>
  <si>
    <r>
      <rPr>
        <sz val="10"/>
        <rFont val="Times New Roman"/>
        <family val="1"/>
        <charset val="204"/>
      </rPr>
      <t>Замок зажигания 130 3704010-А</t>
    </r>
  </si>
  <si>
    <r>
      <rPr>
        <sz val="10"/>
        <rFont val="Times New Roman"/>
        <family val="1"/>
        <charset val="204"/>
      </rPr>
      <t>Индикатор 3лс321а 6349553525</t>
    </r>
  </si>
  <si>
    <r>
      <rPr>
        <sz val="10"/>
        <rFont val="Times New Roman"/>
        <family val="1"/>
        <charset val="204"/>
      </rPr>
      <t>Индикатор давления ИД-1Т 1,5 Мпа</t>
    </r>
  </si>
  <si>
    <r>
      <rPr>
        <sz val="10"/>
        <rFont val="Times New Roman"/>
        <family val="1"/>
        <charset val="204"/>
      </rPr>
      <t>Индикатор засор. воздуха ИЗВ-700</t>
    </r>
  </si>
  <si>
    <r>
      <rPr>
        <sz val="10"/>
        <rFont val="Times New Roman"/>
        <family val="1"/>
        <charset val="204"/>
      </rPr>
      <t>Индикатор ИВЛ2-7/5 ИЛЦ 4-5/7</t>
    </r>
  </si>
  <si>
    <r>
      <rPr>
        <sz val="10"/>
        <rFont val="Times New Roman"/>
        <family val="1"/>
        <charset val="204"/>
      </rPr>
      <t>Индикатор ижц 5-4/8</t>
    </r>
  </si>
  <si>
    <r>
      <rPr>
        <sz val="10"/>
        <rFont val="Times New Roman"/>
        <family val="1"/>
        <charset val="204"/>
      </rPr>
      <t>Камера тормозная в сборе 157- 3519010</t>
    </r>
  </si>
  <si>
    <r>
      <rPr>
        <sz val="10"/>
        <rFont val="Times New Roman"/>
        <family val="1"/>
        <charset val="204"/>
      </rPr>
      <t>Карбюратор ГАЗ-53</t>
    </r>
  </si>
  <si>
    <r>
      <rPr>
        <sz val="10"/>
        <rFont val="Times New Roman"/>
        <family val="1"/>
        <charset val="204"/>
      </rPr>
      <t>Карбюратор К-16 (П-10УД, П-350)</t>
    </r>
  </si>
  <si>
    <r>
      <rPr>
        <sz val="10"/>
        <rFont val="Times New Roman"/>
        <family val="1"/>
        <charset val="204"/>
      </rPr>
      <t>Клапан осушки Г 42.94.111-01 к ЗИП ПМК-453</t>
    </r>
  </si>
  <si>
    <r>
      <rPr>
        <sz val="10"/>
        <rFont val="Times New Roman"/>
        <family val="1"/>
        <charset val="204"/>
      </rPr>
      <t>Кнопка аварийной остановки 24В (7-ми контактная)</t>
    </r>
  </si>
  <si>
    <r>
      <rPr>
        <sz val="10"/>
        <rFont val="Times New Roman"/>
        <family val="1"/>
        <charset val="204"/>
      </rPr>
      <t>Кольцо 006-009-19</t>
    </r>
  </si>
  <si>
    <r>
      <rPr>
        <sz val="10"/>
        <rFont val="Times New Roman"/>
        <family val="1"/>
        <charset val="204"/>
      </rPr>
      <t>Кольцо 030-034-25</t>
    </r>
  </si>
  <si>
    <r>
      <rPr>
        <sz val="10"/>
        <rFont val="Times New Roman"/>
        <family val="1"/>
        <charset val="204"/>
      </rPr>
      <t>Кольцо 039-045-36</t>
    </r>
  </si>
  <si>
    <r>
      <rPr>
        <sz val="10"/>
        <rFont val="Times New Roman"/>
        <family val="1"/>
        <charset val="204"/>
      </rPr>
      <t>Кольцо 055-065-58</t>
    </r>
  </si>
  <si>
    <r>
      <rPr>
        <sz val="10"/>
        <rFont val="Times New Roman"/>
        <family val="1"/>
        <charset val="204"/>
      </rPr>
      <t>Кольцо 120-125-30</t>
    </r>
  </si>
  <si>
    <r>
      <rPr>
        <sz val="10"/>
        <rFont val="Times New Roman"/>
        <family val="1"/>
        <charset val="204"/>
      </rPr>
      <t>Кольцо АК-630 Сб 113-17</t>
    </r>
  </si>
  <si>
    <r>
      <rPr>
        <sz val="10"/>
        <rFont val="Times New Roman"/>
        <family val="1"/>
        <charset val="204"/>
      </rPr>
      <t>Кольцо АО-18.01.032</t>
    </r>
  </si>
  <si>
    <r>
      <rPr>
        <sz val="10"/>
        <rFont val="Times New Roman"/>
        <family val="1"/>
        <charset val="204"/>
      </rPr>
      <t>Кольцо ГОСТ 18829 У-125 120-2</t>
    </r>
  </si>
  <si>
    <r>
      <rPr>
        <sz val="10"/>
        <rFont val="Times New Roman"/>
        <family val="1"/>
        <charset val="204"/>
      </rPr>
      <t>Кольцо ГОСТ 9833 025-030-30-2-2</t>
    </r>
  </si>
  <si>
    <r>
      <rPr>
        <sz val="10"/>
        <rFont val="Times New Roman"/>
        <family val="1"/>
        <charset val="204"/>
      </rPr>
      <t>Кольцо для сшив.шпил. 20-06-111</t>
    </r>
  </si>
  <si>
    <r>
      <rPr>
        <sz val="10"/>
        <rFont val="Times New Roman"/>
        <family val="1"/>
        <charset val="204"/>
      </rPr>
      <t>Кольцо обтюрирующее АО- 18.01.028</t>
    </r>
  </si>
  <si>
    <r>
      <rPr>
        <sz val="10"/>
        <rFont val="Times New Roman"/>
        <family val="1"/>
        <charset val="204"/>
      </rPr>
      <t>Кольцо среднее АО-18.01.041</t>
    </r>
  </si>
  <si>
    <r>
      <rPr>
        <sz val="10"/>
        <rFont val="Times New Roman"/>
        <family val="1"/>
        <charset val="204"/>
      </rPr>
      <t>Кольцо уплот.газ.стыка 20-01-52-
03</t>
    </r>
  </si>
  <si>
    <r>
      <rPr>
        <sz val="10"/>
        <rFont val="Times New Roman"/>
        <family val="1"/>
        <charset val="204"/>
      </rPr>
      <t>Кольцо уплотнит. 010-014-25-2-2</t>
    </r>
  </si>
  <si>
    <r>
      <rPr>
        <sz val="10"/>
        <rFont val="Times New Roman"/>
        <family val="1"/>
        <charset val="204"/>
      </rPr>
      <t>Кольцо уплотнит. 026-032-36</t>
    </r>
  </si>
  <si>
    <r>
      <rPr>
        <sz val="10"/>
        <rFont val="Times New Roman"/>
        <family val="1"/>
        <charset val="204"/>
      </rPr>
      <t>Кольцо уплотнит. 040-045-30</t>
    </r>
  </si>
  <si>
    <r>
      <rPr>
        <sz val="10"/>
        <rFont val="Times New Roman"/>
        <family val="1"/>
        <charset val="204"/>
      </rPr>
      <t>Кольцо уплотнит. 048-052-25-2-2</t>
    </r>
  </si>
  <si>
    <r>
      <rPr>
        <sz val="10"/>
        <rFont val="Times New Roman"/>
        <family val="1"/>
        <charset val="204"/>
      </rPr>
      <t>Кольцо уплотнит. 055-060-36-2-2</t>
    </r>
  </si>
  <si>
    <r>
      <rPr>
        <sz val="10"/>
        <rFont val="Times New Roman"/>
        <family val="1"/>
        <charset val="204"/>
      </rPr>
      <t>Кольцо уплотнит. 120-130-58-2-2</t>
    </r>
  </si>
  <si>
    <r>
      <rPr>
        <sz val="10"/>
        <rFont val="Times New Roman"/>
        <family val="1"/>
        <charset val="204"/>
      </rPr>
      <t>Кольцо уплотнит. 130-135-30</t>
    </r>
  </si>
  <si>
    <r>
      <rPr>
        <sz val="10"/>
        <rFont val="Times New Roman"/>
        <family val="1"/>
        <charset val="204"/>
      </rPr>
      <t>Кольцо уплотнит. 220-230-58-2-2</t>
    </r>
  </si>
  <si>
    <r>
      <rPr>
        <sz val="10"/>
        <rFont val="Times New Roman"/>
        <family val="1"/>
        <charset val="204"/>
      </rPr>
      <t>Кольцо уплотнительное 018-022-
25-2-2</t>
    </r>
  </si>
  <si>
    <r>
      <rPr>
        <sz val="10"/>
        <rFont val="Times New Roman"/>
        <family val="1"/>
        <charset val="204"/>
      </rPr>
      <t>Кольцо уплотнительное 024-028-
25-2-2</t>
    </r>
  </si>
  <si>
    <r>
      <rPr>
        <sz val="10"/>
        <rFont val="Times New Roman"/>
        <family val="1"/>
        <charset val="204"/>
      </rPr>
      <t>Кольцо уплотнительное 130- 3509067А</t>
    </r>
  </si>
  <si>
    <r>
      <rPr>
        <sz val="10"/>
        <rFont val="Times New Roman"/>
        <family val="1"/>
        <charset val="204"/>
      </rPr>
      <t>Кольцо уплотнительное 180-190-58</t>
    </r>
  </si>
  <si>
    <r>
      <rPr>
        <sz val="10"/>
        <rFont val="Times New Roman"/>
        <family val="1"/>
        <charset val="204"/>
      </rPr>
      <t>Кольцо уплотнительное 3Д20-18-- 27-1</t>
    </r>
  </si>
  <si>
    <r>
      <rPr>
        <sz val="10"/>
        <rFont val="Times New Roman"/>
        <family val="1"/>
        <charset val="204"/>
      </rPr>
      <t>Кольцо уплотнительное 3Д20-18- 25-1</t>
    </r>
  </si>
  <si>
    <r>
      <rPr>
        <sz val="10"/>
        <rFont val="Times New Roman"/>
        <family val="1"/>
        <charset val="204"/>
      </rPr>
      <t>Кольцо уплотнительное АО- 18.01.012</t>
    </r>
  </si>
  <si>
    <r>
      <rPr>
        <sz val="10"/>
        <rFont val="Times New Roman"/>
        <family val="1"/>
        <charset val="204"/>
      </rPr>
      <t>Кольцо уплотнительное АО- 18.03.006</t>
    </r>
  </si>
  <si>
    <r>
      <rPr>
        <sz val="10"/>
        <rFont val="Times New Roman"/>
        <family val="1"/>
        <charset val="204"/>
      </rPr>
      <t>Кольцо уплотнительное Б175х6- ИРП-1287 ОСТЗ-1396-72</t>
    </r>
  </si>
  <si>
    <r>
      <rPr>
        <sz val="10"/>
        <rFont val="Times New Roman"/>
        <family val="1"/>
        <charset val="204"/>
      </rPr>
      <t>Кольцо уплотнительное Б42х2,5- ИРП-1287 ОСТЗ-1396-72</t>
    </r>
  </si>
  <si>
    <r>
      <rPr>
        <sz val="10"/>
        <rFont val="Times New Roman"/>
        <family val="1"/>
        <charset val="204"/>
      </rPr>
      <t>Кольцо уплотнительное Б60х3- ИРП-1287 ОСТЗ-1396-72</t>
    </r>
  </si>
  <si>
    <r>
      <rPr>
        <sz val="10"/>
        <rFont val="Times New Roman"/>
        <family val="1"/>
        <charset val="204"/>
      </rPr>
      <t>Кольцо уплотнительное Б9х2,5-98- 1 ОСТЗ-1396-72</t>
    </r>
  </si>
  <si>
    <r>
      <rPr>
        <sz val="10"/>
        <rFont val="Times New Roman"/>
        <family val="1"/>
        <charset val="204"/>
      </rPr>
      <t>Кольцо уплотнительное резиновое 200-210-58-2-2</t>
    </r>
  </si>
  <si>
    <r>
      <rPr>
        <sz val="10"/>
        <rFont val="Times New Roman"/>
        <family val="1"/>
        <charset val="204"/>
      </rPr>
      <t>Кольцо уплотнительное резиновоен 092-098-36-2-2</t>
    </r>
  </si>
  <si>
    <r>
      <rPr>
        <sz val="10"/>
        <rFont val="Times New Roman"/>
        <family val="1"/>
        <charset val="204"/>
      </rPr>
      <t>Комплект для ремонта ТА 80.3906038</t>
    </r>
  </si>
  <si>
    <r>
      <rPr>
        <sz val="10"/>
        <rFont val="Times New Roman"/>
        <family val="1"/>
        <charset val="204"/>
      </rPr>
      <t>Комплект зап.частей ЭМК 24-4</t>
    </r>
  </si>
  <si>
    <r>
      <rPr>
        <sz val="10"/>
        <rFont val="Times New Roman"/>
        <family val="1"/>
        <charset val="204"/>
      </rPr>
      <t>Комплект проводов УРАЛ-4320 двиг. КАМАЗ-740</t>
    </r>
  </si>
  <si>
    <r>
      <rPr>
        <sz val="10"/>
        <rFont val="Times New Roman"/>
        <family val="1"/>
        <charset val="204"/>
      </rPr>
      <t>Комплект ремонтный водяного насоса 236-1307029</t>
    </r>
  </si>
  <si>
    <r>
      <rPr>
        <sz val="10"/>
        <rFont val="Times New Roman"/>
        <family val="1"/>
        <charset val="204"/>
      </rPr>
      <t>Конденсатор К53-18В 100мкф 20в</t>
    </r>
  </si>
  <si>
    <r>
      <rPr>
        <sz val="10"/>
        <rFont val="Times New Roman"/>
        <family val="1"/>
        <charset val="204"/>
      </rPr>
      <t>Кран масл. радиатора ПП-6-1 ГАЗ 51 1013140</t>
    </r>
  </si>
  <si>
    <r>
      <rPr>
        <sz val="10"/>
        <rFont val="Times New Roman"/>
        <family val="1"/>
        <charset val="204"/>
      </rPr>
      <t>Кран подкачки в сб. ГАЗ-66 66 2 4224202</t>
    </r>
  </si>
  <si>
    <r>
      <rPr>
        <sz val="10"/>
        <rFont val="Times New Roman"/>
        <family val="1"/>
        <charset val="204"/>
      </rPr>
      <t>Кран радиат.ВС8-1</t>
    </r>
  </si>
  <si>
    <r>
      <rPr>
        <sz val="10"/>
        <rFont val="Times New Roman"/>
        <family val="1"/>
        <charset val="204"/>
      </rPr>
      <t>Кран сливной радиатора Г- 3307/66/31029/ПАЗ-3205. ВСВ-1 (21-1305010-10)</t>
    </r>
  </si>
  <si>
    <r>
      <rPr>
        <sz val="10"/>
        <rFont val="Times New Roman"/>
        <family val="1"/>
        <charset val="204"/>
      </rPr>
      <t>Лампа А 24-2 приборная 37*24-2</t>
    </r>
  </si>
  <si>
    <r>
      <rPr>
        <sz val="10"/>
        <rFont val="Times New Roman"/>
        <family val="1"/>
        <charset val="204"/>
      </rPr>
      <t>Лампа А12-10  37*12-10</t>
    </r>
  </si>
  <si>
    <r>
      <rPr>
        <sz val="10"/>
        <rFont val="Times New Roman"/>
        <family val="1"/>
        <charset val="204"/>
      </rPr>
      <t>Лампа А12-4 37*12-4</t>
    </r>
  </si>
  <si>
    <r>
      <rPr>
        <sz val="10"/>
        <rFont val="Times New Roman"/>
        <family val="1"/>
        <charset val="204"/>
      </rPr>
      <t>Лампа А12-5 37*12-5</t>
    </r>
  </si>
  <si>
    <r>
      <rPr>
        <sz val="10"/>
        <rFont val="Times New Roman"/>
        <family val="1"/>
        <charset val="204"/>
      </rPr>
      <t>Лампа А12-5 габар. ВА15s</t>
    </r>
  </si>
  <si>
    <r>
      <rPr>
        <sz val="10"/>
        <rFont val="Times New Roman"/>
        <family val="1"/>
        <charset val="204"/>
      </rPr>
      <t>Лампа А24-10 габар. освещ. номера</t>
    </r>
  </si>
  <si>
    <r>
      <rPr>
        <sz val="10"/>
        <rFont val="Times New Roman"/>
        <family val="1"/>
        <charset val="204"/>
      </rPr>
      <t>Лампа А24-2</t>
    </r>
  </si>
  <si>
    <r>
      <rPr>
        <sz val="10"/>
        <rFont val="Times New Roman"/>
        <family val="1"/>
        <charset val="204"/>
      </rPr>
      <t>Лампа А24-5</t>
    </r>
  </si>
  <si>
    <r>
      <rPr>
        <sz val="10"/>
        <rFont val="Times New Roman"/>
        <family val="1"/>
        <charset val="204"/>
      </rPr>
      <t>Лампа А24-5-1 37*24-5-1</t>
    </r>
  </si>
  <si>
    <r>
      <rPr>
        <sz val="10"/>
        <rFont val="Times New Roman"/>
        <family val="1"/>
        <charset val="204"/>
      </rPr>
      <t>Лампа МН-6,3-0,3</t>
    </r>
  </si>
  <si>
    <r>
      <rPr>
        <sz val="10"/>
        <rFont val="Times New Roman"/>
        <family val="1"/>
        <charset val="204"/>
      </rPr>
      <t>Лампа обратной волны ОВС-3-1</t>
    </r>
  </si>
  <si>
    <r>
      <rPr>
        <sz val="10"/>
        <rFont val="Times New Roman"/>
        <family val="1"/>
        <charset val="204"/>
      </rPr>
      <t>Лампа подсветки СМ 28-10 однокон.</t>
    </r>
  </si>
  <si>
    <r>
      <rPr>
        <sz val="10"/>
        <rFont val="Times New Roman"/>
        <family val="1"/>
        <charset val="204"/>
      </rPr>
      <t>Линза склееная Г 44.01.420 к ЗИП ПМК-453</t>
    </r>
  </si>
  <si>
    <r>
      <rPr>
        <sz val="10"/>
        <rFont val="Times New Roman"/>
        <family val="1"/>
        <charset val="204"/>
      </rPr>
      <t>Манжета 2,1-51*76-1 коробки отбора мощности</t>
    </r>
  </si>
  <si>
    <r>
      <rPr>
        <sz val="10"/>
        <rFont val="Times New Roman"/>
        <family val="1"/>
        <charset val="204"/>
      </rPr>
      <t>Манжета мягк. 1-30*20</t>
    </r>
  </si>
  <si>
    <r>
      <rPr>
        <sz val="10"/>
        <rFont val="Times New Roman"/>
        <family val="1"/>
        <charset val="204"/>
      </rPr>
      <t>Манжета с войл.повор.кулака 375 2304096</t>
    </r>
  </si>
  <si>
    <r>
      <rPr>
        <sz val="10"/>
        <rFont val="Times New Roman"/>
        <family val="1"/>
        <charset val="204"/>
      </rPr>
      <t>Маслозакачивающий насос МЗН-З (с двиг.ДП112)</t>
    </r>
  </si>
  <si>
    <r>
      <rPr>
        <sz val="10"/>
        <rFont val="Times New Roman"/>
        <family val="1"/>
        <charset val="204"/>
      </rPr>
      <t>Массадержатель EG-600, 600А</t>
    </r>
  </si>
  <si>
    <r>
      <rPr>
        <sz val="10"/>
        <rFont val="Times New Roman"/>
        <family val="1"/>
        <charset val="204"/>
      </rPr>
      <t>Мембрана 75.49.231 к ЗИП ПМК- 453</t>
    </r>
  </si>
  <si>
    <r>
      <rPr>
        <sz val="10"/>
        <rFont val="Times New Roman"/>
        <family val="1"/>
        <charset val="204"/>
      </rPr>
      <t>Муфта УРАЛ 375-3405051</t>
    </r>
  </si>
  <si>
    <r>
      <rPr>
        <sz val="10"/>
        <rFont val="Times New Roman"/>
        <family val="1"/>
        <charset val="204"/>
      </rPr>
      <t>Наконечник кабельный медный 16/6</t>
    </r>
  </si>
  <si>
    <r>
      <rPr>
        <sz val="10"/>
        <rFont val="Times New Roman"/>
        <family val="1"/>
        <charset val="204"/>
      </rPr>
      <t>Насос водяной в сб.236 1307010-А</t>
    </r>
  </si>
  <si>
    <r>
      <rPr>
        <sz val="10"/>
        <rFont val="Times New Roman"/>
        <family val="1"/>
        <charset val="204"/>
      </rPr>
      <t>Насос водяной СБ1211-00-55</t>
    </r>
  </si>
  <si>
    <r>
      <rPr>
        <sz val="10"/>
        <rFont val="Times New Roman"/>
        <family val="1"/>
        <charset val="204"/>
      </rPr>
      <t>Насос гидравлической системы 5921</t>
    </r>
  </si>
  <si>
    <r>
      <rPr>
        <sz val="10"/>
        <rFont val="Times New Roman"/>
        <family val="1"/>
        <charset val="204"/>
      </rPr>
      <t>Насос подъема кабины и запасного колеса 4310 5004010-01</t>
    </r>
  </si>
  <si>
    <r>
      <rPr>
        <sz val="10"/>
        <rFont val="Times New Roman"/>
        <family val="1"/>
        <charset val="204"/>
      </rPr>
      <t>Обивка кабины ЗИЛ-130,131- 5702007-Бв ком-те</t>
    </r>
  </si>
  <si>
    <r>
      <rPr>
        <sz val="10"/>
        <rFont val="Times New Roman"/>
        <family val="1"/>
        <charset val="204"/>
      </rPr>
      <t>Обшивка крыши 53205-5702010-11</t>
    </r>
  </si>
  <si>
    <r>
      <rPr>
        <sz val="10"/>
        <rFont val="Times New Roman"/>
        <family val="1"/>
        <charset val="204"/>
      </rPr>
      <t>Пакетный переключатель ППЗ- 16/Н2 М3 исп.3</t>
    </r>
  </si>
  <si>
    <r>
      <rPr>
        <sz val="10"/>
        <rFont val="Times New Roman"/>
        <family val="1"/>
        <charset val="204"/>
      </rPr>
      <t>Патрон контрольной лампы ЛВ- 211-3714329</t>
    </r>
  </si>
  <si>
    <r>
      <rPr>
        <sz val="10"/>
        <rFont val="Times New Roman"/>
        <family val="1"/>
        <charset val="204"/>
      </rPr>
      <t>Патрубок соединительный радиатора правыйL=300 256Б- 1303038-01</t>
    </r>
  </si>
  <si>
    <r>
      <rPr>
        <sz val="10"/>
        <rFont val="Times New Roman"/>
        <family val="1"/>
        <charset val="204"/>
      </rPr>
      <t>ПГУ тормоза задний УРАЛ 4320- 3510011</t>
    </r>
  </si>
  <si>
    <r>
      <rPr>
        <sz val="10"/>
        <rFont val="Times New Roman"/>
        <family val="1"/>
        <charset val="204"/>
      </rPr>
      <t>ПГУ тормоза передний УРАЛ 4320- 3510010</t>
    </r>
  </si>
  <si>
    <r>
      <rPr>
        <sz val="10"/>
        <rFont val="Times New Roman"/>
        <family val="1"/>
        <charset val="204"/>
      </rPr>
      <t>Передача бортовая левая 569- 1151000-В-1</t>
    </r>
  </si>
  <si>
    <r>
      <rPr>
        <sz val="10"/>
        <rFont val="Times New Roman"/>
        <family val="1"/>
        <charset val="204"/>
      </rPr>
      <t>Переключатель П-19</t>
    </r>
  </si>
  <si>
    <r>
      <rPr>
        <sz val="10"/>
        <rFont val="Times New Roman"/>
        <family val="1"/>
        <charset val="204"/>
      </rPr>
      <t>Переключатель П-20</t>
    </r>
  </si>
  <si>
    <r>
      <rPr>
        <sz val="10"/>
        <rFont val="Times New Roman"/>
        <family val="1"/>
        <charset val="204"/>
      </rPr>
      <t>Переключатель П2П1Т-1БВ</t>
    </r>
  </si>
  <si>
    <r>
      <rPr>
        <sz val="10"/>
        <rFont val="Times New Roman"/>
        <family val="1"/>
        <charset val="204"/>
      </rPr>
      <t>Переключатель П4П2ТА-3бв</t>
    </r>
  </si>
  <si>
    <r>
      <rPr>
        <sz val="10"/>
        <rFont val="Times New Roman"/>
        <family val="1"/>
        <charset val="204"/>
      </rPr>
      <t>Переключатель ПС-35</t>
    </r>
  </si>
  <si>
    <r>
      <rPr>
        <sz val="10"/>
        <rFont val="Times New Roman"/>
        <family val="1"/>
        <charset val="204"/>
      </rPr>
      <t>Переключатель стеклоочистителяП 147-370900-09,09</t>
    </r>
  </si>
  <si>
    <r>
      <rPr>
        <sz val="10"/>
        <rFont val="Times New Roman"/>
        <family val="1"/>
        <charset val="204"/>
      </rPr>
      <t>Переходник ВФ 6422 1109144-01</t>
    </r>
  </si>
  <si>
    <r>
      <rPr>
        <sz val="10"/>
        <rFont val="Times New Roman"/>
        <family val="1"/>
        <charset val="204"/>
      </rPr>
      <t>Плафон кабины ПК-201</t>
    </r>
  </si>
  <si>
    <r>
      <rPr>
        <sz val="10"/>
        <rFont val="Times New Roman"/>
        <family val="1"/>
        <charset val="204"/>
      </rPr>
      <t>Подушка радиатора УРАЛ 4320- 1302040-01</t>
    </r>
  </si>
  <si>
    <r>
      <rPr>
        <sz val="10"/>
        <rFont val="Times New Roman"/>
        <family val="1"/>
        <charset val="204"/>
      </rPr>
      <t>Подфарник ПФ-101</t>
    </r>
  </si>
  <si>
    <r>
      <rPr>
        <sz val="10"/>
        <rFont val="Times New Roman"/>
        <family val="1"/>
        <charset val="204"/>
      </rPr>
      <t>Подшипник 2-214</t>
    </r>
  </si>
  <si>
    <r>
      <rPr>
        <sz val="10"/>
        <rFont val="Times New Roman"/>
        <family val="1"/>
        <charset val="204"/>
      </rPr>
      <t>Подшипник 2007944М1/32944 (9- П3)</t>
    </r>
  </si>
  <si>
    <r>
      <rPr>
        <sz val="10"/>
        <rFont val="Times New Roman"/>
        <family val="1"/>
        <charset val="204"/>
      </rPr>
      <t>Подшипник 22-318</t>
    </r>
  </si>
  <si>
    <r>
      <rPr>
        <sz val="10"/>
        <rFont val="Times New Roman"/>
        <family val="1"/>
        <charset val="204"/>
      </rPr>
      <t>Подшипник 32-310</t>
    </r>
  </si>
  <si>
    <r>
      <rPr>
        <sz val="10"/>
        <rFont val="Times New Roman"/>
        <family val="1"/>
        <charset val="204"/>
      </rPr>
      <t>Подшипник 32-313</t>
    </r>
  </si>
  <si>
    <r>
      <rPr>
        <sz val="10"/>
        <rFont val="Times New Roman"/>
        <family val="1"/>
        <charset val="204"/>
      </rPr>
      <t>Подшипник 5-3182120</t>
    </r>
  </si>
  <si>
    <r>
      <rPr>
        <sz val="10"/>
        <rFont val="Times New Roman"/>
        <family val="1"/>
        <charset val="204"/>
      </rPr>
      <t>Подшипник 6-1000905(4-П3)</t>
    </r>
  </si>
  <si>
    <r>
      <rPr>
        <sz val="10"/>
        <rFont val="Times New Roman"/>
        <family val="1"/>
        <charset val="204"/>
      </rPr>
      <t>Подшипник 6-206</t>
    </r>
  </si>
  <si>
    <r>
      <rPr>
        <sz val="10"/>
        <rFont val="Times New Roman"/>
        <family val="1"/>
        <charset val="204"/>
      </rPr>
      <t>Подшипник 6-211</t>
    </r>
  </si>
  <si>
    <r>
      <rPr>
        <sz val="10"/>
        <rFont val="Times New Roman"/>
        <family val="1"/>
        <charset val="204"/>
      </rPr>
      <t>Подшипник 6-212</t>
    </r>
  </si>
  <si>
    <r>
      <rPr>
        <sz val="10"/>
        <rFont val="Times New Roman"/>
        <family val="1"/>
        <charset val="204"/>
      </rPr>
      <t>Подшипник 6-214</t>
    </r>
  </si>
  <si>
    <r>
      <rPr>
        <sz val="10"/>
        <rFont val="Times New Roman"/>
        <family val="1"/>
        <charset val="204"/>
      </rPr>
      <t>Подшипник 6-313</t>
    </r>
  </si>
  <si>
    <r>
      <rPr>
        <sz val="10"/>
        <rFont val="Times New Roman"/>
        <family val="1"/>
        <charset val="204"/>
      </rPr>
      <t>Подшипник 6-46206</t>
    </r>
  </si>
  <si>
    <r>
      <rPr>
        <sz val="10"/>
        <rFont val="Times New Roman"/>
        <family val="1"/>
        <charset val="204"/>
      </rPr>
      <t>Подшипник 6-46211</t>
    </r>
  </si>
  <si>
    <r>
      <rPr>
        <sz val="10"/>
        <rFont val="Times New Roman"/>
        <family val="1"/>
        <charset val="204"/>
      </rPr>
      <t>Подшипник 6-7208 а (15-ПЗ)</t>
    </r>
  </si>
  <si>
    <r>
      <rPr>
        <sz val="10"/>
        <rFont val="Times New Roman"/>
        <family val="1"/>
        <charset val="204"/>
      </rPr>
      <t>Подшипник 6-80100</t>
    </r>
  </si>
  <si>
    <r>
      <rPr>
        <sz val="10"/>
        <rFont val="Times New Roman"/>
        <family val="1"/>
        <charset val="204"/>
      </rPr>
      <t>Подшипник 607-2-RS FBJ (180017)</t>
    </r>
  </si>
  <si>
    <r>
      <rPr>
        <sz val="10"/>
        <rFont val="Times New Roman"/>
        <family val="1"/>
        <charset val="204"/>
      </rPr>
      <t>Подшипник 7-206</t>
    </r>
  </si>
  <si>
    <r>
      <rPr>
        <sz val="10"/>
        <rFont val="Times New Roman"/>
        <family val="1"/>
        <charset val="204"/>
      </rPr>
      <t>Подшипник 7-511А3</t>
    </r>
  </si>
  <si>
    <r>
      <rPr>
        <sz val="10"/>
        <rFont val="Times New Roman"/>
        <family val="1"/>
        <charset val="204"/>
      </rPr>
      <t>Подшипник 7-512</t>
    </r>
  </si>
  <si>
    <r>
      <rPr>
        <sz val="10"/>
        <rFont val="Times New Roman"/>
        <family val="1"/>
        <charset val="204"/>
      </rPr>
      <t>Подшипник 7-721А</t>
    </r>
  </si>
  <si>
    <r>
      <rPr>
        <sz val="10"/>
        <rFont val="Times New Roman"/>
        <family val="1"/>
        <charset val="204"/>
      </rPr>
      <t>Подшипник 7-815</t>
    </r>
  </si>
  <si>
    <r>
      <rPr>
        <sz val="10"/>
        <rFont val="Times New Roman"/>
        <family val="1"/>
        <charset val="204"/>
      </rPr>
      <t>Подшипник 7203</t>
    </r>
  </si>
  <si>
    <r>
      <rPr>
        <sz val="10"/>
        <rFont val="Times New Roman"/>
        <family val="1"/>
        <charset val="204"/>
      </rPr>
      <t>Подшипник 80018(608)</t>
    </r>
  </si>
  <si>
    <r>
      <rPr>
        <sz val="10"/>
        <rFont val="Times New Roman"/>
        <family val="1"/>
        <charset val="204"/>
      </rPr>
      <t>Подшипник бу-7207АК</t>
    </r>
  </si>
  <si>
    <r>
      <rPr>
        <sz val="10"/>
        <rFont val="Times New Roman"/>
        <family val="1"/>
        <charset val="204"/>
      </rPr>
      <t>Подшипник Р-316</t>
    </r>
  </si>
  <si>
    <r>
      <rPr>
        <sz val="10"/>
        <rFont val="Times New Roman"/>
        <family val="1"/>
        <charset val="204"/>
      </rPr>
      <t>Подшипник ШСП-25</t>
    </r>
  </si>
  <si>
    <r>
      <rPr>
        <sz val="10"/>
        <rFont val="Times New Roman"/>
        <family val="1"/>
        <charset val="204"/>
      </rPr>
      <t>Предохранитель 15А ПР-315</t>
    </r>
  </si>
  <si>
    <r>
      <rPr>
        <sz val="10"/>
        <rFont val="Times New Roman"/>
        <family val="1"/>
        <charset val="204"/>
      </rPr>
      <t>Предохранитель ВП1-2 0,25</t>
    </r>
  </si>
  <si>
    <r>
      <rPr>
        <sz val="10"/>
        <rFont val="Times New Roman"/>
        <family val="1"/>
        <charset val="204"/>
      </rPr>
      <t>Прибор автоматики согласующий ПАС-15-2С</t>
    </r>
  </si>
  <si>
    <r>
      <rPr>
        <sz val="10"/>
        <rFont val="Times New Roman"/>
        <family val="1"/>
        <charset val="204"/>
      </rPr>
      <t>Пробка с цепочкой 6.47.054-1</t>
    </r>
  </si>
  <si>
    <r>
      <rPr>
        <sz val="10"/>
        <rFont val="Times New Roman"/>
        <family val="1"/>
        <charset val="204"/>
      </rPr>
      <t>Прокладка  по чертежу МС- 73,01,03,037 128*64*12мм ИРП-
2025</t>
    </r>
  </si>
  <si>
    <r>
      <rPr>
        <sz val="10"/>
        <rFont val="Times New Roman"/>
        <family val="1"/>
        <charset val="204"/>
      </rPr>
      <t>Прокладка 329-28-2</t>
    </r>
  </si>
  <si>
    <r>
      <rPr>
        <sz val="10"/>
        <rFont val="Times New Roman"/>
        <family val="1"/>
        <charset val="204"/>
      </rPr>
      <t>Прокладка 543-3506013</t>
    </r>
  </si>
  <si>
    <r>
      <rPr>
        <sz val="10"/>
        <rFont val="Times New Roman"/>
        <family val="1"/>
        <charset val="204"/>
      </rPr>
      <t>Прокладка герметизирующая ЕС9 363 344-03</t>
    </r>
  </si>
  <si>
    <r>
      <rPr>
        <sz val="10"/>
        <rFont val="Times New Roman"/>
        <family val="1"/>
        <charset val="204"/>
      </rPr>
      <t>Прокладка колпака масленого фильтра 201-1012083</t>
    </r>
  </si>
  <si>
    <r>
      <rPr>
        <sz val="10"/>
        <rFont val="Times New Roman"/>
        <family val="1"/>
        <charset val="204"/>
      </rPr>
      <t>Прокладка колпака фильтра центробежной очистки масла 236- 1028162</t>
    </r>
  </si>
  <si>
    <r>
      <rPr>
        <sz val="10"/>
        <rFont val="Times New Roman"/>
        <family val="1"/>
        <charset val="204"/>
      </rPr>
      <t>Прокладка контактная ЕС7 725 521-02</t>
    </r>
  </si>
  <si>
    <r>
      <rPr>
        <sz val="10"/>
        <rFont val="Times New Roman"/>
        <family val="1"/>
        <charset val="204"/>
      </rPr>
      <t>Прокладка крышки головки цилиндров 238-1003270</t>
    </r>
  </si>
  <si>
    <r>
      <rPr>
        <sz val="10"/>
        <rFont val="Times New Roman"/>
        <family val="1"/>
        <charset val="204"/>
      </rPr>
      <t>Прокладка крышки грубой очистки топлива 201-1105552-А</t>
    </r>
  </si>
  <si>
    <r>
      <rPr>
        <sz val="10"/>
        <rFont val="Times New Roman"/>
        <family val="1"/>
        <charset val="204"/>
      </rPr>
      <t>Прокладка крышки масляного фильтра главной передачи 8.10.735</t>
    </r>
  </si>
  <si>
    <r>
      <rPr>
        <sz val="10"/>
        <rFont val="Times New Roman"/>
        <family val="1"/>
        <charset val="204"/>
      </rPr>
      <t>Прокладка крышки смотрового лючка кожуха вентилятора 8.36.155</t>
    </r>
  </si>
  <si>
    <r>
      <rPr>
        <sz val="10"/>
        <rFont val="Times New Roman"/>
        <family val="1"/>
        <charset val="204"/>
      </rPr>
      <t>Прокладка ограждения главной передачи 6.37.102-5А</t>
    </r>
  </si>
  <si>
    <r>
      <rPr>
        <sz val="10"/>
        <rFont val="Times New Roman"/>
        <family val="1"/>
        <charset val="204"/>
      </rPr>
      <t>Прокладка под коллектор Сб.20- 18-215</t>
    </r>
  </si>
  <si>
    <r>
      <rPr>
        <sz val="10"/>
        <rFont val="Times New Roman"/>
        <family val="1"/>
        <charset val="204"/>
      </rPr>
      <t>Прокладка под крышку головки 20- 06-83-4</t>
    </r>
  </si>
  <si>
    <r>
      <rPr>
        <sz val="10"/>
        <rFont val="Times New Roman"/>
        <family val="1"/>
        <charset val="204"/>
      </rPr>
      <t>Прокладка под крышку лючка 20- 06-77-2</t>
    </r>
  </si>
  <si>
    <r>
      <rPr>
        <sz val="10"/>
        <rFont val="Times New Roman"/>
        <family val="1"/>
        <charset val="204"/>
      </rPr>
      <t>Прокладка под стеклоблок 6.82.105</t>
    </r>
  </si>
  <si>
    <r>
      <rPr>
        <sz val="10"/>
        <rFont val="Times New Roman"/>
        <family val="1"/>
        <charset val="204"/>
      </rPr>
      <t>Прокладка под фланец впуск. коллек. 20-19-15-1</t>
    </r>
  </si>
  <si>
    <r>
      <rPr>
        <sz val="10"/>
        <rFont val="Times New Roman"/>
        <family val="1"/>
        <charset val="204"/>
      </rPr>
      <t>Прокладка силикон. 28х32х2мм ИРП-1267</t>
    </r>
  </si>
  <si>
    <r>
      <rPr>
        <sz val="10"/>
        <rFont val="Times New Roman"/>
        <family val="1"/>
        <charset val="204"/>
      </rPr>
      <t>Прокладка соединительного патрубка 236-1115036-А</t>
    </r>
  </si>
  <si>
    <r>
      <rPr>
        <sz val="10"/>
        <rFont val="Times New Roman"/>
        <family val="1"/>
        <charset val="204"/>
      </rPr>
      <t>Прокладка топливозаборника 5320-3827013</t>
    </r>
  </si>
  <si>
    <r>
      <rPr>
        <sz val="10"/>
        <rFont val="Times New Roman"/>
        <family val="1"/>
        <charset val="204"/>
      </rPr>
      <t>Прокладка фильтрующего элемента масленого фильтра 236- 1012052-Б</t>
    </r>
  </si>
  <si>
    <r>
      <rPr>
        <sz val="10"/>
        <rFont val="Times New Roman"/>
        <family val="1"/>
        <charset val="204"/>
      </rPr>
      <t>Пружина по ч. 5х50х440ммКр (ЕN10270-1(SH) улучшенный аналог ст.ГОСТ 9389</t>
    </r>
  </si>
  <si>
    <r>
      <rPr>
        <sz val="10"/>
        <rFont val="Times New Roman"/>
        <family val="1"/>
        <charset val="204"/>
      </rPr>
      <t>Пусковое устройство стартера ПУС-15Р</t>
    </r>
  </si>
  <si>
    <r>
      <rPr>
        <sz val="10"/>
        <rFont val="Times New Roman"/>
        <family val="1"/>
        <charset val="204"/>
      </rPr>
      <t>Пыльник рычага КПП (Г-53, 3205) (СЗРТ) 672 1702128</t>
    </r>
  </si>
  <si>
    <r>
      <rPr>
        <sz val="10"/>
        <rFont val="Times New Roman"/>
        <family val="1"/>
        <charset val="204"/>
      </rPr>
      <t>Р/к топл. фильт КАМАЗ 1117118/040/114-01</t>
    </r>
  </si>
  <si>
    <r>
      <rPr>
        <sz val="10"/>
        <rFont val="Times New Roman"/>
        <family val="1"/>
        <charset val="204"/>
      </rPr>
      <t>Р/к ФТОТ ЯМЗ-840 МАЗ 840 1117001</t>
    </r>
  </si>
  <si>
    <r>
      <rPr>
        <sz val="10"/>
        <rFont val="Times New Roman"/>
        <family val="1"/>
        <charset val="204"/>
      </rPr>
      <t>Рабочее колесо водяного насоса 4.05.108</t>
    </r>
  </si>
  <si>
    <r>
      <rPr>
        <sz val="10"/>
        <rFont val="Times New Roman"/>
        <family val="1"/>
        <charset val="204"/>
      </rPr>
      <t>Раздаточная коробка в сборе 5921- 1800020</t>
    </r>
  </si>
  <si>
    <r>
      <rPr>
        <sz val="10"/>
        <rFont val="Times New Roman"/>
        <family val="1"/>
        <charset val="204"/>
      </rPr>
      <t>Разъем РБН1-6-17Ш4-В</t>
    </r>
  </si>
  <si>
    <r>
      <rPr>
        <sz val="10"/>
        <rFont val="Times New Roman"/>
        <family val="1"/>
        <charset val="204"/>
      </rPr>
      <t>Рамка люка кабины ст. об. 5320- 5702093</t>
    </r>
  </si>
  <si>
    <r>
      <rPr>
        <sz val="10"/>
        <rFont val="Times New Roman"/>
        <family val="1"/>
        <charset val="204"/>
      </rPr>
      <t>Регулятор давления АР-11</t>
    </r>
  </si>
  <si>
    <r>
      <rPr>
        <sz val="10"/>
        <rFont val="Times New Roman"/>
        <family val="1"/>
        <charset val="204"/>
      </rPr>
      <t>Регулятор напряжения РН10-1С</t>
    </r>
  </si>
  <si>
    <r>
      <rPr>
        <sz val="10"/>
        <rFont val="Times New Roman"/>
        <family val="1"/>
        <charset val="204"/>
      </rPr>
      <t>Реле 12 В РС-502</t>
    </r>
  </si>
  <si>
    <r>
      <rPr>
        <sz val="10"/>
        <rFont val="Times New Roman"/>
        <family val="1"/>
        <charset val="204"/>
      </rPr>
      <t>Реле поворотов РС-951А</t>
    </r>
  </si>
  <si>
    <r>
      <rPr>
        <sz val="10"/>
        <rFont val="Times New Roman"/>
        <family val="1"/>
        <charset val="204"/>
      </rPr>
      <t>Реле стартера РС507Б Г- 2410,53,УАЗ</t>
    </r>
  </si>
  <si>
    <r>
      <rPr>
        <sz val="10"/>
        <rFont val="Times New Roman"/>
        <family val="1"/>
        <charset val="204"/>
      </rPr>
      <t>Реле-регулятор Р10ТМУ-1С</t>
    </r>
  </si>
  <si>
    <r>
      <rPr>
        <sz val="10"/>
        <rFont val="Times New Roman"/>
        <family val="1"/>
        <charset val="204"/>
      </rPr>
      <t>Ремень 1-10,7*8-1320 КАМАЗ</t>
    </r>
  </si>
  <si>
    <r>
      <rPr>
        <sz val="10"/>
        <rFont val="Times New Roman"/>
        <family val="1"/>
        <charset val="204"/>
      </rPr>
      <t>Ремень 1037*14*10 зуб ЯМ3- 236,238</t>
    </r>
  </si>
  <si>
    <r>
      <rPr>
        <sz val="10"/>
        <rFont val="Times New Roman"/>
        <family val="1"/>
        <charset val="204"/>
      </rPr>
      <t>Ремень 13-975</t>
    </r>
  </si>
  <si>
    <r>
      <rPr>
        <sz val="10"/>
        <rFont val="Times New Roman"/>
        <family val="1"/>
        <charset val="204"/>
      </rPr>
      <t>Ремень 19*12,5-1550</t>
    </r>
  </si>
  <si>
    <r>
      <rPr>
        <sz val="10"/>
        <rFont val="Times New Roman"/>
        <family val="1"/>
        <charset val="204"/>
      </rPr>
      <t>Ремень 850-8,5*8</t>
    </r>
  </si>
  <si>
    <r>
      <rPr>
        <sz val="10"/>
        <rFont val="Times New Roman"/>
        <family val="1"/>
        <charset val="204"/>
      </rPr>
      <t>Ремень 937*14*10_ Киров ЯМЗ, КрАЗ-258компр</t>
    </r>
  </si>
  <si>
    <r>
      <rPr>
        <sz val="10"/>
        <rFont val="Times New Roman"/>
        <family val="1"/>
        <charset val="204"/>
      </rPr>
      <t>Ремень Z(О)-1120 АПП</t>
    </r>
  </si>
  <si>
    <r>
      <rPr>
        <sz val="10"/>
        <rFont val="Times New Roman"/>
        <family val="1"/>
        <charset val="204"/>
      </rPr>
      <t>Ремень В-1500</t>
    </r>
  </si>
  <si>
    <r>
      <rPr>
        <sz val="10"/>
        <rFont val="Times New Roman"/>
        <family val="1"/>
        <charset val="204"/>
      </rPr>
      <t>Ремень вентилятора Б-1400</t>
    </r>
  </si>
  <si>
    <r>
      <rPr>
        <sz val="10"/>
        <rFont val="Times New Roman"/>
        <family val="1"/>
        <charset val="204"/>
      </rPr>
      <t>Ремень ГОСТ 5813 1.11.10-950</t>
    </r>
  </si>
  <si>
    <r>
      <rPr>
        <sz val="10"/>
        <rFont val="Times New Roman"/>
        <family val="1"/>
        <charset val="204"/>
      </rPr>
      <t>Ремень ГОСТ 5813 11-1410-937</t>
    </r>
  </si>
  <si>
    <r>
      <rPr>
        <sz val="10"/>
        <rFont val="Times New Roman"/>
        <family val="1"/>
        <charset val="204"/>
      </rPr>
      <t>Ремень зубчатый ГОСТ 5813 11-
19125-1450</t>
    </r>
  </si>
  <si>
    <r>
      <rPr>
        <sz val="10"/>
        <rFont val="Times New Roman"/>
        <family val="1"/>
        <charset val="204"/>
      </rPr>
      <t>Ремень компрессора BRTASK 1103- 16х11 ЗИЛ-130</t>
    </r>
  </si>
  <si>
    <r>
      <rPr>
        <sz val="10"/>
        <rFont val="Times New Roman"/>
        <family val="1"/>
        <charset val="204"/>
      </rPr>
      <t>Ремень привода водяного насоса 236-1307029</t>
    </r>
  </si>
  <si>
    <r>
      <rPr>
        <sz val="10"/>
        <rFont val="Times New Roman"/>
        <family val="1"/>
        <charset val="204"/>
      </rPr>
      <t>Ремкомплект бензонасоса Б-10 с клапанами ЗИЛ</t>
    </r>
  </si>
  <si>
    <r>
      <rPr>
        <sz val="10"/>
        <rFont val="Times New Roman"/>
        <family val="1"/>
        <charset val="204"/>
      </rPr>
      <t>Ремкомплект ГУРа УРАЛ-4320</t>
    </r>
  </si>
  <si>
    <r>
      <rPr>
        <sz val="10"/>
        <rFont val="Times New Roman"/>
        <family val="1"/>
        <charset val="204"/>
      </rPr>
      <t>Ремкомплект к ВАКС-17,5</t>
    </r>
  </si>
  <si>
    <r>
      <rPr>
        <sz val="10"/>
        <rFont val="Times New Roman"/>
        <family val="1"/>
        <charset val="204"/>
      </rPr>
      <t>Ремкомплект КПП (прокладки) МАЗ 202</t>
    </r>
  </si>
  <si>
    <r>
      <rPr>
        <sz val="10"/>
        <rFont val="Times New Roman"/>
        <family val="1"/>
        <charset val="204"/>
      </rPr>
      <t>Розетка ШР-51</t>
    </r>
  </si>
  <si>
    <r>
      <rPr>
        <sz val="10"/>
        <rFont val="Times New Roman"/>
        <family val="1"/>
        <charset val="204"/>
      </rPr>
      <t>Рукав соединительный 236-
1306084</t>
    </r>
  </si>
  <si>
    <r>
      <rPr>
        <sz val="10"/>
        <rFont val="Times New Roman"/>
        <family val="1"/>
        <charset val="204"/>
      </rPr>
      <t>Ручка двери внутренняя 5320 6105180</t>
    </r>
  </si>
  <si>
    <r>
      <rPr>
        <sz val="10"/>
        <rFont val="Times New Roman"/>
        <family val="1"/>
        <charset val="204"/>
      </rPr>
      <t>Ручка наружная 543-6105152-01</t>
    </r>
  </si>
  <si>
    <r>
      <rPr>
        <sz val="10"/>
        <rFont val="Times New Roman"/>
        <family val="1"/>
        <charset val="204"/>
      </rPr>
      <t>Рычаг стеклоочистителя СЛ-100</t>
    </r>
  </si>
  <si>
    <r>
      <rPr>
        <sz val="10"/>
        <rFont val="Times New Roman"/>
        <family val="1"/>
        <charset val="204"/>
      </rPr>
      <t>Сальник 130*160*14/18 255Б 3104036</t>
    </r>
  </si>
  <si>
    <r>
      <rPr>
        <sz val="10"/>
        <rFont val="Times New Roman"/>
        <family val="1"/>
        <charset val="204"/>
      </rPr>
      <t>Сальник 032*047*10</t>
    </r>
  </si>
  <si>
    <r>
      <rPr>
        <sz val="10"/>
        <rFont val="Times New Roman"/>
        <family val="1"/>
        <charset val="204"/>
      </rPr>
      <t>Сальник 1х22х40-1</t>
    </r>
  </si>
  <si>
    <r>
      <rPr>
        <sz val="10"/>
        <rFont val="Times New Roman"/>
        <family val="1"/>
        <charset val="204"/>
      </rPr>
      <t>Сальник 1х25х42-1</t>
    </r>
  </si>
  <si>
    <r>
      <rPr>
        <sz val="10"/>
        <rFont val="Times New Roman"/>
        <family val="1"/>
        <charset val="204"/>
      </rPr>
      <t>Сальник 1х35х58-10</t>
    </r>
  </si>
  <si>
    <r>
      <rPr>
        <sz val="10"/>
        <rFont val="Times New Roman"/>
        <family val="1"/>
        <charset val="204"/>
      </rPr>
      <t>Сальник 1х50х70-1</t>
    </r>
  </si>
  <si>
    <r>
      <rPr>
        <sz val="10"/>
        <rFont val="Times New Roman"/>
        <family val="1"/>
        <charset val="204"/>
      </rPr>
      <t>Сальник 1х55х80-1</t>
    </r>
  </si>
  <si>
    <r>
      <rPr>
        <sz val="10"/>
        <rFont val="Times New Roman"/>
        <family val="1"/>
        <charset val="204"/>
      </rPr>
      <t>Сальник вторичного вала 51*76 51 1701210-А</t>
    </r>
  </si>
  <si>
    <r>
      <rPr>
        <sz val="10"/>
        <rFont val="Times New Roman"/>
        <family val="1"/>
        <charset val="204"/>
      </rPr>
      <t>Сальник с пружиной в сб.120- 3509070А2</t>
    </r>
  </si>
  <si>
    <r>
      <rPr>
        <sz val="10"/>
        <rFont val="Times New Roman"/>
        <family val="1"/>
        <charset val="204"/>
      </rPr>
      <t>Светильник габаритный ГСТ-64-КЛ</t>
    </r>
  </si>
  <si>
    <r>
      <rPr>
        <sz val="10"/>
        <rFont val="Times New Roman"/>
        <family val="1"/>
        <charset val="204"/>
      </rPr>
      <t>Световозвращатель (катафот) ПФ- 310F красный</t>
    </r>
  </si>
  <si>
    <r>
      <rPr>
        <sz val="10"/>
        <rFont val="Times New Roman"/>
        <family val="1"/>
        <charset val="204"/>
      </rPr>
      <t>Световозвращатель (катафот) ПФ- 315 белый</t>
    </r>
  </si>
  <si>
    <r>
      <rPr>
        <sz val="10"/>
        <rFont val="Times New Roman"/>
        <family val="1"/>
        <charset val="204"/>
      </rPr>
      <t>Световозвращатель (катафот) ПФ- 316 оранжевый</t>
    </r>
  </si>
  <si>
    <r>
      <rPr>
        <sz val="10"/>
        <rFont val="Times New Roman"/>
        <family val="1"/>
        <charset val="204"/>
      </rPr>
      <t>Свеча полупроводниковая СЭ-15В</t>
    </r>
  </si>
  <si>
    <r>
      <rPr>
        <sz val="10"/>
        <rFont val="Times New Roman"/>
        <family val="1"/>
        <charset val="204"/>
      </rPr>
      <t>Сельсин БС-155А Кл.Б</t>
    </r>
  </si>
  <si>
    <r>
      <rPr>
        <sz val="10"/>
        <rFont val="Times New Roman"/>
        <family val="1"/>
        <charset val="204"/>
      </rPr>
      <t>Сигнализатор давления сдвоенный 2С-140АМ</t>
    </r>
  </si>
  <si>
    <r>
      <rPr>
        <sz val="10"/>
        <rFont val="Times New Roman"/>
        <family val="1"/>
        <charset val="204"/>
      </rPr>
      <t>Сигнализатор давления сдвоенный 2С-6АМ</t>
    </r>
  </si>
  <si>
    <r>
      <rPr>
        <sz val="10"/>
        <rFont val="Times New Roman"/>
        <family val="1"/>
        <charset val="204"/>
      </rPr>
      <t>Спидометр СП-201 3-130</t>
    </r>
  </si>
  <si>
    <r>
      <rPr>
        <sz val="10"/>
        <rFont val="Times New Roman"/>
        <family val="1"/>
        <charset val="204"/>
      </rPr>
      <t>Стартер 3708-250</t>
    </r>
  </si>
  <si>
    <r>
      <rPr>
        <sz val="10"/>
        <rFont val="Times New Roman"/>
        <family val="1"/>
        <charset val="204"/>
      </rPr>
      <t>Стартер 4-22W 220-240V</t>
    </r>
  </si>
  <si>
    <r>
      <rPr>
        <sz val="10"/>
        <rFont val="Times New Roman"/>
        <family val="1"/>
        <charset val="204"/>
      </rPr>
      <t>Стартер СТ-722</t>
    </r>
  </si>
  <si>
    <r>
      <rPr>
        <sz val="10"/>
        <rFont val="Times New Roman"/>
        <family val="1"/>
        <charset val="204"/>
      </rPr>
      <t>Стекло защитное 71.93.6668 к ЗИП ПМК-453</t>
    </r>
  </si>
  <si>
    <r>
      <rPr>
        <sz val="10"/>
        <rFont val="Times New Roman"/>
        <family val="1"/>
        <charset val="204"/>
      </rPr>
      <t>Стеклоподъемник прав. 130
6104010</t>
    </r>
  </si>
  <si>
    <r>
      <rPr>
        <sz val="10"/>
        <rFont val="Times New Roman"/>
        <family val="1"/>
        <charset val="204"/>
      </rPr>
      <t>Тахометр КАМАЗ, УРАЛ, ЛАЗ 121.3813010</t>
    </r>
  </si>
  <si>
    <r>
      <rPr>
        <sz val="10"/>
        <rFont val="Times New Roman"/>
        <family val="1"/>
        <charset val="204"/>
      </rPr>
      <t>ТермодатчикТД-1Т</t>
    </r>
  </si>
  <si>
    <r>
      <rPr>
        <sz val="10"/>
        <rFont val="Times New Roman"/>
        <family val="1"/>
        <charset val="204"/>
      </rPr>
      <t>Термостат ТС-107</t>
    </r>
  </si>
  <si>
    <r>
      <rPr>
        <sz val="10"/>
        <rFont val="Times New Roman"/>
        <family val="1"/>
        <charset val="204"/>
      </rPr>
      <t>Термостат ТС-108-1306100-03 ЗИЛ ТС-118-03(ТС118-04) t 87 ЗАО
Электон</t>
    </r>
  </si>
  <si>
    <r>
      <rPr>
        <sz val="10"/>
        <rFont val="Times New Roman"/>
        <family val="1"/>
        <charset val="204"/>
      </rPr>
      <t>Тройник подвода воздуха к передним колесам правый 66-02- 4224058</t>
    </r>
  </si>
  <si>
    <r>
      <rPr>
        <sz val="10"/>
        <rFont val="Times New Roman"/>
        <family val="1"/>
        <charset val="204"/>
      </rPr>
      <t>Трубка 6.03.228-1</t>
    </r>
  </si>
  <si>
    <r>
      <rPr>
        <sz val="10"/>
        <rFont val="Times New Roman"/>
        <family val="1"/>
        <charset val="204"/>
      </rPr>
      <t>Трубка заборная к крану правая 6.03.227</t>
    </r>
  </si>
  <si>
    <r>
      <rPr>
        <sz val="10"/>
        <rFont val="Times New Roman"/>
        <family val="1"/>
        <charset val="204"/>
      </rPr>
      <t>Тяга продольная в сборе (ГАЗ) 66 1 3003010</t>
    </r>
  </si>
  <si>
    <r>
      <rPr>
        <sz val="10"/>
        <rFont val="Times New Roman"/>
        <family val="1"/>
        <charset val="204"/>
      </rPr>
      <t>Указатель давления УД-801 0,15</t>
    </r>
  </si>
  <si>
    <r>
      <rPr>
        <sz val="10"/>
        <rFont val="Times New Roman"/>
        <family val="1"/>
        <charset val="204"/>
      </rPr>
      <t>Указатель ТВГ-1</t>
    </r>
  </si>
  <si>
    <r>
      <rPr>
        <sz val="10"/>
        <rFont val="Times New Roman"/>
        <family val="1"/>
        <charset val="204"/>
      </rPr>
      <t>Указатель тем-ры масла ТПП 2-В</t>
    </r>
  </si>
  <si>
    <r>
      <rPr>
        <sz val="10"/>
        <rFont val="Times New Roman"/>
        <family val="1"/>
        <charset val="204"/>
      </rPr>
      <t>Указатель тока ГАЗ, УАЗ АП111 0- 50А</t>
    </r>
  </si>
  <si>
    <r>
      <rPr>
        <sz val="10"/>
        <rFont val="Times New Roman"/>
        <family val="1"/>
        <charset val="204"/>
      </rPr>
      <t>Уплотнитель 2С1.03.207-01</t>
    </r>
  </si>
  <si>
    <r>
      <rPr>
        <sz val="10"/>
        <rFont val="Times New Roman"/>
        <family val="1"/>
        <charset val="204"/>
      </rPr>
      <t>Уплотнитель 543.5403504-20 ТУ
38.1052022-92</t>
    </r>
  </si>
  <si>
    <r>
      <rPr>
        <sz val="10"/>
        <rFont val="Times New Roman"/>
        <family val="1"/>
        <charset val="204"/>
      </rPr>
      <t>Уплотнитель АО-18.01.035</t>
    </r>
  </si>
  <si>
    <r>
      <rPr>
        <sz val="10"/>
        <rFont val="Times New Roman"/>
        <family val="1"/>
        <charset val="204"/>
      </rPr>
      <t>Уплотнитель в сб. 6.47.018-1</t>
    </r>
  </si>
  <si>
    <r>
      <rPr>
        <sz val="10"/>
        <rFont val="Times New Roman"/>
        <family val="1"/>
        <charset val="204"/>
      </rPr>
      <t>Уплотнитель в сб. 6.47.026-1</t>
    </r>
  </si>
  <si>
    <r>
      <rPr>
        <sz val="10"/>
        <rFont val="Times New Roman"/>
        <family val="1"/>
        <charset val="204"/>
      </rPr>
      <t>Уплотнитель в сб. 8.32.033-1</t>
    </r>
  </si>
  <si>
    <r>
      <rPr>
        <sz val="10"/>
        <rFont val="Times New Roman"/>
        <family val="1"/>
        <charset val="204"/>
      </rPr>
      <t>Уплотнитель в сборе 6.47.024-1</t>
    </r>
  </si>
  <si>
    <r>
      <rPr>
        <sz val="10"/>
        <rFont val="Times New Roman"/>
        <family val="1"/>
        <charset val="204"/>
      </rPr>
      <t>Уплотнитель в сборе 6.47.029-1</t>
    </r>
  </si>
  <si>
    <r>
      <rPr>
        <sz val="10"/>
        <rFont val="Times New Roman"/>
        <family val="1"/>
        <charset val="204"/>
      </rPr>
      <t>Уплотнитель в сборе 6.47.046-1</t>
    </r>
  </si>
  <si>
    <r>
      <rPr>
        <sz val="10"/>
        <rFont val="Times New Roman"/>
        <family val="1"/>
        <charset val="204"/>
      </rPr>
      <t>Уплотнитель двери 535 А-6107020</t>
    </r>
  </si>
  <si>
    <r>
      <rPr>
        <sz val="10"/>
        <rFont val="Times New Roman"/>
        <family val="1"/>
        <charset val="204"/>
      </rPr>
      <t>Уплотнитель двери 535 А-6107057</t>
    </r>
  </si>
  <si>
    <r>
      <rPr>
        <sz val="10"/>
        <rFont val="Times New Roman"/>
        <family val="1"/>
        <charset val="204"/>
      </rPr>
      <t>Уплотнитель двери 535 А-6107058</t>
    </r>
  </si>
  <si>
    <r>
      <rPr>
        <sz val="10"/>
        <rFont val="Times New Roman"/>
        <family val="1"/>
        <charset val="204"/>
      </rPr>
      <t>Уплотнитель двери 535 А-6107059</t>
    </r>
  </si>
  <si>
    <r>
      <rPr>
        <sz val="10"/>
        <rFont val="Times New Roman"/>
        <family val="1"/>
        <charset val="204"/>
      </rPr>
      <t>Уплотнитель двери 535 А-6107060</t>
    </r>
  </si>
  <si>
    <r>
      <rPr>
        <sz val="10"/>
        <rFont val="Times New Roman"/>
        <family val="1"/>
        <charset val="204"/>
      </rPr>
      <t>Уплотнитель крышки 6.47.287-1</t>
    </r>
  </si>
  <si>
    <r>
      <rPr>
        <sz val="10"/>
        <rFont val="Times New Roman"/>
        <family val="1"/>
        <charset val="204"/>
      </rPr>
      <t>Уплотнитель крышки лючка 6.37.170</t>
    </r>
  </si>
  <si>
    <r>
      <rPr>
        <sz val="10"/>
        <rFont val="Times New Roman"/>
        <family val="1"/>
        <charset val="204"/>
      </rPr>
      <t>Уплотнитель стекла 6.47.265</t>
    </r>
  </si>
  <si>
    <r>
      <rPr>
        <sz val="10"/>
        <rFont val="Times New Roman"/>
        <family val="1"/>
        <charset val="204"/>
      </rPr>
      <t>Уплотнитель штуцера форсунки в сборе 236-1112225-Б2</t>
    </r>
  </si>
  <si>
    <r>
      <rPr>
        <sz val="10"/>
        <rFont val="Times New Roman"/>
        <family val="1"/>
        <charset val="204"/>
      </rPr>
      <t>Фара передняя в сб.
УАЗ/ПАЗ/ГАЗ/КАМАЗ/УРАЛ/МАЗ 24В
(под галогеновую лампу)</t>
    </r>
  </si>
  <si>
    <r>
      <rPr>
        <sz val="10"/>
        <rFont val="Times New Roman"/>
        <family val="1"/>
        <charset val="204"/>
      </rPr>
      <t>Фильтр воздушный 66-06-1109010</t>
    </r>
  </si>
  <si>
    <r>
      <rPr>
        <sz val="10"/>
        <rFont val="Times New Roman"/>
        <family val="1"/>
        <charset val="204"/>
      </rPr>
      <t>Фильтр воздушный в сборе Г-53</t>
    </r>
  </si>
  <si>
    <r>
      <rPr>
        <sz val="10"/>
        <rFont val="Times New Roman"/>
        <family val="1"/>
        <charset val="204"/>
      </rPr>
      <t>Фильтр грубой очистки топлива 204А-1105510Б</t>
    </r>
  </si>
  <si>
    <r>
      <rPr>
        <sz val="10"/>
        <rFont val="Times New Roman"/>
        <family val="1"/>
        <charset val="204"/>
      </rPr>
      <t>Фильтр очистки масла 236- 1012010-АЗ</t>
    </r>
  </si>
  <si>
    <r>
      <rPr>
        <sz val="10"/>
        <rFont val="Times New Roman"/>
        <family val="1"/>
        <charset val="204"/>
      </rPr>
      <t>Фильтр очистки масла 740- 1012010-01</t>
    </r>
  </si>
  <si>
    <r>
      <rPr>
        <sz val="10"/>
        <rFont val="Times New Roman"/>
        <family val="1"/>
        <charset val="204"/>
      </rPr>
      <t>Фильтр очистки топлива 740- 1015010-01</t>
    </r>
  </si>
  <si>
    <r>
      <rPr>
        <sz val="10"/>
        <rFont val="Times New Roman"/>
        <family val="1"/>
        <charset val="204"/>
      </rPr>
      <t>Фильтр очистки топлива 740- 1117010</t>
    </r>
  </si>
  <si>
    <r>
      <rPr>
        <sz val="10"/>
        <rFont val="Times New Roman"/>
        <family val="1"/>
        <charset val="204"/>
      </rPr>
      <t>Фильтр тонкой очистки топлива 201-1117010</t>
    </r>
  </si>
  <si>
    <r>
      <rPr>
        <sz val="10"/>
        <rFont val="Times New Roman"/>
        <family val="1"/>
        <charset val="204"/>
      </rPr>
      <t>Фильтр топливный СБ329-05</t>
    </r>
  </si>
  <si>
    <r>
      <rPr>
        <sz val="10"/>
        <rFont val="Times New Roman"/>
        <family val="1"/>
        <charset val="204"/>
      </rPr>
      <t>Фильтроэлемент ФГ33-10</t>
    </r>
  </si>
  <si>
    <r>
      <rPr>
        <sz val="10"/>
        <rFont val="Times New Roman"/>
        <family val="1"/>
        <charset val="204"/>
      </rPr>
      <t>Фильтрующий элемент ПЗМИ-ГС- 605Г</t>
    </r>
  </si>
  <si>
    <r>
      <rPr>
        <sz val="10"/>
        <rFont val="Times New Roman"/>
        <family val="1"/>
        <charset val="204"/>
      </rPr>
      <t>Фонарь заднего хода ФП-135</t>
    </r>
  </si>
  <si>
    <r>
      <rPr>
        <sz val="10"/>
        <rFont val="Times New Roman"/>
        <family val="1"/>
        <charset val="204"/>
      </rPr>
      <t>Фонарь задний ФП-101-3716000Г</t>
    </r>
  </si>
  <si>
    <r>
      <rPr>
        <sz val="10"/>
        <rFont val="Times New Roman"/>
        <family val="1"/>
        <charset val="204"/>
      </rPr>
      <t>Фонарь левый задний ФП-130В</t>
    </r>
  </si>
  <si>
    <r>
      <rPr>
        <sz val="10"/>
        <rFont val="Times New Roman"/>
        <family val="1"/>
        <charset val="204"/>
      </rPr>
      <t>Фонарь подкапотный ПД-308</t>
    </r>
  </si>
  <si>
    <r>
      <rPr>
        <sz val="10"/>
        <rFont val="Times New Roman"/>
        <family val="1"/>
        <charset val="204"/>
      </rPr>
      <t>Фонарь подсветки номера (метал) ФП-131</t>
    </r>
  </si>
  <si>
    <r>
      <rPr>
        <sz val="10"/>
        <rFont val="Times New Roman"/>
        <family val="1"/>
        <charset val="204"/>
      </rPr>
      <t>Фонарь правый задний  ФП-130Г</t>
    </r>
  </si>
  <si>
    <r>
      <rPr>
        <sz val="10"/>
        <rFont val="Times New Roman"/>
        <family val="1"/>
        <charset val="204"/>
      </rPr>
      <t>Форсунка МАЗ, КРАЗ, УРАЛ двиг.
ЯМЗ-238</t>
    </r>
  </si>
  <si>
    <r>
      <rPr>
        <sz val="10"/>
        <rFont val="Times New Roman"/>
        <family val="1"/>
        <charset val="204"/>
      </rPr>
      <t>Хомутик стяжной винтовой ХСВ-52</t>
    </r>
  </si>
  <si>
    <r>
      <rPr>
        <sz val="10"/>
        <rFont val="Times New Roman"/>
        <family val="1"/>
        <charset val="204"/>
      </rPr>
      <t>Хомутик стяжной ХСА-13</t>
    </r>
  </si>
  <si>
    <r>
      <rPr>
        <sz val="10"/>
        <rFont val="Times New Roman"/>
        <family val="1"/>
        <charset val="204"/>
      </rPr>
      <t>Хомутик стяжной ХСА-18</t>
    </r>
  </si>
  <si>
    <r>
      <rPr>
        <sz val="10"/>
        <rFont val="Times New Roman"/>
        <family val="1"/>
        <charset val="204"/>
      </rPr>
      <t>Хомутик стяжной ХСА-25</t>
    </r>
  </si>
  <si>
    <r>
      <rPr>
        <sz val="10"/>
        <rFont val="Times New Roman"/>
        <family val="1"/>
        <charset val="204"/>
      </rPr>
      <t>Хомутик стяжной ХСВ-26</t>
    </r>
  </si>
  <si>
    <r>
      <rPr>
        <sz val="10"/>
        <rFont val="Times New Roman"/>
        <family val="1"/>
        <charset val="204"/>
      </rPr>
      <t>Цепочка 46.72.080 к ЗИП ПМК-453</t>
    </r>
  </si>
  <si>
    <r>
      <rPr>
        <sz val="10"/>
        <rFont val="Times New Roman"/>
        <family val="1"/>
        <charset val="204"/>
      </rPr>
      <t>Цепочка защелки 200-2805022-В</t>
    </r>
  </si>
  <si>
    <r>
      <rPr>
        <sz val="10"/>
        <rFont val="Times New Roman"/>
        <family val="1"/>
        <charset val="204"/>
      </rPr>
      <t>Цилиндр силовой Газ 66-3405012</t>
    </r>
  </si>
  <si>
    <r>
      <rPr>
        <sz val="10"/>
        <rFont val="Times New Roman"/>
        <family val="1"/>
        <charset val="204"/>
      </rPr>
      <t>Чехол защитный 537-3003256</t>
    </r>
  </si>
  <si>
    <r>
      <rPr>
        <sz val="10"/>
        <rFont val="Times New Roman"/>
        <family val="1"/>
        <charset val="204"/>
      </rPr>
      <t>Чехол на дульный тормоз 2А-36</t>
    </r>
  </si>
  <si>
    <r>
      <rPr>
        <sz val="10"/>
        <rFont val="Times New Roman"/>
        <family val="1"/>
        <charset val="204"/>
      </rPr>
      <t>Шайба медная D14,2 312326-П34</t>
    </r>
  </si>
  <si>
    <r>
      <rPr>
        <sz val="10"/>
        <rFont val="Times New Roman"/>
        <family val="1"/>
        <charset val="204"/>
      </rPr>
      <t>Шарнир в сб. 135л-2614120-А</t>
    </r>
  </si>
  <si>
    <r>
      <rPr>
        <sz val="10"/>
        <rFont val="Times New Roman"/>
        <family val="1"/>
        <charset val="204"/>
      </rPr>
      <t>Шланг  для шприца BON 108 MB10*1 L=400MM</t>
    </r>
  </si>
  <si>
    <r>
      <rPr>
        <sz val="10"/>
        <rFont val="Times New Roman"/>
        <family val="1"/>
        <charset val="204"/>
      </rPr>
      <t>Шланг (35*25-70)</t>
    </r>
  </si>
  <si>
    <r>
      <rPr>
        <sz val="10"/>
        <rFont val="Times New Roman"/>
        <family val="1"/>
        <charset val="204"/>
      </rPr>
      <t>Шланг 2С1.24.141-1</t>
    </r>
  </si>
  <si>
    <r>
      <rPr>
        <sz val="10"/>
        <rFont val="Times New Roman"/>
        <family val="1"/>
        <charset val="204"/>
      </rPr>
      <t>Шланг 5.03.155-1</t>
    </r>
  </si>
  <si>
    <r>
      <rPr>
        <sz val="10"/>
        <rFont val="Times New Roman"/>
        <family val="1"/>
        <charset val="204"/>
      </rPr>
      <t>Шланг 5.03.155-1-01</t>
    </r>
  </si>
  <si>
    <r>
      <rPr>
        <sz val="10"/>
        <rFont val="Times New Roman"/>
        <family val="1"/>
        <charset val="204"/>
      </rPr>
      <t>Шланг 6.03.223-1</t>
    </r>
  </si>
  <si>
    <r>
      <rPr>
        <sz val="10"/>
        <rFont val="Times New Roman"/>
        <family val="1"/>
        <charset val="204"/>
      </rPr>
      <t>Шланг 8.02.189-01</t>
    </r>
  </si>
  <si>
    <r>
      <rPr>
        <sz val="10"/>
        <rFont val="Times New Roman"/>
        <family val="1"/>
        <charset val="204"/>
      </rPr>
      <t>Шланг 8.02.190-02</t>
    </r>
  </si>
  <si>
    <r>
      <rPr>
        <sz val="10"/>
        <rFont val="Times New Roman"/>
        <family val="1"/>
        <charset val="204"/>
      </rPr>
      <t>Шланг 8.02.190-04</t>
    </r>
  </si>
  <si>
    <r>
      <rPr>
        <sz val="10"/>
        <rFont val="Times New Roman"/>
        <family val="1"/>
        <charset val="204"/>
      </rPr>
      <t>Шланг 8.03.113-1</t>
    </r>
  </si>
  <si>
    <r>
      <rPr>
        <sz val="10"/>
        <rFont val="Times New Roman"/>
        <family val="1"/>
        <charset val="204"/>
      </rPr>
      <t>Шланг 8.03.261-02</t>
    </r>
  </si>
  <si>
    <r>
      <rPr>
        <sz val="10"/>
        <rFont val="Times New Roman"/>
        <family val="1"/>
        <charset val="204"/>
      </rPr>
      <t>Шланг 8.03.261-04</t>
    </r>
  </si>
  <si>
    <r>
      <rPr>
        <sz val="10"/>
        <rFont val="Times New Roman"/>
        <family val="1"/>
        <charset val="204"/>
      </rPr>
      <t>Шланг компрессора УРАЛ 4320- 3506386</t>
    </r>
  </si>
  <si>
    <r>
      <rPr>
        <sz val="10"/>
        <rFont val="Times New Roman"/>
        <family val="1"/>
        <charset val="204"/>
      </rPr>
      <t>Шланг под-ма кабины/от цил-ра КАМАЗ</t>
    </r>
  </si>
  <si>
    <r>
      <rPr>
        <sz val="10"/>
        <rFont val="Times New Roman"/>
        <family val="1"/>
        <charset val="204"/>
      </rPr>
      <t>Шланг соединительный (52*42-75) 250-1303024</t>
    </r>
  </si>
  <si>
    <r>
      <rPr>
        <sz val="10"/>
        <rFont val="Times New Roman"/>
        <family val="1"/>
        <charset val="204"/>
      </rPr>
      <t>Шланг соединительный нижний (58*69-200) 214Б-1303010</t>
    </r>
  </si>
  <si>
    <r>
      <rPr>
        <sz val="10"/>
        <rFont val="Times New Roman"/>
        <family val="1"/>
        <charset val="204"/>
      </rPr>
      <t>Шланг соединительный трубопроводов выброса воды 8.12.510</t>
    </r>
  </si>
  <si>
    <r>
      <rPr>
        <sz val="10"/>
        <rFont val="Times New Roman"/>
        <family val="1"/>
        <charset val="204"/>
      </rPr>
      <t>Шланг тормозной 3,5м 5410- 3506342</t>
    </r>
  </si>
  <si>
    <r>
      <rPr>
        <sz val="10"/>
        <rFont val="Times New Roman"/>
        <family val="1"/>
        <charset val="204"/>
      </rPr>
      <t>Шланг тормозной УРАЛ 375- 3506024-01</t>
    </r>
  </si>
  <si>
    <r>
      <rPr>
        <sz val="10"/>
        <rFont val="Times New Roman"/>
        <family val="1"/>
        <charset val="204"/>
      </rPr>
      <t>Шланг тормозной УРАЛ передний L=400мм 375-3506045-А</t>
    </r>
  </si>
  <si>
    <r>
      <rPr>
        <sz val="10"/>
        <rFont val="Times New Roman"/>
        <family val="1"/>
        <charset val="204"/>
      </rPr>
      <t>Щиток приборов ГАЗ-66 КП-121Б</t>
    </r>
  </si>
  <si>
    <r>
      <rPr>
        <sz val="10"/>
        <rFont val="Times New Roman"/>
        <family val="1"/>
        <charset val="204"/>
      </rPr>
      <t>Электродвигатель ДВН-1</t>
    </r>
  </si>
  <si>
    <r>
      <rPr>
        <sz val="10"/>
        <rFont val="Times New Roman"/>
        <family val="1"/>
        <charset val="204"/>
      </rPr>
      <t>Электродвигатель МВП-2</t>
    </r>
  </si>
  <si>
    <r>
      <rPr>
        <sz val="10"/>
        <rFont val="Times New Roman"/>
        <family val="1"/>
        <charset val="204"/>
      </rPr>
      <t>Электродвигатель ЭД-25</t>
    </r>
  </si>
  <si>
    <r>
      <rPr>
        <sz val="10"/>
        <rFont val="Times New Roman"/>
        <family val="1"/>
        <charset val="204"/>
      </rPr>
      <t>Электромагнит ЭМ-45</t>
    </r>
  </si>
  <si>
    <r>
      <rPr>
        <sz val="10"/>
        <rFont val="Times New Roman"/>
        <family val="1"/>
        <charset val="204"/>
      </rPr>
      <t>Элемент фильтр. возд. (ЕКО-01,73) 6510 1109080</t>
    </r>
  </si>
  <si>
    <r>
      <rPr>
        <sz val="10"/>
        <rFont val="Times New Roman"/>
        <family val="1"/>
        <charset val="204"/>
      </rPr>
      <t>Элемент фильтра грубой очистки топлива 201-1105538</t>
    </r>
  </si>
  <si>
    <r>
      <rPr>
        <sz val="10"/>
        <rFont val="Times New Roman"/>
        <family val="1"/>
        <charset val="204"/>
      </rPr>
      <t>Элемент фильтра грубой очистки топлива 50-1117030-А</t>
    </r>
  </si>
  <si>
    <r>
      <rPr>
        <sz val="10"/>
        <rFont val="Times New Roman"/>
        <family val="1"/>
        <charset val="204"/>
      </rPr>
      <t>Элемент фильтра масл. 740 1012040-10А</t>
    </r>
  </si>
  <si>
    <r>
      <rPr>
        <sz val="10"/>
        <rFont val="Times New Roman"/>
        <family val="1"/>
        <charset val="204"/>
      </rPr>
      <t>Элемент фильтра очистки масла 236-1012027(23)</t>
    </r>
  </si>
  <si>
    <r>
      <rPr>
        <sz val="10"/>
        <rFont val="Times New Roman"/>
        <family val="1"/>
        <charset val="204"/>
      </rPr>
      <t>Элемент фильтра очистки масла 3307-1017140</t>
    </r>
  </si>
  <si>
    <r>
      <rPr>
        <sz val="10"/>
        <rFont val="Times New Roman"/>
        <family val="1"/>
        <charset val="204"/>
      </rPr>
      <t>Элемент фильтра очистки масла 740-1012040-10</t>
    </r>
  </si>
  <si>
    <r>
      <rPr>
        <sz val="10"/>
        <rFont val="Times New Roman"/>
        <family val="1"/>
        <charset val="204"/>
      </rPr>
      <t>Элемент фильтра очистки масла240-1017040-АЗ</t>
    </r>
  </si>
  <si>
    <r>
      <rPr>
        <sz val="10"/>
        <rFont val="Times New Roman"/>
        <family val="1"/>
        <charset val="204"/>
      </rPr>
      <t>Элемент фильтра тонкой очистки топлива  Т150-1117040</t>
    </r>
  </si>
  <si>
    <r>
      <rPr>
        <sz val="10"/>
        <rFont val="Times New Roman"/>
        <family val="1"/>
        <charset val="204"/>
      </rPr>
      <t>Элемент фильтра тонкой очистки топлива 201-1117040</t>
    </r>
  </si>
  <si>
    <r>
      <rPr>
        <sz val="10"/>
        <rFont val="Times New Roman"/>
        <family val="1"/>
        <charset val="204"/>
      </rPr>
      <t>Элемент фильтра тонкой очистки топлива 50-1117030-А</t>
    </r>
  </si>
  <si>
    <r>
      <rPr>
        <sz val="10"/>
        <rFont val="Times New Roman"/>
        <family val="1"/>
        <charset val="204"/>
      </rPr>
      <t>Элемент фильтра тонкой очистки топлива 740-1117040</t>
    </r>
  </si>
  <si>
    <r>
      <rPr>
        <sz val="10"/>
        <rFont val="Times New Roman"/>
        <family val="1"/>
        <charset val="204"/>
      </rPr>
      <t>Элемент фильтруюий топливного фильтра с прокладками в сб.201- 1117038-А</t>
    </r>
  </si>
  <si>
    <r>
      <rPr>
        <sz val="10"/>
        <rFont val="Times New Roman"/>
        <family val="1"/>
        <charset val="204"/>
      </rPr>
      <t>Элемент фильтрующий сетчатый ЭФС-15/14-70.И1.М1</t>
    </r>
  </si>
  <si>
    <r>
      <rPr>
        <sz val="10"/>
        <rFont val="Times New Roman"/>
        <family val="1"/>
        <charset val="204"/>
      </rPr>
      <t>Элемент ФМ Г-53/3307</t>
    </r>
  </si>
  <si>
    <r>
      <rPr>
        <sz val="10"/>
        <rFont val="Times New Roman"/>
        <family val="1"/>
        <charset val="204"/>
      </rPr>
      <t>Элемент ФМ МАЗ/КРАЗ/Урал-4320 ЯМЗ 2008</t>
    </r>
  </si>
  <si>
    <r>
      <rPr>
        <sz val="10"/>
        <rFont val="Times New Roman"/>
        <family val="1"/>
        <charset val="204"/>
      </rPr>
      <t>Элемент ФТОТ (ЗИЛ-5301) (ЕКО- 306) 240 1117030</t>
    </r>
  </si>
  <si>
    <r>
      <rPr>
        <sz val="10"/>
        <rFont val="Times New Roman"/>
        <family val="1"/>
        <charset val="204"/>
      </rPr>
      <t>Автошина 1025х420-457 К83А Р14Н,камера,ободная лента</t>
    </r>
  </si>
  <si>
    <r>
      <rPr>
        <sz val="10"/>
        <rFont val="Times New Roman"/>
        <family val="1"/>
        <charset val="204"/>
      </rPr>
      <t>Автошины GISLAVED/R13 175/70 лето б/у (износ 10%)</t>
    </r>
  </si>
  <si>
    <r>
      <rPr>
        <sz val="10"/>
        <rFont val="Times New Roman"/>
        <family val="1"/>
        <charset val="204"/>
      </rPr>
      <t>АКБ 12 СТ-85 NA</t>
    </r>
  </si>
  <si>
    <r>
      <rPr>
        <sz val="10"/>
        <rFont val="Times New Roman"/>
        <family val="1"/>
        <charset val="204"/>
      </rPr>
      <t>Аккумулятор  6 ст-90А (ТУ ВД 3481-006-46707808-20024)</t>
    </r>
  </si>
  <si>
    <r>
      <rPr>
        <sz val="10"/>
        <rFont val="Times New Roman"/>
        <family val="1"/>
        <charset val="204"/>
      </rPr>
      <t>Аккумулятор 6СТ-140 №3 SLE-140 AA-3</t>
    </r>
  </si>
  <si>
    <r>
      <rPr>
        <sz val="10"/>
        <rFont val="Times New Roman"/>
        <family val="1"/>
        <charset val="204"/>
      </rPr>
      <t>Аккумулятор 6СТ-190 №3 SLE-190 AA-3</t>
    </r>
  </si>
  <si>
    <r>
      <rPr>
        <sz val="10"/>
        <rFont val="Times New Roman"/>
        <family val="1"/>
        <charset val="204"/>
      </rPr>
      <t>Аккумуляторная батарея 6СТ-190 А</t>
    </r>
  </si>
  <si>
    <r>
      <rPr>
        <sz val="10"/>
        <rFont val="Times New Roman"/>
        <family val="1"/>
        <charset val="204"/>
      </rPr>
      <t>Батарея аккумуляторная свинцовая авиационная 12-САМ- 28П</t>
    </r>
  </si>
  <si>
    <r>
      <rPr>
        <sz val="10"/>
        <rFont val="Times New Roman"/>
        <family val="1"/>
        <charset val="204"/>
      </rPr>
      <t>Батарея аккумуляторная свинцовая стартерная 6СТ-75 А1</t>
    </r>
  </si>
  <si>
    <r>
      <rPr>
        <sz val="10"/>
        <rFont val="Times New Roman"/>
        <family val="1"/>
        <charset val="204"/>
      </rPr>
      <t>Призма 71.74.654 к ЗИП ПМК-453</t>
    </r>
  </si>
  <si>
    <r>
      <rPr>
        <sz val="10"/>
        <rFont val="Times New Roman"/>
        <family val="1"/>
        <charset val="204"/>
      </rPr>
      <t>Автомат защиты АЗС-10</t>
    </r>
  </si>
  <si>
    <r>
      <rPr>
        <sz val="10"/>
        <rFont val="Times New Roman"/>
        <family val="1"/>
        <charset val="204"/>
      </rPr>
      <t>Автомат защиты АЗС-15</t>
    </r>
  </si>
  <si>
    <r>
      <rPr>
        <sz val="10"/>
        <rFont val="Times New Roman"/>
        <family val="1"/>
        <charset val="204"/>
      </rPr>
      <t>Автомат защиты АЗС-5</t>
    </r>
  </si>
  <si>
    <r>
      <rPr>
        <sz val="10"/>
        <rFont val="Times New Roman"/>
        <family val="1"/>
        <charset val="204"/>
      </rPr>
      <t>Втулка 8.35.152-1</t>
    </r>
  </si>
  <si>
    <r>
      <rPr>
        <sz val="10"/>
        <rFont val="Times New Roman"/>
        <family val="1"/>
        <charset val="204"/>
      </rPr>
      <t>Гидрозамок ГА-113</t>
    </r>
  </si>
  <si>
    <r>
      <rPr>
        <sz val="10"/>
        <rFont val="Times New Roman"/>
        <family val="1"/>
        <charset val="204"/>
      </rPr>
      <t>Головка соединительная 200- 3521010-Г</t>
    </r>
  </si>
  <si>
    <r>
      <rPr>
        <sz val="10"/>
        <rFont val="Times New Roman"/>
        <family val="1"/>
        <charset val="204"/>
      </rPr>
      <t>Датчик и указатель горения ОВ- 65Г</t>
    </r>
  </si>
  <si>
    <r>
      <rPr>
        <sz val="10"/>
        <rFont val="Times New Roman"/>
        <family val="1"/>
        <charset val="204"/>
      </rPr>
      <t>Датчик и указатель т/перегрева ОВ-65Г РС404-3741010-У</t>
    </r>
  </si>
  <si>
    <r>
      <rPr>
        <sz val="10"/>
        <rFont val="Times New Roman"/>
        <family val="1"/>
        <charset val="204"/>
      </rPr>
      <t>Датчик и указатель темп-ры охл. жидкости двигателя П-1 ТЭУ-48</t>
    </r>
  </si>
  <si>
    <r>
      <rPr>
        <sz val="10"/>
        <rFont val="Times New Roman"/>
        <family val="1"/>
        <charset val="204"/>
      </rPr>
      <t>Датчик МЭ-302В</t>
    </r>
  </si>
  <si>
    <r>
      <rPr>
        <sz val="10"/>
        <rFont val="Times New Roman"/>
        <family val="1"/>
        <charset val="204"/>
      </rPr>
      <t>ЗИП изд.2С1,2С2 диск гл. фрикциона с внутренним зубом 54- 07-006А</t>
    </r>
  </si>
  <si>
    <r>
      <rPr>
        <sz val="10"/>
        <rFont val="Times New Roman"/>
        <family val="1"/>
        <charset val="204"/>
      </rPr>
      <t>ЗИП изд.2С1,2С2 диск гл. фрикциона с наружным зубом 54- 07-005А</t>
    </r>
  </si>
  <si>
    <r>
      <rPr>
        <sz val="10"/>
        <rFont val="Times New Roman"/>
        <family val="1"/>
        <charset val="204"/>
      </rPr>
      <t>ЗИП изд.2С1,2С2 кассета верхняя 54-04-65 сб</t>
    </r>
  </si>
  <si>
    <r>
      <rPr>
        <sz val="10"/>
        <rFont val="Times New Roman"/>
        <family val="1"/>
        <charset val="204"/>
      </rPr>
      <t>ЗИП изд.2С1,2С2 кассета нижняя 54-64-63 сб</t>
    </r>
  </si>
  <si>
    <r>
      <rPr>
        <sz val="10"/>
        <rFont val="Times New Roman"/>
        <family val="1"/>
        <charset val="204"/>
      </rPr>
      <t>ЗИП изд.2С1,2С2 кассета средняя 54-04-64 сб</t>
    </r>
  </si>
  <si>
    <r>
      <rPr>
        <sz val="10"/>
        <rFont val="Times New Roman"/>
        <family val="1"/>
        <charset val="204"/>
      </rPr>
      <t>ЗИП изд.2С1,2С2 каток опорный 303-12-сб11</t>
    </r>
  </si>
  <si>
    <r>
      <rPr>
        <sz val="10"/>
        <rFont val="Times New Roman"/>
        <family val="1"/>
        <charset val="204"/>
      </rPr>
      <t>ЗИП изд.2С1,2С2 коробка поводковая правая 8-10-055</t>
    </r>
  </si>
  <si>
    <r>
      <rPr>
        <sz val="10"/>
        <rFont val="Times New Roman"/>
        <family val="1"/>
        <charset val="204"/>
      </rPr>
      <t>ЗИП изд.2С1,2С2 маслонасос 8-10- 013-1</t>
    </r>
  </si>
  <si>
    <r>
      <rPr>
        <sz val="10"/>
        <rFont val="Times New Roman"/>
        <family val="1"/>
        <charset val="204"/>
      </rPr>
      <t>ЗИП изд.2С1,2С2 насос центробежный БЦН-1 303-05 сб25</t>
    </r>
  </si>
  <si>
    <r>
      <rPr>
        <sz val="10"/>
        <rFont val="Times New Roman"/>
        <family val="1"/>
        <charset val="204"/>
      </rPr>
      <t>ЗИП изд.2С1,2С2 ролик поддерживающий 13-11 сб10</t>
    </r>
  </si>
  <si>
    <r>
      <rPr>
        <sz val="10"/>
        <rFont val="Times New Roman"/>
        <family val="1"/>
        <charset val="204"/>
      </rPr>
      <t>ЗИП изд.2С1,2С2 трубка заборника 8-10-016</t>
    </r>
  </si>
  <si>
    <r>
      <rPr>
        <sz val="10"/>
        <rFont val="Times New Roman"/>
        <family val="1"/>
        <charset val="204"/>
      </rPr>
      <t>ЗИП изд.2С1,2С2 трубка заборника 8-10-017</t>
    </r>
  </si>
  <si>
    <r>
      <rPr>
        <sz val="10"/>
        <rFont val="Times New Roman"/>
        <family val="1"/>
        <charset val="204"/>
      </rPr>
      <t>ЗИП изд.2С1,2С3 балансир задний левый 8-32-015</t>
    </r>
  </si>
  <si>
    <r>
      <rPr>
        <sz val="10"/>
        <rFont val="Times New Roman"/>
        <family val="1"/>
        <charset val="204"/>
      </rPr>
      <t>ЗИП изд.2С1,2С3 каток опорный 8- 32-024</t>
    </r>
  </si>
  <si>
    <r>
      <rPr>
        <sz val="10"/>
        <rFont val="Times New Roman"/>
        <family val="1"/>
        <charset val="204"/>
      </rPr>
      <t>ЗИП изд.2С1,2С3 колесо направляющее 8-31-050-2</t>
    </r>
  </si>
  <si>
    <r>
      <rPr>
        <sz val="10"/>
        <rFont val="Times New Roman"/>
        <family val="1"/>
        <charset val="204"/>
      </rPr>
      <t>ЗИП изд.2С1,2С3 компрессор.8-24- 012</t>
    </r>
  </si>
  <si>
    <r>
      <rPr>
        <sz val="10"/>
        <rFont val="Times New Roman"/>
        <family val="1"/>
        <charset val="204"/>
      </rPr>
      <t>ЗИП изд.2С1,2С3 коробка поводковая левая 8-10-054</t>
    </r>
  </si>
  <si>
    <r>
      <rPr>
        <sz val="10"/>
        <rFont val="Times New Roman"/>
        <family val="1"/>
        <charset val="204"/>
      </rPr>
      <t>ЗИП изд.2С1,2С3 лента остановочного тормоза 8-23-013</t>
    </r>
  </si>
  <si>
    <r>
      <rPr>
        <sz val="10"/>
        <rFont val="Times New Roman"/>
        <family val="1"/>
        <charset val="204"/>
      </rPr>
      <t>Карбюратор К-126</t>
    </r>
  </si>
  <si>
    <r>
      <rPr>
        <sz val="10"/>
        <rFont val="Times New Roman"/>
        <family val="1"/>
        <charset val="204"/>
      </rPr>
      <t>Каток опорный 352-1210300Б</t>
    </r>
  </si>
  <si>
    <r>
      <rPr>
        <sz val="10"/>
        <rFont val="Times New Roman"/>
        <family val="1"/>
        <charset val="204"/>
      </rPr>
      <t>Колесо рабочее ПЖД30-1015236- 22</t>
    </r>
  </si>
  <si>
    <r>
      <rPr>
        <sz val="10"/>
        <rFont val="Times New Roman"/>
        <family val="1"/>
        <charset val="204"/>
      </rPr>
      <t>Котел подогревателя 8.05.060-1</t>
    </r>
  </si>
  <si>
    <r>
      <rPr>
        <sz val="10"/>
        <rFont val="Times New Roman"/>
        <family val="1"/>
        <charset val="204"/>
      </rPr>
      <t>Котел подогревателя ПЖД-44</t>
    </r>
  </si>
  <si>
    <r>
      <rPr>
        <sz val="10"/>
        <rFont val="Times New Roman"/>
        <family val="1"/>
        <charset val="204"/>
      </rPr>
      <t>Крышка 40-3707017-Б</t>
    </r>
  </si>
  <si>
    <r>
      <rPr>
        <sz val="10"/>
        <rFont val="Times New Roman"/>
        <family val="1"/>
        <charset val="204"/>
      </rPr>
      <t>Насос РНМ-1</t>
    </r>
  </si>
  <si>
    <r>
      <rPr>
        <sz val="10"/>
        <rFont val="Times New Roman"/>
        <family val="1"/>
        <charset val="204"/>
      </rPr>
      <t>Насосный маслозакачивающий (МЗН-2)</t>
    </r>
  </si>
  <si>
    <r>
      <rPr>
        <sz val="10"/>
        <rFont val="Times New Roman"/>
        <family val="1"/>
        <charset val="204"/>
      </rPr>
      <t>Палец 8.35.153-1</t>
    </r>
  </si>
  <si>
    <r>
      <rPr>
        <sz val="10"/>
        <rFont val="Times New Roman"/>
        <family val="1"/>
        <charset val="204"/>
      </rPr>
      <t>Прибор ТНПО-170</t>
    </r>
  </si>
  <si>
    <r>
      <rPr>
        <sz val="10"/>
        <rFont val="Times New Roman"/>
        <family val="1"/>
        <charset val="204"/>
      </rPr>
      <t>Распределитель зажигания Р-352</t>
    </r>
  </si>
  <si>
    <r>
      <rPr>
        <sz val="10"/>
        <rFont val="Times New Roman"/>
        <family val="1"/>
        <charset val="204"/>
      </rPr>
      <t>Распылитель форсунки ОВ-65Г</t>
    </r>
  </si>
  <si>
    <r>
      <rPr>
        <sz val="10"/>
        <rFont val="Times New Roman"/>
        <family val="1"/>
        <charset val="204"/>
      </rPr>
      <t>Реле пуска стартера-генератора РСГ-10М</t>
    </r>
  </si>
  <si>
    <r>
      <rPr>
        <sz val="10"/>
        <rFont val="Times New Roman"/>
        <family val="1"/>
        <charset val="204"/>
      </rPr>
      <t>Свеча накаливания СР-65 А</t>
    </r>
  </si>
  <si>
    <r>
      <rPr>
        <sz val="10"/>
        <rFont val="Times New Roman"/>
        <family val="1"/>
        <charset val="204"/>
      </rPr>
      <t>Сопротивление спирали контрольной ПЖД600-1015440А</t>
    </r>
  </si>
  <si>
    <r>
      <rPr>
        <sz val="10"/>
        <rFont val="Times New Roman"/>
        <family val="1"/>
        <charset val="204"/>
      </rPr>
      <t>Стекло э/обогревное 6.000-01</t>
    </r>
  </si>
  <si>
    <r>
      <rPr>
        <sz val="10"/>
        <rFont val="Times New Roman"/>
        <family val="1"/>
        <charset val="204"/>
      </rPr>
      <t>Стекло э/обогревное 6.000-02</t>
    </r>
  </si>
  <si>
    <r>
      <rPr>
        <sz val="10"/>
        <rFont val="Times New Roman"/>
        <family val="1"/>
        <charset val="204"/>
      </rPr>
      <t>Термометр ТУЭ-48Т</t>
    </r>
  </si>
  <si>
    <r>
      <rPr>
        <sz val="10"/>
        <rFont val="Times New Roman"/>
        <family val="1"/>
        <charset val="204"/>
      </rPr>
      <t>ТНВД НК-12М</t>
    </r>
  </si>
  <si>
    <r>
      <rPr>
        <sz val="10"/>
        <rFont val="Times New Roman"/>
        <family val="1"/>
        <charset val="204"/>
      </rPr>
      <t>Указатель и датчик давления масла ТЭМ-15</t>
    </r>
  </si>
  <si>
    <r>
      <rPr>
        <sz val="10"/>
        <rFont val="Times New Roman"/>
        <family val="1"/>
        <charset val="204"/>
      </rPr>
      <t>Уплотнение катка 8.32.033-02</t>
    </r>
  </si>
  <si>
    <r>
      <rPr>
        <sz val="10"/>
        <rFont val="Times New Roman"/>
        <family val="1"/>
        <charset val="204"/>
      </rPr>
      <t>Форсунка двигателя В-46-2С1</t>
    </r>
  </si>
  <si>
    <r>
      <rPr>
        <sz val="10"/>
        <rFont val="Times New Roman"/>
        <family val="1"/>
        <charset val="204"/>
      </rPr>
      <t>Щиток управления ПЖД-44- 1015410-02</t>
    </r>
  </si>
  <si>
    <r>
      <rPr>
        <sz val="10"/>
        <rFont val="Times New Roman"/>
        <family val="1"/>
        <charset val="204"/>
      </rPr>
      <t>Эл/двигатель ОВ-65Г</t>
    </r>
  </si>
  <si>
    <r>
      <rPr>
        <sz val="10"/>
        <rFont val="Times New Roman"/>
        <family val="1"/>
        <charset val="204"/>
      </rPr>
      <t>Электропневмоклапан ЭК-48</t>
    </r>
  </si>
  <si>
    <r>
      <rPr>
        <sz val="10"/>
        <rFont val="Times New Roman"/>
        <family val="1"/>
        <charset val="204"/>
      </rPr>
      <t>Элемент топл. фильтра тонк. очистки ТФК-3</t>
    </r>
  </si>
  <si>
    <r>
      <rPr>
        <sz val="10"/>
        <rFont val="Times New Roman"/>
        <family val="1"/>
        <charset val="204"/>
      </rPr>
      <t>Амортизатор АКСС-25М</t>
    </r>
  </si>
  <si>
    <r>
      <rPr>
        <sz val="10"/>
        <rFont val="Times New Roman"/>
        <family val="1"/>
        <charset val="204"/>
      </rPr>
      <t>Амортизатор АКСС-40М</t>
    </r>
  </si>
  <si>
    <r>
      <rPr>
        <sz val="10"/>
        <rFont val="Times New Roman"/>
        <family val="1"/>
        <charset val="204"/>
      </rPr>
      <t>Амортизатор АП-1-13,5(1,35)-1</t>
    </r>
  </si>
  <si>
    <r>
      <rPr>
        <sz val="10"/>
        <rFont val="Times New Roman"/>
        <family val="1"/>
        <charset val="204"/>
      </rPr>
      <t>Амортизатор АПНМ-3</t>
    </r>
  </si>
  <si>
    <r>
      <rPr>
        <sz val="10"/>
        <rFont val="Times New Roman"/>
        <family val="1"/>
        <charset val="204"/>
      </rPr>
      <t>Амортизатор АПНМ-4</t>
    </r>
  </si>
  <si>
    <r>
      <rPr>
        <sz val="10"/>
        <rFont val="Times New Roman"/>
        <family val="1"/>
        <charset val="204"/>
      </rPr>
      <t>Блок конденсат.2КБ300-8ДА</t>
    </r>
  </si>
  <si>
    <r>
      <rPr>
        <sz val="10"/>
        <rFont val="Times New Roman"/>
        <family val="1"/>
        <charset val="204"/>
      </rPr>
      <t>Блок питания PWR-12150-EU-S2 (AD-120120DV) Adapter 230VAC 12VDC 1.5A TUV</t>
    </r>
  </si>
  <si>
    <r>
      <rPr>
        <sz val="10"/>
        <rFont val="Times New Roman"/>
        <family val="1"/>
        <charset val="204"/>
      </rPr>
      <t>Вентилятор ДВО1-400</t>
    </r>
  </si>
  <si>
    <r>
      <rPr>
        <sz val="10"/>
        <rFont val="Times New Roman"/>
        <family val="1"/>
        <charset val="204"/>
      </rPr>
      <t>Вентилятор УВО-2,6-6,5</t>
    </r>
  </si>
  <si>
    <r>
      <rPr>
        <sz val="10"/>
        <rFont val="Times New Roman"/>
        <family val="1"/>
        <charset val="204"/>
      </rPr>
      <t>Вентилятор ЭВ-21</t>
    </r>
  </si>
  <si>
    <r>
      <rPr>
        <sz val="10"/>
        <rFont val="Times New Roman"/>
        <family val="1"/>
        <charset val="204"/>
      </rPr>
      <t>Вилка ВП160-4в1к</t>
    </r>
  </si>
  <si>
    <r>
      <rPr>
        <sz val="10"/>
        <rFont val="Times New Roman"/>
        <family val="1"/>
        <charset val="204"/>
      </rPr>
      <t>Вилка ГРПМ2-62ШПЛ2-В</t>
    </r>
  </si>
  <si>
    <r>
      <rPr>
        <sz val="10"/>
        <rFont val="Times New Roman"/>
        <family val="1"/>
        <charset val="204"/>
      </rPr>
      <t>Вилка кабельная СР75-197ФВ</t>
    </r>
  </si>
  <si>
    <r>
      <rPr>
        <sz val="10"/>
        <rFont val="Times New Roman"/>
        <family val="1"/>
        <charset val="204"/>
      </rPr>
      <t>Вилка МР1-10-1-ВС</t>
    </r>
  </si>
  <si>
    <r>
      <rPr>
        <sz val="10"/>
        <rFont val="Times New Roman"/>
        <family val="1"/>
        <charset val="204"/>
      </rPr>
      <t>Вилка РБН1-26-18Ш1-В</t>
    </r>
  </si>
  <si>
    <r>
      <rPr>
        <sz val="10"/>
        <rFont val="Times New Roman"/>
        <family val="1"/>
        <charset val="204"/>
      </rPr>
      <t>Вилка РБН1-26-18Ш3-В-К</t>
    </r>
  </si>
  <si>
    <r>
      <rPr>
        <sz val="10"/>
        <rFont val="Times New Roman"/>
        <family val="1"/>
        <charset val="204"/>
      </rPr>
      <t>Вилка РБН1-26-18Ш4-В</t>
    </r>
  </si>
  <si>
    <r>
      <rPr>
        <sz val="10"/>
        <rFont val="Times New Roman"/>
        <family val="1"/>
        <charset val="204"/>
      </rPr>
      <t>Вилка РБН1-7-18Ш1-В</t>
    </r>
  </si>
  <si>
    <r>
      <rPr>
        <sz val="10"/>
        <rFont val="Times New Roman"/>
        <family val="1"/>
        <charset val="204"/>
      </rPr>
      <t>Вилка РБН1Б-45-2Ш1-В</t>
    </r>
  </si>
  <si>
    <r>
      <rPr>
        <sz val="10"/>
        <rFont val="Times New Roman"/>
        <family val="1"/>
        <charset val="204"/>
      </rPr>
      <t>Вилка РБН2-9-26Ш7-В</t>
    </r>
  </si>
  <si>
    <r>
      <rPr>
        <sz val="10"/>
        <rFont val="Times New Roman"/>
        <family val="1"/>
        <charset val="204"/>
      </rPr>
      <t>Вилка РПКМЗ-45-67Ш1-В</t>
    </r>
  </si>
  <si>
    <r>
      <rPr>
        <sz val="10"/>
        <rFont val="Times New Roman"/>
        <family val="1"/>
        <charset val="204"/>
      </rPr>
      <t>Вилка РШ2Н-2-16</t>
    </r>
  </si>
  <si>
    <r>
      <rPr>
        <sz val="10"/>
        <rFont val="Times New Roman"/>
        <family val="1"/>
        <charset val="204"/>
      </rPr>
      <t>Вилка РШ2Н-2-17</t>
    </r>
  </si>
  <si>
    <r>
      <rPr>
        <sz val="10"/>
        <rFont val="Times New Roman"/>
        <family val="1"/>
        <charset val="204"/>
      </rPr>
      <t>Вилка СР-50--665ФВ</t>
    </r>
  </si>
  <si>
    <r>
      <rPr>
        <sz val="10"/>
        <rFont val="Times New Roman"/>
        <family val="1"/>
        <charset val="204"/>
      </rPr>
      <t>Вилка СР-50-430ФВ</t>
    </r>
  </si>
  <si>
    <r>
      <rPr>
        <sz val="10"/>
        <rFont val="Times New Roman"/>
        <family val="1"/>
        <charset val="204"/>
      </rPr>
      <t>Вилка СР-50-437ФВ</t>
    </r>
  </si>
  <si>
    <r>
      <rPr>
        <sz val="10"/>
        <rFont val="Times New Roman"/>
        <family val="1"/>
        <charset val="204"/>
      </rPr>
      <t>Вилка СР-50-470ФВ</t>
    </r>
  </si>
  <si>
    <r>
      <rPr>
        <sz val="10"/>
        <rFont val="Times New Roman"/>
        <family val="1"/>
        <charset val="204"/>
      </rPr>
      <t>Вилка СР-50-471ФВ</t>
    </r>
  </si>
  <si>
    <r>
      <rPr>
        <sz val="10"/>
        <rFont val="Times New Roman"/>
        <family val="1"/>
        <charset val="204"/>
      </rPr>
      <t>Вилка СР50-168ФВ</t>
    </r>
  </si>
  <si>
    <r>
      <rPr>
        <sz val="10"/>
        <rFont val="Times New Roman"/>
        <family val="1"/>
        <charset val="204"/>
      </rPr>
      <t>Вилка СР50-74ФВ</t>
    </r>
  </si>
  <si>
    <r>
      <rPr>
        <sz val="10"/>
        <rFont val="Times New Roman"/>
        <family val="1"/>
        <charset val="204"/>
      </rPr>
      <t>Вставка плавкая ВП1-1 5А 2017 "5"</t>
    </r>
  </si>
  <si>
    <r>
      <rPr>
        <sz val="10"/>
        <rFont val="Times New Roman"/>
        <family val="1"/>
        <charset val="204"/>
      </rPr>
      <t>Вставка плавкая ВП2Б -1В 1А</t>
    </r>
  </si>
  <si>
    <r>
      <rPr>
        <sz val="10"/>
        <rFont val="Times New Roman"/>
        <family val="1"/>
        <charset val="204"/>
      </rPr>
      <t>Вставка плавкая ВП2Б -1В 5А</t>
    </r>
  </si>
  <si>
    <r>
      <rPr>
        <sz val="10"/>
        <rFont val="Times New Roman"/>
        <family val="1"/>
        <charset val="204"/>
      </rPr>
      <t>Вставка плавкая ВП2Б-1В 2А</t>
    </r>
  </si>
  <si>
    <r>
      <rPr>
        <sz val="10"/>
        <rFont val="Times New Roman"/>
        <family val="1"/>
        <charset val="204"/>
      </rPr>
      <t>Вставка плавкая ВП2Б-1В 10А</t>
    </r>
  </si>
  <si>
    <r>
      <rPr>
        <sz val="10"/>
        <rFont val="Times New Roman"/>
        <family val="1"/>
        <charset val="204"/>
      </rPr>
      <t>Вставка плавкая ВП2Б-1В 6,3А</t>
    </r>
  </si>
  <si>
    <r>
      <rPr>
        <sz val="10"/>
        <rFont val="Times New Roman"/>
        <family val="1"/>
        <charset val="204"/>
      </rPr>
      <t>Вставка плавкая ВП2БВ-1В 6,3А</t>
    </r>
  </si>
  <si>
    <r>
      <rPr>
        <sz val="10"/>
        <rFont val="Times New Roman"/>
        <family val="1"/>
        <charset val="204"/>
      </rPr>
      <t>Вставка плавкая ПК-45 5А 600В (7х45)</t>
    </r>
  </si>
  <si>
    <r>
      <rPr>
        <sz val="10"/>
        <rFont val="Times New Roman"/>
        <family val="1"/>
        <charset val="204"/>
      </rPr>
      <t>Вставка плавкая ПР-2 10А</t>
    </r>
  </si>
  <si>
    <r>
      <rPr>
        <sz val="10"/>
        <rFont val="Times New Roman"/>
        <family val="1"/>
        <charset val="204"/>
      </rPr>
      <t>Вставка плавкая ПР-2 15А</t>
    </r>
  </si>
  <si>
    <r>
      <rPr>
        <sz val="10"/>
        <rFont val="Times New Roman"/>
        <family val="1"/>
        <charset val="204"/>
      </rPr>
      <t>Вставка плавкая ПР-2 6А</t>
    </r>
  </si>
  <si>
    <r>
      <rPr>
        <sz val="10"/>
        <rFont val="Times New Roman"/>
        <family val="1"/>
        <charset val="204"/>
      </rPr>
      <t>Выключатель АК 50 КБ- 400-3М 20,00/5</t>
    </r>
  </si>
  <si>
    <r>
      <rPr>
        <sz val="10"/>
        <rFont val="Times New Roman"/>
        <family val="1"/>
        <charset val="204"/>
      </rPr>
      <t>Выключатель АК 50 КБ- 400-3М 50,00/12</t>
    </r>
  </si>
  <si>
    <r>
      <rPr>
        <sz val="10"/>
        <rFont val="Times New Roman"/>
        <family val="1"/>
        <charset val="204"/>
      </rPr>
      <t>Датчик ЭДП-300 (90г.)</t>
    </r>
  </si>
  <si>
    <r>
      <rPr>
        <sz val="10"/>
        <rFont val="Times New Roman"/>
        <family val="1"/>
        <charset val="204"/>
      </rPr>
      <t>Двигатель АДП-123Б</t>
    </r>
  </si>
  <si>
    <r>
      <rPr>
        <sz val="10"/>
        <rFont val="Times New Roman"/>
        <family val="1"/>
        <charset val="204"/>
      </rPr>
      <t>Двигатель АДП-123Н</t>
    </r>
  </si>
  <si>
    <r>
      <rPr>
        <sz val="10"/>
        <rFont val="Times New Roman"/>
        <family val="1"/>
        <charset val="204"/>
      </rPr>
      <t>Двигатель генератор ДГ-2ТВ</t>
    </r>
  </si>
  <si>
    <r>
      <rPr>
        <sz val="10"/>
        <rFont val="Times New Roman"/>
        <family val="1"/>
        <charset val="204"/>
      </rPr>
      <t>Двигатель генератор ДГ-5ТВ кл.1</t>
    </r>
  </si>
  <si>
    <r>
      <rPr>
        <sz val="10"/>
        <rFont val="Times New Roman"/>
        <family val="1"/>
        <charset val="204"/>
      </rPr>
      <t>Двигатель ДАТ 600-6</t>
    </r>
  </si>
  <si>
    <r>
      <rPr>
        <sz val="10"/>
        <rFont val="Times New Roman"/>
        <family val="1"/>
        <charset val="204"/>
      </rPr>
      <t>Двигатель ДАТ-10-12А</t>
    </r>
  </si>
  <si>
    <r>
      <rPr>
        <sz val="10"/>
        <rFont val="Times New Roman"/>
        <family val="1"/>
        <charset val="204"/>
      </rPr>
      <t>Двигатель синхронный АДП-1123</t>
    </r>
  </si>
  <si>
    <r>
      <rPr>
        <sz val="10"/>
        <rFont val="Times New Roman"/>
        <family val="1"/>
        <charset val="204"/>
      </rPr>
      <t>Двигатель синхронный АДП-263</t>
    </r>
  </si>
  <si>
    <r>
      <rPr>
        <sz val="10"/>
        <rFont val="Times New Roman"/>
        <family val="1"/>
        <charset val="204"/>
      </rPr>
      <t>Двигатель синхронный АДП-362</t>
    </r>
  </si>
  <si>
    <r>
      <rPr>
        <sz val="10"/>
        <rFont val="Times New Roman"/>
        <family val="1"/>
        <charset val="204"/>
      </rPr>
      <t>Держатель предохранит.ДВП4-3В</t>
    </r>
  </si>
  <si>
    <r>
      <rPr>
        <sz val="10"/>
        <rFont val="Times New Roman"/>
        <family val="1"/>
        <charset val="204"/>
      </rPr>
      <t>Держатель предохранителя ПР-2</t>
    </r>
  </si>
  <si>
    <r>
      <rPr>
        <sz val="10"/>
        <rFont val="Times New Roman"/>
        <family val="1"/>
        <charset val="204"/>
      </rPr>
      <t>Диод 2А 516А-5</t>
    </r>
  </si>
  <si>
    <r>
      <rPr>
        <sz val="10"/>
        <rFont val="Times New Roman"/>
        <family val="1"/>
        <charset val="204"/>
      </rPr>
      <t>Диод 2А518Б-4</t>
    </r>
  </si>
  <si>
    <r>
      <rPr>
        <sz val="10"/>
        <rFont val="Times New Roman"/>
        <family val="1"/>
        <charset val="204"/>
      </rPr>
      <t>Диод 2А605А 90г перепроверка 2017</t>
    </r>
  </si>
  <si>
    <r>
      <rPr>
        <sz val="10"/>
        <rFont val="Times New Roman"/>
        <family val="1"/>
        <charset val="204"/>
      </rPr>
      <t>Диод 2Д132-80-10В2</t>
    </r>
  </si>
  <si>
    <r>
      <rPr>
        <sz val="10"/>
        <rFont val="Times New Roman"/>
        <family val="1"/>
        <charset val="204"/>
      </rPr>
      <t>Диод 2Д203А 92 перепроверка 2017</t>
    </r>
  </si>
  <si>
    <r>
      <rPr>
        <sz val="10"/>
        <rFont val="Times New Roman"/>
        <family val="1"/>
        <charset val="204"/>
      </rPr>
      <t>Диод 3А206А-6</t>
    </r>
  </si>
  <si>
    <r>
      <rPr>
        <sz val="10"/>
        <rFont val="Times New Roman"/>
        <family val="1"/>
        <charset val="204"/>
      </rPr>
      <t>Диод В25-10</t>
    </r>
  </si>
  <si>
    <r>
      <rPr>
        <sz val="10"/>
        <rFont val="Times New Roman"/>
        <family val="1"/>
        <charset val="204"/>
      </rPr>
      <t>Диод В50-11</t>
    </r>
  </si>
  <si>
    <r>
      <rPr>
        <sz val="10"/>
        <rFont val="Times New Roman"/>
        <family val="1"/>
        <charset val="204"/>
      </rPr>
      <t>Диод ВЛ 10-11</t>
    </r>
  </si>
  <si>
    <r>
      <rPr>
        <sz val="10"/>
        <rFont val="Times New Roman"/>
        <family val="1"/>
        <charset val="204"/>
      </rPr>
      <t>Склад № 3 "Неликвиды"</t>
    </r>
  </si>
  <si>
    <r>
      <rPr>
        <sz val="10"/>
        <rFont val="Times New Roman"/>
        <family val="1"/>
        <charset val="204"/>
      </rPr>
      <t>Диод Д132-80Х12</t>
    </r>
  </si>
  <si>
    <r>
      <rPr>
        <sz val="10"/>
        <rFont val="Times New Roman"/>
        <family val="1"/>
        <charset val="204"/>
      </rPr>
      <t>Диод Д233Б 6341103845</t>
    </r>
  </si>
  <si>
    <r>
      <rPr>
        <sz val="10"/>
        <rFont val="Times New Roman"/>
        <family val="1"/>
        <charset val="204"/>
      </rPr>
      <t>Диод Д3А 6341116355</t>
    </r>
  </si>
  <si>
    <r>
      <rPr>
        <sz val="10"/>
        <rFont val="Times New Roman"/>
        <family val="1"/>
        <charset val="204"/>
      </rPr>
      <t>Диод Д405АП 6341115225</t>
    </r>
  </si>
  <si>
    <r>
      <rPr>
        <sz val="10"/>
        <rFont val="Times New Roman"/>
        <family val="1"/>
        <charset val="204"/>
      </rPr>
      <t>Диод дк-в1</t>
    </r>
  </si>
  <si>
    <r>
      <rPr>
        <sz val="10"/>
        <rFont val="Times New Roman"/>
        <family val="1"/>
        <charset val="204"/>
      </rPr>
      <t>Диод дк-в2</t>
    </r>
  </si>
  <si>
    <r>
      <rPr>
        <sz val="10"/>
        <rFont val="Times New Roman"/>
        <family val="1"/>
        <charset val="204"/>
      </rPr>
      <t>Диод дк-в3</t>
    </r>
  </si>
  <si>
    <r>
      <rPr>
        <sz val="10"/>
        <rFont val="Times New Roman"/>
        <family val="1"/>
        <charset val="204"/>
      </rPr>
      <t>Диод дк-в4</t>
    </r>
  </si>
  <si>
    <r>
      <rPr>
        <sz val="10"/>
        <rFont val="Times New Roman"/>
        <family val="1"/>
        <charset val="204"/>
      </rPr>
      <t>Диод дк-и1м</t>
    </r>
  </si>
  <si>
    <r>
      <rPr>
        <sz val="10"/>
        <rFont val="Times New Roman"/>
        <family val="1"/>
        <charset val="204"/>
      </rPr>
      <t>Диод дк-с1м</t>
    </r>
  </si>
  <si>
    <r>
      <rPr>
        <sz val="10"/>
        <rFont val="Times New Roman"/>
        <family val="1"/>
        <charset val="204"/>
      </rPr>
      <t>Диод дк-с2м</t>
    </r>
  </si>
  <si>
    <r>
      <rPr>
        <sz val="10"/>
        <rFont val="Times New Roman"/>
        <family val="1"/>
        <charset val="204"/>
      </rPr>
      <t>Диод ДКВ-8</t>
    </r>
  </si>
  <si>
    <r>
      <rPr>
        <sz val="10"/>
        <rFont val="Times New Roman"/>
        <family val="1"/>
        <charset val="204"/>
      </rPr>
      <t>Диод ДЛ 112-25-12</t>
    </r>
  </si>
  <si>
    <r>
      <rPr>
        <sz val="10"/>
        <rFont val="Times New Roman"/>
        <family val="1"/>
        <charset val="204"/>
      </rPr>
      <t>Диод ДЛ112-16-12</t>
    </r>
  </si>
  <si>
    <r>
      <rPr>
        <sz val="10"/>
        <rFont val="Times New Roman"/>
        <family val="1"/>
        <charset val="204"/>
      </rPr>
      <t>Диод КД-522А</t>
    </r>
  </si>
  <si>
    <r>
      <rPr>
        <sz val="10"/>
        <rFont val="Times New Roman"/>
        <family val="1"/>
        <charset val="204"/>
      </rPr>
      <t>Дроссель ДМ-0.1-500</t>
    </r>
  </si>
  <si>
    <r>
      <rPr>
        <sz val="10"/>
        <rFont val="Times New Roman"/>
        <family val="1"/>
        <charset val="204"/>
      </rPr>
      <t>Дроссель ДМ-0.1-60</t>
    </r>
  </si>
  <si>
    <r>
      <rPr>
        <sz val="10"/>
        <rFont val="Times New Roman"/>
        <family val="1"/>
        <charset val="204"/>
      </rPr>
      <t>Дроссель ДМ2,4-20</t>
    </r>
  </si>
  <si>
    <r>
      <rPr>
        <sz val="10"/>
        <rFont val="Times New Roman"/>
        <family val="1"/>
        <charset val="204"/>
      </rPr>
      <t>Дроссель дпм-0.4 100</t>
    </r>
  </si>
  <si>
    <r>
      <rPr>
        <sz val="10"/>
        <rFont val="Times New Roman"/>
        <family val="1"/>
        <charset val="204"/>
      </rPr>
      <t>Склад № 3</t>
    </r>
  </si>
  <si>
    <r>
      <rPr>
        <sz val="10"/>
        <rFont val="Times New Roman"/>
        <family val="1"/>
        <charset val="204"/>
      </rPr>
      <t>Звонок эп-3</t>
    </r>
  </si>
  <si>
    <r>
      <rPr>
        <sz val="10"/>
        <rFont val="Times New Roman"/>
        <family val="1"/>
        <charset val="204"/>
      </rPr>
      <t>ЗИП к пр. в 7-36 - 715/8</t>
    </r>
  </si>
  <si>
    <r>
      <rPr>
        <sz val="10"/>
        <rFont val="Times New Roman"/>
        <family val="1"/>
        <charset val="204"/>
      </rPr>
      <t>Кенотрон В1-0.15/55</t>
    </r>
  </si>
  <si>
    <r>
      <rPr>
        <sz val="10"/>
        <rFont val="Times New Roman"/>
        <family val="1"/>
        <charset val="204"/>
      </rPr>
      <t>Клистрон К-103Б</t>
    </r>
  </si>
  <si>
    <r>
      <rPr>
        <sz val="10"/>
        <rFont val="Times New Roman"/>
        <family val="1"/>
        <charset val="204"/>
      </rPr>
      <t>Кнопка  К4-1</t>
    </r>
  </si>
  <si>
    <r>
      <rPr>
        <sz val="10"/>
        <rFont val="Times New Roman"/>
        <family val="1"/>
        <charset val="204"/>
      </rPr>
      <t>Кнопка  КН-1 красн.</t>
    </r>
  </si>
  <si>
    <r>
      <rPr>
        <sz val="10"/>
        <rFont val="Times New Roman"/>
        <family val="1"/>
        <charset val="204"/>
      </rPr>
      <t>Кнопка б/у км1-1 б/у</t>
    </r>
  </si>
  <si>
    <r>
      <rPr>
        <sz val="10"/>
        <rFont val="Times New Roman"/>
        <family val="1"/>
        <charset val="204"/>
      </rPr>
      <t>Кнопка ВН-45М</t>
    </r>
  </si>
  <si>
    <r>
      <rPr>
        <sz val="10"/>
        <rFont val="Times New Roman"/>
        <family val="1"/>
        <charset val="204"/>
      </rPr>
      <t>Кнопка К1-1П</t>
    </r>
  </si>
  <si>
    <r>
      <rPr>
        <sz val="10"/>
        <rFont val="Times New Roman"/>
        <family val="1"/>
        <charset val="204"/>
      </rPr>
      <t>Кнопка К3-1</t>
    </r>
  </si>
  <si>
    <r>
      <rPr>
        <sz val="10"/>
        <rFont val="Times New Roman"/>
        <family val="1"/>
        <charset val="204"/>
      </rPr>
      <t>Кнопка К3-1П</t>
    </r>
  </si>
  <si>
    <r>
      <rPr>
        <sz val="10"/>
        <rFont val="Times New Roman"/>
        <family val="1"/>
        <charset val="204"/>
      </rPr>
      <t>Кнопка км1-1в</t>
    </r>
  </si>
  <si>
    <r>
      <rPr>
        <sz val="10"/>
        <rFont val="Times New Roman"/>
        <family val="1"/>
        <charset val="204"/>
      </rPr>
      <t>Кнопка КН-1 черн.</t>
    </r>
  </si>
  <si>
    <r>
      <rPr>
        <sz val="10"/>
        <rFont val="Times New Roman"/>
        <family val="1"/>
        <charset val="204"/>
      </rPr>
      <t>Кнопка П1М10-1В</t>
    </r>
  </si>
  <si>
    <r>
      <rPr>
        <sz val="10"/>
        <rFont val="Times New Roman"/>
        <family val="1"/>
        <charset val="204"/>
      </rPr>
      <t>Кнопка п2кн-1в</t>
    </r>
  </si>
  <si>
    <r>
      <rPr>
        <sz val="10"/>
        <rFont val="Times New Roman"/>
        <family val="1"/>
        <charset val="204"/>
      </rPr>
      <t>Кнопка п2кн-2в</t>
    </r>
  </si>
  <si>
    <r>
      <rPr>
        <sz val="10"/>
        <rFont val="Times New Roman"/>
        <family val="1"/>
        <charset val="204"/>
      </rPr>
      <t>Кнопка ПКН2-1В</t>
    </r>
  </si>
  <si>
    <r>
      <rPr>
        <sz val="10"/>
        <rFont val="Times New Roman"/>
        <family val="1"/>
        <charset val="204"/>
      </rPr>
      <t>Кнопка пкн6-1</t>
    </r>
  </si>
  <si>
    <r>
      <rPr>
        <sz val="10"/>
        <rFont val="Times New Roman"/>
        <family val="1"/>
        <charset val="204"/>
      </rPr>
      <t>Кожух Г 45.30.337 к ЗИП ПМК-453</t>
    </r>
  </si>
  <si>
    <r>
      <rPr>
        <sz val="10"/>
        <rFont val="Times New Roman"/>
        <family val="1"/>
        <charset val="204"/>
      </rPr>
      <t>Конвертер ТСС-80 RS-232 to RS- 422/485,w/15 KV ESD Surge Protection</t>
    </r>
  </si>
  <si>
    <r>
      <rPr>
        <sz val="10"/>
        <rFont val="Times New Roman"/>
        <family val="1"/>
        <charset val="204"/>
      </rPr>
      <t>Конденсатор К50-92 25В-47мкф+- 20%В</t>
    </r>
  </si>
  <si>
    <r>
      <rPr>
        <sz val="10"/>
        <rFont val="Times New Roman"/>
        <family val="1"/>
        <charset val="204"/>
      </rPr>
      <t>Конденсатор К53-14 3,3 мкф 16 В</t>
    </r>
  </si>
  <si>
    <r>
      <rPr>
        <sz val="10"/>
        <rFont val="Times New Roman"/>
        <family val="1"/>
        <charset val="204"/>
      </rPr>
      <t>Конденсатор К 15-5 3000вх1000пф</t>
    </r>
  </si>
  <si>
    <r>
      <rPr>
        <sz val="10"/>
        <rFont val="Times New Roman"/>
        <family val="1"/>
        <charset val="204"/>
      </rPr>
      <t>Конденсатор К 50-29 100в*47мкф</t>
    </r>
  </si>
  <si>
    <r>
      <rPr>
        <sz val="10"/>
        <rFont val="Times New Roman"/>
        <family val="1"/>
        <charset val="204"/>
      </rPr>
      <t>Конденсатор К 50-29 16В 47 мкф</t>
    </r>
  </si>
  <si>
    <r>
      <rPr>
        <sz val="10"/>
        <rFont val="Times New Roman"/>
        <family val="1"/>
        <charset val="204"/>
      </rPr>
      <t>Конденсатор К 50-29 63В 100 мкф</t>
    </r>
  </si>
  <si>
    <r>
      <rPr>
        <sz val="10"/>
        <rFont val="Times New Roman"/>
        <family val="1"/>
        <charset val="204"/>
      </rPr>
      <t>Конденсатор К 50-92 100В - 100мкф+-20%</t>
    </r>
  </si>
  <si>
    <r>
      <rPr>
        <sz val="10"/>
        <rFont val="Times New Roman"/>
        <family val="1"/>
        <charset val="204"/>
      </rPr>
      <t>Конденсатор К-10-17Б 0,015 мкф.
Н90</t>
    </r>
  </si>
  <si>
    <r>
      <rPr>
        <sz val="10"/>
        <rFont val="Times New Roman"/>
        <family val="1"/>
        <charset val="204"/>
      </rPr>
      <t>Конденсатор К-10-17Б 0,22 мкф.</t>
    </r>
  </si>
  <si>
    <r>
      <rPr>
        <sz val="10"/>
        <rFont val="Times New Roman"/>
        <family val="1"/>
        <charset val="204"/>
      </rPr>
      <t>Конденсатор К-10-17Б 2700 пф М1500</t>
    </r>
  </si>
  <si>
    <r>
      <rPr>
        <sz val="10"/>
        <rFont val="Times New Roman"/>
        <family val="1"/>
        <charset val="204"/>
      </rPr>
      <t>Конденсатор К-10-17Б 3300 пф М1500</t>
    </r>
  </si>
  <si>
    <r>
      <rPr>
        <sz val="10"/>
        <rFont val="Times New Roman"/>
        <family val="1"/>
        <charset val="204"/>
      </rPr>
      <t>Конденсатор К-10-17Б 3600 пф М1500</t>
    </r>
  </si>
  <si>
    <r>
      <rPr>
        <sz val="10"/>
        <rFont val="Times New Roman"/>
        <family val="1"/>
        <charset val="204"/>
      </rPr>
      <t>Конденсатор К-10-17Б 3900 пф М1500</t>
    </r>
  </si>
  <si>
    <r>
      <rPr>
        <sz val="10"/>
        <rFont val="Times New Roman"/>
        <family val="1"/>
        <charset val="204"/>
      </rPr>
      <t>Конденсатор К-50-35 470 мкф 25 в</t>
    </r>
  </si>
  <si>
    <r>
      <rPr>
        <sz val="10"/>
        <rFont val="Times New Roman"/>
        <family val="1"/>
        <charset val="204"/>
      </rPr>
      <t>Конденсатор К-52-1БВ 68мкф50в</t>
    </r>
  </si>
  <si>
    <r>
      <rPr>
        <sz val="10"/>
        <rFont val="Times New Roman"/>
        <family val="1"/>
        <charset val="204"/>
      </rPr>
      <t>Конденсатор К10-17 0,01мкФ</t>
    </r>
  </si>
  <si>
    <r>
      <rPr>
        <sz val="10"/>
        <rFont val="Times New Roman"/>
        <family val="1"/>
        <charset val="204"/>
      </rPr>
      <t>Конденсатор к10-17 1500 4700пкф</t>
    </r>
  </si>
  <si>
    <r>
      <rPr>
        <sz val="10"/>
        <rFont val="Times New Roman"/>
        <family val="1"/>
        <charset val="204"/>
      </rPr>
      <t>Конденсатор к10-17 47 1000пкф</t>
    </r>
  </si>
  <si>
    <r>
      <rPr>
        <sz val="10"/>
        <rFont val="Times New Roman"/>
        <family val="1"/>
        <charset val="204"/>
      </rPr>
      <t>Конденсатор К10-17-1СА 0,01 мкФ</t>
    </r>
  </si>
  <si>
    <r>
      <rPr>
        <sz val="10"/>
        <rFont val="Times New Roman"/>
        <family val="1"/>
        <charset val="204"/>
      </rPr>
      <t>Конденсатор К10-17-2А 1,5мкФ Н90</t>
    </r>
  </si>
  <si>
    <r>
      <rPr>
        <sz val="10"/>
        <rFont val="Times New Roman"/>
        <family val="1"/>
        <charset val="204"/>
      </rPr>
      <t>Конденсатор к10-17а м47 91пф</t>
    </r>
  </si>
  <si>
    <r>
      <rPr>
        <sz val="10"/>
        <rFont val="Times New Roman"/>
        <family val="1"/>
        <charset val="204"/>
      </rPr>
      <t>Конденсатор к10-17а н50 0.022мкф</t>
    </r>
  </si>
  <si>
    <r>
      <rPr>
        <sz val="10"/>
        <rFont val="Times New Roman"/>
        <family val="1"/>
        <charset val="204"/>
      </rPr>
      <t>Конденсатор к10-17А-Н90- 0,33мкФ-80-20%"5"</t>
    </r>
  </si>
  <si>
    <r>
      <rPr>
        <sz val="10"/>
        <rFont val="Times New Roman"/>
        <family val="1"/>
        <charset val="204"/>
      </rPr>
      <t>Конденсатор к10-17б М1500 33пф М47</t>
    </r>
  </si>
  <si>
    <r>
      <rPr>
        <sz val="10"/>
        <rFont val="Times New Roman"/>
        <family val="1"/>
        <charset val="204"/>
      </rPr>
      <t>Конденсатор к10-17б Н90 1,5мкф</t>
    </r>
  </si>
  <si>
    <r>
      <rPr>
        <sz val="10"/>
        <rFont val="Times New Roman"/>
        <family val="1"/>
        <charset val="204"/>
      </rPr>
      <t>Конденсатор К10-17б Н90 1мкф</t>
    </r>
  </si>
  <si>
    <r>
      <rPr>
        <sz val="10"/>
        <rFont val="Times New Roman"/>
        <family val="1"/>
        <charset val="204"/>
      </rPr>
      <t>Конденсатор К10-17В 1000П</t>
    </r>
  </si>
  <si>
    <r>
      <rPr>
        <sz val="10"/>
        <rFont val="Times New Roman"/>
        <family val="1"/>
        <charset val="204"/>
      </rPr>
      <t>Конденсатор К10-23-0.033 Н30</t>
    </r>
  </si>
  <si>
    <r>
      <rPr>
        <sz val="10"/>
        <rFont val="Times New Roman"/>
        <family val="1"/>
        <charset val="204"/>
      </rPr>
      <t>Конденсатор К10-47В-50-1,5Н30</t>
    </r>
  </si>
  <si>
    <r>
      <rPr>
        <sz val="10"/>
        <rFont val="Times New Roman"/>
        <family val="1"/>
        <charset val="204"/>
      </rPr>
      <t>Конденсатор К15-5 Н20 1000пФ 6,3кВ</t>
    </r>
  </si>
  <si>
    <r>
      <rPr>
        <sz val="10"/>
        <rFont val="Times New Roman"/>
        <family val="1"/>
        <charset val="204"/>
      </rPr>
      <t>Конденсатор к21-7 180пкф</t>
    </r>
  </si>
  <si>
    <r>
      <rPr>
        <sz val="10"/>
        <rFont val="Times New Roman"/>
        <family val="1"/>
        <charset val="204"/>
      </rPr>
      <t>Конденсатор к31-11 500в 1500пкф</t>
    </r>
  </si>
  <si>
    <r>
      <rPr>
        <sz val="10"/>
        <rFont val="Times New Roman"/>
        <family val="1"/>
        <charset val="204"/>
      </rPr>
      <t>Конденсатор к31-11-2г 1300пкф 500в</t>
    </r>
  </si>
  <si>
    <r>
      <rPr>
        <sz val="10"/>
        <rFont val="Times New Roman"/>
        <family val="1"/>
        <charset val="204"/>
      </rPr>
      <t>Конденсатор к31-11-2г 560пкф</t>
    </r>
  </si>
  <si>
    <r>
      <rPr>
        <sz val="10"/>
        <rFont val="Times New Roman"/>
        <family val="1"/>
        <charset val="204"/>
      </rPr>
      <t>Конденсатор к41 1а 2,5 кв 0,1мкф 6281139245</t>
    </r>
  </si>
  <si>
    <r>
      <rPr>
        <sz val="10"/>
        <rFont val="Times New Roman"/>
        <family val="1"/>
        <charset val="204"/>
      </rPr>
      <t>Конденсатор к41 1а 2,5 кв 0,22
мкф 6281139225</t>
    </r>
  </si>
  <si>
    <r>
      <rPr>
        <sz val="10"/>
        <rFont val="Times New Roman"/>
        <family val="1"/>
        <charset val="204"/>
      </rPr>
      <t>Конденсатор К41-1А 0,1мкФ 4кв</t>
    </r>
  </si>
  <si>
    <r>
      <rPr>
        <sz val="10"/>
        <rFont val="Times New Roman"/>
        <family val="1"/>
        <charset val="204"/>
      </rPr>
      <t>Конденсатор к42у 2 160в 1,0 мкф
628117837</t>
    </r>
  </si>
  <si>
    <r>
      <rPr>
        <sz val="10"/>
        <rFont val="Times New Roman"/>
        <family val="1"/>
        <charset val="204"/>
      </rPr>
      <t>Конденсатор к42у 2 250 0,1 мкф
6281178535</t>
    </r>
  </si>
  <si>
    <r>
      <rPr>
        <sz val="10"/>
        <rFont val="Times New Roman"/>
        <family val="1"/>
        <charset val="204"/>
      </rPr>
      <t>Конденсатор К42У-2-160В- 0,47мкф-10%</t>
    </r>
  </si>
  <si>
    <r>
      <rPr>
        <sz val="10"/>
        <rFont val="Times New Roman"/>
        <family val="1"/>
        <charset val="204"/>
      </rPr>
      <t>Конденсатор к50 12 12 в 20 мкф
6271012611</t>
    </r>
  </si>
  <si>
    <r>
      <rPr>
        <sz val="10"/>
        <rFont val="Times New Roman"/>
        <family val="1"/>
        <charset val="204"/>
      </rPr>
      <t>Конденсатор к50 12 25 в 2 мкф
6271012681</t>
    </r>
  </si>
  <si>
    <r>
      <rPr>
        <sz val="10"/>
        <rFont val="Times New Roman"/>
        <family val="1"/>
        <charset val="204"/>
      </rPr>
      <t>Конденсатор к50 12 450в 50 мкф
6271013211</t>
    </r>
  </si>
  <si>
    <r>
      <rPr>
        <sz val="10"/>
        <rFont val="Times New Roman"/>
        <family val="1"/>
        <charset val="204"/>
      </rPr>
      <t>Конденсатор к50 20  П3 100х100+50/-20%</t>
    </r>
  </si>
  <si>
    <r>
      <rPr>
        <sz val="10"/>
        <rFont val="Times New Roman"/>
        <family val="1"/>
        <charset val="204"/>
      </rPr>
      <t>Конденсатор к50 29 16 в 220 мкф
627102962</t>
    </r>
  </si>
  <si>
    <r>
      <rPr>
        <sz val="10"/>
        <rFont val="Times New Roman"/>
        <family val="1"/>
        <charset val="204"/>
      </rPr>
      <t>Конденсатор к50 29 16 в 470 мкф
627102963</t>
    </r>
  </si>
  <si>
    <r>
      <rPr>
        <sz val="10"/>
        <rFont val="Times New Roman"/>
        <family val="1"/>
        <charset val="204"/>
      </rPr>
      <t>Конденсатор к50 35-40в 220мкф</t>
    </r>
  </si>
  <si>
    <r>
      <rPr>
        <sz val="10"/>
        <rFont val="Times New Roman"/>
        <family val="1"/>
        <charset val="204"/>
      </rPr>
      <t>Конденсатор к50 3а 100 в 50 мкф 627100663</t>
    </r>
  </si>
  <si>
    <r>
      <rPr>
        <sz val="10"/>
        <rFont val="Times New Roman"/>
        <family val="1"/>
        <charset val="204"/>
      </rPr>
      <t>Конденсатор к50 3а 350 в 20 мкф 627100669</t>
    </r>
  </si>
  <si>
    <r>
      <rPr>
        <sz val="10"/>
        <rFont val="Times New Roman"/>
        <family val="1"/>
        <charset val="204"/>
      </rPr>
      <t>Конденсатор к50 3а 450 в 10 мкф 627100682</t>
    </r>
  </si>
  <si>
    <r>
      <rPr>
        <sz val="10"/>
        <rFont val="Times New Roman"/>
        <family val="1"/>
        <charset val="204"/>
      </rPr>
      <t>Конденсатор к50 3а 450 в 5 мкф 6271006815</t>
    </r>
  </si>
  <si>
    <r>
      <rPr>
        <sz val="10"/>
        <rFont val="Times New Roman"/>
        <family val="1"/>
        <charset val="204"/>
      </rPr>
      <t>Конденсатор к50 3б 100 в 10 мкф 627100736</t>
    </r>
  </si>
  <si>
    <r>
      <rPr>
        <sz val="10"/>
        <rFont val="Times New Roman"/>
        <family val="1"/>
        <charset val="204"/>
      </rPr>
      <t>Конденсатор к50 3б 100 в 100 мкф 62710073</t>
    </r>
  </si>
  <si>
    <r>
      <rPr>
        <sz val="10"/>
        <rFont val="Times New Roman"/>
        <family val="1"/>
        <charset val="204"/>
      </rPr>
      <t>Конденсатор к50 3б 100 в 200 мкф 62710073</t>
    </r>
  </si>
  <si>
    <r>
      <rPr>
        <sz val="10"/>
        <rFont val="Times New Roman"/>
        <family val="1"/>
        <charset val="204"/>
      </rPr>
      <t>Конденсатор к50 3б 100 в 50 мкф 627100738</t>
    </r>
  </si>
  <si>
    <r>
      <rPr>
        <sz val="10"/>
        <rFont val="Times New Roman"/>
        <family val="1"/>
        <charset val="204"/>
      </rPr>
      <t>Конденсатор к50 3б 12 в 1000 мкф 62710070</t>
    </r>
  </si>
  <si>
    <r>
      <rPr>
        <sz val="10"/>
        <rFont val="Times New Roman"/>
        <family val="1"/>
        <charset val="204"/>
      </rPr>
      <t>Конденсатор к50 3б 12 в 2000 мкф 62711071</t>
    </r>
  </si>
  <si>
    <r>
      <rPr>
        <sz val="10"/>
        <rFont val="Times New Roman"/>
        <family val="1"/>
        <charset val="204"/>
      </rPr>
      <t>Конденсатор к50 3б 160 в 10 мкф 627100744</t>
    </r>
  </si>
  <si>
    <r>
      <rPr>
        <sz val="10"/>
        <rFont val="Times New Roman"/>
        <family val="1"/>
        <charset val="204"/>
      </rPr>
      <t>Конденсатор к50 3б 160 в 20 мкф 627100745</t>
    </r>
  </si>
  <si>
    <r>
      <rPr>
        <sz val="10"/>
        <rFont val="Times New Roman"/>
        <family val="1"/>
        <charset val="204"/>
      </rPr>
      <t>Конденсатор к50 3б 160 в 200 мкф 62710074</t>
    </r>
  </si>
  <si>
    <r>
      <rPr>
        <sz val="10"/>
        <rFont val="Times New Roman"/>
        <family val="1"/>
        <charset val="204"/>
      </rPr>
      <t>Конденсатор к50 3б 160 в 5 мкф 6271007435</t>
    </r>
  </si>
  <si>
    <r>
      <rPr>
        <sz val="10"/>
        <rFont val="Times New Roman"/>
        <family val="1"/>
        <charset val="204"/>
      </rPr>
      <t>Конденсатор к50 3б 160 в 50 мкф 627100746</t>
    </r>
  </si>
  <si>
    <r>
      <rPr>
        <sz val="10"/>
        <rFont val="Times New Roman"/>
        <family val="1"/>
        <charset val="204"/>
      </rPr>
      <t>Конденсатор к50 3б 25 в 100 мкф 627100721</t>
    </r>
  </si>
  <si>
    <r>
      <rPr>
        <sz val="10"/>
        <rFont val="Times New Roman"/>
        <family val="1"/>
        <charset val="204"/>
      </rPr>
      <t>Конденсатор к50 3б 25 в 50 мкф 6271007165</t>
    </r>
  </si>
  <si>
    <r>
      <rPr>
        <sz val="10"/>
        <rFont val="Times New Roman"/>
        <family val="1"/>
        <charset val="204"/>
      </rPr>
      <t>Конденсатор к50 3б 250 в 20 мкф 627100748</t>
    </r>
  </si>
  <si>
    <r>
      <rPr>
        <sz val="10"/>
        <rFont val="Times New Roman"/>
        <family val="1"/>
        <charset val="204"/>
      </rPr>
      <t>Конденсатор к50 3б 250 в 50 мкф 627100749</t>
    </r>
  </si>
  <si>
    <r>
      <rPr>
        <sz val="10"/>
        <rFont val="Times New Roman"/>
        <family val="1"/>
        <charset val="204"/>
      </rPr>
      <t>Конденсатор к50 3б 300 в 10 мкф 627100752</t>
    </r>
  </si>
  <si>
    <r>
      <rPr>
        <sz val="10"/>
        <rFont val="Times New Roman"/>
        <family val="1"/>
        <charset val="204"/>
      </rPr>
      <t>Конденсатор к50 3б 300 в 20 мкф 627100753</t>
    </r>
  </si>
  <si>
    <r>
      <rPr>
        <sz val="10"/>
        <rFont val="Times New Roman"/>
        <family val="1"/>
        <charset val="204"/>
      </rPr>
      <t>Конденсатор к50 3б 300 в 50 мкф 627100754</t>
    </r>
  </si>
  <si>
    <r>
      <rPr>
        <sz val="10"/>
        <rFont val="Times New Roman"/>
        <family val="1"/>
        <charset val="204"/>
      </rPr>
      <t>Конденсатор к50 3б 350 в 10 мкф 627100757</t>
    </r>
  </si>
  <si>
    <r>
      <rPr>
        <sz val="10"/>
        <rFont val="Times New Roman"/>
        <family val="1"/>
        <charset val="204"/>
      </rPr>
      <t>Конденсатор к50 3б 350 в 2 мкф 6271007555</t>
    </r>
  </si>
  <si>
    <r>
      <rPr>
        <sz val="10"/>
        <rFont val="Times New Roman"/>
        <family val="1"/>
        <charset val="204"/>
      </rPr>
      <t>Конденсатор к50 3б 350 в 20 мкф 627100758</t>
    </r>
  </si>
  <si>
    <r>
      <rPr>
        <sz val="10"/>
        <rFont val="Times New Roman"/>
        <family val="1"/>
        <charset val="204"/>
      </rPr>
      <t>Конденсатор к50 3б 350 в 5 мкф 6271007565</t>
    </r>
  </si>
  <si>
    <r>
      <rPr>
        <sz val="10"/>
        <rFont val="Times New Roman"/>
        <family val="1"/>
        <charset val="204"/>
      </rPr>
      <t>Конденсатор к50 3б 450 в 10 мкф 627100762</t>
    </r>
  </si>
  <si>
    <r>
      <rPr>
        <sz val="10"/>
        <rFont val="Times New Roman"/>
        <family val="1"/>
        <charset val="204"/>
      </rPr>
      <t>Конденсатор к50 3б 450 в 2 мкф 6271007595</t>
    </r>
  </si>
  <si>
    <r>
      <rPr>
        <sz val="10"/>
        <rFont val="Times New Roman"/>
        <family val="1"/>
        <charset val="204"/>
      </rPr>
      <t>Конденсатор к50 3б 450 в 20 мкф 627100763</t>
    </r>
  </si>
  <si>
    <r>
      <rPr>
        <sz val="10"/>
        <rFont val="Times New Roman"/>
        <family val="1"/>
        <charset val="204"/>
      </rPr>
      <t>Конденсатор к50 3б 450 в 5 мкф 6271007615</t>
    </r>
  </si>
  <si>
    <r>
      <rPr>
        <sz val="10"/>
        <rFont val="Times New Roman"/>
        <family val="1"/>
        <charset val="204"/>
      </rPr>
      <t>Конденсатор к50 3б 50 в 100 мкф 627100729</t>
    </r>
  </si>
  <si>
    <r>
      <rPr>
        <sz val="10"/>
        <rFont val="Times New Roman"/>
        <family val="1"/>
        <charset val="204"/>
      </rPr>
      <t>Конденсатор к50 3б 50 в 200 мкф 627100731</t>
    </r>
  </si>
  <si>
    <r>
      <rPr>
        <sz val="10"/>
        <rFont val="Times New Roman"/>
        <family val="1"/>
        <charset val="204"/>
      </rPr>
      <t>Конденсатор к50 3б 6 в 1000 мкф 627100697</t>
    </r>
  </si>
  <si>
    <r>
      <rPr>
        <sz val="10"/>
        <rFont val="Times New Roman"/>
        <family val="1"/>
        <charset val="204"/>
      </rPr>
      <t>Конденсатор к50 6 10 в 10 мкф
6271146415</t>
    </r>
  </si>
  <si>
    <r>
      <rPr>
        <sz val="10"/>
        <rFont val="Times New Roman"/>
        <family val="1"/>
        <charset val="204"/>
      </rPr>
      <t>Конденсатор к50 6 10 в 20 мкф
6271146425</t>
    </r>
  </si>
  <si>
    <r>
      <rPr>
        <sz val="10"/>
        <rFont val="Times New Roman"/>
        <family val="1"/>
        <charset val="204"/>
      </rPr>
      <t>Конденсатор к50 6 100 в 1 мкф
6271147115</t>
    </r>
  </si>
  <si>
    <r>
      <rPr>
        <sz val="10"/>
        <rFont val="Times New Roman"/>
        <family val="1"/>
        <charset val="204"/>
      </rPr>
      <t>Конденсатор к50 6 100 в 10 мкф
6271147145</t>
    </r>
  </si>
  <si>
    <r>
      <rPr>
        <sz val="10"/>
        <rFont val="Times New Roman"/>
        <family val="1"/>
        <charset val="204"/>
      </rPr>
      <t>Конденсатор к50 6 100 в 2 мкф
6271147125</t>
    </r>
  </si>
  <si>
    <r>
      <rPr>
        <sz val="10"/>
        <rFont val="Times New Roman"/>
        <family val="1"/>
        <charset val="204"/>
      </rPr>
      <t>Конденсатор к50 6 160 в 10 мкф
6271147245</t>
    </r>
  </si>
  <si>
    <r>
      <rPr>
        <sz val="10"/>
        <rFont val="Times New Roman"/>
        <family val="1"/>
        <charset val="204"/>
      </rPr>
      <t>Конденсатор к50 6 160 в 5 мкф
6271147235</t>
    </r>
  </si>
  <si>
    <r>
      <rPr>
        <sz val="10"/>
        <rFont val="Times New Roman"/>
        <family val="1"/>
        <charset val="204"/>
      </rPr>
      <t>Конденсатор к50 6 25 в 20 мкф
6271146745</t>
    </r>
  </si>
  <si>
    <r>
      <rPr>
        <sz val="10"/>
        <rFont val="Times New Roman"/>
        <family val="1"/>
        <charset val="204"/>
      </rPr>
      <t>Конденсатор к50 6 25 в 2000 мкф
627114681</t>
    </r>
  </si>
  <si>
    <r>
      <rPr>
        <sz val="10"/>
        <rFont val="Times New Roman"/>
        <family val="1"/>
        <charset val="204"/>
      </rPr>
      <t>Конденсатор к50 6 50 в 20 мкф
6271146955</t>
    </r>
  </si>
  <si>
    <r>
      <rPr>
        <sz val="10"/>
        <rFont val="Times New Roman"/>
        <family val="1"/>
        <charset val="204"/>
      </rPr>
      <t>Конденсатор к50 6 50 в 2000 мкф
627114702</t>
    </r>
  </si>
  <si>
    <r>
      <rPr>
        <sz val="10"/>
        <rFont val="Times New Roman"/>
        <family val="1"/>
        <charset val="204"/>
      </rPr>
      <t>Конденсатор к50 6 50 в 50 мкф
6271146965</t>
    </r>
  </si>
  <si>
    <r>
      <rPr>
        <sz val="10"/>
        <rFont val="Times New Roman"/>
        <family val="1"/>
        <charset val="204"/>
      </rPr>
      <t>Конденсатор К50-15В-250В-10мкФ</t>
    </r>
  </si>
  <si>
    <r>
      <rPr>
        <sz val="10"/>
        <rFont val="Times New Roman"/>
        <family val="1"/>
        <charset val="204"/>
      </rPr>
      <t>Конденсатор К50-16 16В 500МКФ</t>
    </r>
  </si>
  <si>
    <r>
      <rPr>
        <sz val="10"/>
        <rFont val="Times New Roman"/>
        <family val="1"/>
        <charset val="204"/>
      </rPr>
      <t>Конденсатор к50-16-160в 20мкф</t>
    </r>
  </si>
  <si>
    <r>
      <rPr>
        <sz val="10"/>
        <rFont val="Times New Roman"/>
        <family val="1"/>
        <charset val="204"/>
      </rPr>
      <t>Конденсатор к50-16-16в 10мкф</t>
    </r>
  </si>
  <si>
    <r>
      <rPr>
        <sz val="10"/>
        <rFont val="Times New Roman"/>
        <family val="1"/>
        <charset val="204"/>
      </rPr>
      <t>Конденсатор к50-16-16в 30мкф</t>
    </r>
  </si>
  <si>
    <r>
      <rPr>
        <sz val="10"/>
        <rFont val="Times New Roman"/>
        <family val="1"/>
        <charset val="204"/>
      </rPr>
      <t>Конденсатор к50-16-50в 1000мкф</t>
    </r>
  </si>
  <si>
    <r>
      <rPr>
        <sz val="10"/>
        <rFont val="Times New Roman"/>
        <family val="1"/>
        <charset val="204"/>
      </rPr>
      <t>Конденсатор К50-20 100В 200мкф</t>
    </r>
  </si>
  <si>
    <r>
      <rPr>
        <sz val="10"/>
        <rFont val="Times New Roman"/>
        <family val="1"/>
        <charset val="204"/>
      </rPr>
      <t>Конденсатор к50-20-16-500мкф</t>
    </r>
  </si>
  <si>
    <r>
      <rPr>
        <sz val="10"/>
        <rFont val="Times New Roman"/>
        <family val="1"/>
        <charset val="204"/>
      </rPr>
      <t>Конденсатор к50-20-25-2000мкф</t>
    </r>
  </si>
  <si>
    <r>
      <rPr>
        <sz val="10"/>
        <rFont val="Times New Roman"/>
        <family val="1"/>
        <charset val="204"/>
      </rPr>
      <t>Конденсатор к50-20-25-200мкф</t>
    </r>
  </si>
  <si>
    <r>
      <rPr>
        <sz val="10"/>
        <rFont val="Times New Roman"/>
        <family val="1"/>
        <charset val="204"/>
      </rPr>
      <t>Конденсатор к50-20-6.3в-50мкф 6271020235</t>
    </r>
  </si>
  <si>
    <r>
      <rPr>
        <sz val="10"/>
        <rFont val="Times New Roman"/>
        <family val="1"/>
        <charset val="204"/>
      </rPr>
      <t>Конденсатор к50-24 63-2200</t>
    </r>
  </si>
  <si>
    <r>
      <rPr>
        <sz val="10"/>
        <rFont val="Times New Roman"/>
        <family val="1"/>
        <charset val="204"/>
      </rPr>
      <t>Конденсатор К50-29 100мкф 100В</t>
    </r>
  </si>
  <si>
    <r>
      <rPr>
        <sz val="10"/>
        <rFont val="Times New Roman"/>
        <family val="1"/>
        <charset val="204"/>
      </rPr>
      <t>Конденсатор К50-29 10мкф 25В</t>
    </r>
  </si>
  <si>
    <r>
      <rPr>
        <sz val="10"/>
        <rFont val="Times New Roman"/>
        <family val="1"/>
        <charset val="204"/>
      </rPr>
      <t>Конденсатор К50-29 16В*5</t>
    </r>
  </si>
  <si>
    <r>
      <rPr>
        <sz val="10"/>
        <rFont val="Times New Roman"/>
        <family val="1"/>
        <charset val="204"/>
      </rPr>
      <t>Конденсатор К50-29 2,2 мкф 100В</t>
    </r>
  </si>
  <si>
    <r>
      <rPr>
        <sz val="10"/>
        <rFont val="Times New Roman"/>
        <family val="1"/>
        <charset val="204"/>
      </rPr>
      <t>Конденсатор К50-29 2200мкФ 6,3В</t>
    </r>
  </si>
  <si>
    <r>
      <rPr>
        <sz val="10"/>
        <rFont val="Times New Roman"/>
        <family val="1"/>
        <charset val="204"/>
      </rPr>
      <t>Конденсатор К50-29 25В 1000мкф</t>
    </r>
  </si>
  <si>
    <r>
      <rPr>
        <sz val="10"/>
        <rFont val="Times New Roman"/>
        <family val="1"/>
        <charset val="204"/>
      </rPr>
      <t>Конденсатор К50-29 25В 22*5</t>
    </r>
  </si>
  <si>
    <r>
      <rPr>
        <sz val="10"/>
        <rFont val="Times New Roman"/>
        <family val="1"/>
        <charset val="204"/>
      </rPr>
      <t>Конденсатор К50-29 25В 2200мкф</t>
    </r>
  </si>
  <si>
    <r>
      <rPr>
        <sz val="10"/>
        <rFont val="Times New Roman"/>
        <family val="1"/>
        <charset val="204"/>
      </rPr>
      <t>Конденсатор К50-29 25В 47*5</t>
    </r>
  </si>
  <si>
    <r>
      <rPr>
        <sz val="10"/>
        <rFont val="Times New Roman"/>
        <family val="1"/>
        <charset val="204"/>
      </rPr>
      <t>Конденсатор К50-29 300В 47мкф</t>
    </r>
  </si>
  <si>
    <r>
      <rPr>
        <sz val="10"/>
        <rFont val="Times New Roman"/>
        <family val="1"/>
        <charset val="204"/>
      </rPr>
      <t>Конденсатор К50-29 4,7 мкФ 63 В</t>
    </r>
  </si>
  <si>
    <r>
      <rPr>
        <sz val="10"/>
        <rFont val="Times New Roman"/>
        <family val="1"/>
        <charset val="204"/>
      </rPr>
      <t>Конденсатор К50-29 470 мкф 63 В.</t>
    </r>
  </si>
  <si>
    <r>
      <rPr>
        <sz val="10"/>
        <rFont val="Times New Roman"/>
        <family val="1"/>
        <charset val="204"/>
      </rPr>
      <t>Конденсатор К50-29 6,3В 4700мкф</t>
    </r>
  </si>
  <si>
    <r>
      <rPr>
        <sz val="10"/>
        <rFont val="Times New Roman"/>
        <family val="1"/>
        <charset val="204"/>
      </rPr>
      <t>Конденсатор К50-29 63в 1000пф</t>
    </r>
  </si>
  <si>
    <r>
      <rPr>
        <sz val="10"/>
        <rFont val="Times New Roman"/>
        <family val="1"/>
        <charset val="204"/>
      </rPr>
      <t>Конденсатор К50-29 63В 10мкФ</t>
    </r>
  </si>
  <si>
    <r>
      <rPr>
        <sz val="10"/>
        <rFont val="Times New Roman"/>
        <family val="1"/>
        <charset val="204"/>
      </rPr>
      <t>Конденсатор К50-29В 47 мкф 63В</t>
    </r>
  </si>
  <si>
    <r>
      <rPr>
        <sz val="10"/>
        <rFont val="Times New Roman"/>
        <family val="1"/>
        <charset val="204"/>
      </rPr>
      <t>Конденсатор К50-29В 470мкф</t>
    </r>
  </si>
  <si>
    <r>
      <rPr>
        <sz val="10"/>
        <rFont val="Times New Roman"/>
        <family val="1"/>
        <charset val="204"/>
      </rPr>
      <t>Конденсатор К50-29В-63-22</t>
    </r>
  </si>
  <si>
    <r>
      <rPr>
        <sz val="10"/>
        <rFont val="Times New Roman"/>
        <family val="1"/>
        <charset val="204"/>
      </rPr>
      <t>Конденсатор к50-35 160в 100мкф</t>
    </r>
  </si>
  <si>
    <r>
      <rPr>
        <sz val="10"/>
        <rFont val="Times New Roman"/>
        <family val="1"/>
        <charset val="204"/>
      </rPr>
      <t>Конденсатор К50-35 16В 1000МКФ</t>
    </r>
  </si>
  <si>
    <r>
      <rPr>
        <sz val="10"/>
        <rFont val="Times New Roman"/>
        <family val="1"/>
        <charset val="204"/>
      </rPr>
      <t>Конденсатор к50-35 16в 100мкф</t>
    </r>
  </si>
  <si>
    <r>
      <rPr>
        <sz val="10"/>
        <rFont val="Times New Roman"/>
        <family val="1"/>
        <charset val="204"/>
      </rPr>
      <t>Конденсатор к50-35 25в 2200мкф</t>
    </r>
  </si>
  <si>
    <r>
      <rPr>
        <sz val="10"/>
        <rFont val="Times New Roman"/>
        <family val="1"/>
        <charset val="204"/>
      </rPr>
      <t>Конденсатор к50-35 25в 220мкф</t>
    </r>
  </si>
  <si>
    <r>
      <rPr>
        <sz val="10"/>
        <rFont val="Times New Roman"/>
        <family val="1"/>
        <charset val="204"/>
      </rPr>
      <t>Конденсатор к50-35 315в 10мкф</t>
    </r>
  </si>
  <si>
    <r>
      <rPr>
        <sz val="10"/>
        <rFont val="Times New Roman"/>
        <family val="1"/>
        <charset val="204"/>
      </rPr>
      <t>Конденсатор к50-35 40в 1000мкф</t>
    </r>
  </si>
  <si>
    <r>
      <rPr>
        <sz val="10"/>
        <rFont val="Times New Roman"/>
        <family val="1"/>
        <charset val="204"/>
      </rPr>
      <t>Конденсатор к50-35 40в 470мкф</t>
    </r>
  </si>
  <si>
    <r>
      <rPr>
        <sz val="10"/>
        <rFont val="Times New Roman"/>
        <family val="1"/>
        <charset val="204"/>
      </rPr>
      <t>Конденсатор к50-35 47 мкф 16в</t>
    </r>
  </si>
  <si>
    <r>
      <rPr>
        <sz val="10"/>
        <rFont val="Times New Roman"/>
        <family val="1"/>
        <charset val="204"/>
      </rPr>
      <t>Конденсатор к50-35 50в 470мкф</t>
    </r>
  </si>
  <si>
    <r>
      <rPr>
        <sz val="10"/>
        <rFont val="Times New Roman"/>
        <family val="1"/>
        <charset val="204"/>
      </rPr>
      <t>Конденсатор к50-35 50в*4,7 мкф</t>
    </r>
  </si>
  <si>
    <r>
      <rPr>
        <sz val="10"/>
        <rFont val="Times New Roman"/>
        <family val="1"/>
        <charset val="204"/>
      </rPr>
      <t>Конденсатор к50-35 6.3в 100мкф</t>
    </r>
  </si>
  <si>
    <r>
      <rPr>
        <sz val="10"/>
        <rFont val="Times New Roman"/>
        <family val="1"/>
        <charset val="204"/>
      </rPr>
      <t>Конденсатор к50-35 6.3в 220мкф</t>
    </r>
  </si>
  <si>
    <r>
      <rPr>
        <sz val="10"/>
        <rFont val="Times New Roman"/>
        <family val="1"/>
        <charset val="204"/>
      </rPr>
      <t>Конденсатор к50-35 6.3в 470мкф</t>
    </r>
  </si>
  <si>
    <r>
      <rPr>
        <sz val="10"/>
        <rFont val="Times New Roman"/>
        <family val="1"/>
        <charset val="204"/>
      </rPr>
      <t>Конденсатор к50-35 6.3в 47мкф</t>
    </r>
  </si>
  <si>
    <r>
      <rPr>
        <sz val="10"/>
        <rFont val="Times New Roman"/>
        <family val="1"/>
        <charset val="204"/>
      </rPr>
      <t>Конденсатор к50-35 63в 10мкф</t>
    </r>
  </si>
  <si>
    <r>
      <rPr>
        <sz val="10"/>
        <rFont val="Times New Roman"/>
        <family val="1"/>
        <charset val="204"/>
      </rPr>
      <t>Конденсатор к50-35-16в 220мкф</t>
    </r>
  </si>
  <si>
    <r>
      <rPr>
        <sz val="10"/>
        <rFont val="Times New Roman"/>
        <family val="1"/>
        <charset val="204"/>
      </rPr>
      <t>Конденсатор к50-6 10в 500мкф</t>
    </r>
  </si>
  <si>
    <r>
      <rPr>
        <sz val="10"/>
        <rFont val="Times New Roman"/>
        <family val="1"/>
        <charset val="204"/>
      </rPr>
      <t>Конденсатор к50-6 160в 1мкф</t>
    </r>
  </si>
  <si>
    <r>
      <rPr>
        <sz val="10"/>
        <rFont val="Times New Roman"/>
        <family val="1"/>
        <charset val="204"/>
      </rPr>
      <t>Конденсатор К50-6 25В 4000 МКФ 627114682</t>
    </r>
  </si>
  <si>
    <r>
      <rPr>
        <sz val="10"/>
        <rFont val="Times New Roman"/>
        <family val="1"/>
        <charset val="204"/>
      </rPr>
      <t>Конденсатор к50-6 50в 1мкф</t>
    </r>
  </si>
  <si>
    <r>
      <rPr>
        <sz val="10"/>
        <rFont val="Times New Roman"/>
        <family val="1"/>
        <charset val="204"/>
      </rPr>
      <t>Конденсатор к50-6 50в 2 мкф</t>
    </r>
  </si>
  <si>
    <r>
      <rPr>
        <sz val="10"/>
        <rFont val="Times New Roman"/>
        <family val="1"/>
        <charset val="204"/>
      </rPr>
      <t>Конденсатор к50-6 6.3в 200мкф</t>
    </r>
  </si>
  <si>
    <r>
      <rPr>
        <sz val="10"/>
        <rFont val="Times New Roman"/>
        <family val="1"/>
        <charset val="204"/>
      </rPr>
      <t>Конденсатор К50-68 100в*22 мкф</t>
    </r>
  </si>
  <si>
    <r>
      <rPr>
        <sz val="10"/>
        <rFont val="Times New Roman"/>
        <family val="1"/>
        <charset val="204"/>
      </rPr>
      <t>Конденсатор к50-92 100В- 2,2мкФ+-20%В</t>
    </r>
  </si>
  <si>
    <r>
      <rPr>
        <sz val="10"/>
        <rFont val="Times New Roman"/>
        <family val="1"/>
        <charset val="204"/>
      </rPr>
      <t>Конденсатор К50-92 16В 220мкФ
+-20%</t>
    </r>
  </si>
  <si>
    <r>
      <rPr>
        <sz val="10"/>
        <rFont val="Times New Roman"/>
        <family val="1"/>
        <charset val="204"/>
      </rPr>
      <t>Конденсатор К50-92 25В 100мкФ
+-20%</t>
    </r>
  </si>
  <si>
    <r>
      <rPr>
        <sz val="10"/>
        <rFont val="Times New Roman"/>
        <family val="1"/>
        <charset val="204"/>
      </rPr>
      <t>Конденсатор К50-92 63В- 1000мкФ+-20%В</t>
    </r>
  </si>
  <si>
    <r>
      <rPr>
        <sz val="10"/>
        <rFont val="Times New Roman"/>
        <family val="1"/>
        <charset val="204"/>
      </rPr>
      <t>Конденсатор К50-92 63В-220мкФ+- 20%В</t>
    </r>
  </si>
  <si>
    <r>
      <rPr>
        <sz val="10"/>
        <rFont val="Times New Roman"/>
        <family val="1"/>
        <charset val="204"/>
      </rPr>
      <t>Конденсатор К52-1Б 16в 470мкф</t>
    </r>
  </si>
  <si>
    <r>
      <rPr>
        <sz val="10"/>
        <rFont val="Times New Roman"/>
        <family val="1"/>
        <charset val="204"/>
      </rPr>
      <t>Конденсатор К52-1Б 50х150</t>
    </r>
  </si>
  <si>
    <r>
      <rPr>
        <sz val="10"/>
        <rFont val="Times New Roman"/>
        <family val="1"/>
        <charset val="204"/>
      </rPr>
      <t>Конденсатор к52-1б 63в 22мкф</t>
    </r>
  </si>
  <si>
    <r>
      <rPr>
        <sz val="10"/>
        <rFont val="Times New Roman"/>
        <family val="1"/>
        <charset val="204"/>
      </rPr>
      <t>Конденсатор К52-2 200мкф 50В</t>
    </r>
  </si>
  <si>
    <r>
      <rPr>
        <sz val="10"/>
        <rFont val="Times New Roman"/>
        <family val="1"/>
        <charset val="204"/>
      </rPr>
      <t>Конденсатор К52-2 6В</t>
    </r>
  </si>
  <si>
    <r>
      <rPr>
        <sz val="10"/>
        <rFont val="Times New Roman"/>
        <family val="1"/>
        <charset val="204"/>
      </rPr>
      <t>Конденсатор к53 1 15 4.7мкф.
6271089155</t>
    </r>
  </si>
  <si>
    <r>
      <rPr>
        <sz val="10"/>
        <rFont val="Times New Roman"/>
        <family val="1"/>
        <charset val="204"/>
      </rPr>
      <t>Конденсатор к53 4 15 в 47 мкф
6271095795</t>
    </r>
  </si>
  <si>
    <r>
      <rPr>
        <sz val="10"/>
        <rFont val="Times New Roman"/>
        <family val="1"/>
        <charset val="204"/>
      </rPr>
      <t>Конденсатор к53 4 6 в 4,7 мкф
6271095565</t>
    </r>
  </si>
  <si>
    <r>
      <rPr>
        <sz val="10"/>
        <rFont val="Times New Roman"/>
        <family val="1"/>
        <charset val="204"/>
      </rPr>
      <t>Конденсатор к53-1 15в 10мкф</t>
    </r>
  </si>
  <si>
    <r>
      <rPr>
        <sz val="10"/>
        <rFont val="Times New Roman"/>
        <family val="1"/>
        <charset val="204"/>
      </rPr>
      <t>Конденсатор К53-1 22мкФ 6В</t>
    </r>
  </si>
  <si>
    <r>
      <rPr>
        <sz val="10"/>
        <rFont val="Times New Roman"/>
        <family val="1"/>
        <charset val="204"/>
      </rPr>
      <t>Конденсатор к53-1-20-10мкф 6071090165</t>
    </r>
  </si>
  <si>
    <r>
      <rPr>
        <sz val="10"/>
        <rFont val="Times New Roman"/>
        <family val="1"/>
        <charset val="204"/>
      </rPr>
      <t>Конденсатор к53-14 10 в 33мкф</t>
    </r>
  </si>
  <si>
    <r>
      <rPr>
        <sz val="10"/>
        <rFont val="Times New Roman"/>
        <family val="1"/>
        <charset val="204"/>
      </rPr>
      <t>Конденсатор к53-14 16в 15мкф</t>
    </r>
  </si>
  <si>
    <r>
      <rPr>
        <sz val="10"/>
        <rFont val="Times New Roman"/>
        <family val="1"/>
        <charset val="204"/>
      </rPr>
      <t>Конденсатор к53-14 16в 22мкф</t>
    </r>
  </si>
  <si>
    <r>
      <rPr>
        <sz val="10"/>
        <rFont val="Times New Roman"/>
        <family val="1"/>
        <charset val="204"/>
      </rPr>
      <t>Конденсатор К53-14 16В 33мкФ</t>
    </r>
  </si>
  <si>
    <r>
      <rPr>
        <sz val="10"/>
        <rFont val="Times New Roman"/>
        <family val="1"/>
        <charset val="204"/>
      </rPr>
      <t>Конденсатор к53-14 20в 2.2мкф</t>
    </r>
  </si>
  <si>
    <r>
      <rPr>
        <sz val="10"/>
        <rFont val="Times New Roman"/>
        <family val="1"/>
        <charset val="204"/>
      </rPr>
      <t>Конденсатор К53-14 6,3В 0,47мкФ</t>
    </r>
  </si>
  <si>
    <r>
      <rPr>
        <sz val="10"/>
        <rFont val="Times New Roman"/>
        <family val="1"/>
        <charset val="204"/>
      </rPr>
      <t>Конденсатор к53-14 6.3в 10мкф</t>
    </r>
  </si>
  <si>
    <r>
      <rPr>
        <sz val="10"/>
        <rFont val="Times New Roman"/>
        <family val="1"/>
        <charset val="204"/>
      </rPr>
      <t>Конденсатор к53-14 6.3в 2.2мкф</t>
    </r>
  </si>
  <si>
    <r>
      <rPr>
        <sz val="10"/>
        <rFont val="Times New Roman"/>
        <family val="1"/>
        <charset val="204"/>
      </rPr>
      <t>Конденсатор к53-14 6.3в 33мкф</t>
    </r>
  </si>
  <si>
    <r>
      <rPr>
        <sz val="10"/>
        <rFont val="Times New Roman"/>
        <family val="1"/>
        <charset val="204"/>
      </rPr>
      <t>Конденсатор к53-14 6.3в 4.7мкф</t>
    </r>
  </si>
  <si>
    <r>
      <rPr>
        <sz val="10"/>
        <rFont val="Times New Roman"/>
        <family val="1"/>
        <charset val="204"/>
      </rPr>
      <t>Конденсатор к53-14 6.3в 68мкф</t>
    </r>
  </si>
  <si>
    <r>
      <rPr>
        <sz val="10"/>
        <rFont val="Times New Roman"/>
        <family val="1"/>
        <charset val="204"/>
      </rPr>
      <t>Конденсатор к53-16 32в*0,22 мкф</t>
    </r>
  </si>
  <si>
    <r>
      <rPr>
        <sz val="10"/>
        <rFont val="Times New Roman"/>
        <family val="1"/>
        <charset val="204"/>
      </rPr>
      <t>Конденсатор к53-19 16в 10мкф</t>
    </r>
  </si>
  <si>
    <r>
      <rPr>
        <sz val="10"/>
        <rFont val="Times New Roman"/>
        <family val="1"/>
        <charset val="204"/>
      </rPr>
      <t>Конденсатор к53-19 16в 2.2мкф</t>
    </r>
  </si>
  <si>
    <r>
      <rPr>
        <sz val="10"/>
        <rFont val="Times New Roman"/>
        <family val="1"/>
        <charset val="204"/>
      </rPr>
      <t>Конденсатор к53-19 16в 22мкф</t>
    </r>
  </si>
  <si>
    <r>
      <rPr>
        <sz val="10"/>
        <rFont val="Times New Roman"/>
        <family val="1"/>
        <charset val="204"/>
      </rPr>
      <t>Конденсатор к53-19 16в 4.7мкф</t>
    </r>
  </si>
  <si>
    <r>
      <rPr>
        <sz val="10"/>
        <rFont val="Times New Roman"/>
        <family val="1"/>
        <charset val="204"/>
      </rPr>
      <t>Конденсатор к53-19 16в 47мкф</t>
    </r>
  </si>
  <si>
    <r>
      <rPr>
        <sz val="10"/>
        <rFont val="Times New Roman"/>
        <family val="1"/>
        <charset val="204"/>
      </rPr>
      <t>Конденсатор к53-19 16в 6.8мкф</t>
    </r>
  </si>
  <si>
    <r>
      <rPr>
        <sz val="10"/>
        <rFont val="Times New Roman"/>
        <family val="1"/>
        <charset val="204"/>
      </rPr>
      <t>Конденсатор к53-19 20в 22мкф</t>
    </r>
  </si>
  <si>
    <r>
      <rPr>
        <sz val="10"/>
        <rFont val="Times New Roman"/>
        <family val="1"/>
        <charset val="204"/>
      </rPr>
      <t>Конденсатор к53-19 20в 47мкф</t>
    </r>
  </si>
  <si>
    <r>
      <rPr>
        <sz val="10"/>
        <rFont val="Times New Roman"/>
        <family val="1"/>
        <charset val="204"/>
      </rPr>
      <t>Конденсатор к53-19 20в 6.8мкф</t>
    </r>
  </si>
  <si>
    <r>
      <rPr>
        <sz val="10"/>
        <rFont val="Times New Roman"/>
        <family val="1"/>
        <charset val="204"/>
      </rPr>
      <t>Конденсатор к53-19 6,3 10мкф</t>
    </r>
  </si>
  <si>
    <r>
      <rPr>
        <sz val="10"/>
        <rFont val="Times New Roman"/>
        <family val="1"/>
        <charset val="204"/>
      </rPr>
      <t>Конденсатор к53-19 6,3в 4.7мкф</t>
    </r>
  </si>
  <si>
    <r>
      <rPr>
        <sz val="10"/>
        <rFont val="Times New Roman"/>
        <family val="1"/>
        <charset val="204"/>
      </rPr>
      <t>Конденсатор к53-19 6.3в 2.2 мкф</t>
    </r>
  </si>
  <si>
    <r>
      <rPr>
        <sz val="10"/>
        <rFont val="Times New Roman"/>
        <family val="1"/>
        <charset val="204"/>
      </rPr>
      <t>Конденсатор к53-19 6.3в 2.2мкф</t>
    </r>
  </si>
  <si>
    <r>
      <rPr>
        <sz val="10"/>
        <rFont val="Times New Roman"/>
        <family val="1"/>
        <charset val="204"/>
      </rPr>
      <t>Конденсатор к53-19а 16в 1мкф</t>
    </r>
  </si>
  <si>
    <r>
      <rPr>
        <sz val="10"/>
        <rFont val="Times New Roman"/>
        <family val="1"/>
        <charset val="204"/>
      </rPr>
      <t>Конденсатор к53-19а 16в 3.3мкф</t>
    </r>
  </si>
  <si>
    <r>
      <rPr>
        <sz val="10"/>
        <rFont val="Times New Roman"/>
        <family val="1"/>
        <charset val="204"/>
      </rPr>
      <t>Конденсатор к53-19а 20в 4.7мкф</t>
    </r>
  </si>
  <si>
    <r>
      <rPr>
        <sz val="10"/>
        <rFont val="Times New Roman"/>
        <family val="1"/>
        <charset val="204"/>
      </rPr>
      <t>Конденсатор к53-19а 6.3в 1мкф</t>
    </r>
  </si>
  <si>
    <r>
      <rPr>
        <sz val="10"/>
        <rFont val="Times New Roman"/>
        <family val="1"/>
        <charset val="204"/>
      </rPr>
      <t>Конденсатор к53-19б 20в 10мкф</t>
    </r>
  </si>
  <si>
    <r>
      <rPr>
        <sz val="10"/>
        <rFont val="Times New Roman"/>
        <family val="1"/>
        <charset val="204"/>
      </rPr>
      <t>Конденсатор к53-21 30в 2.2мкф</t>
    </r>
  </si>
  <si>
    <r>
      <rPr>
        <sz val="10"/>
        <rFont val="Times New Roman"/>
        <family val="1"/>
        <charset val="204"/>
      </rPr>
      <t>Конденсатор к53-21 6.3в 1.5мкф</t>
    </r>
  </si>
  <si>
    <r>
      <rPr>
        <sz val="10"/>
        <rFont val="Times New Roman"/>
        <family val="1"/>
        <charset val="204"/>
      </rPr>
      <t>Конденсатор к53-21 6.3в 1мкф</t>
    </r>
  </si>
  <si>
    <r>
      <rPr>
        <sz val="10"/>
        <rFont val="Times New Roman"/>
        <family val="1"/>
        <charset val="204"/>
      </rPr>
      <t>Конденсатор К53-4 100мкФ 6,3В</t>
    </r>
  </si>
  <si>
    <r>
      <rPr>
        <sz val="10"/>
        <rFont val="Times New Roman"/>
        <family val="1"/>
        <charset val="204"/>
      </rPr>
      <t>Конденсатор К53-4 20 В 47 МКФ</t>
    </r>
  </si>
  <si>
    <r>
      <rPr>
        <sz val="10"/>
        <rFont val="Times New Roman"/>
        <family val="1"/>
        <charset val="204"/>
      </rPr>
      <t>Конденсатор к53-4АВ 15-16</t>
    </r>
  </si>
  <si>
    <r>
      <rPr>
        <sz val="10"/>
        <rFont val="Times New Roman"/>
        <family val="1"/>
        <charset val="204"/>
      </rPr>
      <t>Конденсатор к53-4АВ 2,2-20</t>
    </r>
  </si>
  <si>
    <r>
      <rPr>
        <sz val="10"/>
        <rFont val="Times New Roman"/>
        <family val="1"/>
        <charset val="204"/>
      </rPr>
      <t>Конденсатор К53-4АВ 22-30</t>
    </r>
  </si>
  <si>
    <r>
      <rPr>
        <sz val="10"/>
        <rFont val="Times New Roman"/>
        <family val="1"/>
        <charset val="204"/>
      </rPr>
      <t>Конденсатор к53-4АВ 33-20</t>
    </r>
  </si>
  <si>
    <r>
      <rPr>
        <sz val="10"/>
        <rFont val="Times New Roman"/>
        <family val="1"/>
        <charset val="204"/>
      </rPr>
      <t>Конденсатор к53-4АВ 4,7-20</t>
    </r>
  </si>
  <si>
    <r>
      <rPr>
        <sz val="10"/>
        <rFont val="Times New Roman"/>
        <family val="1"/>
        <charset val="204"/>
      </rPr>
      <t>Конденсатор к72г-6-200в 1000пф</t>
    </r>
  </si>
  <si>
    <r>
      <rPr>
        <sz val="10"/>
        <rFont val="Times New Roman"/>
        <family val="1"/>
        <charset val="204"/>
      </rPr>
      <t>Конденсатор к73 15 400 в 0,047
мкф 626145</t>
    </r>
  </si>
  <si>
    <r>
      <rPr>
        <sz val="10"/>
        <rFont val="Times New Roman"/>
        <family val="1"/>
        <charset val="204"/>
      </rPr>
      <t>Конденсатор к73-11 250в 0.068мкф</t>
    </r>
  </si>
  <si>
    <r>
      <rPr>
        <sz val="10"/>
        <rFont val="Times New Roman"/>
        <family val="1"/>
        <charset val="204"/>
      </rPr>
      <t>Конденсатор к73-15 100в 0.15мкф</t>
    </r>
  </si>
  <si>
    <r>
      <rPr>
        <sz val="10"/>
        <rFont val="Times New Roman"/>
        <family val="1"/>
        <charset val="204"/>
      </rPr>
      <t>Конденсатор к73-15 100в 0.1мкф</t>
    </r>
  </si>
  <si>
    <r>
      <rPr>
        <sz val="10"/>
        <rFont val="Times New Roman"/>
        <family val="1"/>
        <charset val="204"/>
      </rPr>
      <t>Конденсатор к73-15 630в 0.01мкф</t>
    </r>
  </si>
  <si>
    <r>
      <rPr>
        <sz val="10"/>
        <rFont val="Times New Roman"/>
        <family val="1"/>
        <charset val="204"/>
      </rPr>
      <t>Конденсатор к73-15-630в 0.022мкф</t>
    </r>
  </si>
  <si>
    <r>
      <rPr>
        <sz val="10"/>
        <rFont val="Times New Roman"/>
        <family val="1"/>
        <charset val="204"/>
      </rPr>
      <t>Конденсатор к73-16 400в 0,47м</t>
    </r>
  </si>
  <si>
    <r>
      <rPr>
        <sz val="10"/>
        <rFont val="Times New Roman"/>
        <family val="1"/>
        <charset val="204"/>
      </rPr>
      <t>Конденсатор К73-16 63В 0,47мкФ</t>
    </r>
  </si>
  <si>
    <r>
      <rPr>
        <sz val="10"/>
        <rFont val="Times New Roman"/>
        <family val="1"/>
        <charset val="204"/>
      </rPr>
      <t>Конденсатор К73-16 63В 1мкФ</t>
    </r>
  </si>
  <si>
    <r>
      <rPr>
        <sz val="10"/>
        <rFont val="Times New Roman"/>
        <family val="1"/>
        <charset val="204"/>
      </rPr>
      <t>Конденсатор К73-16 63В 3,3мкФ</t>
    </r>
  </si>
  <si>
    <r>
      <rPr>
        <sz val="10"/>
        <rFont val="Times New Roman"/>
        <family val="1"/>
        <charset val="204"/>
      </rPr>
      <t>Конденсатор К73-16-63В 22МКФ</t>
    </r>
  </si>
  <si>
    <r>
      <rPr>
        <sz val="10"/>
        <rFont val="Times New Roman"/>
        <family val="1"/>
        <charset val="204"/>
      </rPr>
      <t>Конденсатор к73-17 0.1мкф 250в</t>
    </r>
  </si>
  <si>
    <r>
      <rPr>
        <sz val="10"/>
        <rFont val="Times New Roman"/>
        <family val="1"/>
        <charset val="204"/>
      </rPr>
      <t>Конденсатор к73-17 0.22мкф. 630в</t>
    </r>
  </si>
  <si>
    <r>
      <rPr>
        <sz val="10"/>
        <rFont val="Times New Roman"/>
        <family val="1"/>
        <charset val="204"/>
      </rPr>
      <t>Конденсатор к73-17 0.68 мкф 250в</t>
    </r>
  </si>
  <si>
    <r>
      <rPr>
        <sz val="10"/>
        <rFont val="Times New Roman"/>
        <family val="1"/>
        <charset val="204"/>
      </rPr>
      <t>Конденсатор к73-17 1.0мкф 63в</t>
    </r>
  </si>
  <si>
    <r>
      <rPr>
        <sz val="10"/>
        <rFont val="Times New Roman"/>
        <family val="1"/>
        <charset val="204"/>
      </rPr>
      <t>Конденсатор к73-17 1.5 мкф 160в</t>
    </r>
  </si>
  <si>
    <r>
      <rPr>
        <sz val="10"/>
        <rFont val="Times New Roman"/>
        <family val="1"/>
        <charset val="204"/>
      </rPr>
      <t>Конденсатор к73-17 250в 0.068 мкф</t>
    </r>
  </si>
  <si>
    <r>
      <rPr>
        <sz val="10"/>
        <rFont val="Times New Roman"/>
        <family val="1"/>
        <charset val="204"/>
      </rPr>
      <t>Конденсатор к73-17 250в 0.22мкф</t>
    </r>
  </si>
  <si>
    <r>
      <rPr>
        <sz val="10"/>
        <rFont val="Times New Roman"/>
        <family val="1"/>
        <charset val="204"/>
      </rPr>
      <t>Конденсатор к73-17 400в 0.022пкф</t>
    </r>
  </si>
  <si>
    <r>
      <rPr>
        <sz val="10"/>
        <rFont val="Times New Roman"/>
        <family val="1"/>
        <charset val="204"/>
      </rPr>
      <t>Конденсатор к73-17 400в 0.047мкф</t>
    </r>
  </si>
  <si>
    <r>
      <rPr>
        <sz val="10"/>
        <rFont val="Times New Roman"/>
        <family val="1"/>
        <charset val="204"/>
      </rPr>
      <t>Конденсатор к73-17 630в 0.022мкф</t>
    </r>
  </si>
  <si>
    <r>
      <rPr>
        <sz val="10"/>
        <rFont val="Times New Roman"/>
        <family val="1"/>
        <charset val="204"/>
      </rPr>
      <t>Конденсатор к73-17 630в 0.47мкф</t>
    </r>
  </si>
  <si>
    <r>
      <rPr>
        <sz val="10"/>
        <rFont val="Times New Roman"/>
        <family val="1"/>
        <charset val="204"/>
      </rPr>
      <t>Конденсатор к73-9 100в 0.047мкф</t>
    </r>
  </si>
  <si>
    <r>
      <rPr>
        <sz val="10"/>
        <rFont val="Times New Roman"/>
        <family val="1"/>
        <charset val="204"/>
      </rPr>
      <t>Конденсатор к73-9 400в 6800мкф</t>
    </r>
  </si>
  <si>
    <r>
      <rPr>
        <sz val="10"/>
        <rFont val="Times New Roman"/>
        <family val="1"/>
        <charset val="204"/>
      </rPr>
      <t>Конденсатор к73п 3 0.05 мкф
6261443415</t>
    </r>
  </si>
  <si>
    <r>
      <rPr>
        <sz val="10"/>
        <rFont val="Times New Roman"/>
        <family val="1"/>
        <charset val="204"/>
      </rPr>
      <t>Конденсатор к73п 3 0.15 мкф
6261443435</t>
    </r>
  </si>
  <si>
    <r>
      <rPr>
        <sz val="10"/>
        <rFont val="Times New Roman"/>
        <family val="1"/>
        <charset val="204"/>
      </rPr>
      <t>Конденсатор к73п 3 0.1мкф 6261443425</t>
    </r>
  </si>
  <si>
    <r>
      <rPr>
        <sz val="10"/>
        <rFont val="Times New Roman"/>
        <family val="1"/>
        <charset val="204"/>
      </rPr>
      <t>Конденсатор к73п 3 0.25
6261443445</t>
    </r>
  </si>
  <si>
    <r>
      <rPr>
        <sz val="10"/>
        <rFont val="Times New Roman"/>
        <family val="1"/>
        <charset val="204"/>
      </rPr>
      <t>Конденсатор к73п 3 0.5 мкф.
6261443455</t>
    </r>
  </si>
  <si>
    <r>
      <rPr>
        <sz val="10"/>
        <rFont val="Times New Roman"/>
        <family val="1"/>
        <charset val="204"/>
      </rPr>
      <t>Конденсатор к73п 3 160 в 1мкф
6261443465</t>
    </r>
  </si>
  <si>
    <r>
      <rPr>
        <sz val="10"/>
        <rFont val="Times New Roman"/>
        <family val="1"/>
        <charset val="204"/>
      </rPr>
      <t>Конденсатор К75-15 0,5мкФ 3кВ</t>
    </r>
  </si>
  <si>
    <r>
      <rPr>
        <sz val="10"/>
        <rFont val="Times New Roman"/>
        <family val="1"/>
        <charset val="204"/>
      </rPr>
      <t>Конденсатор к75-25 1кв 100мкф</t>
    </r>
  </si>
  <si>
    <r>
      <rPr>
        <sz val="10"/>
        <rFont val="Times New Roman"/>
        <family val="1"/>
        <charset val="204"/>
      </rPr>
      <t>Конденсатор к75-25 5кВх1500 пф</t>
    </r>
  </si>
  <si>
    <r>
      <rPr>
        <sz val="10"/>
        <rFont val="Times New Roman"/>
        <family val="1"/>
        <charset val="204"/>
      </rPr>
      <t>Конденсатор к78-2 0.01 1600в</t>
    </r>
  </si>
  <si>
    <r>
      <rPr>
        <sz val="10"/>
        <rFont val="Times New Roman"/>
        <family val="1"/>
        <charset val="204"/>
      </rPr>
      <t>Конденсатор к78-2 1600в 1000пкф</t>
    </r>
  </si>
  <si>
    <r>
      <rPr>
        <sz val="10"/>
        <rFont val="Times New Roman"/>
        <family val="1"/>
        <charset val="204"/>
      </rPr>
      <t>Конденсатор к78-2 1600в 5600 пкф</t>
    </r>
  </si>
  <si>
    <r>
      <rPr>
        <sz val="10"/>
        <rFont val="Times New Roman"/>
        <family val="1"/>
        <charset val="204"/>
      </rPr>
      <t>Конденсатор кбг м2 600 в 0,03 мкф 0071230</t>
    </r>
  </si>
  <si>
    <r>
      <rPr>
        <sz val="10"/>
        <rFont val="Times New Roman"/>
        <family val="1"/>
        <charset val="204"/>
      </rPr>
      <t>Конденсатор кбп ф-3 500в 0.022мкф</t>
    </r>
  </si>
  <si>
    <r>
      <rPr>
        <sz val="10"/>
        <rFont val="Times New Roman"/>
        <family val="1"/>
        <charset val="204"/>
      </rPr>
      <t>Конденсатор кви 1 10кв 10пф 6212512075</t>
    </r>
  </si>
  <si>
    <r>
      <rPr>
        <sz val="10"/>
        <rFont val="Times New Roman"/>
        <family val="1"/>
        <charset val="204"/>
      </rPr>
      <t>Конденсатор кви 2 10кв 100пф 6212512025</t>
    </r>
  </si>
  <si>
    <r>
      <rPr>
        <sz val="10"/>
        <rFont val="Times New Roman"/>
        <family val="1"/>
        <charset val="204"/>
      </rPr>
      <t>Конденсатор кви 2 10кв 33пф 6212512045</t>
    </r>
  </si>
  <si>
    <r>
      <rPr>
        <sz val="10"/>
        <rFont val="Times New Roman"/>
        <family val="1"/>
        <charset val="204"/>
      </rPr>
      <t>Конденсатор кви 2 10кв 47пф 6212512065</t>
    </r>
  </si>
  <si>
    <r>
      <rPr>
        <sz val="10"/>
        <rFont val="Times New Roman"/>
        <family val="1"/>
        <charset val="204"/>
      </rPr>
      <t>Конденсатор кви 2 16кв 150пф 6212512095</t>
    </r>
  </si>
  <si>
    <r>
      <rPr>
        <sz val="10"/>
        <rFont val="Times New Roman"/>
        <family val="1"/>
        <charset val="204"/>
      </rPr>
      <t>Конденсатор КВИ-3 220пФ 20кВ</t>
    </r>
  </si>
  <si>
    <r>
      <rPr>
        <sz val="10"/>
        <rFont val="Times New Roman"/>
        <family val="1"/>
        <charset val="204"/>
      </rPr>
      <t>Конденсатор КВИ-3 470пф 16 кв</t>
    </r>
  </si>
  <si>
    <r>
      <rPr>
        <sz val="10"/>
        <rFont val="Times New Roman"/>
        <family val="1"/>
        <charset val="204"/>
      </rPr>
      <t>Конденсатор км 3а н30 1000пф 6211153625</t>
    </r>
  </si>
  <si>
    <r>
      <rPr>
        <sz val="10"/>
        <rFont val="Times New Roman"/>
        <family val="1"/>
        <charset val="204"/>
      </rPr>
      <t>Конденсатор км 3а н30 1500пф 6211153635</t>
    </r>
  </si>
  <si>
    <r>
      <rPr>
        <sz val="10"/>
        <rFont val="Times New Roman"/>
        <family val="1"/>
        <charset val="204"/>
      </rPr>
      <t>Конденсатор км 4а м47 100 пф 6211200065</t>
    </r>
  </si>
  <si>
    <r>
      <rPr>
        <sz val="10"/>
        <rFont val="Times New Roman"/>
        <family val="1"/>
        <charset val="204"/>
      </rPr>
      <t>Конденсатор км 4а м47 150 пф 6211200115</t>
    </r>
  </si>
  <si>
    <r>
      <rPr>
        <sz val="10"/>
        <rFont val="Times New Roman"/>
        <family val="1"/>
        <charset val="204"/>
      </rPr>
      <t>Конденсатор км 4а м47 36 пф 6211199945</t>
    </r>
  </si>
  <si>
    <r>
      <rPr>
        <sz val="10"/>
        <rFont val="Times New Roman"/>
        <family val="1"/>
        <charset val="204"/>
      </rPr>
      <t>Конденсатор км 4а м47 91 пф 6211200055</t>
    </r>
  </si>
  <si>
    <r>
      <rPr>
        <sz val="10"/>
        <rFont val="Times New Roman"/>
        <family val="1"/>
        <charset val="204"/>
      </rPr>
      <t>Конденсатор км 4а м75 330 пф 6211212085</t>
    </r>
  </si>
  <si>
    <r>
      <rPr>
        <sz val="10"/>
        <rFont val="Times New Roman"/>
        <family val="1"/>
        <charset val="204"/>
      </rPr>
      <t>Конденсатор км 4а п33 22 пф 6211192545</t>
    </r>
  </si>
  <si>
    <r>
      <rPr>
        <sz val="10"/>
        <rFont val="Times New Roman"/>
        <family val="1"/>
        <charset val="204"/>
      </rPr>
      <t>Конденсатор км 5а м1500 1500пф 6211404975</t>
    </r>
  </si>
  <si>
    <r>
      <rPr>
        <sz val="10"/>
        <rFont val="Times New Roman"/>
        <family val="1"/>
        <charset val="204"/>
      </rPr>
      <t>Конденсатор км 5а м1500 3300 пф 621140506</t>
    </r>
  </si>
  <si>
    <r>
      <rPr>
        <sz val="10"/>
        <rFont val="Times New Roman"/>
        <family val="1"/>
        <charset val="204"/>
      </rPr>
      <t>Конденсатор км 5а м1500 5600 пф 621140513</t>
    </r>
  </si>
  <si>
    <r>
      <rPr>
        <sz val="10"/>
        <rFont val="Times New Roman"/>
        <family val="1"/>
        <charset val="204"/>
      </rPr>
      <t>Конденсатор км 5а п33 18 пф 6211377215</t>
    </r>
  </si>
  <si>
    <r>
      <rPr>
        <sz val="10"/>
        <rFont val="Times New Roman"/>
        <family val="1"/>
        <charset val="204"/>
      </rPr>
      <t>Конденсатор км 6 н90 0,033 мкф
6211515625</t>
    </r>
  </si>
  <si>
    <r>
      <rPr>
        <sz val="10"/>
        <rFont val="Times New Roman"/>
        <family val="1"/>
        <charset val="204"/>
      </rPr>
      <t>Конденсатор км 6 н90 0,22 мкф
6211515675</t>
    </r>
  </si>
  <si>
    <r>
      <rPr>
        <sz val="10"/>
        <rFont val="Times New Roman"/>
        <family val="1"/>
        <charset val="204"/>
      </rPr>
      <t>Конденсатор КМ-5Б М1500 430 пф</t>
    </r>
  </si>
  <si>
    <r>
      <rPr>
        <sz val="10"/>
        <rFont val="Times New Roman"/>
        <family val="1"/>
        <charset val="204"/>
      </rPr>
      <t>Конденсатор КМ-5Б М1500 510 пф</t>
    </r>
  </si>
  <si>
    <r>
      <rPr>
        <sz val="10"/>
        <rFont val="Times New Roman"/>
        <family val="1"/>
        <charset val="204"/>
      </rPr>
      <t>Конденсатор КМ-5Б М1500 620 пф</t>
    </r>
  </si>
  <si>
    <r>
      <rPr>
        <sz val="10"/>
        <rFont val="Times New Roman"/>
        <family val="1"/>
        <charset val="204"/>
      </rPr>
      <t>Конденсатор КМ-5Б М1500 750 пф</t>
    </r>
  </si>
  <si>
    <r>
      <rPr>
        <sz val="10"/>
        <rFont val="Times New Roman"/>
        <family val="1"/>
        <charset val="204"/>
      </rPr>
      <t>Конденсатор КМ-5Б М47 270 пф</t>
    </r>
  </si>
  <si>
    <r>
      <rPr>
        <sz val="10"/>
        <rFont val="Times New Roman"/>
        <family val="1"/>
        <charset val="204"/>
      </rPr>
      <t>Конденсатор КМ-5Б М47 560 пф</t>
    </r>
  </si>
  <si>
    <r>
      <rPr>
        <sz val="10"/>
        <rFont val="Times New Roman"/>
        <family val="1"/>
        <charset val="204"/>
      </rPr>
      <t>Конденсатор КМ-5Б М75 51 пф</t>
    </r>
  </si>
  <si>
    <r>
      <rPr>
        <sz val="10"/>
        <rFont val="Times New Roman"/>
        <family val="1"/>
        <charset val="204"/>
      </rPr>
      <t>Конденсатор КМ-5Б Н90 0,1 мкф</t>
    </r>
  </si>
  <si>
    <r>
      <rPr>
        <sz val="10"/>
        <rFont val="Times New Roman"/>
        <family val="1"/>
        <charset val="204"/>
      </rPr>
      <t>Конденсатор КМ-6А М1500 0,015мкф + 5%</t>
    </r>
  </si>
  <si>
    <r>
      <rPr>
        <sz val="10"/>
        <rFont val="Times New Roman"/>
        <family val="1"/>
        <charset val="204"/>
      </rPr>
      <t>Конденсатор КМ-6А М1500 1500пФ</t>
    </r>
  </si>
  <si>
    <r>
      <rPr>
        <sz val="10"/>
        <rFont val="Times New Roman"/>
        <family val="1"/>
        <charset val="204"/>
      </rPr>
      <t>Конденсатор КМ-6А М1500+5% 1500пФ</t>
    </r>
  </si>
  <si>
    <r>
      <rPr>
        <sz val="10"/>
        <rFont val="Times New Roman"/>
        <family val="1"/>
        <charset val="204"/>
      </rPr>
      <t>Конденсатор КМ-6А Н90 0,1 мкФ</t>
    </r>
  </si>
  <si>
    <r>
      <rPr>
        <sz val="10"/>
        <rFont val="Times New Roman"/>
        <family val="1"/>
        <charset val="204"/>
      </rPr>
      <t>Конденсатор КМ-6А Н90 0,68мкф</t>
    </r>
  </si>
  <si>
    <r>
      <rPr>
        <sz val="10"/>
        <rFont val="Times New Roman"/>
        <family val="1"/>
        <charset val="204"/>
      </rPr>
      <t>Конденсатор КМ-6А Н90 0.068мкф</t>
    </r>
  </si>
  <si>
    <r>
      <rPr>
        <sz val="10"/>
        <rFont val="Times New Roman"/>
        <family val="1"/>
        <charset val="204"/>
      </rPr>
      <t>Конденсатор км6а м1500 3300 пф 6211520815</t>
    </r>
  </si>
  <si>
    <r>
      <rPr>
        <sz val="10"/>
        <rFont val="Times New Roman"/>
        <family val="1"/>
        <charset val="204"/>
      </rPr>
      <t>Конденсатор кпк 2 7 6286104015</t>
    </r>
  </si>
  <si>
    <r>
      <rPr>
        <sz val="10"/>
        <rFont val="Times New Roman"/>
        <family val="1"/>
        <charset val="204"/>
      </rPr>
      <t>Конденсатор кпк 25 150
6286104135</t>
    </r>
  </si>
  <si>
    <r>
      <rPr>
        <sz val="10"/>
        <rFont val="Times New Roman"/>
        <family val="1"/>
        <charset val="204"/>
      </rPr>
      <t>Конденсатор кпк 25 250
6286104155</t>
    </r>
  </si>
  <si>
    <r>
      <rPr>
        <sz val="10"/>
        <rFont val="Times New Roman"/>
        <family val="1"/>
        <charset val="204"/>
      </rPr>
      <t>Конденсатор КТ-4-23 04-4 ПФ 1</t>
    </r>
  </si>
  <si>
    <r>
      <rPr>
        <sz val="10"/>
        <rFont val="Times New Roman"/>
        <family val="1"/>
        <charset val="204"/>
      </rPr>
      <t>Конденсатор мбго-1 300 в 2 мкф</t>
    </r>
  </si>
  <si>
    <r>
      <rPr>
        <sz val="10"/>
        <rFont val="Times New Roman"/>
        <family val="1"/>
        <charset val="204"/>
      </rPr>
      <t>Конденсатор мбгп 2 1000в 1мкф 6281155815</t>
    </r>
  </si>
  <si>
    <r>
      <rPr>
        <sz val="10"/>
        <rFont val="Times New Roman"/>
        <family val="1"/>
        <charset val="204"/>
      </rPr>
      <t>Конденсатор мбгп 2 200 в 0,5 мкф
62811552</t>
    </r>
  </si>
  <si>
    <r>
      <rPr>
        <sz val="10"/>
        <rFont val="Times New Roman"/>
        <family val="1"/>
        <charset val="204"/>
      </rPr>
      <t>Конденсатор мбгп 2 200 в 1 мкф
6281154625</t>
    </r>
  </si>
  <si>
    <r>
      <rPr>
        <sz val="10"/>
        <rFont val="Times New Roman"/>
        <family val="1"/>
        <charset val="204"/>
      </rPr>
      <t>Конденсатор мбгп 2 200 в 2 мкф
6281154645</t>
    </r>
  </si>
  <si>
    <r>
      <rPr>
        <sz val="10"/>
        <rFont val="Times New Roman"/>
        <family val="1"/>
        <charset val="204"/>
      </rPr>
      <t>Конденсатор мбгп 2 200 в 4 мкф
6281169415</t>
    </r>
  </si>
  <si>
    <r>
      <rPr>
        <sz val="10"/>
        <rFont val="Times New Roman"/>
        <family val="1"/>
        <charset val="204"/>
      </rPr>
      <t>Конденсатор мбгч 1 1000 в 0,5 мкф
6281174</t>
    </r>
  </si>
  <si>
    <r>
      <rPr>
        <sz val="10"/>
        <rFont val="Times New Roman"/>
        <family val="1"/>
        <charset val="204"/>
      </rPr>
      <t>Конденсатор мбгч 1 250 в 2 мкф
6281174015</t>
    </r>
  </si>
  <si>
    <r>
      <rPr>
        <sz val="10"/>
        <rFont val="Times New Roman"/>
        <family val="1"/>
        <charset val="204"/>
      </rPr>
      <t>Конденсатор мбгч 1-2а500 в 1 мкф</t>
    </r>
  </si>
  <si>
    <r>
      <rPr>
        <sz val="10"/>
        <rFont val="Times New Roman"/>
        <family val="1"/>
        <charset val="204"/>
      </rPr>
      <t>Конденсатор мбгч2а 500 в 2 мкф
6281174025</t>
    </r>
  </si>
  <si>
    <r>
      <rPr>
        <sz val="10"/>
        <rFont val="Times New Roman"/>
        <family val="1"/>
        <charset val="204"/>
      </rPr>
      <t>Конденсатор мбм 1000в 0,10 мкф 6281176145</t>
    </r>
  </si>
  <si>
    <r>
      <rPr>
        <sz val="10"/>
        <rFont val="Times New Roman"/>
        <family val="1"/>
        <charset val="204"/>
      </rPr>
      <t>Конденсатор мбм 1500в 0,01 мкф 6281176225</t>
    </r>
  </si>
  <si>
    <r>
      <rPr>
        <sz val="10"/>
        <rFont val="Times New Roman"/>
        <family val="1"/>
        <charset val="204"/>
      </rPr>
      <t>Конденсатор мбм 160в 0,05 мкф 6281175715</t>
    </r>
  </si>
  <si>
    <r>
      <rPr>
        <sz val="10"/>
        <rFont val="Times New Roman"/>
        <family val="1"/>
        <charset val="204"/>
      </rPr>
      <t>Конденсатор мбм 160в 0,25 мкф 6281175735</t>
    </r>
  </si>
  <si>
    <r>
      <rPr>
        <sz val="10"/>
        <rFont val="Times New Roman"/>
        <family val="1"/>
        <charset val="204"/>
      </rPr>
      <t>Конденсатор мбм 160в 0,50 мкф 6281175745</t>
    </r>
  </si>
  <si>
    <r>
      <rPr>
        <sz val="10"/>
        <rFont val="Times New Roman"/>
        <family val="1"/>
        <charset val="204"/>
      </rPr>
      <t>Конденсатор МБМ 160В 1 МКФ 6281175755</t>
    </r>
  </si>
  <si>
    <r>
      <rPr>
        <sz val="10"/>
        <rFont val="Times New Roman"/>
        <family val="1"/>
        <charset val="204"/>
      </rPr>
      <t>Конденсатор мбм 250в 0,25 мкф 6281175835</t>
    </r>
  </si>
  <si>
    <r>
      <rPr>
        <sz val="10"/>
        <rFont val="Times New Roman"/>
        <family val="1"/>
        <charset val="204"/>
      </rPr>
      <t>Конденсатор мбм 250в 1,0 мкф 6281175855</t>
    </r>
  </si>
  <si>
    <r>
      <rPr>
        <sz val="10"/>
        <rFont val="Times New Roman"/>
        <family val="1"/>
        <charset val="204"/>
      </rPr>
      <t>Конденсатор мбм 500в 0,1 мкф 6281175935</t>
    </r>
  </si>
  <si>
    <r>
      <rPr>
        <sz val="10"/>
        <rFont val="Times New Roman"/>
        <family val="1"/>
        <charset val="204"/>
      </rPr>
      <t>Конденсатор мбм 750в 0,10 мкф 6281176045</t>
    </r>
  </si>
  <si>
    <r>
      <rPr>
        <sz val="10"/>
        <rFont val="Times New Roman"/>
        <family val="1"/>
        <charset val="204"/>
      </rPr>
      <t>Конденсатор мбм 750в 0,25 мкф 6281176055</t>
    </r>
  </si>
  <si>
    <r>
      <rPr>
        <sz val="10"/>
        <rFont val="Times New Roman"/>
        <family val="1"/>
        <charset val="204"/>
      </rPr>
      <t>Конденсатор сгм 1 250 в 100 пф
1311411705</t>
    </r>
  </si>
  <si>
    <r>
      <rPr>
        <sz val="10"/>
        <rFont val="Times New Roman"/>
        <family val="1"/>
        <charset val="204"/>
      </rPr>
      <t>Конденсатор сгм 1 250 в 120 пф
6242606215</t>
    </r>
  </si>
  <si>
    <r>
      <rPr>
        <sz val="10"/>
        <rFont val="Times New Roman"/>
        <family val="1"/>
        <charset val="204"/>
      </rPr>
      <t>Конденсатор сгм 1 250 в 150 пф
6242606235</t>
    </r>
  </si>
  <si>
    <r>
      <rPr>
        <sz val="10"/>
        <rFont val="Times New Roman"/>
        <family val="1"/>
        <charset val="204"/>
      </rPr>
      <t>Конденсатор сгм 1 250 в 160 пф
1311411845</t>
    </r>
  </si>
  <si>
    <r>
      <rPr>
        <sz val="10"/>
        <rFont val="Times New Roman"/>
        <family val="1"/>
        <charset val="204"/>
      </rPr>
      <t>Конденсатор сгм 1 250 в 200 пф
1311411865</t>
    </r>
  </si>
  <si>
    <r>
      <rPr>
        <sz val="10"/>
        <rFont val="Times New Roman"/>
        <family val="1"/>
        <charset val="204"/>
      </rPr>
      <t>Конденсатор сгм 1 250 в 220 пф
6242606275</t>
    </r>
  </si>
  <si>
    <r>
      <rPr>
        <sz val="10"/>
        <rFont val="Times New Roman"/>
        <family val="1"/>
        <charset val="204"/>
      </rPr>
      <t>Конденсатор сгм 1 250 в 240 пф
6242606285</t>
    </r>
  </si>
  <si>
    <r>
      <rPr>
        <sz val="10"/>
        <rFont val="Times New Roman"/>
        <family val="1"/>
        <charset val="204"/>
      </rPr>
      <t>Конденсатор сгм 1 250 в 270 пф
6242606275</t>
    </r>
  </si>
  <si>
    <r>
      <rPr>
        <sz val="10"/>
        <rFont val="Times New Roman"/>
        <family val="1"/>
        <charset val="204"/>
      </rPr>
      <t>Конденсатор сгм 1 250 в 300 пф
6242606315</t>
    </r>
  </si>
  <si>
    <r>
      <rPr>
        <sz val="10"/>
        <rFont val="Times New Roman"/>
        <family val="1"/>
        <charset val="204"/>
      </rPr>
      <t>Конденсатор сгм 1 250 в 330 пф
1311411925</t>
    </r>
  </si>
  <si>
    <r>
      <rPr>
        <sz val="10"/>
        <rFont val="Times New Roman"/>
        <family val="1"/>
        <charset val="204"/>
      </rPr>
      <t>Конденсатор сгм 1 250 в 360 пф
1311411925</t>
    </r>
  </si>
  <si>
    <r>
      <rPr>
        <sz val="10"/>
        <rFont val="Times New Roman"/>
        <family val="1"/>
        <charset val="204"/>
      </rPr>
      <t>Конденсатор сгм 1 250 в 390 пф
6242606345</t>
    </r>
  </si>
  <si>
    <r>
      <rPr>
        <sz val="10"/>
        <rFont val="Times New Roman"/>
        <family val="1"/>
        <charset val="204"/>
      </rPr>
      <t>Конденсатор сгм 1 250 в 470 пф
6242606365</t>
    </r>
  </si>
  <si>
    <r>
      <rPr>
        <sz val="10"/>
        <rFont val="Times New Roman"/>
        <family val="1"/>
        <charset val="204"/>
      </rPr>
      <t>Конденсатор сгм 1 250 в 560 пф
6242606385</t>
    </r>
  </si>
  <si>
    <r>
      <rPr>
        <sz val="10"/>
        <rFont val="Times New Roman"/>
        <family val="1"/>
        <charset val="204"/>
      </rPr>
      <t>Конденсатор сгм 1 250 в 75 пф
1311411755</t>
    </r>
  </si>
  <si>
    <r>
      <rPr>
        <sz val="10"/>
        <rFont val="Times New Roman"/>
        <family val="1"/>
        <charset val="204"/>
      </rPr>
      <t>Конденсатор сгм 1 250 в 82 пф
1311411765</t>
    </r>
  </si>
  <si>
    <r>
      <rPr>
        <sz val="10"/>
        <rFont val="Times New Roman"/>
        <family val="1"/>
        <charset val="204"/>
      </rPr>
      <t>Конденсатор сгм 2 250 в 1000 пф
131141215</t>
    </r>
  </si>
  <si>
    <r>
      <rPr>
        <sz val="10"/>
        <rFont val="Times New Roman"/>
        <family val="1"/>
        <charset val="204"/>
      </rPr>
      <t>Конденсатор сгм 2 250 в 1200 пф
131141217</t>
    </r>
  </si>
  <si>
    <r>
      <rPr>
        <sz val="10"/>
        <rFont val="Times New Roman"/>
        <family val="1"/>
        <charset val="204"/>
      </rPr>
      <t>Конденсатор сгм 2 250 в 620 пф
6242608115</t>
    </r>
  </si>
  <si>
    <r>
      <rPr>
        <sz val="10"/>
        <rFont val="Times New Roman"/>
        <family val="1"/>
        <charset val="204"/>
      </rPr>
      <t>Конденсатор сгм 2 250 в 680 пф
6242608125</t>
    </r>
  </si>
  <si>
    <r>
      <rPr>
        <sz val="10"/>
        <rFont val="Times New Roman"/>
        <family val="1"/>
        <charset val="204"/>
      </rPr>
      <t>Конденсатор сгм 2 250 в 750 пф
6242608135</t>
    </r>
  </si>
  <si>
    <r>
      <rPr>
        <sz val="10"/>
        <rFont val="Times New Roman"/>
        <family val="1"/>
        <charset val="204"/>
      </rPr>
      <t>Конденсатор сгм 2 250 в 820 пф
1311412135</t>
    </r>
  </si>
  <si>
    <r>
      <rPr>
        <sz val="10"/>
        <rFont val="Times New Roman"/>
        <family val="1"/>
        <charset val="204"/>
      </rPr>
      <t>Конденсатор сгм 2 250 в 910 пф
1311412145</t>
    </r>
  </si>
  <si>
    <r>
      <rPr>
        <sz val="10"/>
        <rFont val="Times New Roman"/>
        <family val="1"/>
        <charset val="204"/>
      </rPr>
      <t>Конденсатор сгм 3 1000 в 1500 пф
62426146</t>
    </r>
  </si>
  <si>
    <r>
      <rPr>
        <sz val="10"/>
        <rFont val="Times New Roman"/>
        <family val="1"/>
        <charset val="204"/>
      </rPr>
      <t>Конденсатор сгм 3 1000 в 430 пф
131142227</t>
    </r>
  </si>
  <si>
    <r>
      <rPr>
        <sz val="10"/>
        <rFont val="Times New Roman"/>
        <family val="1"/>
        <charset val="204"/>
      </rPr>
      <t>Конденсатор сгм 3 1000 в 820 пф
131142655</t>
    </r>
  </si>
  <si>
    <r>
      <rPr>
        <sz val="10"/>
        <rFont val="Times New Roman"/>
        <family val="1"/>
        <charset val="204"/>
      </rPr>
      <t>Конденсатор сгм 3 1600 в 270 пф
131142642</t>
    </r>
  </si>
  <si>
    <r>
      <rPr>
        <sz val="10"/>
        <rFont val="Times New Roman"/>
        <family val="1"/>
        <charset val="204"/>
      </rPr>
      <t>Конденсатор сгм 3 1600 в 510 пф
131142649</t>
    </r>
  </si>
  <si>
    <r>
      <rPr>
        <sz val="10"/>
        <rFont val="Times New Roman"/>
        <family val="1"/>
        <charset val="204"/>
      </rPr>
      <t>Конденсатор сгм 3 500 в 1200 пф
624261027</t>
    </r>
  </si>
  <si>
    <r>
      <rPr>
        <sz val="10"/>
        <rFont val="Times New Roman"/>
        <family val="1"/>
        <charset val="204"/>
      </rPr>
      <t>Конденсатор сгм 3 500 в 1300 пф
624261028</t>
    </r>
  </si>
  <si>
    <r>
      <rPr>
        <sz val="10"/>
        <rFont val="Times New Roman"/>
        <family val="1"/>
        <charset val="204"/>
      </rPr>
      <t>Конденсатор сгм 3 500 в 1500 пф
624261029</t>
    </r>
  </si>
  <si>
    <r>
      <rPr>
        <sz val="10"/>
        <rFont val="Times New Roman"/>
        <family val="1"/>
        <charset val="204"/>
      </rPr>
      <t>Конденсатор сгм 3 500 в 200 пф
6242610065</t>
    </r>
  </si>
  <si>
    <r>
      <rPr>
        <sz val="10"/>
        <rFont val="Times New Roman"/>
        <family val="1"/>
        <charset val="204"/>
      </rPr>
      <t>Конденсатор сгм 3 500 в 2000 пф
624261033</t>
    </r>
  </si>
  <si>
    <r>
      <rPr>
        <sz val="10"/>
        <rFont val="Times New Roman"/>
        <family val="1"/>
        <charset val="204"/>
      </rPr>
      <t>Конденсатор сгм 3 500 в 220 пф
6242610075</t>
    </r>
  </si>
  <si>
    <r>
      <rPr>
        <sz val="10"/>
        <rFont val="Times New Roman"/>
        <family val="1"/>
        <charset val="204"/>
      </rPr>
      <t>Конденсатор сгм 3 500 в 2200 пф
624261034</t>
    </r>
  </si>
  <si>
    <r>
      <rPr>
        <sz val="10"/>
        <rFont val="Times New Roman"/>
        <family val="1"/>
        <charset val="204"/>
      </rPr>
      <t>Конденсатор сгм 3 500 в 2400 пф
624261035</t>
    </r>
  </si>
  <si>
    <r>
      <rPr>
        <sz val="10"/>
        <rFont val="Times New Roman"/>
        <family val="1"/>
        <charset val="204"/>
      </rPr>
      <t>Конденсатор сгм 3 500 в 270 пф
6242610095</t>
    </r>
  </si>
  <si>
    <r>
      <rPr>
        <sz val="10"/>
        <rFont val="Times New Roman"/>
        <family val="1"/>
        <charset val="204"/>
      </rPr>
      <t>Конденсатор сгм 3 500 в 300 пф
6242611915</t>
    </r>
  </si>
  <si>
    <r>
      <rPr>
        <sz val="10"/>
        <rFont val="Times New Roman"/>
        <family val="1"/>
        <charset val="204"/>
      </rPr>
      <t>Конденсатор сгм 3 500 в 3300 пф
624261038</t>
    </r>
  </si>
  <si>
    <r>
      <rPr>
        <sz val="10"/>
        <rFont val="Times New Roman"/>
        <family val="1"/>
        <charset val="204"/>
      </rPr>
      <t>Конденсатор сгм 3 500 в 3900 пф
624261041</t>
    </r>
  </si>
  <si>
    <r>
      <rPr>
        <sz val="10"/>
        <rFont val="Times New Roman"/>
        <family val="1"/>
        <charset val="204"/>
      </rPr>
      <t>Конденсатор сгм 3 500 в 4300 пф
624261042</t>
    </r>
  </si>
  <si>
    <r>
      <rPr>
        <sz val="10"/>
        <rFont val="Times New Roman"/>
        <family val="1"/>
        <charset val="204"/>
      </rPr>
      <t>Конденсатор сгм 3 500 в 510 пф
6242610175</t>
    </r>
  </si>
  <si>
    <r>
      <rPr>
        <sz val="10"/>
        <rFont val="Times New Roman"/>
        <family val="1"/>
        <charset val="204"/>
      </rPr>
      <t>Конденсатор сгм 3 500 в 560 пф
6242610185</t>
    </r>
  </si>
  <si>
    <r>
      <rPr>
        <sz val="10"/>
        <rFont val="Times New Roman"/>
        <family val="1"/>
        <charset val="204"/>
      </rPr>
      <t>Конденсатор сгм 4 1000 6800
6242621995</t>
    </r>
  </si>
  <si>
    <r>
      <rPr>
        <sz val="10"/>
        <rFont val="Times New Roman"/>
        <family val="1"/>
        <charset val="204"/>
      </rPr>
      <t>Конденсатор сгм 4 1000 в 4700
6242621955</t>
    </r>
  </si>
  <si>
    <r>
      <rPr>
        <sz val="10"/>
        <rFont val="Times New Roman"/>
        <family val="1"/>
        <charset val="204"/>
      </rPr>
      <t>Конденсатор сгм 4 1000в б 6200
пф 6242621</t>
    </r>
  </si>
  <si>
    <r>
      <rPr>
        <sz val="10"/>
        <rFont val="Times New Roman"/>
        <family val="1"/>
        <charset val="204"/>
      </rPr>
      <t>Конденсатор сгм 4 1600 3300
1311433135</t>
    </r>
  </si>
  <si>
    <r>
      <rPr>
        <sz val="10"/>
        <rFont val="Times New Roman"/>
        <family val="1"/>
        <charset val="204"/>
      </rPr>
      <t>Конденсатор сгм 4 250 в 0,01 мкф
62426201</t>
    </r>
  </si>
  <si>
    <r>
      <rPr>
        <sz val="10"/>
        <rFont val="Times New Roman"/>
        <family val="1"/>
        <charset val="204"/>
      </rPr>
      <t>Конденсатор сгм 4 250 в 6800
6242620115</t>
    </r>
  </si>
  <si>
    <r>
      <rPr>
        <sz val="10"/>
        <rFont val="Times New Roman"/>
        <family val="1"/>
        <charset val="204"/>
      </rPr>
      <t>Конденсатор сгм 4 250 в 8200
6242620135</t>
    </r>
  </si>
  <si>
    <r>
      <rPr>
        <sz val="10"/>
        <rFont val="Times New Roman"/>
        <family val="1"/>
        <charset val="204"/>
      </rPr>
      <t>Конденсатор сгм 4 250 в 9100
6242620145</t>
    </r>
  </si>
  <si>
    <r>
      <rPr>
        <sz val="10"/>
        <rFont val="Times New Roman"/>
        <family val="1"/>
        <charset val="204"/>
      </rPr>
      <t>Конденсатор сгм 4 250в 0,010 мкф
624262</t>
    </r>
  </si>
  <si>
    <r>
      <rPr>
        <sz val="10"/>
        <rFont val="Times New Roman"/>
        <family val="1"/>
        <charset val="204"/>
      </rPr>
      <t>Конденсатор сгм 4 500 в 4700
6242620915</t>
    </r>
  </si>
  <si>
    <r>
      <rPr>
        <sz val="10"/>
        <rFont val="Times New Roman"/>
        <family val="1"/>
        <charset val="204"/>
      </rPr>
      <t>Конденсатор сгм 4 500 в 5100
6242620925</t>
    </r>
  </si>
  <si>
    <r>
      <rPr>
        <sz val="10"/>
        <rFont val="Times New Roman"/>
        <family val="1"/>
        <charset val="204"/>
      </rPr>
      <t>Конденсатор сгм 4 500 в 5600
6242620935</t>
    </r>
  </si>
  <si>
    <r>
      <rPr>
        <sz val="10"/>
        <rFont val="Times New Roman"/>
        <family val="1"/>
        <charset val="204"/>
      </rPr>
      <t>Конденсатор сгм 4 500в 6200 пф
62426209</t>
    </r>
  </si>
  <si>
    <r>
      <rPr>
        <sz val="10"/>
        <rFont val="Times New Roman"/>
        <family val="1"/>
        <charset val="204"/>
      </rPr>
      <t>Конденсатор фгт и 15 кв 0,002 мкф 0076150</t>
    </r>
  </si>
  <si>
    <r>
      <rPr>
        <sz val="10"/>
        <rFont val="Times New Roman"/>
        <family val="1"/>
        <charset val="204"/>
      </rPr>
      <t>Конденсатор фгт и 25кв 1800 пф 6261425365</t>
    </r>
  </si>
  <si>
    <r>
      <rPr>
        <sz val="10"/>
        <rFont val="Times New Roman"/>
        <family val="1"/>
        <charset val="204"/>
      </rPr>
      <t>Конденсатор фгти 20кв 2200 пф 6261425345</t>
    </r>
  </si>
  <si>
    <r>
      <rPr>
        <sz val="10"/>
        <rFont val="Times New Roman"/>
        <family val="1"/>
        <charset val="204"/>
      </rPr>
      <t>Конденсатор эгц  20в 100 мкф.
6271004765</t>
    </r>
  </si>
  <si>
    <r>
      <rPr>
        <sz val="10"/>
        <rFont val="Times New Roman"/>
        <family val="1"/>
        <charset val="204"/>
      </rPr>
      <t>Конденсатор эгц  20в 2000 мкф.
627100481</t>
    </r>
  </si>
  <si>
    <r>
      <rPr>
        <sz val="10"/>
        <rFont val="Times New Roman"/>
        <family val="1"/>
        <charset val="204"/>
      </rPr>
      <t>Конденсатор эгц 150в 50мкф 6271004055</t>
    </r>
  </si>
  <si>
    <r>
      <rPr>
        <sz val="10"/>
        <rFont val="Times New Roman"/>
        <family val="1"/>
        <charset val="204"/>
      </rPr>
      <t>Конденсатор эгц 30 50в 6271003875</t>
    </r>
  </si>
  <si>
    <r>
      <rPr>
        <sz val="10"/>
        <rFont val="Times New Roman"/>
        <family val="1"/>
        <charset val="204"/>
      </rPr>
      <t>Конденсатор эгц 300в 10мкф 6271004085</t>
    </r>
  </si>
  <si>
    <r>
      <rPr>
        <sz val="10"/>
        <rFont val="Times New Roman"/>
        <family val="1"/>
        <charset val="204"/>
      </rPr>
      <t>Конденсатор эгц 300в 50мкф 6271005395</t>
    </r>
  </si>
  <si>
    <r>
      <rPr>
        <sz val="10"/>
        <rFont val="Times New Roman"/>
        <family val="1"/>
        <charset val="204"/>
      </rPr>
      <t>Конденсатор эгц 450в 10мкф 6271005565</t>
    </r>
  </si>
  <si>
    <r>
      <rPr>
        <sz val="10"/>
        <rFont val="Times New Roman"/>
        <family val="1"/>
        <charset val="204"/>
      </rPr>
      <t>Конденсатор эгц 50в 100мкф 6271003895</t>
    </r>
  </si>
  <si>
    <r>
      <rPr>
        <sz val="10"/>
        <rFont val="Times New Roman"/>
        <family val="1"/>
        <charset val="204"/>
      </rPr>
      <t>Конденсатор эгц 50в 200мкф 6271003915</t>
    </r>
  </si>
  <si>
    <r>
      <rPr>
        <sz val="10"/>
        <rFont val="Times New Roman"/>
        <family val="1"/>
        <charset val="204"/>
      </rPr>
      <t>Конденсатор ЭГЦ 8в 50мкф 6271003335</t>
    </r>
  </si>
  <si>
    <r>
      <rPr>
        <sz val="10"/>
        <rFont val="Times New Roman"/>
        <family val="1"/>
        <charset val="204"/>
      </rPr>
      <t>Конденсатор эгц а 8 в 500 мкф м 627100336</t>
    </r>
  </si>
  <si>
    <r>
      <rPr>
        <sz val="10"/>
        <rFont val="Times New Roman"/>
        <family val="1"/>
        <charset val="204"/>
      </rPr>
      <t>Конденсатор эгц б 30в 100 мкф ом 62710049</t>
    </r>
  </si>
  <si>
    <r>
      <rPr>
        <sz val="10"/>
        <rFont val="Times New Roman"/>
        <family val="1"/>
        <charset val="204"/>
      </rPr>
      <t>Конденсатор эмм 10 в 10 мкф
0077070083</t>
    </r>
  </si>
  <si>
    <r>
      <rPr>
        <sz val="10"/>
        <rFont val="Times New Roman"/>
        <family val="1"/>
        <charset val="204"/>
      </rPr>
      <t>Конденсатор эмм 10 в 15 мкф
0077070101</t>
    </r>
  </si>
  <si>
    <r>
      <rPr>
        <sz val="10"/>
        <rFont val="Times New Roman"/>
        <family val="1"/>
        <charset val="204"/>
      </rPr>
      <t>Конденсатор эмм 10 в 5 мкф
0077070066</t>
    </r>
  </si>
  <si>
    <r>
      <rPr>
        <sz val="10"/>
        <rFont val="Times New Roman"/>
        <family val="1"/>
        <charset val="204"/>
      </rPr>
      <t>Конденсатор эмм 100 в 0,5 мкф
0077070016</t>
    </r>
  </si>
  <si>
    <r>
      <rPr>
        <sz val="10"/>
        <rFont val="Times New Roman"/>
        <family val="1"/>
        <charset val="204"/>
      </rPr>
      <t>Конденсатор эмм 10в 30мкф 0077070069</t>
    </r>
  </si>
  <si>
    <r>
      <rPr>
        <sz val="10"/>
        <rFont val="Times New Roman"/>
        <family val="1"/>
        <charset val="204"/>
      </rPr>
      <t>Конденсатор эмм 15 в 10 мкф
0077070085</t>
    </r>
  </si>
  <si>
    <r>
      <rPr>
        <sz val="10"/>
        <rFont val="Times New Roman"/>
        <family val="1"/>
        <charset val="204"/>
      </rPr>
      <t>Конденсатор эмм 15 в 25 мкф
0077070137</t>
    </r>
  </si>
  <si>
    <r>
      <rPr>
        <sz val="10"/>
        <rFont val="Times New Roman"/>
        <family val="1"/>
        <charset val="204"/>
      </rPr>
      <t>Конденсатор эмм 20 в 15 мкф
0077070106</t>
    </r>
  </si>
  <si>
    <r>
      <rPr>
        <sz val="10"/>
        <rFont val="Times New Roman"/>
        <family val="1"/>
        <charset val="204"/>
      </rPr>
      <t>Конденсатор эмм 20 в 2 мкф
0077070043</t>
    </r>
  </si>
  <si>
    <r>
      <rPr>
        <sz val="10"/>
        <rFont val="Times New Roman"/>
        <family val="1"/>
        <charset val="204"/>
      </rPr>
      <t>Конденсатор эмм 20 в 3 мкф
0077070056</t>
    </r>
  </si>
  <si>
    <r>
      <rPr>
        <sz val="10"/>
        <rFont val="Times New Roman"/>
        <family val="1"/>
        <charset val="204"/>
      </rPr>
      <t>Конденсатор эмм 20 в 5 мкф
0077070070</t>
    </r>
  </si>
  <si>
    <r>
      <rPr>
        <sz val="10"/>
        <rFont val="Times New Roman"/>
        <family val="1"/>
        <charset val="204"/>
      </rPr>
      <t>Конденсатор эмм 30 в 1 мкф
0077070032</t>
    </r>
  </si>
  <si>
    <r>
      <rPr>
        <sz val="10"/>
        <rFont val="Times New Roman"/>
        <family val="1"/>
        <charset val="204"/>
      </rPr>
      <t>Конденсатор эмм 30 в 10 мкф
0077070090</t>
    </r>
  </si>
  <si>
    <r>
      <rPr>
        <sz val="10"/>
        <rFont val="Times New Roman"/>
        <family val="1"/>
        <charset val="204"/>
      </rPr>
      <t>Конденсатор эмм 4 в 20 мкф
0077070112</t>
    </r>
  </si>
  <si>
    <r>
      <rPr>
        <sz val="10"/>
        <rFont val="Times New Roman"/>
        <family val="1"/>
        <charset val="204"/>
      </rPr>
      <t>Конденсатор эмм 4 в 25 мкф
0077070134</t>
    </r>
  </si>
  <si>
    <r>
      <rPr>
        <sz val="10"/>
        <rFont val="Times New Roman"/>
        <family val="1"/>
        <charset val="204"/>
      </rPr>
      <t>Конденсатор эмм 4 в 50 мкф
0077070143</t>
    </r>
  </si>
  <si>
    <r>
      <rPr>
        <sz val="10"/>
        <rFont val="Times New Roman"/>
        <family val="1"/>
        <charset val="204"/>
      </rPr>
      <t>Конденсатор эмм 6 в 10 мкф
0077070116</t>
    </r>
  </si>
  <si>
    <r>
      <rPr>
        <sz val="10"/>
        <rFont val="Times New Roman"/>
        <family val="1"/>
        <charset val="204"/>
      </rPr>
      <t>Конденсатор эмм 6 в 15 мкф
0077070057</t>
    </r>
  </si>
  <si>
    <r>
      <rPr>
        <sz val="10"/>
        <rFont val="Times New Roman"/>
        <family val="1"/>
        <charset val="204"/>
      </rPr>
      <t>Конденсатор эмм 6 в 40 мкф
0077070140</t>
    </r>
  </si>
  <si>
    <r>
      <rPr>
        <sz val="10"/>
        <rFont val="Times New Roman"/>
        <family val="1"/>
        <charset val="204"/>
      </rPr>
      <t>Конденсатор эмм 60 в 10 мкф
0077070093</t>
    </r>
  </si>
  <si>
    <r>
      <rPr>
        <sz val="10"/>
        <rFont val="Times New Roman"/>
        <family val="1"/>
        <charset val="204"/>
      </rPr>
      <t>Конденсатор эмм 60 в 3 мкф
0077070058</t>
    </r>
  </si>
  <si>
    <r>
      <rPr>
        <sz val="10"/>
        <rFont val="Times New Roman"/>
        <family val="1"/>
        <charset val="204"/>
      </rPr>
      <t>Конденсатор эмм 60 в 5 мкф
0077070074</t>
    </r>
  </si>
  <si>
    <r>
      <rPr>
        <sz val="10"/>
        <rFont val="Times New Roman"/>
        <family val="1"/>
        <charset val="204"/>
      </rPr>
      <t>Контактор КНЕ-030У 27В</t>
    </r>
  </si>
  <si>
    <r>
      <rPr>
        <sz val="10"/>
        <rFont val="Times New Roman"/>
        <family val="1"/>
        <charset val="204"/>
      </rPr>
      <t>Контактор ТКД-133ДОД</t>
    </r>
  </si>
  <si>
    <r>
      <rPr>
        <sz val="10"/>
        <rFont val="Times New Roman"/>
        <family val="1"/>
        <charset val="204"/>
      </rPr>
      <t>Контактор тке-54 пд1</t>
    </r>
  </si>
  <si>
    <r>
      <rPr>
        <sz val="10"/>
        <rFont val="Times New Roman"/>
        <family val="1"/>
        <charset val="204"/>
      </rPr>
      <t>Кронштейн с призмой Г45.30.337 к ЗИП ПМК-453</t>
    </r>
  </si>
  <si>
    <r>
      <rPr>
        <sz val="10"/>
        <rFont val="Times New Roman"/>
        <family val="1"/>
        <charset val="204"/>
      </rPr>
      <t>Крышка 2-М18х1-1С</t>
    </r>
  </si>
  <si>
    <r>
      <rPr>
        <sz val="10"/>
        <rFont val="Times New Roman"/>
        <family val="1"/>
        <charset val="204"/>
      </rPr>
      <t>Крышка 2-М39х1,5-1С</t>
    </r>
  </si>
  <si>
    <r>
      <rPr>
        <sz val="10"/>
        <rFont val="Times New Roman"/>
        <family val="1"/>
        <charset val="204"/>
      </rPr>
      <t>Лампа  6С19П-ВР</t>
    </r>
  </si>
  <si>
    <r>
      <rPr>
        <sz val="10"/>
        <rFont val="Times New Roman"/>
        <family val="1"/>
        <charset val="204"/>
      </rPr>
      <t>Лампа  А28-40</t>
    </r>
  </si>
  <si>
    <r>
      <rPr>
        <sz val="10"/>
        <rFont val="Times New Roman"/>
        <family val="1"/>
        <charset val="204"/>
      </rPr>
      <t>Лампа  СМ 28-20 b15d</t>
    </r>
  </si>
  <si>
    <r>
      <rPr>
        <sz val="10"/>
        <rFont val="Times New Roman"/>
        <family val="1"/>
        <charset val="204"/>
      </rPr>
      <t>Лампа  СМН 10-55</t>
    </r>
  </si>
  <si>
    <r>
      <rPr>
        <sz val="10"/>
        <rFont val="Times New Roman"/>
        <family val="1"/>
        <charset val="204"/>
      </rPr>
      <t>Лампа СМН-6,3-20</t>
    </r>
  </si>
  <si>
    <r>
      <rPr>
        <sz val="10"/>
        <rFont val="Times New Roman"/>
        <family val="1"/>
        <charset val="204"/>
      </rPr>
      <t>Лампа СМН-6,3-20-2</t>
    </r>
  </si>
  <si>
    <r>
      <rPr>
        <sz val="10"/>
        <rFont val="Times New Roman"/>
        <family val="1"/>
        <charset val="204"/>
      </rPr>
      <t>Лампа 1П24Б-В</t>
    </r>
  </si>
  <si>
    <r>
      <rPr>
        <sz val="10"/>
        <rFont val="Times New Roman"/>
        <family val="1"/>
        <charset val="204"/>
      </rPr>
      <t>Лампа 6Ж 49 П-ДРУ</t>
    </r>
  </si>
  <si>
    <r>
      <rPr>
        <sz val="10"/>
        <rFont val="Times New Roman"/>
        <family val="1"/>
        <charset val="204"/>
      </rPr>
      <t>Лампа 6П14П-ЕВ</t>
    </r>
  </si>
  <si>
    <r>
      <rPr>
        <sz val="10"/>
        <rFont val="Times New Roman"/>
        <family val="1"/>
        <charset val="204"/>
      </rPr>
      <t>Лампа автомобильная А26-25</t>
    </r>
  </si>
  <si>
    <r>
      <rPr>
        <sz val="10"/>
        <rFont val="Times New Roman"/>
        <family val="1"/>
        <charset val="204"/>
      </rPr>
      <t>Лампа ГС-13</t>
    </r>
  </si>
  <si>
    <r>
      <rPr>
        <sz val="10"/>
        <rFont val="Times New Roman"/>
        <family val="1"/>
        <charset val="204"/>
      </rPr>
      <t>Лампа ГУ-50 генераторная</t>
    </r>
  </si>
  <si>
    <r>
      <rPr>
        <sz val="10"/>
        <rFont val="Times New Roman"/>
        <family val="1"/>
        <charset val="204"/>
      </rPr>
      <t>Лампа ГУ-74Б генераторная лампа</t>
    </r>
  </si>
  <si>
    <r>
      <rPr>
        <sz val="10"/>
        <rFont val="Times New Roman"/>
        <family val="1"/>
        <charset val="204"/>
      </rPr>
      <t>Лампа МН-3,5-0,26  е10</t>
    </r>
  </si>
  <si>
    <r>
      <rPr>
        <sz val="10"/>
        <rFont val="Times New Roman"/>
        <family val="1"/>
        <charset val="204"/>
      </rPr>
      <t>Лампа МН-36-0,12 В9S/14</t>
    </r>
  </si>
  <si>
    <r>
      <rPr>
        <sz val="10"/>
        <rFont val="Times New Roman"/>
        <family val="1"/>
        <charset val="204"/>
      </rPr>
      <t>Лампа МН-7</t>
    </r>
  </si>
  <si>
    <r>
      <rPr>
        <sz val="10"/>
        <rFont val="Times New Roman"/>
        <family val="1"/>
        <charset val="204"/>
      </rPr>
      <t>Лампа МН26-0,12</t>
    </r>
  </si>
  <si>
    <r>
      <rPr>
        <sz val="10"/>
        <rFont val="Times New Roman"/>
        <family val="1"/>
        <charset val="204"/>
      </rPr>
      <t>Лампа ПЖЗ-27-110</t>
    </r>
  </si>
  <si>
    <r>
      <rPr>
        <sz val="10"/>
        <rFont val="Times New Roman"/>
        <family val="1"/>
        <charset val="204"/>
      </rPr>
      <t>Лампа подсветки КМ 48-50</t>
    </r>
  </si>
  <si>
    <r>
      <rPr>
        <sz val="10"/>
        <rFont val="Times New Roman"/>
        <family val="1"/>
        <charset val="204"/>
      </rPr>
      <t>Лампа подсветки КМ12-90</t>
    </r>
  </si>
  <si>
    <r>
      <rPr>
        <sz val="10"/>
        <rFont val="Times New Roman"/>
        <family val="1"/>
        <charset val="204"/>
      </rPr>
      <t>Лампа подсветки МН6,3-1,6Вт</t>
    </r>
  </si>
  <si>
    <r>
      <rPr>
        <sz val="10"/>
        <rFont val="Times New Roman"/>
        <family val="1"/>
        <charset val="204"/>
      </rPr>
      <t>Лампа подсветки РН110-15</t>
    </r>
  </si>
  <si>
    <r>
      <rPr>
        <sz val="10"/>
        <rFont val="Times New Roman"/>
        <family val="1"/>
        <charset val="204"/>
      </rPr>
      <t>Лампа подсветки РН127-8 В15d</t>
    </r>
  </si>
  <si>
    <r>
      <rPr>
        <sz val="10"/>
        <rFont val="Times New Roman"/>
        <family val="1"/>
        <charset val="204"/>
      </rPr>
      <t>Лампа подсветки см 13-25</t>
    </r>
  </si>
  <si>
    <r>
      <rPr>
        <sz val="10"/>
        <rFont val="Times New Roman"/>
        <family val="1"/>
        <charset val="204"/>
      </rPr>
      <t>Лампа подсветки СМ 28-20</t>
    </r>
  </si>
  <si>
    <r>
      <rPr>
        <sz val="10"/>
        <rFont val="Times New Roman"/>
        <family val="1"/>
        <charset val="204"/>
      </rPr>
      <t>Лампа подсветки СМ 28-20 самолетная (2к.)</t>
    </r>
  </si>
  <si>
    <r>
      <rPr>
        <sz val="10"/>
        <rFont val="Times New Roman"/>
        <family val="1"/>
        <charset val="204"/>
      </rPr>
      <t>Лампа подсветки СМ 28-4,8</t>
    </r>
  </si>
  <si>
    <r>
      <rPr>
        <sz val="10"/>
        <rFont val="Times New Roman"/>
        <family val="1"/>
        <charset val="204"/>
      </rPr>
      <t>Лампа подсветки СМ-26-15 В</t>
    </r>
  </si>
  <si>
    <r>
      <rPr>
        <sz val="10"/>
        <rFont val="Times New Roman"/>
        <family val="1"/>
        <charset val="204"/>
      </rPr>
      <t>Лампа подсветки СМ26-25</t>
    </r>
  </si>
  <si>
    <r>
      <rPr>
        <sz val="10"/>
        <rFont val="Times New Roman"/>
        <family val="1"/>
        <charset val="204"/>
      </rPr>
      <t>Лампа подсветки СМН 10-55-1</t>
    </r>
  </si>
  <si>
    <r>
      <rPr>
        <sz val="10"/>
        <rFont val="Times New Roman"/>
        <family val="1"/>
        <charset val="204"/>
      </rPr>
      <t>Лампа подсветки ТЛЗ-1-1</t>
    </r>
  </si>
  <si>
    <r>
      <rPr>
        <sz val="10"/>
        <rFont val="Times New Roman"/>
        <family val="1"/>
        <charset val="204"/>
      </rPr>
      <t>Лампа подсветки ТЛЗ-3-1</t>
    </r>
  </si>
  <si>
    <r>
      <rPr>
        <sz val="10"/>
        <rFont val="Times New Roman"/>
        <family val="1"/>
        <charset val="204"/>
      </rPr>
      <t>Лампа подсветки ТЛОЗ-1</t>
    </r>
  </si>
  <si>
    <r>
      <rPr>
        <sz val="10"/>
        <rFont val="Times New Roman"/>
        <family val="1"/>
        <charset val="204"/>
      </rPr>
      <t>Лампа подсветки ТН 0,2-2</t>
    </r>
  </si>
  <si>
    <r>
      <rPr>
        <sz val="10"/>
        <rFont val="Times New Roman"/>
        <family val="1"/>
        <charset val="204"/>
      </rPr>
      <t>Лампа подсветки ТН28-10</t>
    </r>
  </si>
  <si>
    <r>
      <rPr>
        <sz val="10"/>
        <rFont val="Times New Roman"/>
        <family val="1"/>
        <charset val="204"/>
      </rPr>
      <t>Лампа радио пальчиковая 6Д16Д-Р</t>
    </r>
  </si>
  <si>
    <r>
      <rPr>
        <sz val="10"/>
        <rFont val="Times New Roman"/>
        <family val="1"/>
        <charset val="204"/>
      </rPr>
      <t>Лампа СГ-24-1,2</t>
    </r>
  </si>
  <si>
    <r>
      <rPr>
        <sz val="10"/>
        <rFont val="Times New Roman"/>
        <family val="1"/>
        <charset val="204"/>
      </rPr>
      <t>Лампа СМ 28-10  b15d</t>
    </r>
  </si>
  <si>
    <r>
      <rPr>
        <sz val="10"/>
        <rFont val="Times New Roman"/>
        <family val="1"/>
        <charset val="204"/>
      </rPr>
      <t>Лампа СМ 28х5 2-х контактная</t>
    </r>
  </si>
  <si>
    <r>
      <rPr>
        <sz val="10"/>
        <rFont val="Times New Roman"/>
        <family val="1"/>
        <charset val="204"/>
      </rPr>
      <t>Лампа СМ-28--4,8</t>
    </r>
  </si>
  <si>
    <r>
      <rPr>
        <sz val="10"/>
        <rFont val="Times New Roman"/>
        <family val="1"/>
        <charset val="204"/>
      </rPr>
      <t>Лампа СМ-28-1,5</t>
    </r>
  </si>
  <si>
    <r>
      <rPr>
        <sz val="10"/>
        <rFont val="Times New Roman"/>
        <family val="1"/>
        <charset val="204"/>
      </rPr>
      <t>Лампа СМ-28-2.8</t>
    </r>
  </si>
  <si>
    <r>
      <rPr>
        <sz val="10"/>
        <rFont val="Times New Roman"/>
        <family val="1"/>
        <charset val="204"/>
      </rPr>
      <t>Лампа СМ28-0,05</t>
    </r>
  </si>
  <si>
    <r>
      <rPr>
        <sz val="10"/>
        <rFont val="Times New Roman"/>
        <family val="1"/>
        <charset val="204"/>
      </rPr>
      <t>Лампа СМН 10-55-2</t>
    </r>
  </si>
  <si>
    <r>
      <rPr>
        <sz val="10"/>
        <rFont val="Times New Roman"/>
        <family val="1"/>
        <charset val="204"/>
      </rPr>
      <t>Лампа СМН 6-80-2</t>
    </r>
  </si>
  <si>
    <r>
      <rPr>
        <sz val="10"/>
        <rFont val="Times New Roman"/>
        <family val="1"/>
        <charset val="204"/>
      </rPr>
      <t>Лампа СМН 9-60</t>
    </r>
  </si>
  <si>
    <r>
      <rPr>
        <sz val="10"/>
        <rFont val="Times New Roman"/>
        <family val="1"/>
        <charset val="204"/>
      </rPr>
      <t>Лампа СМН-10-55</t>
    </r>
  </si>
  <si>
    <r>
      <rPr>
        <sz val="10"/>
        <rFont val="Times New Roman"/>
        <family val="1"/>
        <charset val="204"/>
      </rPr>
      <t>Лампа СМН-6.3-20</t>
    </r>
  </si>
  <si>
    <r>
      <rPr>
        <sz val="10"/>
        <rFont val="Times New Roman"/>
        <family val="1"/>
        <charset val="204"/>
      </rPr>
      <t>Лампа ТН 0,3-3</t>
    </r>
  </si>
  <si>
    <r>
      <rPr>
        <sz val="10"/>
        <rFont val="Times New Roman"/>
        <family val="1"/>
        <charset val="204"/>
      </rPr>
      <t>Лампа ТН 0,3-3 В9S/14</t>
    </r>
  </si>
  <si>
    <r>
      <rPr>
        <sz val="10"/>
        <rFont val="Times New Roman"/>
        <family val="1"/>
        <charset val="204"/>
      </rPr>
      <t>Лампа ТН 0,3-3 Е10/13 резьба</t>
    </r>
  </si>
  <si>
    <r>
      <rPr>
        <sz val="10"/>
        <rFont val="Times New Roman"/>
        <family val="1"/>
        <charset val="204"/>
      </rPr>
      <t>Лампа ТН28-10</t>
    </r>
  </si>
  <si>
    <r>
      <rPr>
        <sz val="10"/>
        <rFont val="Times New Roman"/>
        <family val="1"/>
        <charset val="204"/>
      </rPr>
      <t>ЛБВ УВ-9</t>
    </r>
  </si>
  <si>
    <r>
      <rPr>
        <sz val="10"/>
        <rFont val="Times New Roman"/>
        <family val="1"/>
        <charset val="204"/>
      </rPr>
      <t>Линза Г 41.17.531 к ЗИП ПМК-453</t>
    </r>
  </si>
  <si>
    <r>
      <rPr>
        <sz val="10"/>
        <rFont val="Times New Roman"/>
        <family val="1"/>
        <charset val="204"/>
      </rPr>
      <t>Линза склееная Г 44.01.422 к ЗИП ПМК-453</t>
    </r>
  </si>
  <si>
    <r>
      <rPr>
        <sz val="10"/>
        <rFont val="Times New Roman"/>
        <family val="1"/>
        <charset val="204"/>
      </rPr>
      <t>Линия задержки ЛЗТ-2,0-1200в</t>
    </r>
  </si>
  <si>
    <r>
      <rPr>
        <sz val="10"/>
        <rFont val="Times New Roman"/>
        <family val="1"/>
        <charset val="204"/>
      </rPr>
      <t>Маховик вертикальной наводки Г47.64.126 к ЗИП ПМК-453</t>
    </r>
  </si>
  <si>
    <r>
      <rPr>
        <sz val="10"/>
        <rFont val="Times New Roman"/>
        <family val="1"/>
        <charset val="204"/>
      </rPr>
      <t>Микроамперметр М1690А 100-0-
100</t>
    </r>
  </si>
  <si>
    <r>
      <rPr>
        <sz val="10"/>
        <rFont val="Times New Roman"/>
        <family val="1"/>
        <charset val="204"/>
      </rPr>
      <t>Микровыключатель а-801</t>
    </r>
  </si>
  <si>
    <r>
      <rPr>
        <sz val="10"/>
        <rFont val="Times New Roman"/>
        <family val="1"/>
        <charset val="204"/>
      </rPr>
      <t>Микровыключатель а-802</t>
    </r>
  </si>
  <si>
    <r>
      <rPr>
        <sz val="10"/>
        <rFont val="Times New Roman"/>
        <family val="1"/>
        <charset val="204"/>
      </rPr>
      <t>Микровыключатель мп-1-1 6315100005</t>
    </r>
  </si>
  <si>
    <r>
      <rPr>
        <sz val="10"/>
        <rFont val="Times New Roman"/>
        <family val="1"/>
        <charset val="204"/>
      </rPr>
      <t>Микромодуль ИП2-04</t>
    </r>
  </si>
  <si>
    <r>
      <rPr>
        <sz val="10"/>
        <rFont val="Times New Roman"/>
        <family val="1"/>
        <charset val="204"/>
      </rPr>
      <t>Микромодуль УПО-305-002 ИП3-19</t>
    </r>
  </si>
  <si>
    <r>
      <rPr>
        <sz val="10"/>
        <rFont val="Times New Roman"/>
        <family val="1"/>
        <charset val="204"/>
      </rPr>
      <t>Микромодуль УПО-305-009 ИП3-27</t>
    </r>
  </si>
  <si>
    <r>
      <rPr>
        <sz val="10"/>
        <rFont val="Times New Roman"/>
        <family val="1"/>
        <charset val="204"/>
      </rPr>
      <t>Микропереключатель МП-1</t>
    </r>
  </si>
  <si>
    <r>
      <rPr>
        <sz val="10"/>
        <rFont val="Times New Roman"/>
        <family val="1"/>
        <charset val="204"/>
      </rPr>
      <t>Микропереключатель П1М10-1В(1)</t>
    </r>
  </si>
  <si>
    <r>
      <rPr>
        <sz val="10"/>
        <rFont val="Times New Roman"/>
        <family val="1"/>
        <charset val="204"/>
      </rPr>
      <t>Микросхема 119да1б 6331107515</t>
    </r>
  </si>
  <si>
    <r>
      <rPr>
        <sz val="10"/>
        <rFont val="Times New Roman"/>
        <family val="1"/>
        <charset val="204"/>
      </rPr>
      <t>Микросхема 122уд1б 6331108455</t>
    </r>
  </si>
  <si>
    <r>
      <rPr>
        <sz val="10"/>
        <rFont val="Times New Roman"/>
        <family val="1"/>
        <charset val="204"/>
      </rPr>
      <t>Микросхема 130ЛАЗ 90-91 перепроверка 2017г</t>
    </r>
  </si>
  <si>
    <r>
      <rPr>
        <sz val="10"/>
        <rFont val="Times New Roman"/>
        <family val="1"/>
        <charset val="204"/>
      </rPr>
      <t>Микросхема 133ип-2</t>
    </r>
  </si>
  <si>
    <r>
      <rPr>
        <sz val="10"/>
        <rFont val="Times New Roman"/>
        <family val="1"/>
        <charset val="204"/>
      </rPr>
      <t>Микросхема 133ла6 6331110815</t>
    </r>
  </si>
  <si>
    <r>
      <rPr>
        <sz val="10"/>
        <rFont val="Times New Roman"/>
        <family val="1"/>
        <charset val="204"/>
      </rPr>
      <t>Микросхема 155ие6 6331118375</t>
    </r>
  </si>
  <si>
    <r>
      <rPr>
        <sz val="10"/>
        <rFont val="Times New Roman"/>
        <family val="1"/>
        <charset val="204"/>
      </rPr>
      <t>Микросхема 155ие9 6341135181</t>
    </r>
  </si>
  <si>
    <r>
      <rPr>
        <sz val="10"/>
        <rFont val="Times New Roman"/>
        <family val="1"/>
        <charset val="204"/>
      </rPr>
      <t>Микросхема 159нт1в 6331121875</t>
    </r>
  </si>
  <si>
    <r>
      <rPr>
        <sz val="10"/>
        <rFont val="Times New Roman"/>
        <family val="1"/>
        <charset val="204"/>
      </rPr>
      <t>Микросхема 159нт1е 6331121905</t>
    </r>
  </si>
  <si>
    <r>
      <rPr>
        <sz val="10"/>
        <rFont val="Times New Roman"/>
        <family val="1"/>
        <charset val="204"/>
      </rPr>
      <t>Микросхема 164ла7 6331122675</t>
    </r>
  </si>
  <si>
    <r>
      <rPr>
        <sz val="10"/>
        <rFont val="Times New Roman"/>
        <family val="1"/>
        <charset val="204"/>
      </rPr>
      <t>Микросхема 24 LG168-I/P</t>
    </r>
  </si>
  <si>
    <r>
      <rPr>
        <sz val="10"/>
        <rFont val="Times New Roman"/>
        <family val="1"/>
        <charset val="204"/>
      </rPr>
      <t>Микросхема CD 4073-MBR</t>
    </r>
  </si>
  <si>
    <r>
      <rPr>
        <sz val="10"/>
        <rFont val="Times New Roman"/>
        <family val="1"/>
        <charset val="204"/>
      </rPr>
      <t>Микросхема к155лн-3</t>
    </r>
  </si>
  <si>
    <r>
      <rPr>
        <sz val="10"/>
        <rFont val="Times New Roman"/>
        <family val="1"/>
        <charset val="204"/>
      </rPr>
      <t>Микросхема кха-039</t>
    </r>
  </si>
  <si>
    <r>
      <rPr>
        <sz val="10"/>
        <rFont val="Times New Roman"/>
        <family val="1"/>
        <charset val="204"/>
      </rPr>
      <t>Микротумблер мт-з 6315113305</t>
    </r>
  </si>
  <si>
    <r>
      <rPr>
        <sz val="10"/>
        <rFont val="Times New Roman"/>
        <family val="1"/>
        <charset val="204"/>
      </rPr>
      <t>Миллиамперметр М4259 0-5 мА</t>
    </r>
  </si>
  <si>
    <r>
      <rPr>
        <sz val="10"/>
        <rFont val="Times New Roman"/>
        <family val="1"/>
        <charset val="204"/>
      </rPr>
      <t>Модуль СВЧ 1ГИ03-1/02-2(5)</t>
    </r>
  </si>
  <si>
    <r>
      <rPr>
        <sz val="10"/>
        <rFont val="Times New Roman"/>
        <family val="1"/>
        <charset val="204"/>
      </rPr>
      <t>Модуль СВЧ 1ГИ03-2/03-2(5)</t>
    </r>
  </si>
  <si>
    <r>
      <rPr>
        <sz val="10"/>
        <rFont val="Times New Roman"/>
        <family val="1"/>
        <charset val="204"/>
      </rPr>
      <t>Модуль СВЧ 1ГИ03/01-1(5)</t>
    </r>
  </si>
  <si>
    <r>
      <rPr>
        <sz val="10"/>
        <rFont val="Times New Roman"/>
        <family val="1"/>
        <charset val="204"/>
      </rPr>
      <t>Модуль СВЧ 1УИ01-1/02-2(5)</t>
    </r>
  </si>
  <si>
    <r>
      <rPr>
        <sz val="10"/>
        <rFont val="Times New Roman"/>
        <family val="1"/>
        <charset val="204"/>
      </rPr>
      <t>Модуль СВЧ 1УИ01/02-1(5)</t>
    </r>
  </si>
  <si>
    <r>
      <rPr>
        <sz val="10"/>
        <rFont val="Times New Roman"/>
        <family val="1"/>
        <charset val="204"/>
      </rPr>
      <t>Модуль СВЧ 1УИ03-4/05</t>
    </r>
  </si>
  <si>
    <r>
      <rPr>
        <sz val="10"/>
        <rFont val="Times New Roman"/>
        <family val="1"/>
        <charset val="204"/>
      </rPr>
      <t>Обойма Г 47.34.219 к ЗИП ПМК-453</t>
    </r>
  </si>
  <si>
    <r>
      <rPr>
        <sz val="10"/>
        <rFont val="Times New Roman"/>
        <family val="1"/>
        <charset val="204"/>
      </rPr>
      <t>Окулярная часть Г41.33.752 к ЗИП ПМК-453</t>
    </r>
  </si>
  <si>
    <r>
      <rPr>
        <sz val="10"/>
        <rFont val="Times New Roman"/>
        <family val="1"/>
        <charset val="204"/>
      </rPr>
      <t>Панель ламповая для гми-83</t>
    </r>
  </si>
  <si>
    <r>
      <rPr>
        <sz val="10"/>
        <rFont val="Times New Roman"/>
        <family val="1"/>
        <charset val="204"/>
      </rPr>
      <t>Панель ламповая ОПП-7</t>
    </r>
  </si>
  <si>
    <r>
      <rPr>
        <sz val="10"/>
        <rFont val="Times New Roman"/>
        <family val="1"/>
        <charset val="204"/>
      </rPr>
      <t>Панель ламповая ПЛК-9 Д31</t>
    </r>
  </si>
  <si>
    <r>
      <rPr>
        <sz val="10"/>
        <rFont val="Times New Roman"/>
        <family val="1"/>
        <charset val="204"/>
      </rPr>
      <t>Панель ламповая ПЛК-9 Д40</t>
    </r>
  </si>
  <si>
    <r>
      <rPr>
        <sz val="10"/>
        <rFont val="Times New Roman"/>
        <family val="1"/>
        <charset val="204"/>
      </rPr>
      <t>Панель ламповая ПЛК-9 Э46</t>
    </r>
  </si>
  <si>
    <r>
      <rPr>
        <sz val="10"/>
        <rFont val="Times New Roman"/>
        <family val="1"/>
        <charset val="204"/>
      </rPr>
      <t>Панель ламповая ПЛК-9Ф</t>
    </r>
  </si>
  <si>
    <r>
      <rPr>
        <sz val="10"/>
        <rFont val="Times New Roman"/>
        <family val="1"/>
        <charset val="204"/>
      </rPr>
      <t>Панель ПЛК-7 Д38</t>
    </r>
  </si>
  <si>
    <r>
      <rPr>
        <sz val="10"/>
        <rFont val="Times New Roman"/>
        <family val="1"/>
        <charset val="204"/>
      </rPr>
      <t>Патенциометр СП5-2 33 ком</t>
    </r>
  </si>
  <si>
    <r>
      <rPr>
        <sz val="10"/>
        <rFont val="Times New Roman"/>
        <family val="1"/>
        <charset val="204"/>
      </rPr>
      <t>Переключатель  мп-11</t>
    </r>
  </si>
  <si>
    <r>
      <rPr>
        <sz val="10"/>
        <rFont val="Times New Roman"/>
        <family val="1"/>
        <charset val="204"/>
      </rPr>
      <t>Переключатель 11п4нп 6691159922</t>
    </r>
  </si>
  <si>
    <r>
      <rPr>
        <sz val="10"/>
        <rFont val="Times New Roman"/>
        <family val="1"/>
        <charset val="204"/>
      </rPr>
      <t>Переключатель 2ПНГ-15К</t>
    </r>
  </si>
  <si>
    <r>
      <rPr>
        <sz val="10"/>
        <rFont val="Times New Roman"/>
        <family val="1"/>
        <charset val="204"/>
      </rPr>
      <t>Переключатель 2пп-15к-2с</t>
    </r>
  </si>
  <si>
    <r>
      <rPr>
        <sz val="10"/>
        <rFont val="Times New Roman"/>
        <family val="1"/>
        <charset val="204"/>
      </rPr>
      <t>Переключатель 2ппн-45</t>
    </r>
  </si>
  <si>
    <r>
      <rPr>
        <sz val="10"/>
        <rFont val="Times New Roman"/>
        <family val="1"/>
        <charset val="204"/>
      </rPr>
      <t>Переключатель 3п6нпм 6691159908</t>
    </r>
  </si>
  <si>
    <r>
      <rPr>
        <sz val="10"/>
        <rFont val="Times New Roman"/>
        <family val="1"/>
        <charset val="204"/>
      </rPr>
      <t>Переключатель 5п2н пм 6691159913</t>
    </r>
  </si>
  <si>
    <r>
      <rPr>
        <sz val="10"/>
        <rFont val="Times New Roman"/>
        <family val="1"/>
        <charset val="204"/>
      </rPr>
      <t>Переключатель в-45м</t>
    </r>
  </si>
  <si>
    <r>
      <rPr>
        <sz val="10"/>
        <rFont val="Times New Roman"/>
        <family val="1"/>
        <charset val="204"/>
      </rPr>
      <t>Переключатель е6.722.092 8126793092</t>
    </r>
  </si>
  <si>
    <r>
      <rPr>
        <sz val="10"/>
        <rFont val="Times New Roman"/>
        <family val="1"/>
        <charset val="204"/>
      </rPr>
      <t>Переключатель кп-1</t>
    </r>
  </si>
  <si>
    <r>
      <rPr>
        <sz val="10"/>
        <rFont val="Times New Roman"/>
        <family val="1"/>
        <charset val="204"/>
      </rPr>
      <t>Переключатель кп-1т</t>
    </r>
  </si>
  <si>
    <r>
      <rPr>
        <sz val="10"/>
        <rFont val="Times New Roman"/>
        <family val="1"/>
        <charset val="204"/>
      </rPr>
      <t>Переключатель кп-3</t>
    </r>
  </si>
  <si>
    <r>
      <rPr>
        <sz val="10"/>
        <rFont val="Times New Roman"/>
        <family val="1"/>
        <charset val="204"/>
      </rPr>
      <t>Переключатель мп-12</t>
    </r>
  </si>
  <si>
    <r>
      <rPr>
        <sz val="10"/>
        <rFont val="Times New Roman"/>
        <family val="1"/>
        <charset val="204"/>
      </rPr>
      <t>Переключатель мп-12 5 ОЮЗ.602ТУ 92г.</t>
    </r>
  </si>
  <si>
    <r>
      <rPr>
        <sz val="10"/>
        <rFont val="Times New Roman"/>
        <family val="1"/>
        <charset val="204"/>
      </rPr>
      <t>Переключатель мп-7</t>
    </r>
  </si>
  <si>
    <r>
      <rPr>
        <sz val="10"/>
        <rFont val="Times New Roman"/>
        <family val="1"/>
        <charset val="204"/>
      </rPr>
      <t>Переключатель мтд-3</t>
    </r>
  </si>
  <si>
    <r>
      <rPr>
        <sz val="10"/>
        <rFont val="Times New Roman"/>
        <family val="1"/>
        <charset val="204"/>
      </rPr>
      <t>Переключатель п-2к</t>
    </r>
  </si>
  <si>
    <r>
      <rPr>
        <sz val="10"/>
        <rFont val="Times New Roman"/>
        <family val="1"/>
        <charset val="204"/>
      </rPr>
      <t>Переключатель п-2т-1</t>
    </r>
  </si>
  <si>
    <r>
      <rPr>
        <sz val="10"/>
        <rFont val="Times New Roman"/>
        <family val="1"/>
        <charset val="204"/>
      </rPr>
      <t>Переключатель п-2т-3</t>
    </r>
  </si>
  <si>
    <r>
      <rPr>
        <sz val="10"/>
        <rFont val="Times New Roman"/>
        <family val="1"/>
        <charset val="204"/>
      </rPr>
      <t>Переключатель П1Т4-1В</t>
    </r>
  </si>
  <si>
    <r>
      <rPr>
        <sz val="10"/>
        <rFont val="Times New Roman"/>
        <family val="1"/>
        <charset val="204"/>
      </rPr>
      <t>Переключатель п2г3-12п2н</t>
    </r>
  </si>
  <si>
    <r>
      <rPr>
        <sz val="10"/>
        <rFont val="Times New Roman"/>
        <family val="1"/>
        <charset val="204"/>
      </rPr>
      <t>Переключатель п2г3-6п2н</t>
    </r>
  </si>
  <si>
    <r>
      <rPr>
        <sz val="10"/>
        <rFont val="Times New Roman"/>
        <family val="1"/>
        <charset val="204"/>
      </rPr>
      <t>Переключатель п2г3-6п4н</t>
    </r>
  </si>
  <si>
    <r>
      <rPr>
        <sz val="10"/>
        <rFont val="Times New Roman"/>
        <family val="1"/>
        <charset val="204"/>
      </rPr>
      <t>Переключатель п2к а-3</t>
    </r>
  </si>
  <si>
    <r>
      <rPr>
        <sz val="10"/>
        <rFont val="Times New Roman"/>
        <family val="1"/>
        <charset val="204"/>
      </rPr>
      <t>Переключатель п2к-13-4п3нк</t>
    </r>
  </si>
  <si>
    <r>
      <rPr>
        <sz val="10"/>
        <rFont val="Times New Roman"/>
        <family val="1"/>
        <charset val="204"/>
      </rPr>
      <t>Переключатель П2КНТ-3В</t>
    </r>
  </si>
  <si>
    <r>
      <rPr>
        <sz val="10"/>
        <rFont val="Times New Roman"/>
        <family val="1"/>
        <charset val="204"/>
      </rPr>
      <t>Переключатель п2п1т-4бв</t>
    </r>
  </si>
  <si>
    <r>
      <rPr>
        <sz val="10"/>
        <rFont val="Times New Roman"/>
        <family val="1"/>
        <charset val="204"/>
      </rPr>
      <t>Переключатель ПГ2-13-4П3НВ</t>
    </r>
  </si>
  <si>
    <r>
      <rPr>
        <sz val="10"/>
        <rFont val="Times New Roman"/>
        <family val="1"/>
        <charset val="204"/>
      </rPr>
      <t>Переключатель ПГ2-17-3П4НВ</t>
    </r>
  </si>
  <si>
    <r>
      <rPr>
        <sz val="10"/>
        <rFont val="Times New Roman"/>
        <family val="1"/>
        <charset val="204"/>
      </rPr>
      <t>Переключатель ПГ2-18-3П8Н-ВР "5"</t>
    </r>
  </si>
  <si>
    <r>
      <rPr>
        <sz val="10"/>
        <rFont val="Times New Roman"/>
        <family val="1"/>
        <charset val="204"/>
      </rPr>
      <t>Переключатель ПГ2-6-12П2НВК</t>
    </r>
  </si>
  <si>
    <r>
      <rPr>
        <sz val="10"/>
        <rFont val="Times New Roman"/>
        <family val="1"/>
        <charset val="204"/>
      </rPr>
      <t>Переключатель ПГ3-3П9НВ</t>
    </r>
  </si>
  <si>
    <r>
      <rPr>
        <sz val="10"/>
        <rFont val="Times New Roman"/>
        <family val="1"/>
        <charset val="204"/>
      </rPr>
      <t>Переключатель пгк-2п4н 6315115565</t>
    </r>
  </si>
  <si>
    <r>
      <rPr>
        <sz val="10"/>
        <rFont val="Times New Roman"/>
        <family val="1"/>
        <charset val="204"/>
      </rPr>
      <t>Переключатель ПК 4-1</t>
    </r>
  </si>
  <si>
    <r>
      <rPr>
        <sz val="10"/>
        <rFont val="Times New Roman"/>
        <family val="1"/>
        <charset val="204"/>
      </rPr>
      <t>Переключатель пкн 41-1-2</t>
    </r>
  </si>
  <si>
    <r>
      <rPr>
        <sz val="10"/>
        <rFont val="Times New Roman"/>
        <family val="1"/>
        <charset val="204"/>
      </rPr>
      <t>Переключатель ПКН-25С-1-48</t>
    </r>
  </si>
  <si>
    <r>
      <rPr>
        <sz val="10"/>
        <rFont val="Times New Roman"/>
        <family val="1"/>
        <charset val="204"/>
      </rPr>
      <t>Переключатель ПКН27-1-2БВ</t>
    </r>
  </si>
  <si>
    <r>
      <rPr>
        <sz val="10"/>
        <rFont val="Times New Roman"/>
        <family val="1"/>
        <charset val="204"/>
      </rPr>
      <t>Переключатель ПКН4-1В</t>
    </r>
  </si>
  <si>
    <r>
      <rPr>
        <sz val="10"/>
        <rFont val="Times New Roman"/>
        <family val="1"/>
        <charset val="204"/>
      </rPr>
      <t>Переключатель ПМ-21В</t>
    </r>
  </si>
  <si>
    <r>
      <rPr>
        <sz val="10"/>
        <rFont val="Times New Roman"/>
        <family val="1"/>
        <charset val="204"/>
      </rPr>
      <t>Переключатель ПНГ-15К</t>
    </r>
  </si>
  <si>
    <r>
      <rPr>
        <sz val="10"/>
        <rFont val="Times New Roman"/>
        <family val="1"/>
        <charset val="204"/>
      </rPr>
      <t>Переключатель ПНГ-15К ОТК</t>
    </r>
  </si>
  <si>
    <r>
      <rPr>
        <sz val="10"/>
        <rFont val="Times New Roman"/>
        <family val="1"/>
        <charset val="204"/>
      </rPr>
      <t>Переключатель ПТ3-10В</t>
    </r>
  </si>
  <si>
    <r>
      <rPr>
        <sz val="10"/>
        <rFont val="Times New Roman"/>
        <family val="1"/>
        <charset val="204"/>
      </rPr>
      <t>Плата ЗПС 3-10</t>
    </r>
  </si>
  <si>
    <r>
      <rPr>
        <sz val="10"/>
        <rFont val="Times New Roman"/>
        <family val="1"/>
        <charset val="204"/>
      </rPr>
      <t>Потенциометр БА4-686-313</t>
    </r>
  </si>
  <si>
    <r>
      <rPr>
        <sz val="10"/>
        <rFont val="Times New Roman"/>
        <family val="1"/>
        <charset val="204"/>
      </rPr>
      <t>Потенциометр БА4-686-314</t>
    </r>
  </si>
  <si>
    <r>
      <rPr>
        <sz val="10"/>
        <rFont val="Times New Roman"/>
        <family val="1"/>
        <charset val="204"/>
      </rPr>
      <t>Потенциометр БА4-686-318</t>
    </r>
  </si>
  <si>
    <r>
      <rPr>
        <sz val="10"/>
        <rFont val="Times New Roman"/>
        <family val="1"/>
        <charset val="204"/>
      </rPr>
      <t>Потенциометр пп3 41 100ом 6151134395</t>
    </r>
  </si>
  <si>
    <r>
      <rPr>
        <sz val="10"/>
        <rFont val="Times New Roman"/>
        <family val="1"/>
        <charset val="204"/>
      </rPr>
      <t>Потенциометр пп3 41 4.7ком 6151134555</t>
    </r>
  </si>
  <si>
    <r>
      <rPr>
        <sz val="10"/>
        <rFont val="Times New Roman"/>
        <family val="1"/>
        <charset val="204"/>
      </rPr>
      <t>Потенциометр ПП3-41 15 ком.</t>
    </r>
  </si>
  <si>
    <r>
      <rPr>
        <sz val="10"/>
        <rFont val="Times New Roman"/>
        <family val="1"/>
        <charset val="204"/>
      </rPr>
      <t>Потенциометр ппб 1а 10 ком 6151116185</t>
    </r>
  </si>
  <si>
    <r>
      <rPr>
        <sz val="10"/>
        <rFont val="Times New Roman"/>
        <family val="1"/>
        <charset val="204"/>
      </rPr>
      <t>Потенциометр ппб 1а 150 ом 6151116065</t>
    </r>
  </si>
  <si>
    <r>
      <rPr>
        <sz val="10"/>
        <rFont val="Times New Roman"/>
        <family val="1"/>
        <charset val="204"/>
      </rPr>
      <t>Потенциометр ппб 1а 3,3 ком 6151116155</t>
    </r>
  </si>
  <si>
    <r>
      <rPr>
        <sz val="10"/>
        <rFont val="Times New Roman"/>
        <family val="1"/>
        <charset val="204"/>
      </rPr>
      <t>Потенциометр ппб 1а 4,7 ком 6151116165</t>
    </r>
  </si>
  <si>
    <r>
      <rPr>
        <sz val="10"/>
        <rFont val="Times New Roman"/>
        <family val="1"/>
        <charset val="204"/>
      </rPr>
      <t>Потенциометр ппз 40 1 ком
6151133915</t>
    </r>
  </si>
  <si>
    <r>
      <rPr>
        <sz val="10"/>
        <rFont val="Times New Roman"/>
        <family val="1"/>
        <charset val="204"/>
      </rPr>
      <t>Потенциометр ппз 40 10 ком
6151133975</t>
    </r>
  </si>
  <si>
    <r>
      <rPr>
        <sz val="10"/>
        <rFont val="Times New Roman"/>
        <family val="1"/>
        <charset val="204"/>
      </rPr>
      <t>Потенциометр ппз 40 100 ом
6151133795</t>
    </r>
  </si>
  <si>
    <r>
      <rPr>
        <sz val="10"/>
        <rFont val="Times New Roman"/>
        <family val="1"/>
        <charset val="204"/>
      </rPr>
      <t>Потенциометр ппз 40 15 ком
6151133985</t>
    </r>
  </si>
  <si>
    <r>
      <rPr>
        <sz val="10"/>
        <rFont val="Times New Roman"/>
        <family val="1"/>
        <charset val="204"/>
      </rPr>
      <t>Потенциометр ппз 40 2,2 ком
6151133935</t>
    </r>
  </si>
  <si>
    <r>
      <rPr>
        <sz val="10"/>
        <rFont val="Times New Roman"/>
        <family val="1"/>
        <charset val="204"/>
      </rPr>
      <t>Потенциометр ппз 40 220 ом
6151133825</t>
    </r>
  </si>
  <si>
    <r>
      <rPr>
        <sz val="10"/>
        <rFont val="Times New Roman"/>
        <family val="1"/>
        <charset val="204"/>
      </rPr>
      <t>Потенциометр ппз 40 3,3 ком
6151133945</t>
    </r>
  </si>
  <si>
    <r>
      <rPr>
        <sz val="10"/>
        <rFont val="Times New Roman"/>
        <family val="1"/>
        <charset val="204"/>
      </rPr>
      <t>Потенциометр ппз 40 33 ом
6151133765</t>
    </r>
  </si>
  <si>
    <r>
      <rPr>
        <sz val="10"/>
        <rFont val="Times New Roman"/>
        <family val="1"/>
        <charset val="204"/>
      </rPr>
      <t>Потенциометр ппз 40 330 ом
6151133835</t>
    </r>
  </si>
  <si>
    <r>
      <rPr>
        <sz val="10"/>
        <rFont val="Times New Roman"/>
        <family val="1"/>
        <charset val="204"/>
      </rPr>
      <t>Потенциометр ппз 40 47 ом
6151133775</t>
    </r>
  </si>
  <si>
    <r>
      <rPr>
        <sz val="10"/>
        <rFont val="Times New Roman"/>
        <family val="1"/>
        <charset val="204"/>
      </rPr>
      <t>Потенциометр ппз 40 470 ом
6151133845</t>
    </r>
  </si>
  <si>
    <r>
      <rPr>
        <sz val="10"/>
        <rFont val="Times New Roman"/>
        <family val="1"/>
        <charset val="204"/>
      </rPr>
      <t>Потенциометр ппз 40 6,8 ком
6151133965</t>
    </r>
  </si>
  <si>
    <r>
      <rPr>
        <sz val="10"/>
        <rFont val="Times New Roman"/>
        <family val="1"/>
        <charset val="204"/>
      </rPr>
      <t>Потенциометр ппз 40 680 ом
6151133855</t>
    </r>
  </si>
  <si>
    <r>
      <rPr>
        <sz val="10"/>
        <rFont val="Times New Roman"/>
        <family val="1"/>
        <charset val="204"/>
      </rPr>
      <t>Потенциометр ппз 41 10 ком
6151134575</t>
    </r>
  </si>
  <si>
    <r>
      <rPr>
        <sz val="10"/>
        <rFont val="Times New Roman"/>
        <family val="1"/>
        <charset val="204"/>
      </rPr>
      <t>Потенциометр ппз 41 15 ом
6151134345</t>
    </r>
  </si>
  <si>
    <r>
      <rPr>
        <sz val="10"/>
        <rFont val="Times New Roman"/>
        <family val="1"/>
        <charset val="204"/>
      </rPr>
      <t>Потенциометр ппз 41 2.2ком 6151134515</t>
    </r>
  </si>
  <si>
    <r>
      <rPr>
        <sz val="10"/>
        <rFont val="Times New Roman"/>
        <family val="1"/>
        <charset val="204"/>
      </rPr>
      <t>Потенциометр ппз 41 20 ком
6151134595</t>
    </r>
  </si>
  <si>
    <r>
      <rPr>
        <sz val="10"/>
        <rFont val="Times New Roman"/>
        <family val="1"/>
        <charset val="204"/>
      </rPr>
      <t>Потенциометр ппз 41 330 ом
6151134435</t>
    </r>
  </si>
  <si>
    <r>
      <rPr>
        <sz val="10"/>
        <rFont val="Times New Roman"/>
        <family val="1"/>
        <charset val="204"/>
      </rPr>
      <t>Потенциометр ппз 41 470 ом
6151134445</t>
    </r>
  </si>
  <si>
    <r>
      <rPr>
        <sz val="10"/>
        <rFont val="Times New Roman"/>
        <family val="1"/>
        <charset val="204"/>
      </rPr>
      <t>Потенциометр ппз 41 6,8 ком
6151134565</t>
    </r>
  </si>
  <si>
    <r>
      <rPr>
        <sz val="10"/>
        <rFont val="Times New Roman"/>
        <family val="1"/>
        <charset val="204"/>
      </rPr>
      <t>Потенциометр ппз 41 68 ом
6151134385</t>
    </r>
  </si>
  <si>
    <r>
      <rPr>
        <sz val="10"/>
        <rFont val="Times New Roman"/>
        <family val="1"/>
        <charset val="204"/>
      </rPr>
      <t>Потенциометр ппз 43 1 ком
6151134535</t>
    </r>
  </si>
  <si>
    <r>
      <rPr>
        <sz val="10"/>
        <rFont val="Times New Roman"/>
        <family val="1"/>
        <charset val="204"/>
      </rPr>
      <t>Потенциометр ппз 43 1 ком
6151134985</t>
    </r>
  </si>
  <si>
    <r>
      <rPr>
        <sz val="10"/>
        <rFont val="Times New Roman"/>
        <family val="1"/>
        <charset val="204"/>
      </rPr>
      <t>Потенциометр ппз 43 100 ом
6151134995</t>
    </r>
  </si>
  <si>
    <r>
      <rPr>
        <sz val="10"/>
        <rFont val="Times New Roman"/>
        <family val="1"/>
        <charset val="204"/>
      </rPr>
      <t>Потенциометр ппз 43 15 ком
6151135185</t>
    </r>
  </si>
  <si>
    <r>
      <rPr>
        <sz val="10"/>
        <rFont val="Times New Roman"/>
        <family val="1"/>
        <charset val="204"/>
      </rPr>
      <t>Потенциометр ппз 43 2,2 ком
6151135135</t>
    </r>
  </si>
  <si>
    <r>
      <rPr>
        <sz val="10"/>
        <rFont val="Times New Roman"/>
        <family val="1"/>
        <charset val="204"/>
      </rPr>
      <t>Потенциометр ппз 43 22 ом
6151134955</t>
    </r>
  </si>
  <si>
    <r>
      <rPr>
        <sz val="10"/>
        <rFont val="Times New Roman"/>
        <family val="1"/>
        <charset val="204"/>
      </rPr>
      <t>Потенциометр ппз 43 220 ом
6151135025</t>
    </r>
  </si>
  <si>
    <r>
      <rPr>
        <sz val="10"/>
        <rFont val="Times New Roman"/>
        <family val="1"/>
        <charset val="204"/>
      </rPr>
      <t>Потенциометр ппз 43 3,3 ком
6151134965</t>
    </r>
  </si>
  <si>
    <r>
      <rPr>
        <sz val="10"/>
        <rFont val="Times New Roman"/>
        <family val="1"/>
        <charset val="204"/>
      </rPr>
      <t>Потенциометр ппз 43 330 ом
6151135035</t>
    </r>
  </si>
  <si>
    <r>
      <rPr>
        <sz val="10"/>
        <rFont val="Times New Roman"/>
        <family val="1"/>
        <charset val="204"/>
      </rPr>
      <t>Потенциометр ппз 43 4,7 ком
6151135155</t>
    </r>
  </si>
  <si>
    <r>
      <rPr>
        <sz val="10"/>
        <rFont val="Times New Roman"/>
        <family val="1"/>
        <charset val="204"/>
      </rPr>
      <t>Потенциометр ппз 43 47 ом
6151134975</t>
    </r>
  </si>
  <si>
    <r>
      <rPr>
        <sz val="10"/>
        <rFont val="Times New Roman"/>
        <family val="1"/>
        <charset val="204"/>
      </rPr>
      <t>Потенциометр ппз 43 6,8 ком
6151134935</t>
    </r>
  </si>
  <si>
    <r>
      <rPr>
        <sz val="10"/>
        <rFont val="Times New Roman"/>
        <family val="1"/>
        <charset val="204"/>
      </rPr>
      <t>Потенциометр ППЗ 43 680ОМ 6151135055</t>
    </r>
  </si>
  <si>
    <r>
      <rPr>
        <sz val="10"/>
        <rFont val="Times New Roman"/>
        <family val="1"/>
        <charset val="204"/>
      </rPr>
      <t>Потенциометр ППЗ 43-10ком 6151135175</t>
    </r>
  </si>
  <si>
    <r>
      <rPr>
        <sz val="10"/>
        <rFont val="Times New Roman"/>
        <family val="1"/>
        <charset val="204"/>
      </rPr>
      <t>Потенциометр ппз 44 1,5 ком
6151142115</t>
    </r>
  </si>
  <si>
    <r>
      <rPr>
        <sz val="10"/>
        <rFont val="Times New Roman"/>
        <family val="1"/>
        <charset val="204"/>
      </rPr>
      <t>Потенциометр ппз 44 100 ом
6151139615</t>
    </r>
  </si>
  <si>
    <r>
      <rPr>
        <sz val="10"/>
        <rFont val="Times New Roman"/>
        <family val="1"/>
        <charset val="204"/>
      </rPr>
      <t>Потенциометр ппз 44 2,2 ком
6151142315</t>
    </r>
  </si>
  <si>
    <r>
      <rPr>
        <sz val="10"/>
        <rFont val="Times New Roman"/>
        <family val="1"/>
        <charset val="204"/>
      </rPr>
      <t>Потенциометр ппз 44 47 ом
6151138815</t>
    </r>
  </si>
  <si>
    <r>
      <rPr>
        <sz val="10"/>
        <rFont val="Times New Roman"/>
        <family val="1"/>
        <charset val="204"/>
      </rPr>
      <t>Потенциометр ппз 44 470 ом
6151142715</t>
    </r>
  </si>
  <si>
    <r>
      <rPr>
        <sz val="10"/>
        <rFont val="Times New Roman"/>
        <family val="1"/>
        <charset val="204"/>
      </rPr>
      <t>Потенциометр ппз 45 20 ком
6151151915</t>
    </r>
  </si>
  <si>
    <r>
      <rPr>
        <sz val="10"/>
        <rFont val="Times New Roman"/>
        <family val="1"/>
        <charset val="204"/>
      </rPr>
      <t>Потенциометр ппз 45 4,7 ом
6151143915</t>
    </r>
  </si>
  <si>
    <r>
      <rPr>
        <sz val="10"/>
        <rFont val="Times New Roman"/>
        <family val="1"/>
        <charset val="204"/>
      </rPr>
      <t>Потенциометр ппз 45 470 ом
6151149615</t>
    </r>
  </si>
  <si>
    <r>
      <rPr>
        <sz val="10"/>
        <rFont val="Times New Roman"/>
        <family val="1"/>
        <charset val="204"/>
      </rPr>
      <t>Потенциометр ппз 45 6,8 ком
6151151315</t>
    </r>
  </si>
  <si>
    <r>
      <rPr>
        <sz val="10"/>
        <rFont val="Times New Roman"/>
        <family val="1"/>
        <charset val="204"/>
      </rPr>
      <t>Потенциометр ппз 47 100 ом
6151156415</t>
    </r>
  </si>
  <si>
    <r>
      <rPr>
        <sz val="10"/>
        <rFont val="Times New Roman"/>
        <family val="1"/>
        <charset val="204"/>
      </rPr>
      <t>Потенциометр ппз 47 220 ом
6151157215</t>
    </r>
  </si>
  <si>
    <r>
      <rPr>
        <sz val="10"/>
        <rFont val="Times New Roman"/>
        <family val="1"/>
        <charset val="204"/>
      </rPr>
      <t>Потенциометр ппз 47 3,3 ком
6151152315</t>
    </r>
  </si>
  <si>
    <r>
      <rPr>
        <sz val="10"/>
        <rFont val="Times New Roman"/>
        <family val="1"/>
        <charset val="204"/>
      </rPr>
      <t>Потенциометр ппз 47 470 ом
6151158015</t>
    </r>
  </si>
  <si>
    <r>
      <rPr>
        <sz val="10"/>
        <rFont val="Times New Roman"/>
        <family val="1"/>
        <charset val="204"/>
      </rPr>
      <t>Потенциометр ппз 47 68 ом
6151156015</t>
    </r>
  </si>
  <si>
    <r>
      <rPr>
        <sz val="10"/>
        <rFont val="Times New Roman"/>
        <family val="1"/>
        <charset val="204"/>
      </rPr>
      <t>Потенциометр сп1 1 ком 6111240215</t>
    </r>
  </si>
  <si>
    <r>
      <rPr>
        <sz val="10"/>
        <rFont val="Times New Roman"/>
        <family val="1"/>
        <charset val="204"/>
      </rPr>
      <t>Потенциометр сп3 -16в 0.125 10ком</t>
    </r>
  </si>
  <si>
    <r>
      <rPr>
        <sz val="10"/>
        <rFont val="Times New Roman"/>
        <family val="1"/>
        <charset val="204"/>
      </rPr>
      <t>Потенциометр сп3 16б 100ком 6111544015</t>
    </r>
  </si>
  <si>
    <r>
      <rPr>
        <sz val="10"/>
        <rFont val="Times New Roman"/>
        <family val="1"/>
        <charset val="204"/>
      </rPr>
      <t>Потенциометр сп3 16б 4,7ком 6111543925</t>
    </r>
  </si>
  <si>
    <r>
      <rPr>
        <sz val="10"/>
        <rFont val="Times New Roman"/>
        <family val="1"/>
        <charset val="204"/>
      </rPr>
      <t>Потенциометр сп3 9а 0.5 3.3ком 6111403745</t>
    </r>
  </si>
  <si>
    <r>
      <rPr>
        <sz val="10"/>
        <rFont val="Times New Roman"/>
        <family val="1"/>
        <charset val="204"/>
      </rPr>
      <t>Потенциометр сп3-0.5 1мом</t>
    </r>
  </si>
  <si>
    <r>
      <rPr>
        <sz val="10"/>
        <rFont val="Times New Roman"/>
        <family val="1"/>
        <charset val="204"/>
      </rPr>
      <t>Потенциометр сп3-19б 0.5 10ком</t>
    </r>
  </si>
  <si>
    <r>
      <rPr>
        <sz val="10"/>
        <rFont val="Times New Roman"/>
        <family val="1"/>
        <charset val="204"/>
      </rPr>
      <t>Потенциометр сп3-19б 0.5 4.7ком</t>
    </r>
  </si>
  <si>
    <r>
      <rPr>
        <sz val="10"/>
        <rFont val="Times New Roman"/>
        <family val="1"/>
        <charset val="204"/>
      </rPr>
      <t>Потенциометр сп3-19бв 3.3ком</t>
    </r>
  </si>
  <si>
    <r>
      <rPr>
        <sz val="10"/>
        <rFont val="Times New Roman"/>
        <family val="1"/>
        <charset val="204"/>
      </rPr>
      <t>Потенциометр сп3-19бв-0.56 1ком</t>
    </r>
  </si>
  <si>
    <r>
      <rPr>
        <sz val="10"/>
        <rFont val="Times New Roman"/>
        <family val="1"/>
        <charset val="204"/>
      </rPr>
      <t>Потенциометр сп3-38б 470ом</t>
    </r>
  </si>
  <si>
    <r>
      <rPr>
        <sz val="10"/>
        <rFont val="Times New Roman"/>
        <family val="1"/>
        <charset val="204"/>
      </rPr>
      <t>Потенциометр сп3-38б 47ком</t>
    </r>
  </si>
  <si>
    <r>
      <rPr>
        <sz val="10"/>
        <rFont val="Times New Roman"/>
        <family val="1"/>
        <charset val="204"/>
      </rPr>
      <t>Потенциометр сп3-38б- 3.3ком</t>
    </r>
  </si>
  <si>
    <r>
      <rPr>
        <sz val="10"/>
        <rFont val="Times New Roman"/>
        <family val="1"/>
        <charset val="204"/>
      </rPr>
      <t>Потенциометр сп3-38б-10ком</t>
    </r>
  </si>
  <si>
    <r>
      <rPr>
        <sz val="10"/>
        <rFont val="Times New Roman"/>
        <family val="1"/>
        <charset val="204"/>
      </rPr>
      <t>Потенциометр сп3-38б-4.7ком</t>
    </r>
  </si>
  <si>
    <r>
      <rPr>
        <sz val="10"/>
        <rFont val="Times New Roman"/>
        <family val="1"/>
        <charset val="204"/>
      </rPr>
      <t>Потенциометр сп3-38в 470ом</t>
    </r>
  </si>
  <si>
    <r>
      <rPr>
        <sz val="10"/>
        <rFont val="Times New Roman"/>
        <family val="1"/>
        <charset val="204"/>
      </rPr>
      <t>Потенциометр СП3-45А 1 1.5К</t>
    </r>
  </si>
  <si>
    <r>
      <rPr>
        <sz val="10"/>
        <rFont val="Times New Roman"/>
        <family val="1"/>
        <charset val="204"/>
      </rPr>
      <t>Потенциометр сп3-4ом 10ком</t>
    </r>
  </si>
  <si>
    <r>
      <rPr>
        <sz val="10"/>
        <rFont val="Times New Roman"/>
        <family val="1"/>
        <charset val="204"/>
      </rPr>
      <t>Потенциометр СП4-1А 0,5 100к</t>
    </r>
  </si>
  <si>
    <r>
      <rPr>
        <sz val="10"/>
        <rFont val="Times New Roman"/>
        <family val="1"/>
        <charset val="204"/>
      </rPr>
      <t>Потенциометр сп4-2 мба2 220к</t>
    </r>
  </si>
  <si>
    <r>
      <rPr>
        <sz val="10"/>
        <rFont val="Times New Roman"/>
        <family val="1"/>
        <charset val="204"/>
      </rPr>
      <t>Потенциометр сп5 16 ва 22 ком
6151014175</t>
    </r>
  </si>
  <si>
    <r>
      <rPr>
        <sz val="10"/>
        <rFont val="Times New Roman"/>
        <family val="1"/>
        <charset val="204"/>
      </rPr>
      <t>Потенциометр сп5-16 0.25 6.8ом</t>
    </r>
  </si>
  <si>
    <r>
      <rPr>
        <sz val="10"/>
        <rFont val="Times New Roman"/>
        <family val="1"/>
        <charset val="204"/>
      </rPr>
      <t>Потенциометр сп5-16 0.5 22ом</t>
    </r>
  </si>
  <si>
    <r>
      <rPr>
        <sz val="10"/>
        <rFont val="Times New Roman"/>
        <family val="1"/>
        <charset val="204"/>
      </rPr>
      <t>Потенциометр сп5-16 0.5 3.3ом</t>
    </r>
  </si>
  <si>
    <r>
      <rPr>
        <sz val="10"/>
        <rFont val="Times New Roman"/>
        <family val="1"/>
        <charset val="204"/>
      </rPr>
      <t>Потенциометр сп5-16 0.5 680ом</t>
    </r>
  </si>
  <si>
    <r>
      <rPr>
        <sz val="10"/>
        <rFont val="Times New Roman"/>
        <family val="1"/>
        <charset val="204"/>
      </rPr>
      <t>Потенциометр СП5-16 47 ОМ</t>
    </r>
  </si>
  <si>
    <r>
      <rPr>
        <sz val="10"/>
        <rFont val="Times New Roman"/>
        <family val="1"/>
        <charset val="204"/>
      </rPr>
      <t>Потенциометр сп5-2 4.7ком</t>
    </r>
  </si>
  <si>
    <r>
      <rPr>
        <sz val="10"/>
        <rFont val="Times New Roman"/>
        <family val="1"/>
        <charset val="204"/>
      </rPr>
      <t>Потенциометр сп5-30-1-25е 220 ом</t>
    </r>
  </si>
  <si>
    <r>
      <rPr>
        <sz val="10"/>
        <rFont val="Times New Roman"/>
        <family val="1"/>
        <charset val="204"/>
      </rPr>
      <t>Потенциометр спо 0,15 1 ком
6111030965</t>
    </r>
  </si>
  <si>
    <r>
      <rPr>
        <sz val="10"/>
        <rFont val="Times New Roman"/>
        <family val="1"/>
        <charset val="204"/>
      </rPr>
      <t>Потенциометр спо 0,15 1 мом
6111030965</t>
    </r>
  </si>
  <si>
    <r>
      <rPr>
        <sz val="10"/>
        <rFont val="Times New Roman"/>
        <family val="1"/>
        <charset val="204"/>
      </rPr>
      <t>Потенциометр спо 0,15 1,2 ком
6111030945</t>
    </r>
  </si>
  <si>
    <r>
      <rPr>
        <sz val="10"/>
        <rFont val="Times New Roman"/>
        <family val="1"/>
        <charset val="204"/>
      </rPr>
      <t>Потенциометр спо 0,15 1,5 ком
0331111985</t>
    </r>
  </si>
  <si>
    <r>
      <rPr>
        <sz val="10"/>
        <rFont val="Times New Roman"/>
        <family val="1"/>
        <charset val="204"/>
      </rPr>
      <t>Потенциометр спо 0,15 1,8 ком
6111030995</t>
    </r>
  </si>
  <si>
    <r>
      <rPr>
        <sz val="10"/>
        <rFont val="Times New Roman"/>
        <family val="1"/>
        <charset val="204"/>
      </rPr>
      <t>Потенциометр спо 0,15 10 ком
6111031085</t>
    </r>
  </si>
  <si>
    <r>
      <rPr>
        <sz val="10"/>
        <rFont val="Times New Roman"/>
        <family val="1"/>
        <charset val="204"/>
      </rPr>
      <t>Потенциометр спо 0,15 100 ком
6111031235</t>
    </r>
  </si>
  <si>
    <r>
      <rPr>
        <sz val="10"/>
        <rFont val="Times New Roman"/>
        <family val="1"/>
        <charset val="204"/>
      </rPr>
      <t>Потенциометр спо 0,15 12 ком
6111031095</t>
    </r>
  </si>
  <si>
    <r>
      <rPr>
        <sz val="10"/>
        <rFont val="Times New Roman"/>
        <family val="1"/>
        <charset val="204"/>
      </rPr>
      <t>Потенциометр спо 0,15 120 ом
6111031245</t>
    </r>
  </si>
  <si>
    <r>
      <rPr>
        <sz val="10"/>
        <rFont val="Times New Roman"/>
        <family val="1"/>
        <charset val="204"/>
      </rPr>
      <t>Потенциометр спо 0,15 15 ком
6111031115</t>
    </r>
  </si>
  <si>
    <r>
      <rPr>
        <sz val="10"/>
        <rFont val="Times New Roman"/>
        <family val="1"/>
        <charset val="204"/>
      </rPr>
      <t>Потенциометр спо 0,15 150 ом
6111031255</t>
    </r>
  </si>
  <si>
    <r>
      <rPr>
        <sz val="10"/>
        <rFont val="Times New Roman"/>
        <family val="1"/>
        <charset val="204"/>
      </rPr>
      <t>Потенциометр спо 0,15 18 ком
6111031125</t>
    </r>
  </si>
  <si>
    <r>
      <rPr>
        <sz val="10"/>
        <rFont val="Times New Roman"/>
        <family val="1"/>
        <charset val="204"/>
      </rPr>
      <t>Потенциометр спо 0,15 180 ом
6111031265</t>
    </r>
  </si>
  <si>
    <r>
      <rPr>
        <sz val="10"/>
        <rFont val="Times New Roman"/>
        <family val="1"/>
        <charset val="204"/>
      </rPr>
      <t>Потенциометр спо 0,15 2,7 ком
0331112125</t>
    </r>
  </si>
  <si>
    <r>
      <rPr>
        <sz val="10"/>
        <rFont val="Times New Roman"/>
        <family val="1"/>
        <charset val="204"/>
      </rPr>
      <t>Потенциометр спо 0,15 22 ком
6111031135</t>
    </r>
  </si>
  <si>
    <r>
      <rPr>
        <sz val="10"/>
        <rFont val="Times New Roman"/>
        <family val="1"/>
        <charset val="204"/>
      </rPr>
      <t>Потенциометр спо 0,15 220 ом
6111031275</t>
    </r>
  </si>
  <si>
    <r>
      <rPr>
        <sz val="10"/>
        <rFont val="Times New Roman"/>
        <family val="1"/>
        <charset val="204"/>
      </rPr>
      <t>Потенциометр спо 0,15 27 ком
6111031145</t>
    </r>
  </si>
  <si>
    <r>
      <rPr>
        <sz val="10"/>
        <rFont val="Times New Roman"/>
        <family val="1"/>
        <charset val="204"/>
      </rPr>
      <t>Потенциометр спо 0,15 3,3 ком
6111031015</t>
    </r>
  </si>
  <si>
    <r>
      <rPr>
        <sz val="10"/>
        <rFont val="Times New Roman"/>
        <family val="1"/>
        <charset val="204"/>
      </rPr>
      <t>Потенциометр спо 0,15 3,9 ком
6111031045</t>
    </r>
  </si>
  <si>
    <r>
      <rPr>
        <sz val="10"/>
        <rFont val="Times New Roman"/>
        <family val="1"/>
        <charset val="204"/>
      </rPr>
      <t>Потенциометр спо 0,15 33 ком
6111031155</t>
    </r>
  </si>
  <si>
    <r>
      <rPr>
        <sz val="10"/>
        <rFont val="Times New Roman"/>
        <family val="1"/>
        <charset val="204"/>
      </rPr>
      <t>Потенциометр спо 0,15 47 ком
6111031175</t>
    </r>
  </si>
  <si>
    <r>
      <rPr>
        <sz val="10"/>
        <rFont val="Times New Roman"/>
        <family val="1"/>
        <charset val="204"/>
      </rPr>
      <t>Потенциометр спо 0,15 5,1 ком
6111031065</t>
    </r>
  </si>
  <si>
    <r>
      <rPr>
        <sz val="10"/>
        <rFont val="Times New Roman"/>
        <family val="1"/>
        <charset val="204"/>
      </rPr>
      <t>Потенциометр спо 0,15 5,6 ком
6111031075</t>
    </r>
  </si>
  <si>
    <r>
      <rPr>
        <sz val="10"/>
        <rFont val="Times New Roman"/>
        <family val="1"/>
        <charset val="204"/>
      </rPr>
      <t>Потенциометр спо 0,15 56 ком
6111031195</t>
    </r>
  </si>
  <si>
    <r>
      <rPr>
        <sz val="10"/>
        <rFont val="Times New Roman"/>
        <family val="1"/>
        <charset val="204"/>
      </rPr>
      <t>Потенциометр спо 0,15 68 ком
6111031215</t>
    </r>
  </si>
  <si>
    <r>
      <rPr>
        <sz val="10"/>
        <rFont val="Times New Roman"/>
        <family val="1"/>
        <charset val="204"/>
      </rPr>
      <t>Потенциометр спо 0,15 8,2 ком
0331112195</t>
    </r>
  </si>
  <si>
    <r>
      <rPr>
        <sz val="10"/>
        <rFont val="Times New Roman"/>
        <family val="1"/>
        <charset val="204"/>
      </rPr>
      <t>Потенциометр спо 0,15 82 ком
6111031225</t>
    </r>
  </si>
  <si>
    <r>
      <rPr>
        <sz val="10"/>
        <rFont val="Times New Roman"/>
        <family val="1"/>
        <charset val="204"/>
      </rPr>
      <t>Предохранитель ВП 1-1 3,15 А</t>
    </r>
  </si>
  <si>
    <r>
      <rPr>
        <sz val="10"/>
        <rFont val="Times New Roman"/>
        <family val="1"/>
        <charset val="204"/>
      </rPr>
      <t>Предохранитель ВП 2Б-1 1,6А</t>
    </r>
  </si>
  <si>
    <r>
      <rPr>
        <sz val="10"/>
        <rFont val="Times New Roman"/>
        <family val="1"/>
        <charset val="204"/>
      </rPr>
      <t>Предохранитель ВП 3б-1 1,0 А</t>
    </r>
  </si>
  <si>
    <r>
      <rPr>
        <sz val="10"/>
        <rFont val="Times New Roman"/>
        <family val="1"/>
        <charset val="204"/>
      </rPr>
      <t>Предохранитель ВП 3б-1 5,0 А</t>
    </r>
  </si>
  <si>
    <r>
      <rPr>
        <sz val="10"/>
        <rFont val="Times New Roman"/>
        <family val="1"/>
        <charset val="204"/>
      </rPr>
      <t>Предохранитель ВП1-2 0,5А</t>
    </r>
  </si>
  <si>
    <r>
      <rPr>
        <sz val="10"/>
        <rFont val="Times New Roman"/>
        <family val="1"/>
        <charset val="204"/>
      </rPr>
      <t>Предохранитель ВП1-2 5А</t>
    </r>
  </si>
  <si>
    <r>
      <rPr>
        <sz val="10"/>
        <rFont val="Times New Roman"/>
        <family val="1"/>
        <charset val="204"/>
      </rPr>
      <t>Предохранитель ВП1-2-1А</t>
    </r>
  </si>
  <si>
    <r>
      <rPr>
        <sz val="10"/>
        <rFont val="Times New Roman"/>
        <family val="1"/>
        <charset val="204"/>
      </rPr>
      <t>Предохранитель ВП3-8А</t>
    </r>
  </si>
  <si>
    <r>
      <rPr>
        <sz val="10"/>
        <rFont val="Times New Roman"/>
        <family val="1"/>
        <charset val="204"/>
      </rPr>
      <t>Предохранитель ВП3Б-1В 10А 250В</t>
    </r>
  </si>
  <si>
    <r>
      <rPr>
        <sz val="10"/>
        <rFont val="Times New Roman"/>
        <family val="1"/>
        <charset val="204"/>
      </rPr>
      <t>Предохранитель ИП-150</t>
    </r>
  </si>
  <si>
    <r>
      <rPr>
        <sz val="10"/>
        <rFont val="Times New Roman"/>
        <family val="1"/>
        <charset val="204"/>
      </rPr>
      <t>Предохранитель ПВ-2 2А 30В стекло</t>
    </r>
  </si>
  <si>
    <r>
      <rPr>
        <sz val="10"/>
        <rFont val="Times New Roman"/>
        <family val="1"/>
        <charset val="204"/>
      </rPr>
      <t>Предохранитель ПВ-50А</t>
    </r>
  </si>
  <si>
    <r>
      <rPr>
        <sz val="10"/>
        <rFont val="Times New Roman"/>
        <family val="1"/>
        <charset val="204"/>
      </rPr>
      <t>Предохранитель ПВ-6 6А 30В стекло</t>
    </r>
  </si>
  <si>
    <r>
      <rPr>
        <sz val="10"/>
        <rFont val="Times New Roman"/>
        <family val="1"/>
        <charset val="204"/>
      </rPr>
      <t>Предохранитель ПДС-2 20А</t>
    </r>
  </si>
  <si>
    <r>
      <rPr>
        <sz val="10"/>
        <rFont val="Times New Roman"/>
        <family val="1"/>
        <charset val="204"/>
      </rPr>
      <t>Предохранитель ПДС-2 25А</t>
    </r>
  </si>
  <si>
    <r>
      <rPr>
        <sz val="10"/>
        <rFont val="Times New Roman"/>
        <family val="1"/>
        <charset val="204"/>
      </rPr>
      <t>Предохранитель ПК-45-1А</t>
    </r>
  </si>
  <si>
    <r>
      <rPr>
        <sz val="10"/>
        <rFont val="Times New Roman"/>
        <family val="1"/>
        <charset val="204"/>
      </rPr>
      <t>Предохранитель пн-37 10а</t>
    </r>
  </si>
  <si>
    <r>
      <rPr>
        <sz val="10"/>
        <rFont val="Times New Roman"/>
        <family val="1"/>
        <charset val="204"/>
      </rPr>
      <t>Предохранитель ПН-50 0,25А</t>
    </r>
  </si>
  <si>
    <r>
      <rPr>
        <sz val="10"/>
        <rFont val="Times New Roman"/>
        <family val="1"/>
        <charset val="204"/>
      </rPr>
      <t>Предохранитель ПН-50 0,5А</t>
    </r>
  </si>
  <si>
    <r>
      <rPr>
        <sz val="10"/>
        <rFont val="Times New Roman"/>
        <family val="1"/>
        <charset val="204"/>
      </rPr>
      <t>Предохранитель ПН-50 1А</t>
    </r>
  </si>
  <si>
    <r>
      <rPr>
        <sz val="10"/>
        <rFont val="Times New Roman"/>
        <family val="1"/>
        <charset val="204"/>
      </rPr>
      <t>Предохранитель ПН-50 2,0А</t>
    </r>
  </si>
  <si>
    <r>
      <rPr>
        <sz val="10"/>
        <rFont val="Times New Roman"/>
        <family val="1"/>
        <charset val="204"/>
      </rPr>
      <t>Предохранитель ПН-50 3,0А</t>
    </r>
  </si>
  <si>
    <r>
      <rPr>
        <sz val="10"/>
        <rFont val="Times New Roman"/>
        <family val="1"/>
        <charset val="204"/>
      </rPr>
      <t>Предохранитель ПН-50 4,0А</t>
    </r>
  </si>
  <si>
    <r>
      <rPr>
        <sz val="10"/>
        <rFont val="Times New Roman"/>
        <family val="1"/>
        <charset val="204"/>
      </rPr>
      <t>Предохранитель ПН-50 5,0А</t>
    </r>
  </si>
  <si>
    <r>
      <rPr>
        <sz val="10"/>
        <rFont val="Times New Roman"/>
        <family val="1"/>
        <charset val="204"/>
      </rPr>
      <t>Предохранитель ПН-60 06г.в.</t>
    </r>
  </si>
  <si>
    <r>
      <rPr>
        <sz val="10"/>
        <rFont val="Times New Roman"/>
        <family val="1"/>
        <charset val="204"/>
      </rPr>
      <t>Предохранитель пно-37 6а</t>
    </r>
  </si>
  <si>
    <r>
      <rPr>
        <sz val="10"/>
        <rFont val="Times New Roman"/>
        <family val="1"/>
        <charset val="204"/>
      </rPr>
      <t>Предохранитель ПЦ 30-2А</t>
    </r>
  </si>
  <si>
    <r>
      <rPr>
        <sz val="10"/>
        <rFont val="Times New Roman"/>
        <family val="1"/>
        <charset val="204"/>
      </rPr>
      <t>Предохранитель СП-30 40 А</t>
    </r>
  </si>
  <si>
    <r>
      <rPr>
        <sz val="10"/>
        <rFont val="Times New Roman"/>
        <family val="1"/>
        <charset val="204"/>
      </rPr>
      <t>Преобразователь ПС-750А</t>
    </r>
  </si>
  <si>
    <r>
      <rPr>
        <sz val="10"/>
        <rFont val="Times New Roman"/>
        <family val="1"/>
        <charset val="204"/>
      </rPr>
      <t>Преобразователь электромеханический ЭМП-110</t>
    </r>
  </si>
  <si>
    <r>
      <rPr>
        <sz val="10"/>
        <rFont val="Times New Roman"/>
        <family val="1"/>
        <charset val="204"/>
      </rPr>
      <t>Призма Г 71.70.585 к ЗИП ПМК-453</t>
    </r>
  </si>
  <si>
    <r>
      <rPr>
        <sz val="10"/>
        <rFont val="Times New Roman"/>
        <family val="1"/>
        <charset val="204"/>
      </rPr>
      <t>Разрядник р-350</t>
    </r>
  </si>
  <si>
    <r>
      <rPr>
        <sz val="10"/>
        <rFont val="Times New Roman"/>
        <family val="1"/>
        <charset val="204"/>
      </rPr>
      <t>Разрядник РР-509</t>
    </r>
  </si>
  <si>
    <r>
      <rPr>
        <sz val="10"/>
        <rFont val="Times New Roman"/>
        <family val="1"/>
        <charset val="204"/>
      </rPr>
      <t>Разрядник РР-83А-1</t>
    </r>
  </si>
  <si>
    <r>
      <rPr>
        <sz val="10"/>
        <rFont val="Times New Roman"/>
        <family val="1"/>
        <charset val="204"/>
      </rPr>
      <t>Разъем CР75-275 ФВ</t>
    </r>
  </si>
  <si>
    <r>
      <rPr>
        <sz val="10"/>
        <rFont val="Times New Roman"/>
        <family val="1"/>
        <charset val="204"/>
      </rPr>
      <t>Разъем БТ3.640-375-2</t>
    </r>
  </si>
  <si>
    <r>
      <rPr>
        <sz val="10"/>
        <rFont val="Times New Roman"/>
        <family val="1"/>
        <charset val="204"/>
      </rPr>
      <t>Разъем ГРПМ2-90ГПЛ2В</t>
    </r>
  </si>
  <si>
    <r>
      <rPr>
        <sz val="10"/>
        <rFont val="Times New Roman"/>
        <family val="1"/>
        <charset val="204"/>
      </rPr>
      <t>Разъем ГРПМ2-90ШПЛ2-В</t>
    </r>
  </si>
  <si>
    <r>
      <rPr>
        <sz val="10"/>
        <rFont val="Times New Roman"/>
        <family val="1"/>
        <charset val="204"/>
      </rPr>
      <t>Разъем ГРПП-72ШМ</t>
    </r>
  </si>
  <si>
    <r>
      <rPr>
        <sz val="10"/>
        <rFont val="Times New Roman"/>
        <family val="1"/>
        <charset val="204"/>
      </rPr>
      <t>Разъем ГРПП3-36ГП-В розетка</t>
    </r>
  </si>
  <si>
    <r>
      <rPr>
        <sz val="10"/>
        <rFont val="Times New Roman"/>
        <family val="1"/>
        <charset val="204"/>
      </rPr>
      <t>Разъем ГРПП3-36ШП-В вилка</t>
    </r>
  </si>
  <si>
    <r>
      <rPr>
        <sz val="10"/>
        <rFont val="Times New Roman"/>
        <family val="1"/>
        <charset val="204"/>
      </rPr>
      <t>Разъем грпп3-46 шп</t>
    </r>
  </si>
  <si>
    <r>
      <rPr>
        <sz val="10"/>
        <rFont val="Times New Roman"/>
        <family val="1"/>
        <charset val="204"/>
      </rPr>
      <t>Разъем МРН-14-1</t>
    </r>
  </si>
  <si>
    <r>
      <rPr>
        <sz val="10"/>
        <rFont val="Times New Roman"/>
        <family val="1"/>
        <charset val="204"/>
      </rPr>
      <t>Разъем онп-кг-56-30р</t>
    </r>
  </si>
  <si>
    <r>
      <rPr>
        <sz val="10"/>
        <rFont val="Times New Roman"/>
        <family val="1"/>
        <charset val="204"/>
      </rPr>
      <t>Разъем онц-рп-0.9-10/22 в12</t>
    </r>
  </si>
  <si>
    <r>
      <rPr>
        <sz val="10"/>
        <rFont val="Times New Roman"/>
        <family val="1"/>
        <charset val="204"/>
      </rPr>
      <t>Разъем Р75ср-110ФВ</t>
    </r>
  </si>
  <si>
    <r>
      <rPr>
        <sz val="10"/>
        <rFont val="Times New Roman"/>
        <family val="1"/>
        <charset val="204"/>
      </rPr>
      <t>Разъем РБН1-26-18Г4В</t>
    </r>
  </si>
  <si>
    <r>
      <rPr>
        <sz val="10"/>
        <rFont val="Times New Roman"/>
        <family val="1"/>
        <charset val="204"/>
      </rPr>
      <t>Разъем РБН1-6-17ШЗВ</t>
    </r>
  </si>
  <si>
    <r>
      <rPr>
        <sz val="10"/>
        <rFont val="Times New Roman"/>
        <family val="1"/>
        <charset val="204"/>
      </rPr>
      <t>Разъем РБН1-7-18Г-4В</t>
    </r>
  </si>
  <si>
    <r>
      <rPr>
        <sz val="10"/>
        <rFont val="Times New Roman"/>
        <family val="1"/>
        <charset val="204"/>
      </rPr>
      <t>Разъем РБН2-9-26Г7-В</t>
    </r>
  </si>
  <si>
    <r>
      <rPr>
        <sz val="10"/>
        <rFont val="Times New Roman"/>
        <family val="1"/>
        <charset val="204"/>
      </rPr>
      <t>Разъем РП 15-15ГВВ</t>
    </r>
  </si>
  <si>
    <r>
      <rPr>
        <sz val="10"/>
        <rFont val="Times New Roman"/>
        <family val="1"/>
        <charset val="204"/>
      </rPr>
      <t>Разъем рп 15-15швв</t>
    </r>
  </si>
  <si>
    <r>
      <rPr>
        <sz val="10"/>
        <rFont val="Times New Roman"/>
        <family val="1"/>
        <charset val="204"/>
      </rPr>
      <t>Разъем РП 15-9 ГВ</t>
    </r>
  </si>
  <si>
    <r>
      <rPr>
        <sz val="10"/>
        <rFont val="Times New Roman"/>
        <family val="1"/>
        <charset val="204"/>
      </rPr>
      <t>Разъем рп 15-9ш</t>
    </r>
  </si>
  <si>
    <r>
      <rPr>
        <sz val="10"/>
        <rFont val="Times New Roman"/>
        <family val="1"/>
        <charset val="204"/>
      </rPr>
      <t>Разъем РП10-42</t>
    </r>
  </si>
  <si>
    <r>
      <rPr>
        <sz val="10"/>
        <rFont val="Times New Roman"/>
        <family val="1"/>
        <charset val="204"/>
      </rPr>
      <t>Разъем РП14-30 розетка</t>
    </r>
  </si>
  <si>
    <r>
      <rPr>
        <sz val="10"/>
        <rFont val="Times New Roman"/>
        <family val="1"/>
        <charset val="204"/>
      </rPr>
      <t>Разъем рп15-32 швв</t>
    </r>
  </si>
  <si>
    <r>
      <rPr>
        <sz val="10"/>
        <rFont val="Times New Roman"/>
        <family val="1"/>
        <charset val="204"/>
      </rPr>
      <t>Разъем РП15-50ГВВ розетка</t>
    </r>
  </si>
  <si>
    <r>
      <rPr>
        <sz val="10"/>
        <rFont val="Times New Roman"/>
        <family val="1"/>
        <charset val="204"/>
      </rPr>
      <t>Разъем РП15-50ШВВ вилка</t>
    </r>
  </si>
  <si>
    <r>
      <rPr>
        <sz val="10"/>
        <rFont val="Times New Roman"/>
        <family val="1"/>
        <charset val="204"/>
      </rPr>
      <t>Разъем рпкм 1-38ш1в</t>
    </r>
  </si>
  <si>
    <r>
      <rPr>
        <sz val="10"/>
        <rFont val="Times New Roman"/>
        <family val="1"/>
        <charset val="204"/>
      </rPr>
      <t>Разъем рпн 23-10г-в</t>
    </r>
  </si>
  <si>
    <r>
      <rPr>
        <sz val="10"/>
        <rFont val="Times New Roman"/>
        <family val="1"/>
        <charset val="204"/>
      </rPr>
      <t>Разъем ррм47г-102-2ш1в12в</t>
    </r>
  </si>
  <si>
    <r>
      <rPr>
        <sz val="10"/>
        <rFont val="Times New Roman"/>
        <family val="1"/>
        <charset val="204"/>
      </rPr>
      <t>Разъем РШ2Н-2-17 вилка</t>
    </r>
  </si>
  <si>
    <r>
      <rPr>
        <sz val="10"/>
        <rFont val="Times New Roman"/>
        <family val="1"/>
        <charset val="204"/>
      </rPr>
      <t>Разъем РШАВ-6 вилка</t>
    </r>
  </si>
  <si>
    <r>
      <rPr>
        <sz val="10"/>
        <rFont val="Times New Roman"/>
        <family val="1"/>
        <charset val="204"/>
      </rPr>
      <t>Разъем РШАГ-6 розетка</t>
    </r>
  </si>
  <si>
    <r>
      <rPr>
        <sz val="10"/>
        <rFont val="Times New Roman"/>
        <family val="1"/>
        <charset val="204"/>
      </rPr>
      <t>Разъем ср-75-103ФВ</t>
    </r>
  </si>
  <si>
    <r>
      <rPr>
        <sz val="10"/>
        <rFont val="Times New Roman"/>
        <family val="1"/>
        <charset val="204"/>
      </rPr>
      <t>Разъем СР50-154 ФВ</t>
    </r>
  </si>
  <si>
    <r>
      <rPr>
        <sz val="10"/>
        <rFont val="Times New Roman"/>
        <family val="1"/>
        <charset val="204"/>
      </rPr>
      <t>Разъем СР50-164ФВ</t>
    </r>
  </si>
  <si>
    <r>
      <rPr>
        <sz val="10"/>
        <rFont val="Times New Roman"/>
        <family val="1"/>
        <charset val="204"/>
      </rPr>
      <t>Разъем СР50-267 ФВ</t>
    </r>
  </si>
  <si>
    <r>
      <rPr>
        <sz val="10"/>
        <rFont val="Times New Roman"/>
        <family val="1"/>
        <charset val="204"/>
      </rPr>
      <t>Разъем СР50-664Ф</t>
    </r>
  </si>
  <si>
    <r>
      <rPr>
        <sz val="10"/>
        <rFont val="Times New Roman"/>
        <family val="1"/>
        <charset val="204"/>
      </rPr>
      <t>Разъем СР75-101ФВ</t>
    </r>
  </si>
  <si>
    <r>
      <rPr>
        <sz val="10"/>
        <rFont val="Times New Roman"/>
        <family val="1"/>
        <charset val="204"/>
      </rPr>
      <t>Разъем СР75-197ФВ</t>
    </r>
  </si>
  <si>
    <r>
      <rPr>
        <sz val="10"/>
        <rFont val="Times New Roman"/>
        <family val="1"/>
        <charset val="204"/>
      </rPr>
      <t>Разъем СР75-198ФВ</t>
    </r>
  </si>
  <si>
    <r>
      <rPr>
        <sz val="10"/>
        <rFont val="Times New Roman"/>
        <family val="1"/>
        <charset val="204"/>
      </rPr>
      <t>Разьем 0нц-рг-0.9-10/22р1</t>
    </r>
  </si>
  <si>
    <r>
      <rPr>
        <sz val="10"/>
        <rFont val="Times New Roman"/>
        <family val="1"/>
        <charset val="204"/>
      </rPr>
      <t>Разьем рп10-5л</t>
    </r>
  </si>
  <si>
    <r>
      <rPr>
        <sz val="10"/>
        <rFont val="Times New Roman"/>
        <family val="1"/>
        <charset val="204"/>
      </rPr>
      <t>Разьем рп14-10</t>
    </r>
  </si>
  <si>
    <r>
      <rPr>
        <sz val="10"/>
        <rFont val="Times New Roman"/>
        <family val="1"/>
        <charset val="204"/>
      </rPr>
      <t>Разьем рп14-10л</t>
    </r>
  </si>
  <si>
    <r>
      <rPr>
        <sz val="10"/>
        <rFont val="Times New Roman"/>
        <family val="1"/>
        <charset val="204"/>
      </rPr>
      <t>Разьем рп14-16</t>
    </r>
  </si>
  <si>
    <r>
      <rPr>
        <sz val="10"/>
        <rFont val="Times New Roman"/>
        <family val="1"/>
        <charset val="204"/>
      </rPr>
      <t>Разьем ршав-кп-6</t>
    </r>
  </si>
  <si>
    <r>
      <rPr>
        <sz val="10"/>
        <rFont val="Times New Roman"/>
        <family val="1"/>
        <charset val="204"/>
      </rPr>
      <t>Разьем ршавку14-1</t>
    </r>
  </si>
  <si>
    <r>
      <rPr>
        <sz val="10"/>
        <rFont val="Times New Roman"/>
        <family val="1"/>
        <charset val="204"/>
      </rPr>
      <t>Разьем ршавп6-14</t>
    </r>
  </si>
  <si>
    <r>
      <rPr>
        <sz val="10"/>
        <rFont val="Times New Roman"/>
        <family val="1"/>
        <charset val="204"/>
      </rPr>
      <t>Разьем ршаг-пб20</t>
    </r>
  </si>
  <si>
    <r>
      <rPr>
        <sz val="10"/>
        <rFont val="Times New Roman"/>
        <family val="1"/>
        <charset val="204"/>
      </rPr>
      <t>Разьем ршаг-пб6</t>
    </r>
  </si>
  <si>
    <r>
      <rPr>
        <sz val="10"/>
        <rFont val="Times New Roman"/>
        <family val="1"/>
        <charset val="204"/>
      </rPr>
      <t>Разьем ршаг20-3</t>
    </r>
  </si>
  <si>
    <r>
      <rPr>
        <sz val="10"/>
        <rFont val="Times New Roman"/>
        <family val="1"/>
        <charset val="204"/>
      </rPr>
      <t>Разьем ршагку20-3</t>
    </r>
  </si>
  <si>
    <r>
      <rPr>
        <sz val="10"/>
        <rFont val="Times New Roman"/>
        <family val="1"/>
        <charset val="204"/>
      </rPr>
      <t>Разьем ршагпб-14</t>
    </r>
  </si>
  <si>
    <r>
      <rPr>
        <sz val="10"/>
        <rFont val="Times New Roman"/>
        <family val="1"/>
        <charset val="204"/>
      </rPr>
      <t>Регулятор РУГ-82</t>
    </r>
  </si>
  <si>
    <r>
      <rPr>
        <sz val="10"/>
        <rFont val="Times New Roman"/>
        <family val="1"/>
        <charset val="204"/>
      </rPr>
      <t>Резистор  С2-33Н-0,125-1,5 ом</t>
    </r>
  </si>
  <si>
    <r>
      <rPr>
        <sz val="10"/>
        <rFont val="Times New Roman"/>
        <family val="1"/>
        <charset val="204"/>
      </rPr>
      <t>Резистор С2-33Н-0,125-8,2 Ом</t>
    </r>
  </si>
  <si>
    <r>
      <rPr>
        <sz val="10"/>
        <rFont val="Times New Roman"/>
        <family val="1"/>
        <charset val="204"/>
      </rPr>
      <t>Резистор  С2-33Н-0,25-1 Ом</t>
    </r>
  </si>
  <si>
    <r>
      <rPr>
        <sz val="10"/>
        <rFont val="Times New Roman"/>
        <family val="1"/>
        <charset val="204"/>
      </rPr>
      <t>Резистор  С2-33Н-2 560 Ом</t>
    </r>
  </si>
  <si>
    <r>
      <rPr>
        <sz val="10"/>
        <rFont val="Times New Roman"/>
        <family val="1"/>
        <charset val="204"/>
      </rPr>
      <t>Резистор C5-35В-10ВТ-30ОМ</t>
    </r>
  </si>
  <si>
    <r>
      <rPr>
        <sz val="10"/>
        <rFont val="Times New Roman"/>
        <family val="1"/>
        <charset val="204"/>
      </rPr>
      <t>Резистор C5-5-5Вт 270 "В" ом</t>
    </r>
  </si>
  <si>
    <r>
      <rPr>
        <sz val="10"/>
        <rFont val="Times New Roman"/>
        <family val="1"/>
        <charset val="204"/>
      </rPr>
      <t>Резистор C5-5В-5 220 ом</t>
    </r>
  </si>
  <si>
    <r>
      <rPr>
        <sz val="10"/>
        <rFont val="Times New Roman"/>
        <family val="1"/>
        <charset val="204"/>
      </rPr>
      <t>Резистор CП -1 2, 2К 20%</t>
    </r>
  </si>
  <si>
    <r>
      <rPr>
        <sz val="10"/>
        <rFont val="Times New Roman"/>
        <family val="1"/>
        <charset val="204"/>
      </rPr>
      <t>Резистор CП2-2-0.5Вт 22К</t>
    </r>
  </si>
  <si>
    <r>
      <rPr>
        <sz val="10"/>
        <rFont val="Times New Roman"/>
        <family val="1"/>
        <charset val="204"/>
      </rPr>
      <t>Резистор CП2-2-0.5Вт 4.7К</t>
    </r>
  </si>
  <si>
    <r>
      <rPr>
        <sz val="10"/>
        <rFont val="Times New Roman"/>
        <family val="1"/>
        <charset val="204"/>
      </rPr>
      <t>Резистор Б19К-2-4.7К</t>
    </r>
  </si>
  <si>
    <r>
      <rPr>
        <sz val="10"/>
        <rFont val="Times New Roman"/>
        <family val="1"/>
        <charset val="204"/>
      </rPr>
      <t>Резистор Б19М-2-390</t>
    </r>
  </si>
  <si>
    <r>
      <rPr>
        <sz val="10"/>
        <rFont val="Times New Roman"/>
        <family val="1"/>
        <charset val="204"/>
      </rPr>
      <t>Резистор вс-1 56 ом</t>
    </r>
  </si>
  <si>
    <r>
      <rPr>
        <sz val="10"/>
        <rFont val="Times New Roman"/>
        <family val="1"/>
        <charset val="204"/>
      </rPr>
      <t>Резистор кэв-1 20 мом</t>
    </r>
  </si>
  <si>
    <r>
      <rPr>
        <sz val="10"/>
        <rFont val="Times New Roman"/>
        <family val="1"/>
        <charset val="204"/>
      </rPr>
      <t>Резистор кэв-1 39 мом</t>
    </r>
  </si>
  <si>
    <r>
      <rPr>
        <sz val="10"/>
        <rFont val="Times New Roman"/>
        <family val="1"/>
        <charset val="204"/>
      </rPr>
      <t>Резистор МЛТ-1 33ом</t>
    </r>
  </si>
  <si>
    <r>
      <rPr>
        <sz val="10"/>
        <rFont val="Times New Roman"/>
        <family val="1"/>
        <charset val="204"/>
      </rPr>
      <t>Резистор омлт 0,125 1,2 ком
6011646935</t>
    </r>
  </si>
  <si>
    <r>
      <rPr>
        <sz val="10"/>
        <rFont val="Times New Roman"/>
        <family val="1"/>
        <charset val="204"/>
      </rPr>
      <t>Резистор омлт 0,125 1,8 ком
6011646975</t>
    </r>
  </si>
  <si>
    <r>
      <rPr>
        <sz val="10"/>
        <rFont val="Times New Roman"/>
        <family val="1"/>
        <charset val="204"/>
      </rPr>
      <t>Резистор ОМЛТ 0,125 10КОМ 6011647215</t>
    </r>
  </si>
  <si>
    <r>
      <rPr>
        <sz val="10"/>
        <rFont val="Times New Roman"/>
        <family val="1"/>
        <charset val="204"/>
      </rPr>
      <t>Резистор омлт 0,125 120 ом
6011646635</t>
    </r>
  </si>
  <si>
    <r>
      <rPr>
        <sz val="10"/>
        <rFont val="Times New Roman"/>
        <family val="1"/>
        <charset val="204"/>
      </rPr>
      <t>Резистор омлт 0,125 15 ком
6011647255</t>
    </r>
  </si>
  <si>
    <r>
      <rPr>
        <sz val="10"/>
        <rFont val="Times New Roman"/>
        <family val="1"/>
        <charset val="204"/>
      </rPr>
      <t>Резистор омлт 0,125 180 ком
6011647575</t>
    </r>
  </si>
  <si>
    <r>
      <rPr>
        <sz val="10"/>
        <rFont val="Times New Roman"/>
        <family val="1"/>
        <charset val="204"/>
      </rPr>
      <t>Резистор ОМЛТ 0,125 1КОМ 6061024535</t>
    </r>
  </si>
  <si>
    <r>
      <rPr>
        <sz val="10"/>
        <rFont val="Times New Roman"/>
        <family val="1"/>
        <charset val="204"/>
      </rPr>
      <t>Резистор омлт 0,125 2 мом
6011647885</t>
    </r>
  </si>
  <si>
    <r>
      <rPr>
        <sz val="10"/>
        <rFont val="Times New Roman"/>
        <family val="1"/>
        <charset val="204"/>
      </rPr>
      <t>Резистор омлт 0,125 2,2 ком
601164</t>
    </r>
  </si>
  <si>
    <r>
      <rPr>
        <sz val="10"/>
        <rFont val="Times New Roman"/>
        <family val="1"/>
        <charset val="204"/>
      </rPr>
      <t>Резистор омлт 0,125 2,7 ком
601164</t>
    </r>
  </si>
  <si>
    <r>
      <rPr>
        <sz val="10"/>
        <rFont val="Times New Roman"/>
        <family val="1"/>
        <charset val="204"/>
      </rPr>
      <t>Резистор омлт 0,125 22 ком
6011647295</t>
    </r>
  </si>
  <si>
    <r>
      <rPr>
        <sz val="10"/>
        <rFont val="Times New Roman"/>
        <family val="1"/>
        <charset val="204"/>
      </rPr>
      <t>Резистор омлт 0,125 27 ом
6011643825</t>
    </r>
  </si>
  <si>
    <r>
      <rPr>
        <sz val="10"/>
        <rFont val="Times New Roman"/>
        <family val="1"/>
        <charset val="204"/>
      </rPr>
      <t>Резистор омлт 0,125 3,3 ком
6011647065</t>
    </r>
  </si>
  <si>
    <r>
      <rPr>
        <sz val="10"/>
        <rFont val="Times New Roman"/>
        <family val="1"/>
        <charset val="204"/>
      </rPr>
      <t>Резистор омлт 0,125 510 ком
6011647685</t>
    </r>
  </si>
  <si>
    <r>
      <rPr>
        <sz val="10"/>
        <rFont val="Times New Roman"/>
        <family val="1"/>
        <charset val="204"/>
      </rPr>
      <t>Резистор ОМЛТ 0,125 510ОМ 6011646795</t>
    </r>
  </si>
  <si>
    <r>
      <rPr>
        <sz val="10"/>
        <rFont val="Times New Roman"/>
        <family val="1"/>
        <charset val="204"/>
      </rPr>
      <t>Резистор ОМЛТ 0,125 6,8КОМ 601164</t>
    </r>
  </si>
  <si>
    <r>
      <rPr>
        <sz val="10"/>
        <rFont val="Times New Roman"/>
        <family val="1"/>
        <charset val="204"/>
      </rPr>
      <t>Резистор омлт 0,125 62 ком
6011647425</t>
    </r>
  </si>
  <si>
    <r>
      <rPr>
        <sz val="10"/>
        <rFont val="Times New Roman"/>
        <family val="1"/>
        <charset val="204"/>
      </rPr>
      <t>Резистор омлт 0,125 680 ом
6011646835</t>
    </r>
  </si>
  <si>
    <r>
      <rPr>
        <sz val="10"/>
        <rFont val="Times New Roman"/>
        <family val="1"/>
        <charset val="204"/>
      </rPr>
      <t>Резистор омлт 0,125 91 ом
6011646565</t>
    </r>
  </si>
  <si>
    <r>
      <rPr>
        <sz val="10"/>
        <rFont val="Times New Roman"/>
        <family val="1"/>
        <charset val="204"/>
      </rPr>
      <t>Резистор омлт 0,25 1 ком
6011657115</t>
    </r>
  </si>
  <si>
    <r>
      <rPr>
        <sz val="10"/>
        <rFont val="Times New Roman"/>
        <family val="1"/>
        <charset val="204"/>
      </rPr>
      <t>Резистор омлт 0,25 1,2 мом
6011658035</t>
    </r>
  </si>
  <si>
    <r>
      <rPr>
        <sz val="10"/>
        <rFont val="Times New Roman"/>
        <family val="1"/>
        <charset val="204"/>
      </rPr>
      <t>Резистор омлт 0,25 1,3 ком
6011657145</t>
    </r>
  </si>
  <si>
    <r>
      <rPr>
        <sz val="10"/>
        <rFont val="Times New Roman"/>
        <family val="1"/>
        <charset val="204"/>
      </rPr>
      <t>Резистор омлт 0,25 1,3 мом
6011658045</t>
    </r>
  </si>
  <si>
    <r>
      <rPr>
        <sz val="10"/>
        <rFont val="Times New Roman"/>
        <family val="1"/>
        <charset val="204"/>
      </rPr>
      <t>Резистор омлт 0,25 1,5 ком
6011657155</t>
    </r>
  </si>
  <si>
    <r>
      <rPr>
        <sz val="10"/>
        <rFont val="Times New Roman"/>
        <family val="1"/>
        <charset val="204"/>
      </rPr>
      <t>Резистор омлт 0,25 1,5 мом
6011658055</t>
    </r>
  </si>
  <si>
    <r>
      <rPr>
        <sz val="10"/>
        <rFont val="Times New Roman"/>
        <family val="1"/>
        <charset val="204"/>
      </rPr>
      <t>Резистор омлт 0,25 1,6 ком
6011657165</t>
    </r>
  </si>
  <si>
    <r>
      <rPr>
        <sz val="10"/>
        <rFont val="Times New Roman"/>
        <family val="1"/>
        <charset val="204"/>
      </rPr>
      <t>Резистор омлт 0,25 1,6 мом
6011658065</t>
    </r>
  </si>
  <si>
    <r>
      <rPr>
        <sz val="10"/>
        <rFont val="Times New Roman"/>
        <family val="1"/>
        <charset val="204"/>
      </rPr>
      <t>Резистор омлт 0,25 1,8 мом
6011658075</t>
    </r>
  </si>
  <si>
    <r>
      <rPr>
        <sz val="10"/>
        <rFont val="Times New Roman"/>
        <family val="1"/>
        <charset val="204"/>
      </rPr>
      <t>Резистор омлт 0,25 10 ком
6011657415</t>
    </r>
  </si>
  <si>
    <r>
      <rPr>
        <sz val="10"/>
        <rFont val="Times New Roman"/>
        <family val="1"/>
        <charset val="204"/>
      </rPr>
      <t>Резистор ОМЛТ 0,25 100ОМ 6011656815</t>
    </r>
  </si>
  <si>
    <r>
      <rPr>
        <sz val="10"/>
        <rFont val="Times New Roman"/>
        <family val="1"/>
        <charset val="204"/>
      </rPr>
      <t>Резистор омлт 0,25 110 ком
6011657725</t>
    </r>
  </si>
  <si>
    <r>
      <rPr>
        <sz val="10"/>
        <rFont val="Times New Roman"/>
        <family val="1"/>
        <charset val="204"/>
      </rPr>
      <t>Резистор ОМЛТ 0,25 110ОМ 6011656825</t>
    </r>
  </si>
  <si>
    <r>
      <rPr>
        <sz val="10"/>
        <rFont val="Times New Roman"/>
        <family val="1"/>
        <charset val="204"/>
      </rPr>
      <t>Резистор омлт 0,25 12 ком
6011657435</t>
    </r>
  </si>
  <si>
    <r>
      <rPr>
        <sz val="10"/>
        <rFont val="Times New Roman"/>
        <family val="1"/>
        <charset val="204"/>
      </rPr>
      <t>Резистор омлт 0,25 120 ком
6011657735</t>
    </r>
  </si>
  <si>
    <r>
      <rPr>
        <sz val="10"/>
        <rFont val="Times New Roman"/>
        <family val="1"/>
        <charset val="204"/>
      </rPr>
      <t>Резистор омлт 0,25 120 ом
6011656835</t>
    </r>
  </si>
  <si>
    <r>
      <rPr>
        <sz val="10"/>
        <rFont val="Times New Roman"/>
        <family val="1"/>
        <charset val="204"/>
      </rPr>
      <t>Резистор омлт 0,25 13 ком
6011657445</t>
    </r>
  </si>
  <si>
    <r>
      <rPr>
        <sz val="10"/>
        <rFont val="Times New Roman"/>
        <family val="1"/>
        <charset val="204"/>
      </rPr>
      <t>Резистор омлт 0,25 130 ком
6011657745</t>
    </r>
  </si>
  <si>
    <r>
      <rPr>
        <sz val="10"/>
        <rFont val="Times New Roman"/>
        <family val="1"/>
        <charset val="204"/>
      </rPr>
      <t>Резистор омлт 0,25 130 ом
6011656845</t>
    </r>
  </si>
  <si>
    <r>
      <rPr>
        <sz val="10"/>
        <rFont val="Times New Roman"/>
        <family val="1"/>
        <charset val="204"/>
      </rPr>
      <t>Резистор омлт 0,25 15 ком
6011657455</t>
    </r>
  </si>
  <si>
    <r>
      <rPr>
        <sz val="10"/>
        <rFont val="Times New Roman"/>
        <family val="1"/>
        <charset val="204"/>
      </rPr>
      <t>Резистор омлт 0,25 16 ком
6011657465</t>
    </r>
  </si>
  <si>
    <r>
      <rPr>
        <sz val="10"/>
        <rFont val="Times New Roman"/>
        <family val="1"/>
        <charset val="204"/>
      </rPr>
      <t>Резистор омлт 0,25 160 ком
6011657765</t>
    </r>
  </si>
  <si>
    <r>
      <rPr>
        <sz val="10"/>
        <rFont val="Times New Roman"/>
        <family val="1"/>
        <charset val="204"/>
      </rPr>
      <t>Резистор омлт 0,25 160 ом
6011656865</t>
    </r>
  </si>
  <si>
    <r>
      <rPr>
        <sz val="10"/>
        <rFont val="Times New Roman"/>
        <family val="1"/>
        <charset val="204"/>
      </rPr>
      <t>Резистор омлт 0,25 18 ком
6011657475</t>
    </r>
  </si>
  <si>
    <r>
      <rPr>
        <sz val="10"/>
        <rFont val="Times New Roman"/>
        <family val="1"/>
        <charset val="204"/>
      </rPr>
      <t>Резистор омлт 0,25 180 ком
6011657775</t>
    </r>
  </si>
  <si>
    <r>
      <rPr>
        <sz val="10"/>
        <rFont val="Times New Roman"/>
        <family val="1"/>
        <charset val="204"/>
      </rPr>
      <t>Резистор омлт 0,25 2,0 мом
6011658085</t>
    </r>
  </si>
  <si>
    <r>
      <rPr>
        <sz val="10"/>
        <rFont val="Times New Roman"/>
        <family val="1"/>
        <charset val="204"/>
      </rPr>
      <t>Резистор омлт 0,25 2,2 мом
6011658095</t>
    </r>
  </si>
  <si>
    <r>
      <rPr>
        <sz val="10"/>
        <rFont val="Times New Roman"/>
        <family val="1"/>
        <charset val="204"/>
      </rPr>
      <t>Резистор омлт 0,25 2,4 мом
6011658115</t>
    </r>
  </si>
  <si>
    <r>
      <rPr>
        <sz val="10"/>
        <rFont val="Times New Roman"/>
        <family val="1"/>
        <charset val="204"/>
      </rPr>
      <t>Резистор омлт 0,25 2,7 мом
6011658125</t>
    </r>
  </si>
  <si>
    <r>
      <rPr>
        <sz val="10"/>
        <rFont val="Times New Roman"/>
        <family val="1"/>
        <charset val="204"/>
      </rPr>
      <t>Резистор омлт 0,25 200 ом
6011656885</t>
    </r>
  </si>
  <si>
    <r>
      <rPr>
        <sz val="10"/>
        <rFont val="Times New Roman"/>
        <family val="1"/>
        <charset val="204"/>
      </rPr>
      <t>Резистор омлт 0,25 22 ком
6011657495</t>
    </r>
  </si>
  <si>
    <r>
      <rPr>
        <sz val="10"/>
        <rFont val="Times New Roman"/>
        <family val="1"/>
        <charset val="204"/>
      </rPr>
      <t>Резистор омлт 0,25 220 ком
6011657795</t>
    </r>
  </si>
  <si>
    <r>
      <rPr>
        <sz val="10"/>
        <rFont val="Times New Roman"/>
        <family val="1"/>
        <charset val="204"/>
      </rPr>
      <t>Резистор омлт 0,25 220 ом
6011656895</t>
    </r>
  </si>
  <si>
    <r>
      <rPr>
        <sz val="10"/>
        <rFont val="Times New Roman"/>
        <family val="1"/>
        <charset val="204"/>
      </rPr>
      <t>Резистор омлт 0,25 24 ком
6011657515</t>
    </r>
  </si>
  <si>
    <r>
      <rPr>
        <sz val="10"/>
        <rFont val="Times New Roman"/>
        <family val="1"/>
        <charset val="204"/>
      </rPr>
      <t>Резистор омлт 0,25 24 ом
6011654005</t>
    </r>
  </si>
  <si>
    <r>
      <rPr>
        <sz val="10"/>
        <rFont val="Times New Roman"/>
        <family val="1"/>
        <charset val="204"/>
      </rPr>
      <t>Резистор омлт 0,25 240 ком
6011657815</t>
    </r>
  </si>
  <si>
    <r>
      <rPr>
        <sz val="10"/>
        <rFont val="Times New Roman"/>
        <family val="1"/>
        <charset val="204"/>
      </rPr>
      <t>Резистор омлт 0,25 240 ом
6011656915</t>
    </r>
  </si>
  <si>
    <r>
      <rPr>
        <sz val="10"/>
        <rFont val="Times New Roman"/>
        <family val="1"/>
        <charset val="204"/>
      </rPr>
      <t>Резистор омлт 0,25 27 ком
6011657525</t>
    </r>
  </si>
  <si>
    <r>
      <rPr>
        <sz val="10"/>
        <rFont val="Times New Roman"/>
        <family val="1"/>
        <charset val="204"/>
      </rPr>
      <t>Резистор омлт 0,25 27 ом
6011654025</t>
    </r>
  </si>
  <si>
    <r>
      <rPr>
        <sz val="10"/>
        <rFont val="Times New Roman"/>
        <family val="1"/>
        <charset val="204"/>
      </rPr>
      <t>Резистор омлт 0,25 270 ком
6011657825</t>
    </r>
  </si>
  <si>
    <r>
      <rPr>
        <sz val="10"/>
        <rFont val="Times New Roman"/>
        <family val="1"/>
        <charset val="204"/>
      </rPr>
      <t>Резистор омлт 0,25 270 ом
6011656925</t>
    </r>
  </si>
  <si>
    <r>
      <rPr>
        <sz val="10"/>
        <rFont val="Times New Roman"/>
        <family val="1"/>
        <charset val="204"/>
      </rPr>
      <t>Резистор омлт 0,25 3,6 ком
6011657255</t>
    </r>
  </si>
  <si>
    <r>
      <rPr>
        <sz val="10"/>
        <rFont val="Times New Roman"/>
        <family val="1"/>
        <charset val="204"/>
      </rPr>
      <t>Резистор омлт 0,25 3,9 ком
6011657265</t>
    </r>
  </si>
  <si>
    <r>
      <rPr>
        <sz val="10"/>
        <rFont val="Times New Roman"/>
        <family val="1"/>
        <charset val="204"/>
      </rPr>
      <t>Резистор омлт 0,25 30 ком
6011657535</t>
    </r>
  </si>
  <si>
    <r>
      <rPr>
        <sz val="10"/>
        <rFont val="Times New Roman"/>
        <family val="1"/>
        <charset val="204"/>
      </rPr>
      <t>Резистор омлт 0,25 30 ом
6011654035</t>
    </r>
  </si>
  <si>
    <r>
      <rPr>
        <sz val="10"/>
        <rFont val="Times New Roman"/>
        <family val="1"/>
        <charset val="204"/>
      </rPr>
      <t>Резистор омлт 0,25 300 ком
6011657835</t>
    </r>
  </si>
  <si>
    <r>
      <rPr>
        <sz val="10"/>
        <rFont val="Times New Roman"/>
        <family val="1"/>
        <charset val="204"/>
      </rPr>
      <t>Резистор омлт 0,25 300 ом
6011656935</t>
    </r>
  </si>
  <si>
    <r>
      <rPr>
        <sz val="10"/>
        <rFont val="Times New Roman"/>
        <family val="1"/>
        <charset val="204"/>
      </rPr>
      <t>Резистор омлт 0,25 330 ом
6011656945</t>
    </r>
  </si>
  <si>
    <r>
      <rPr>
        <sz val="10"/>
        <rFont val="Times New Roman"/>
        <family val="1"/>
        <charset val="204"/>
      </rPr>
      <t>Резистор омлт 0,25 36 ком
6011657555</t>
    </r>
  </si>
  <si>
    <r>
      <rPr>
        <sz val="10"/>
        <rFont val="Times New Roman"/>
        <family val="1"/>
        <charset val="204"/>
      </rPr>
      <t>Резистор омлт 0,25 360 ком
6011657855</t>
    </r>
  </si>
  <si>
    <r>
      <rPr>
        <sz val="10"/>
        <rFont val="Times New Roman"/>
        <family val="1"/>
        <charset val="204"/>
      </rPr>
      <t>Резистор омлт 0,25 39 ом
6011654065</t>
    </r>
  </si>
  <si>
    <r>
      <rPr>
        <sz val="10"/>
        <rFont val="Times New Roman"/>
        <family val="1"/>
        <charset val="204"/>
      </rPr>
      <t>Резистор омлт 0,25 390 ком
6011657365</t>
    </r>
  </si>
  <si>
    <r>
      <rPr>
        <sz val="10"/>
        <rFont val="Times New Roman"/>
        <family val="1"/>
        <charset val="204"/>
      </rPr>
      <t>Резистор омлт 0,25 4,3 ком
6011657275</t>
    </r>
  </si>
  <si>
    <r>
      <rPr>
        <sz val="10"/>
        <rFont val="Times New Roman"/>
        <family val="1"/>
        <charset val="204"/>
      </rPr>
      <t>Резистор омлт 0,25 43 ком
6011657575</t>
    </r>
  </si>
  <si>
    <r>
      <rPr>
        <sz val="10"/>
        <rFont val="Times New Roman"/>
        <family val="1"/>
        <charset val="204"/>
      </rPr>
      <t>Резистор омлт 0,25 47 ком
6011657585</t>
    </r>
  </si>
  <si>
    <r>
      <rPr>
        <sz val="10"/>
        <rFont val="Times New Roman"/>
        <family val="1"/>
        <charset val="204"/>
      </rPr>
      <t>Резистор омлт 0,25 470 ком
6011657885</t>
    </r>
  </si>
  <si>
    <r>
      <rPr>
        <sz val="10"/>
        <rFont val="Times New Roman"/>
        <family val="1"/>
        <charset val="204"/>
      </rPr>
      <t>Резистор омлт 0,25 5,6 ком
6011657315</t>
    </r>
  </si>
  <si>
    <r>
      <rPr>
        <sz val="10"/>
        <rFont val="Times New Roman"/>
        <family val="1"/>
        <charset val="204"/>
      </rPr>
      <t>Резистор омлт 0,25 51 ком
6011657595</t>
    </r>
  </si>
  <si>
    <r>
      <rPr>
        <sz val="10"/>
        <rFont val="Times New Roman"/>
        <family val="1"/>
        <charset val="204"/>
      </rPr>
      <t>Резистор омлт 0,25 510 ком
6011657895</t>
    </r>
  </si>
  <si>
    <r>
      <rPr>
        <sz val="10"/>
        <rFont val="Times New Roman"/>
        <family val="1"/>
        <charset val="204"/>
      </rPr>
      <t>Резистор омлт 0,25 510 ом
6011656995</t>
    </r>
  </si>
  <si>
    <r>
      <rPr>
        <sz val="10"/>
        <rFont val="Times New Roman"/>
        <family val="1"/>
        <charset val="204"/>
      </rPr>
      <t>Резистор омлт 0,25 56 ком
6011657615</t>
    </r>
  </si>
  <si>
    <r>
      <rPr>
        <sz val="10"/>
        <rFont val="Times New Roman"/>
        <family val="1"/>
        <charset val="204"/>
      </rPr>
      <t>Резистор омлт 0,25 560 ком
6011657915</t>
    </r>
  </si>
  <si>
    <r>
      <rPr>
        <sz val="10"/>
        <rFont val="Times New Roman"/>
        <family val="1"/>
        <charset val="204"/>
      </rPr>
      <t>Резистор омлт 0,25 560 ом
6011657015</t>
    </r>
  </si>
  <si>
    <r>
      <rPr>
        <sz val="10"/>
        <rFont val="Times New Roman"/>
        <family val="1"/>
        <charset val="204"/>
      </rPr>
      <t>Резистор омлт 0,25 62 ом
6011656725</t>
    </r>
  </si>
  <si>
    <r>
      <rPr>
        <sz val="10"/>
        <rFont val="Times New Roman"/>
        <family val="1"/>
        <charset val="204"/>
      </rPr>
      <t>Резистор омлт 0,25 620 ком
6011657925</t>
    </r>
  </si>
  <si>
    <r>
      <rPr>
        <sz val="10"/>
        <rFont val="Times New Roman"/>
        <family val="1"/>
        <charset val="204"/>
      </rPr>
      <t>Резистор омлт 0,25 620 ом
6011657025</t>
    </r>
  </si>
  <si>
    <r>
      <rPr>
        <sz val="10"/>
        <rFont val="Times New Roman"/>
        <family val="1"/>
        <charset val="204"/>
      </rPr>
      <t>Резистор омлт 0,25 68 ком
6011657635</t>
    </r>
  </si>
  <si>
    <r>
      <rPr>
        <sz val="10"/>
        <rFont val="Times New Roman"/>
        <family val="1"/>
        <charset val="204"/>
      </rPr>
      <t>Резистор омлт 0,25 68 ом
6011656735</t>
    </r>
  </si>
  <si>
    <r>
      <rPr>
        <sz val="10"/>
        <rFont val="Times New Roman"/>
        <family val="1"/>
        <charset val="204"/>
      </rPr>
      <t>Резистор омлт 0,25 680 ом
6011657035</t>
    </r>
  </si>
  <si>
    <r>
      <rPr>
        <sz val="10"/>
        <rFont val="Times New Roman"/>
        <family val="1"/>
        <charset val="204"/>
      </rPr>
      <t>Резистор омлт 0,25 7,5 ком
6011657345</t>
    </r>
  </si>
  <si>
    <r>
      <rPr>
        <sz val="10"/>
        <rFont val="Times New Roman"/>
        <family val="1"/>
        <charset val="204"/>
      </rPr>
      <t>Резистор омлт 0,25 75 ком
6011657645</t>
    </r>
  </si>
  <si>
    <r>
      <rPr>
        <sz val="10"/>
        <rFont val="Times New Roman"/>
        <family val="1"/>
        <charset val="204"/>
      </rPr>
      <t>Резистор омлт 0,25 75 ом
6011656745</t>
    </r>
  </si>
  <si>
    <r>
      <rPr>
        <sz val="10"/>
        <rFont val="Times New Roman"/>
        <family val="1"/>
        <charset val="204"/>
      </rPr>
      <t>Резистор омлт 0,25 750 ком
6011657945</t>
    </r>
  </si>
  <si>
    <r>
      <rPr>
        <sz val="10"/>
        <rFont val="Times New Roman"/>
        <family val="1"/>
        <charset val="204"/>
      </rPr>
      <t>Резистор омлт 0,25 750 ом
6011657045</t>
    </r>
  </si>
  <si>
    <r>
      <rPr>
        <sz val="10"/>
        <rFont val="Times New Roman"/>
        <family val="1"/>
        <charset val="204"/>
      </rPr>
      <t>Резистор омлт 0,25 8,2 ком
6011657355</t>
    </r>
  </si>
  <si>
    <r>
      <rPr>
        <sz val="10"/>
        <rFont val="Times New Roman"/>
        <family val="1"/>
        <charset val="204"/>
      </rPr>
      <t>Резистор омлт 0,25 82 ком
6011657655</t>
    </r>
  </si>
  <si>
    <r>
      <rPr>
        <sz val="10"/>
        <rFont val="Times New Roman"/>
        <family val="1"/>
        <charset val="204"/>
      </rPr>
      <t>Резистор омлт 0,25 82 ом
6011656755</t>
    </r>
  </si>
  <si>
    <r>
      <rPr>
        <sz val="10"/>
        <rFont val="Times New Roman"/>
        <family val="1"/>
        <charset val="204"/>
      </rPr>
      <t>Резистор омлт 0,25 820 ком
6011657955</t>
    </r>
  </si>
  <si>
    <r>
      <rPr>
        <sz val="10"/>
        <rFont val="Times New Roman"/>
        <family val="1"/>
        <charset val="204"/>
      </rPr>
      <t>Резистор ОМЛТ 0,25 820ОМ 6011657055</t>
    </r>
  </si>
  <si>
    <r>
      <rPr>
        <sz val="10"/>
        <rFont val="Times New Roman"/>
        <family val="1"/>
        <charset val="204"/>
      </rPr>
      <t>Резистор омлт 0,25 9,1 ком
6011657365</t>
    </r>
  </si>
  <si>
    <r>
      <rPr>
        <sz val="10"/>
        <rFont val="Times New Roman"/>
        <family val="1"/>
        <charset val="204"/>
      </rPr>
      <t>Резистор омлт 0,25 91 ком
6011657665</t>
    </r>
  </si>
  <si>
    <r>
      <rPr>
        <sz val="10"/>
        <rFont val="Times New Roman"/>
        <family val="1"/>
        <charset val="204"/>
      </rPr>
      <t>Резистор омлт 0,25 91 ом
6011656765</t>
    </r>
  </si>
  <si>
    <r>
      <rPr>
        <sz val="10"/>
        <rFont val="Times New Roman"/>
        <family val="1"/>
        <charset val="204"/>
      </rPr>
      <t>Резистор омлт 0,25 910 ком
6011657965</t>
    </r>
  </si>
  <si>
    <r>
      <rPr>
        <sz val="10"/>
        <rFont val="Times New Roman"/>
        <family val="1"/>
        <charset val="204"/>
      </rPr>
      <t>Резистор омлт 0,25 910 ом
6011657065</t>
    </r>
  </si>
  <si>
    <r>
      <rPr>
        <sz val="10"/>
        <rFont val="Times New Roman"/>
        <family val="1"/>
        <charset val="204"/>
      </rPr>
      <t>Резистор омлт 0,5 1,0 мом
6011668615</t>
    </r>
  </si>
  <si>
    <r>
      <rPr>
        <sz val="10"/>
        <rFont val="Times New Roman"/>
        <family val="1"/>
        <charset val="204"/>
      </rPr>
      <t>Резистор омлт 0,5 1,1 мом
6011668625</t>
    </r>
  </si>
  <si>
    <r>
      <rPr>
        <sz val="10"/>
        <rFont val="Times New Roman"/>
        <family val="1"/>
        <charset val="204"/>
      </rPr>
      <t>Резистор ОМЛТ 0,5 1,1КОМ 6011667725</t>
    </r>
  </si>
  <si>
    <r>
      <rPr>
        <sz val="10"/>
        <rFont val="Times New Roman"/>
        <family val="1"/>
        <charset val="204"/>
      </rPr>
      <t>Резистор омлт 0,5 1,2 ком
6011667735</t>
    </r>
  </si>
  <si>
    <r>
      <rPr>
        <sz val="10"/>
        <rFont val="Times New Roman"/>
        <family val="1"/>
        <charset val="204"/>
      </rPr>
      <t>Резистор омлт 0,5 1,2 мом
6011668635</t>
    </r>
  </si>
  <si>
    <r>
      <rPr>
        <sz val="10"/>
        <rFont val="Times New Roman"/>
        <family val="1"/>
        <charset val="204"/>
      </rPr>
      <t>Резистор омлт 0,5 1,3 ком
6011667745</t>
    </r>
  </si>
  <si>
    <r>
      <rPr>
        <sz val="10"/>
        <rFont val="Times New Roman"/>
        <family val="1"/>
        <charset val="204"/>
      </rPr>
      <t>Резистор омлт 0,5 1,3 мом
6011668645</t>
    </r>
  </si>
  <si>
    <r>
      <rPr>
        <sz val="10"/>
        <rFont val="Times New Roman"/>
        <family val="1"/>
        <charset val="204"/>
      </rPr>
      <t>Резистор омлт 0,5 1,5 ком
6011667755</t>
    </r>
  </si>
  <si>
    <r>
      <rPr>
        <sz val="10"/>
        <rFont val="Times New Roman"/>
        <family val="1"/>
        <charset val="204"/>
      </rPr>
      <t>Резистор омлт 0,5 1,5 мом
6011668655</t>
    </r>
  </si>
  <si>
    <r>
      <rPr>
        <sz val="10"/>
        <rFont val="Times New Roman"/>
        <family val="1"/>
        <charset val="204"/>
      </rPr>
      <t>Резистор омлт 0,5 1,6 ком
6011667765</t>
    </r>
  </si>
  <si>
    <r>
      <rPr>
        <sz val="10"/>
        <rFont val="Times New Roman"/>
        <family val="1"/>
        <charset val="204"/>
      </rPr>
      <t>Резистор омлт 0,5 1,6 мом
6011668665</t>
    </r>
  </si>
  <si>
    <r>
      <rPr>
        <sz val="10"/>
        <rFont val="Times New Roman"/>
        <family val="1"/>
        <charset val="204"/>
      </rPr>
      <t>Резистор омлт 0,5 1,8 ком
6011667775</t>
    </r>
  </si>
  <si>
    <r>
      <rPr>
        <sz val="10"/>
        <rFont val="Times New Roman"/>
        <family val="1"/>
        <charset val="204"/>
      </rPr>
      <t>Резистор омлт 0,5 1,8 мом
6011668675</t>
    </r>
  </si>
  <si>
    <r>
      <rPr>
        <sz val="10"/>
        <rFont val="Times New Roman"/>
        <family val="1"/>
        <charset val="204"/>
      </rPr>
      <t>Резистор омлт 0,5 10 ком
6011668015</t>
    </r>
  </si>
  <si>
    <r>
      <rPr>
        <sz val="10"/>
        <rFont val="Times New Roman"/>
        <family val="1"/>
        <charset val="204"/>
      </rPr>
      <t>Резистор омлт 0,5 100 ком
6011668315</t>
    </r>
  </si>
  <si>
    <r>
      <rPr>
        <sz val="10"/>
        <rFont val="Times New Roman"/>
        <family val="1"/>
        <charset val="204"/>
      </rPr>
      <t>Резистор омлт 0,5 11 ком
6011668025</t>
    </r>
  </si>
  <si>
    <r>
      <rPr>
        <sz val="10"/>
        <rFont val="Times New Roman"/>
        <family val="1"/>
        <charset val="204"/>
      </rPr>
      <t>Резистор омлт 0,5 110 ком
6011668325</t>
    </r>
  </si>
  <si>
    <r>
      <rPr>
        <sz val="10"/>
        <rFont val="Times New Roman"/>
        <family val="1"/>
        <charset val="204"/>
      </rPr>
      <t>Резистор омлт 0,5 110 ом
6011667425</t>
    </r>
  </si>
  <si>
    <r>
      <rPr>
        <sz val="10"/>
        <rFont val="Times New Roman"/>
        <family val="1"/>
        <charset val="204"/>
      </rPr>
      <t>Резистор омлт 0,5 12 ком
6011668035</t>
    </r>
  </si>
  <si>
    <r>
      <rPr>
        <sz val="10"/>
        <rFont val="Times New Roman"/>
        <family val="1"/>
        <charset val="204"/>
      </rPr>
      <t>Резистор омлт 0,5 120 ом
6011667435</t>
    </r>
  </si>
  <si>
    <r>
      <rPr>
        <sz val="10"/>
        <rFont val="Times New Roman"/>
        <family val="1"/>
        <charset val="204"/>
      </rPr>
      <t>Резистор ОМЛТ 0,5 120КОМ 6011668335</t>
    </r>
  </si>
  <si>
    <r>
      <rPr>
        <sz val="10"/>
        <rFont val="Times New Roman"/>
        <family val="1"/>
        <charset val="204"/>
      </rPr>
      <t>Резистор омлт 0,5 13 ком
6011668045</t>
    </r>
  </si>
  <si>
    <r>
      <rPr>
        <sz val="10"/>
        <rFont val="Times New Roman"/>
        <family val="1"/>
        <charset val="204"/>
      </rPr>
      <t>Резистор омлт 0,5 130 ком
6011668345</t>
    </r>
  </si>
  <si>
    <r>
      <rPr>
        <sz val="10"/>
        <rFont val="Times New Roman"/>
        <family val="1"/>
        <charset val="204"/>
      </rPr>
      <t>Резистор омлт 0,5 130 ом
6011667445</t>
    </r>
  </si>
  <si>
    <r>
      <rPr>
        <sz val="10"/>
        <rFont val="Times New Roman"/>
        <family val="1"/>
        <charset val="204"/>
      </rPr>
      <t>Резистор омлт 0,5 15 ком
6011668055</t>
    </r>
  </si>
  <si>
    <r>
      <rPr>
        <sz val="10"/>
        <rFont val="Times New Roman"/>
        <family val="1"/>
        <charset val="204"/>
      </rPr>
      <t>Резистор омлт 0,5 150 ом
6011667455</t>
    </r>
  </si>
  <si>
    <r>
      <rPr>
        <sz val="10"/>
        <rFont val="Times New Roman"/>
        <family val="1"/>
        <charset val="204"/>
      </rPr>
      <t>Резистор ОМЛТ 0,5 150КОМ 6011668355</t>
    </r>
  </si>
  <si>
    <r>
      <rPr>
        <sz val="10"/>
        <rFont val="Times New Roman"/>
        <family val="1"/>
        <charset val="204"/>
      </rPr>
      <t>Резистор омлт 0,5 16 ком
6011668065</t>
    </r>
  </si>
  <si>
    <r>
      <rPr>
        <sz val="10"/>
        <rFont val="Times New Roman"/>
        <family val="1"/>
        <charset val="204"/>
      </rPr>
      <t>Резистор омлт 0,5 160 ком
6011668365</t>
    </r>
  </si>
  <si>
    <r>
      <rPr>
        <sz val="10"/>
        <rFont val="Times New Roman"/>
        <family val="1"/>
        <charset val="204"/>
      </rPr>
      <t>Резистор омлт 0,5 160 ом
6011667465</t>
    </r>
  </si>
  <si>
    <r>
      <rPr>
        <sz val="10"/>
        <rFont val="Times New Roman"/>
        <family val="1"/>
        <charset val="204"/>
      </rPr>
      <t>Резистор омлт 0,5 18 ком
6011668075</t>
    </r>
  </si>
  <si>
    <r>
      <rPr>
        <sz val="10"/>
        <rFont val="Times New Roman"/>
        <family val="1"/>
        <charset val="204"/>
      </rPr>
      <t>Резистор омлт 0,5 180 ком
6011668375</t>
    </r>
  </si>
  <si>
    <r>
      <rPr>
        <sz val="10"/>
        <rFont val="Times New Roman"/>
        <family val="1"/>
        <charset val="204"/>
      </rPr>
      <t>Резистор омлт 0,5 180 ом
6011667475</t>
    </r>
  </si>
  <si>
    <r>
      <rPr>
        <sz val="10"/>
        <rFont val="Times New Roman"/>
        <family val="1"/>
        <charset val="204"/>
      </rPr>
      <t>Резистор ОМЛТ 0,5 1КОМ 6011667715</t>
    </r>
  </si>
  <si>
    <r>
      <rPr>
        <sz val="10"/>
        <rFont val="Times New Roman"/>
        <family val="1"/>
        <charset val="204"/>
      </rPr>
      <t>Резистор омлт 0,5 2,0 ком
6011667785</t>
    </r>
  </si>
  <si>
    <r>
      <rPr>
        <sz val="10"/>
        <rFont val="Times New Roman"/>
        <family val="1"/>
        <charset val="204"/>
      </rPr>
      <t>Резистор омлт 0,5 2,0 мом
6011668685</t>
    </r>
  </si>
  <si>
    <r>
      <rPr>
        <sz val="10"/>
        <rFont val="Times New Roman"/>
        <family val="1"/>
        <charset val="204"/>
      </rPr>
      <t>Резистор омлт 0,5 2,2 мом
6011668695</t>
    </r>
  </si>
  <si>
    <r>
      <rPr>
        <sz val="10"/>
        <rFont val="Times New Roman"/>
        <family val="1"/>
        <charset val="204"/>
      </rPr>
      <t>Резистор ОМЛТ 0,5 2,2КОМ 6011667795</t>
    </r>
  </si>
  <si>
    <r>
      <rPr>
        <sz val="10"/>
        <rFont val="Times New Roman"/>
        <family val="1"/>
        <charset val="204"/>
      </rPr>
      <t>Резистор омлт 0,5 2,4 ком
6011667815</t>
    </r>
  </si>
  <si>
    <r>
      <rPr>
        <sz val="10"/>
        <rFont val="Times New Roman"/>
        <family val="1"/>
        <charset val="204"/>
      </rPr>
      <t>Резистор омлт 0,5 2,4 мом
6011668715</t>
    </r>
  </si>
  <si>
    <r>
      <rPr>
        <sz val="10"/>
        <rFont val="Times New Roman"/>
        <family val="1"/>
        <charset val="204"/>
      </rPr>
      <t>Резистор омлт 0,5 2,7 мом
6011668725</t>
    </r>
  </si>
  <si>
    <r>
      <rPr>
        <sz val="10"/>
        <rFont val="Times New Roman"/>
        <family val="1"/>
        <charset val="204"/>
      </rPr>
      <t>Резистор ОМЛТ 0,5 2,7КОМ 6011667825</t>
    </r>
  </si>
  <si>
    <r>
      <rPr>
        <sz val="10"/>
        <rFont val="Times New Roman"/>
        <family val="1"/>
        <charset val="204"/>
      </rPr>
      <t>Резистор омлт 0,5 20 ком
6011668085</t>
    </r>
  </si>
  <si>
    <r>
      <rPr>
        <sz val="10"/>
        <rFont val="Times New Roman"/>
        <family val="1"/>
        <charset val="204"/>
      </rPr>
      <t>Резистор омлт 0,5 200 ком
6011668385</t>
    </r>
  </si>
  <si>
    <r>
      <rPr>
        <sz val="10"/>
        <rFont val="Times New Roman"/>
        <family val="1"/>
        <charset val="204"/>
      </rPr>
      <t>Резистор омлт 0,5 200 ом
6011667485</t>
    </r>
  </si>
  <si>
    <r>
      <rPr>
        <sz val="10"/>
        <rFont val="Times New Roman"/>
        <family val="1"/>
        <charset val="204"/>
      </rPr>
      <t>Резистор омлт 0,5 220 ком
6011668395</t>
    </r>
  </si>
  <si>
    <r>
      <rPr>
        <sz val="10"/>
        <rFont val="Times New Roman"/>
        <family val="1"/>
        <charset val="204"/>
      </rPr>
      <t>Резистор омлт 0,5 220 ом
6011667495</t>
    </r>
  </si>
  <si>
    <r>
      <rPr>
        <sz val="10"/>
        <rFont val="Times New Roman"/>
        <family val="1"/>
        <charset val="204"/>
      </rPr>
      <t>Резистор ОМЛТ 0,5 22КОМ 6011668095</t>
    </r>
  </si>
  <si>
    <r>
      <rPr>
        <sz val="10"/>
        <rFont val="Times New Roman"/>
        <family val="1"/>
        <charset val="204"/>
      </rPr>
      <t>Резистор омлт 0,5 24 ком
6011668115</t>
    </r>
  </si>
  <si>
    <r>
      <rPr>
        <sz val="10"/>
        <rFont val="Times New Roman"/>
        <family val="1"/>
        <charset val="204"/>
      </rPr>
      <t>Резистор омлт 0,5 24 ом
6011667215</t>
    </r>
  </si>
  <si>
    <r>
      <rPr>
        <sz val="10"/>
        <rFont val="Times New Roman"/>
        <family val="1"/>
        <charset val="204"/>
      </rPr>
      <t>Резистор омлт 0,5 240 ком
6011668415</t>
    </r>
  </si>
  <si>
    <r>
      <rPr>
        <sz val="10"/>
        <rFont val="Times New Roman"/>
        <family val="1"/>
        <charset val="204"/>
      </rPr>
      <t>Резистор омлт 0,5 240 ом
6011667515</t>
    </r>
  </si>
  <si>
    <r>
      <rPr>
        <sz val="10"/>
        <rFont val="Times New Roman"/>
        <family val="1"/>
        <charset val="204"/>
      </rPr>
      <t>Резистор омлт 0,5 27 ом
6011667225</t>
    </r>
  </si>
  <si>
    <r>
      <rPr>
        <sz val="10"/>
        <rFont val="Times New Roman"/>
        <family val="1"/>
        <charset val="204"/>
      </rPr>
      <t>Резистор омлт 0,5 270 ком
6011668425</t>
    </r>
  </si>
  <si>
    <r>
      <rPr>
        <sz val="10"/>
        <rFont val="Times New Roman"/>
        <family val="1"/>
        <charset val="204"/>
      </rPr>
      <t>Резистор омлт 0,5 270 ом
6011667525</t>
    </r>
  </si>
  <si>
    <r>
      <rPr>
        <sz val="10"/>
        <rFont val="Times New Roman"/>
        <family val="1"/>
        <charset val="204"/>
      </rPr>
      <t>Резистор ОМЛТ 0,5 27КОМ 6011668125</t>
    </r>
  </si>
  <si>
    <r>
      <rPr>
        <sz val="10"/>
        <rFont val="Times New Roman"/>
        <family val="1"/>
        <charset val="204"/>
      </rPr>
      <t>Резистор омлт 0,5 3 ком
6011667835</t>
    </r>
  </si>
  <si>
    <r>
      <rPr>
        <sz val="10"/>
        <rFont val="Times New Roman"/>
        <family val="1"/>
        <charset val="204"/>
      </rPr>
      <t>Резистор омлт 0,5 3,0 мом
6011668735</t>
    </r>
  </si>
  <si>
    <r>
      <rPr>
        <sz val="10"/>
        <rFont val="Times New Roman"/>
        <family val="1"/>
        <charset val="204"/>
      </rPr>
      <t>Резистор омлт 0,5 3,3 мом
6011668745</t>
    </r>
  </si>
  <si>
    <r>
      <rPr>
        <sz val="10"/>
        <rFont val="Times New Roman"/>
        <family val="1"/>
        <charset val="204"/>
      </rPr>
      <t>Резистор ОМЛТ 0,5 3,3КОМ 6011667845</t>
    </r>
  </si>
  <si>
    <r>
      <rPr>
        <sz val="10"/>
        <rFont val="Times New Roman"/>
        <family val="1"/>
        <charset val="204"/>
      </rPr>
      <t>Резистор омлт 0,5 3,6 ком
6011667855</t>
    </r>
  </si>
  <si>
    <r>
      <rPr>
        <sz val="10"/>
        <rFont val="Times New Roman"/>
        <family val="1"/>
        <charset val="204"/>
      </rPr>
      <t>Резистор омлт 0,5 3,6 мом
6011668755</t>
    </r>
  </si>
  <si>
    <r>
      <rPr>
        <sz val="10"/>
        <rFont val="Times New Roman"/>
        <family val="1"/>
        <charset val="204"/>
      </rPr>
      <t>Резистор омлт 0,5 3,9 мом
6011668765</t>
    </r>
  </si>
  <si>
    <r>
      <rPr>
        <sz val="10"/>
        <rFont val="Times New Roman"/>
        <family val="1"/>
        <charset val="204"/>
      </rPr>
      <t>Резистор ОМЛТ 0,5 3,9КОМ 6011667865</t>
    </r>
  </si>
  <si>
    <r>
      <rPr>
        <sz val="10"/>
        <rFont val="Times New Roman"/>
        <family val="1"/>
        <charset val="204"/>
      </rPr>
      <t>Резистор омлт 0,5 30 ком
6011668135</t>
    </r>
  </si>
  <si>
    <r>
      <rPr>
        <sz val="10"/>
        <rFont val="Times New Roman"/>
        <family val="1"/>
        <charset val="204"/>
      </rPr>
      <t>Резистор омлт 0,5 30 ом
6011667235</t>
    </r>
  </si>
  <si>
    <r>
      <rPr>
        <sz val="10"/>
        <rFont val="Times New Roman"/>
        <family val="1"/>
        <charset val="204"/>
      </rPr>
      <t>Резистор омлт 0,5 300 ком
6011668435</t>
    </r>
  </si>
  <si>
    <r>
      <rPr>
        <sz val="10"/>
        <rFont val="Times New Roman"/>
        <family val="1"/>
        <charset val="204"/>
      </rPr>
      <t>Резистор ОМЛТ 0,5 300ОМ 6011667535</t>
    </r>
  </si>
  <si>
    <r>
      <rPr>
        <sz val="10"/>
        <rFont val="Times New Roman"/>
        <family val="1"/>
        <charset val="204"/>
      </rPr>
      <t>Резистор омлт 0,5 33 ком
6011668145</t>
    </r>
  </si>
  <si>
    <r>
      <rPr>
        <sz val="10"/>
        <rFont val="Times New Roman"/>
        <family val="1"/>
        <charset val="204"/>
      </rPr>
      <t>Резистор омлт 0,5 33 ом
6011667245</t>
    </r>
  </si>
  <si>
    <r>
      <rPr>
        <sz val="10"/>
        <rFont val="Times New Roman"/>
        <family val="1"/>
        <charset val="204"/>
      </rPr>
      <t>Резистор омлт 0,5 330 ком
6011668445</t>
    </r>
  </si>
  <si>
    <r>
      <rPr>
        <sz val="10"/>
        <rFont val="Times New Roman"/>
        <family val="1"/>
        <charset val="204"/>
      </rPr>
      <t>Резистор ОМЛТ 0,5 330ОМ 6011667545</t>
    </r>
  </si>
  <si>
    <r>
      <rPr>
        <sz val="10"/>
        <rFont val="Times New Roman"/>
        <family val="1"/>
        <charset val="204"/>
      </rPr>
      <t>Резистор омлт 0,5 36 ком
6011668155</t>
    </r>
  </si>
  <si>
    <r>
      <rPr>
        <sz val="10"/>
        <rFont val="Times New Roman"/>
        <family val="1"/>
        <charset val="204"/>
      </rPr>
      <t>Резистор омлт 0,5 36 ом
6011667255</t>
    </r>
  </si>
  <si>
    <r>
      <rPr>
        <sz val="10"/>
        <rFont val="Times New Roman"/>
        <family val="1"/>
        <charset val="204"/>
      </rPr>
      <t>Резистор омлт 0,5 360 ком
6011668455</t>
    </r>
  </si>
  <si>
    <r>
      <rPr>
        <sz val="10"/>
        <rFont val="Times New Roman"/>
        <family val="1"/>
        <charset val="204"/>
      </rPr>
      <t>Резистор омлт 0,5 360 ом
6011667555</t>
    </r>
  </si>
  <si>
    <r>
      <rPr>
        <sz val="10"/>
        <rFont val="Times New Roman"/>
        <family val="1"/>
        <charset val="204"/>
      </rPr>
      <t>Резистор омлт 0,5 39 ком
6011668165</t>
    </r>
  </si>
  <si>
    <r>
      <rPr>
        <sz val="10"/>
        <rFont val="Times New Roman"/>
        <family val="1"/>
        <charset val="204"/>
      </rPr>
      <t>Резистор омлт 0,5 39 ом
6011667265</t>
    </r>
  </si>
  <si>
    <r>
      <rPr>
        <sz val="10"/>
        <rFont val="Times New Roman"/>
        <family val="1"/>
        <charset val="204"/>
      </rPr>
      <t>Резистор омлт 0,5 390 ком
6011668465</t>
    </r>
  </si>
  <si>
    <r>
      <rPr>
        <sz val="10"/>
        <rFont val="Times New Roman"/>
        <family val="1"/>
        <charset val="204"/>
      </rPr>
      <t>Резистор омлт 0,5 390 ом
6011667565</t>
    </r>
  </si>
  <si>
    <r>
      <rPr>
        <sz val="10"/>
        <rFont val="Times New Roman"/>
        <family val="1"/>
        <charset val="204"/>
      </rPr>
      <t>Резистор омлт 0,5 4,3 ком
6011667875</t>
    </r>
  </si>
  <si>
    <r>
      <rPr>
        <sz val="10"/>
        <rFont val="Times New Roman"/>
        <family val="1"/>
        <charset val="204"/>
      </rPr>
      <t>Резистор омлт 0,5 4,3 мом
6011668775</t>
    </r>
  </si>
  <si>
    <r>
      <rPr>
        <sz val="10"/>
        <rFont val="Times New Roman"/>
        <family val="1"/>
        <charset val="204"/>
      </rPr>
      <t>Резистор омлт 0,5 4,7 ком
6011667885</t>
    </r>
  </si>
  <si>
    <r>
      <rPr>
        <sz val="10"/>
        <rFont val="Times New Roman"/>
        <family val="1"/>
        <charset val="204"/>
      </rPr>
      <t>Резистор омлт 0,5 4,7 мом
6011668785</t>
    </r>
  </si>
  <si>
    <r>
      <rPr>
        <sz val="10"/>
        <rFont val="Times New Roman"/>
        <family val="1"/>
        <charset val="204"/>
      </rPr>
      <t>Резистор омлт 0,5 43 ком
6011668175</t>
    </r>
  </si>
  <si>
    <r>
      <rPr>
        <sz val="10"/>
        <rFont val="Times New Roman"/>
        <family val="1"/>
        <charset val="204"/>
      </rPr>
      <t>Резистор омлт 0,5 43 ом
6011667275</t>
    </r>
  </si>
  <si>
    <r>
      <rPr>
        <sz val="10"/>
        <rFont val="Times New Roman"/>
        <family val="1"/>
        <charset val="204"/>
      </rPr>
      <t>Резистор омлт 0,5 430 ком
6011668475</t>
    </r>
  </si>
  <si>
    <r>
      <rPr>
        <sz val="10"/>
        <rFont val="Times New Roman"/>
        <family val="1"/>
        <charset val="204"/>
      </rPr>
      <t>Резистор омлт 0,5 430 ом
6011667575</t>
    </r>
  </si>
  <si>
    <r>
      <rPr>
        <sz val="10"/>
        <rFont val="Times New Roman"/>
        <family val="1"/>
        <charset val="204"/>
      </rPr>
      <t>Резистор омлт 0,5 47 ком
6011668185</t>
    </r>
  </si>
  <si>
    <r>
      <rPr>
        <sz val="10"/>
        <rFont val="Times New Roman"/>
        <family val="1"/>
        <charset val="204"/>
      </rPr>
      <t>Резистор омлт 0,5 47 ом
6011667285</t>
    </r>
  </si>
  <si>
    <r>
      <rPr>
        <sz val="10"/>
        <rFont val="Times New Roman"/>
        <family val="1"/>
        <charset val="204"/>
      </rPr>
      <t>Резистор омлт 0,5 470 ком
6011668485</t>
    </r>
  </si>
  <si>
    <r>
      <rPr>
        <sz val="10"/>
        <rFont val="Times New Roman"/>
        <family val="1"/>
        <charset val="204"/>
      </rPr>
      <t>Резистор омлт 0,5 470 ом
6011667585</t>
    </r>
  </si>
  <si>
    <r>
      <rPr>
        <sz val="10"/>
        <rFont val="Times New Roman"/>
        <family val="1"/>
        <charset val="204"/>
      </rPr>
      <t>Резистор омлт 0,5 5,1 ком
6011667895</t>
    </r>
  </si>
  <si>
    <r>
      <rPr>
        <sz val="10"/>
        <rFont val="Times New Roman"/>
        <family val="1"/>
        <charset val="204"/>
      </rPr>
      <t>Резистор омлт 0,5 5,1 мом
6011668795</t>
    </r>
  </si>
  <si>
    <r>
      <rPr>
        <sz val="10"/>
        <rFont val="Times New Roman"/>
        <family val="1"/>
        <charset val="204"/>
      </rPr>
      <t>Резистор омлт 0,5 5,6 ком
6011667915</t>
    </r>
  </si>
  <si>
    <r>
      <rPr>
        <sz val="10"/>
        <rFont val="Times New Roman"/>
        <family val="1"/>
        <charset val="204"/>
      </rPr>
      <t>Резистор омлт 0,5 51 ком
6011668195</t>
    </r>
  </si>
  <si>
    <r>
      <rPr>
        <sz val="10"/>
        <rFont val="Times New Roman"/>
        <family val="1"/>
        <charset val="204"/>
      </rPr>
      <t>Резистор омлт 0,5 510 ком
6011668495</t>
    </r>
  </si>
  <si>
    <r>
      <rPr>
        <sz val="10"/>
        <rFont val="Times New Roman"/>
        <family val="1"/>
        <charset val="204"/>
      </rPr>
      <t>Резистор ОМЛТ 0,5 510ОМ 6011667595</t>
    </r>
  </si>
  <si>
    <r>
      <rPr>
        <sz val="10"/>
        <rFont val="Times New Roman"/>
        <family val="1"/>
        <charset val="204"/>
      </rPr>
      <t>Резистор омлт 0,5 56 ом
6011667315</t>
    </r>
  </si>
  <si>
    <r>
      <rPr>
        <sz val="10"/>
        <rFont val="Times New Roman"/>
        <family val="1"/>
        <charset val="204"/>
      </rPr>
      <t>Резистор омлт 0,5 560 ком
6011668515</t>
    </r>
  </si>
  <si>
    <r>
      <rPr>
        <sz val="10"/>
        <rFont val="Times New Roman"/>
        <family val="1"/>
        <charset val="204"/>
      </rPr>
      <t>Резистор омлт 0,5 560 ом
6011667615</t>
    </r>
  </si>
  <si>
    <r>
      <rPr>
        <sz val="10"/>
        <rFont val="Times New Roman"/>
        <family val="1"/>
        <charset val="204"/>
      </rPr>
      <t>Резистор ОМЛТ 0,5 56КОМ 6011668215</t>
    </r>
  </si>
  <si>
    <r>
      <rPr>
        <sz val="10"/>
        <rFont val="Times New Roman"/>
        <family val="1"/>
        <charset val="204"/>
      </rPr>
      <t>Резистор омлт 0,5 6,2 ком
6011667925</t>
    </r>
  </si>
  <si>
    <r>
      <rPr>
        <sz val="10"/>
        <rFont val="Times New Roman"/>
        <family val="1"/>
        <charset val="204"/>
      </rPr>
      <t>Резистор омлт 0,5 6,8 ком
6011667935</t>
    </r>
  </si>
  <si>
    <r>
      <rPr>
        <sz val="10"/>
        <rFont val="Times New Roman"/>
        <family val="1"/>
        <charset val="204"/>
      </rPr>
      <t>Резистор омлт 0,5 62 ком
6011668225</t>
    </r>
  </si>
  <si>
    <r>
      <rPr>
        <sz val="10"/>
        <rFont val="Times New Roman"/>
        <family val="1"/>
        <charset val="204"/>
      </rPr>
      <t>Резистор омлт 0,5 62 ом
6011667325</t>
    </r>
  </si>
  <si>
    <r>
      <rPr>
        <sz val="10"/>
        <rFont val="Times New Roman"/>
        <family val="1"/>
        <charset val="204"/>
      </rPr>
      <t>Резистор омлт 0,5 620 ком
6011668525</t>
    </r>
  </si>
  <si>
    <r>
      <rPr>
        <sz val="10"/>
        <rFont val="Times New Roman"/>
        <family val="1"/>
        <charset val="204"/>
      </rPr>
      <t>Резистор омлт 0,5 68 ком
6011668235</t>
    </r>
  </si>
  <si>
    <r>
      <rPr>
        <sz val="10"/>
        <rFont val="Times New Roman"/>
        <family val="1"/>
        <charset val="204"/>
      </rPr>
      <t>Резистор омлт 0,5 68 ом
6011667335</t>
    </r>
  </si>
  <si>
    <r>
      <rPr>
        <sz val="10"/>
        <rFont val="Times New Roman"/>
        <family val="1"/>
        <charset val="204"/>
      </rPr>
      <t>Резистор омлт 0,5 680 ком
6011668535</t>
    </r>
  </si>
  <si>
    <r>
      <rPr>
        <sz val="10"/>
        <rFont val="Times New Roman"/>
        <family val="1"/>
        <charset val="204"/>
      </rPr>
      <t>Резистор омлт 0,5 680 ом
6011667635</t>
    </r>
  </si>
  <si>
    <r>
      <rPr>
        <sz val="10"/>
        <rFont val="Times New Roman"/>
        <family val="1"/>
        <charset val="204"/>
      </rPr>
      <t>Резистор омлт 0,5 7,5 ком
6011667945</t>
    </r>
  </si>
  <si>
    <r>
      <rPr>
        <sz val="10"/>
        <rFont val="Times New Roman"/>
        <family val="1"/>
        <charset val="204"/>
      </rPr>
      <t>Резистор омлт 0,5 75 ком
6011668255</t>
    </r>
  </si>
  <si>
    <r>
      <rPr>
        <sz val="10"/>
        <rFont val="Times New Roman"/>
        <family val="1"/>
        <charset val="204"/>
      </rPr>
      <t>Резистор омлт 0,5 75 ом
6011667345</t>
    </r>
  </si>
  <si>
    <r>
      <rPr>
        <sz val="10"/>
        <rFont val="Times New Roman"/>
        <family val="1"/>
        <charset val="204"/>
      </rPr>
      <t>Резистор омлт 0,5 750 ком
6011668545</t>
    </r>
  </si>
  <si>
    <r>
      <rPr>
        <sz val="10"/>
        <rFont val="Times New Roman"/>
        <family val="1"/>
        <charset val="204"/>
      </rPr>
      <t>Резистор ОМЛТ 0,5 750ОМ 6011667645</t>
    </r>
  </si>
  <si>
    <r>
      <rPr>
        <sz val="10"/>
        <rFont val="Times New Roman"/>
        <family val="1"/>
        <charset val="204"/>
      </rPr>
      <t>Резистор омлт 0,5 8,2 ком
6011667955</t>
    </r>
  </si>
  <si>
    <r>
      <rPr>
        <sz val="10"/>
        <rFont val="Times New Roman"/>
        <family val="1"/>
        <charset val="204"/>
      </rPr>
      <t>Резистор омлт 0,5 82 ком
6011668255</t>
    </r>
  </si>
  <si>
    <r>
      <rPr>
        <sz val="10"/>
        <rFont val="Times New Roman"/>
        <family val="1"/>
        <charset val="204"/>
      </rPr>
      <t>Резистор омлт 0,5 820 ком
6011668555</t>
    </r>
  </si>
  <si>
    <r>
      <rPr>
        <sz val="10"/>
        <rFont val="Times New Roman"/>
        <family val="1"/>
        <charset val="204"/>
      </rPr>
      <t>Резистор омлт 0,5 820 ом
6011667655</t>
    </r>
  </si>
  <si>
    <r>
      <rPr>
        <sz val="10"/>
        <rFont val="Times New Roman"/>
        <family val="1"/>
        <charset val="204"/>
      </rPr>
      <t>Резистор омлт 0,5 9,1 ком
6011667965</t>
    </r>
  </si>
  <si>
    <r>
      <rPr>
        <sz val="10"/>
        <rFont val="Times New Roman"/>
        <family val="1"/>
        <charset val="204"/>
      </rPr>
      <t>Резистор омлт 0,5 91 ком
6011668265</t>
    </r>
  </si>
  <si>
    <r>
      <rPr>
        <sz val="10"/>
        <rFont val="Times New Roman"/>
        <family val="1"/>
        <charset val="204"/>
      </rPr>
      <t>Резистор омлт 0,5 91 ом
0121645575</t>
    </r>
  </si>
  <si>
    <r>
      <rPr>
        <sz val="10"/>
        <rFont val="Times New Roman"/>
        <family val="1"/>
        <charset val="204"/>
      </rPr>
      <t>Резистор омлт 0,5 910 ком
6011668565</t>
    </r>
  </si>
  <si>
    <r>
      <rPr>
        <sz val="10"/>
        <rFont val="Times New Roman"/>
        <family val="1"/>
        <charset val="204"/>
      </rPr>
      <t>Резистор омлт 0,5 910 ом
6011667665</t>
    </r>
  </si>
  <si>
    <r>
      <rPr>
        <sz val="10"/>
        <rFont val="Times New Roman"/>
        <family val="1"/>
        <charset val="204"/>
      </rPr>
      <t>Резистор омлт 0.125 20 om</t>
    </r>
  </si>
  <si>
    <r>
      <rPr>
        <sz val="10"/>
        <rFont val="Times New Roman"/>
        <family val="1"/>
        <charset val="204"/>
      </rPr>
      <t>Резистор омлт 0.25 430 ком
6011657875</t>
    </r>
  </si>
  <si>
    <r>
      <rPr>
        <sz val="10"/>
        <rFont val="Times New Roman"/>
        <family val="1"/>
        <charset val="204"/>
      </rPr>
      <t>Резистор омлт 1 1,0 ком
6011678915</t>
    </r>
  </si>
  <si>
    <r>
      <rPr>
        <sz val="10"/>
        <rFont val="Times New Roman"/>
        <family val="1"/>
        <charset val="204"/>
      </rPr>
      <t>Резистор омлт 1 1,0 мом
6011679815</t>
    </r>
  </si>
  <si>
    <r>
      <rPr>
        <sz val="10"/>
        <rFont val="Times New Roman"/>
        <family val="1"/>
        <charset val="204"/>
      </rPr>
      <t>Резистор омлт 1 1,1 ком
6011678925</t>
    </r>
  </si>
  <si>
    <r>
      <rPr>
        <sz val="10"/>
        <rFont val="Times New Roman"/>
        <family val="1"/>
        <charset val="204"/>
      </rPr>
      <t>Резистор омлт 1 1,1 мом
6011679825</t>
    </r>
  </si>
  <si>
    <r>
      <rPr>
        <sz val="10"/>
        <rFont val="Times New Roman"/>
        <family val="1"/>
        <charset val="204"/>
      </rPr>
      <t>Резистор омлт 1 1,2 ком
6011678935</t>
    </r>
  </si>
  <si>
    <r>
      <rPr>
        <sz val="10"/>
        <rFont val="Times New Roman"/>
        <family val="1"/>
        <charset val="204"/>
      </rPr>
      <t>Резистор омлт 1 1,2 мом
6011679835</t>
    </r>
  </si>
  <si>
    <r>
      <rPr>
        <sz val="10"/>
        <rFont val="Times New Roman"/>
        <family val="1"/>
        <charset val="204"/>
      </rPr>
      <t>Резистор омлт 1 1,3 ком
6011678945</t>
    </r>
  </si>
  <si>
    <r>
      <rPr>
        <sz val="10"/>
        <rFont val="Times New Roman"/>
        <family val="1"/>
        <charset val="204"/>
      </rPr>
      <t>Резистор омлт 1 1,3 мом
6011679845</t>
    </r>
  </si>
  <si>
    <r>
      <rPr>
        <sz val="10"/>
        <rFont val="Times New Roman"/>
        <family val="1"/>
        <charset val="204"/>
      </rPr>
      <t>Резистор омлт 1 1,5 ком
6011678955</t>
    </r>
  </si>
  <si>
    <r>
      <rPr>
        <sz val="10"/>
        <rFont val="Times New Roman"/>
        <family val="1"/>
        <charset val="204"/>
      </rPr>
      <t>Резистор омлт 1 1,5 мом
6011679855</t>
    </r>
  </si>
  <si>
    <r>
      <rPr>
        <sz val="10"/>
        <rFont val="Times New Roman"/>
        <family val="1"/>
        <charset val="204"/>
      </rPr>
      <t>Резистор омлт 1 1,6 ком
6011678965</t>
    </r>
  </si>
  <si>
    <r>
      <rPr>
        <sz val="10"/>
        <rFont val="Times New Roman"/>
        <family val="1"/>
        <charset val="204"/>
      </rPr>
      <t>Резистор омлт 1 1,6 мом
6011679865</t>
    </r>
  </si>
  <si>
    <r>
      <rPr>
        <sz val="10"/>
        <rFont val="Times New Roman"/>
        <family val="1"/>
        <charset val="204"/>
      </rPr>
      <t>Резистор омлт 1 1,8 ком
6011678975</t>
    </r>
  </si>
  <si>
    <r>
      <rPr>
        <sz val="10"/>
        <rFont val="Times New Roman"/>
        <family val="1"/>
        <charset val="204"/>
      </rPr>
      <t>Резистор омлт 1 1,8 мом
6011679875</t>
    </r>
  </si>
  <si>
    <r>
      <rPr>
        <sz val="10"/>
        <rFont val="Times New Roman"/>
        <family val="1"/>
        <charset val="204"/>
      </rPr>
      <t>Резистор омлт 1 10 ком
6011679215</t>
    </r>
  </si>
  <si>
    <r>
      <rPr>
        <sz val="10"/>
        <rFont val="Times New Roman"/>
        <family val="1"/>
        <charset val="204"/>
      </rPr>
      <t>Резистор омлт 1 10 мом
6011680075</t>
    </r>
  </si>
  <si>
    <r>
      <rPr>
        <sz val="10"/>
        <rFont val="Times New Roman"/>
        <family val="1"/>
        <charset val="204"/>
      </rPr>
      <t>Резистор омлт 1 100 ком
6011679515</t>
    </r>
  </si>
  <si>
    <r>
      <rPr>
        <sz val="10"/>
        <rFont val="Times New Roman"/>
        <family val="1"/>
        <charset val="204"/>
      </rPr>
      <t>Резистор омлт 1 11 ком
6011679225</t>
    </r>
  </si>
  <si>
    <r>
      <rPr>
        <sz val="10"/>
        <rFont val="Times New Roman"/>
        <family val="1"/>
        <charset val="204"/>
      </rPr>
      <t>Резистор омлт 1 110 ком
6011679525</t>
    </r>
  </si>
  <si>
    <r>
      <rPr>
        <sz val="10"/>
        <rFont val="Times New Roman"/>
        <family val="1"/>
        <charset val="204"/>
      </rPr>
      <t>Резистор омлт 1 110 ом
6011678625</t>
    </r>
  </si>
  <si>
    <r>
      <rPr>
        <sz val="10"/>
        <rFont val="Times New Roman"/>
        <family val="1"/>
        <charset val="204"/>
      </rPr>
      <t>Резистор омлт 1 12 ком
6011679235</t>
    </r>
  </si>
  <si>
    <r>
      <rPr>
        <sz val="10"/>
        <rFont val="Times New Roman"/>
        <family val="1"/>
        <charset val="204"/>
      </rPr>
      <t>Резистор омлт 1 120 ком
6011679535</t>
    </r>
  </si>
  <si>
    <r>
      <rPr>
        <sz val="10"/>
        <rFont val="Times New Roman"/>
        <family val="1"/>
        <charset val="204"/>
      </rPr>
      <t>Резистор омлт 1 120 ом
6011678635</t>
    </r>
  </si>
  <si>
    <r>
      <rPr>
        <sz val="10"/>
        <rFont val="Times New Roman"/>
        <family val="1"/>
        <charset val="204"/>
      </rPr>
      <t>Резистор омлт 1 13 ком
6011679245</t>
    </r>
  </si>
  <si>
    <r>
      <rPr>
        <sz val="10"/>
        <rFont val="Times New Roman"/>
        <family val="1"/>
        <charset val="204"/>
      </rPr>
      <t>Резистор омлт 1 130 ком
6011679545</t>
    </r>
  </si>
  <si>
    <r>
      <rPr>
        <sz val="10"/>
        <rFont val="Times New Roman"/>
        <family val="1"/>
        <charset val="204"/>
      </rPr>
      <t>Резистор омлт 1 130 ом
6011678645</t>
    </r>
  </si>
  <si>
    <r>
      <rPr>
        <sz val="10"/>
        <rFont val="Times New Roman"/>
        <family val="1"/>
        <charset val="204"/>
      </rPr>
      <t>Резистор омлт 1 15 ком
6011679255</t>
    </r>
  </si>
  <si>
    <r>
      <rPr>
        <sz val="10"/>
        <rFont val="Times New Roman"/>
        <family val="1"/>
        <charset val="204"/>
      </rPr>
      <t>Резистор омлт 1 150 ком
6011679555</t>
    </r>
  </si>
  <si>
    <r>
      <rPr>
        <sz val="10"/>
        <rFont val="Times New Roman"/>
        <family val="1"/>
        <charset val="204"/>
      </rPr>
      <t>Резистор омлт 1 150 ом
6011678655</t>
    </r>
  </si>
  <si>
    <r>
      <rPr>
        <sz val="10"/>
        <rFont val="Times New Roman"/>
        <family val="1"/>
        <charset val="204"/>
      </rPr>
      <t>Резистор омлт 1 16 ком
6011679265</t>
    </r>
  </si>
  <si>
    <r>
      <rPr>
        <sz val="10"/>
        <rFont val="Times New Roman"/>
        <family val="1"/>
        <charset val="204"/>
      </rPr>
      <t>Резистор омлт 1 160 ком
6011679565</t>
    </r>
  </si>
  <si>
    <r>
      <rPr>
        <sz val="10"/>
        <rFont val="Times New Roman"/>
        <family val="1"/>
        <charset val="204"/>
      </rPr>
      <t>Резистор омлт 1 160 ом
6011678665</t>
    </r>
  </si>
  <si>
    <r>
      <rPr>
        <sz val="10"/>
        <rFont val="Times New Roman"/>
        <family val="1"/>
        <charset val="204"/>
      </rPr>
      <t>Резистор омлт 1 18 ком
6011679275</t>
    </r>
  </si>
  <si>
    <r>
      <rPr>
        <sz val="10"/>
        <rFont val="Times New Roman"/>
        <family val="1"/>
        <charset val="204"/>
      </rPr>
      <t>Резистор омлт 1 180 ком
6011679575</t>
    </r>
  </si>
  <si>
    <r>
      <rPr>
        <sz val="10"/>
        <rFont val="Times New Roman"/>
        <family val="1"/>
        <charset val="204"/>
      </rPr>
      <t>Резистор омлт 1 180 ом
6011678675</t>
    </r>
  </si>
  <si>
    <r>
      <rPr>
        <sz val="10"/>
        <rFont val="Times New Roman"/>
        <family val="1"/>
        <charset val="204"/>
      </rPr>
      <t>Резистор омлт 1 2,0 ком
6011678985</t>
    </r>
  </si>
  <si>
    <r>
      <rPr>
        <sz val="10"/>
        <rFont val="Times New Roman"/>
        <family val="1"/>
        <charset val="204"/>
      </rPr>
      <t>Резистор омлт 1 2,0 мом
6011679885</t>
    </r>
  </si>
  <si>
    <r>
      <rPr>
        <sz val="10"/>
        <rFont val="Times New Roman"/>
        <family val="1"/>
        <charset val="204"/>
      </rPr>
      <t>Резистор омлт 1 2,2 ком
6011678995</t>
    </r>
  </si>
  <si>
    <r>
      <rPr>
        <sz val="10"/>
        <rFont val="Times New Roman"/>
        <family val="1"/>
        <charset val="204"/>
      </rPr>
      <t>Резистор омлт 1 2,2 мом
6011679895</t>
    </r>
  </si>
  <si>
    <r>
      <rPr>
        <sz val="10"/>
        <rFont val="Times New Roman"/>
        <family val="1"/>
        <charset val="204"/>
      </rPr>
      <t>Резистор омлт 1 2,4 ком
6011679015</t>
    </r>
  </si>
  <si>
    <r>
      <rPr>
        <sz val="10"/>
        <rFont val="Times New Roman"/>
        <family val="1"/>
        <charset val="204"/>
      </rPr>
      <t>Резистор омлт 1 2,4 мом
6011679915</t>
    </r>
  </si>
  <si>
    <r>
      <rPr>
        <sz val="10"/>
        <rFont val="Times New Roman"/>
        <family val="1"/>
        <charset val="204"/>
      </rPr>
      <t>Резистор омлт 1 2,7 ком
6011679025</t>
    </r>
  </si>
  <si>
    <r>
      <rPr>
        <sz val="10"/>
        <rFont val="Times New Roman"/>
        <family val="1"/>
        <charset val="204"/>
      </rPr>
      <t>Резистор омлт 1 2,7 мом
6011679925</t>
    </r>
  </si>
  <si>
    <r>
      <rPr>
        <sz val="10"/>
        <rFont val="Times New Roman"/>
        <family val="1"/>
        <charset val="204"/>
      </rPr>
      <t>Резистор омлт 1 200 ком
6011679585</t>
    </r>
  </si>
  <si>
    <r>
      <rPr>
        <sz val="10"/>
        <rFont val="Times New Roman"/>
        <family val="1"/>
        <charset val="204"/>
      </rPr>
      <t>Резистор ОМЛТ 1 200ОМ 6011678685</t>
    </r>
  </si>
  <si>
    <r>
      <rPr>
        <sz val="10"/>
        <rFont val="Times New Roman"/>
        <family val="1"/>
        <charset val="204"/>
      </rPr>
      <t>Резистор омлт 1 22 ком
6011679295</t>
    </r>
  </si>
  <si>
    <r>
      <rPr>
        <sz val="10"/>
        <rFont val="Times New Roman"/>
        <family val="1"/>
        <charset val="204"/>
      </rPr>
      <t>Резистор омлт 1 220 ком
6011679595</t>
    </r>
  </si>
  <si>
    <r>
      <rPr>
        <sz val="10"/>
        <rFont val="Times New Roman"/>
        <family val="1"/>
        <charset val="204"/>
      </rPr>
      <t>Резистор омлт 1 220 ом
6011678695</t>
    </r>
  </si>
  <si>
    <r>
      <rPr>
        <sz val="10"/>
        <rFont val="Times New Roman"/>
        <family val="1"/>
        <charset val="204"/>
      </rPr>
      <t>Резистор омлт 1 24 ком
6011679315</t>
    </r>
  </si>
  <si>
    <r>
      <rPr>
        <sz val="10"/>
        <rFont val="Times New Roman"/>
        <family val="1"/>
        <charset val="204"/>
      </rPr>
      <t>Резистор омлт 1 240 ком
6011679615</t>
    </r>
  </si>
  <si>
    <r>
      <rPr>
        <sz val="10"/>
        <rFont val="Times New Roman"/>
        <family val="1"/>
        <charset val="204"/>
      </rPr>
      <t>Резистор омлт 1 240 ом
6011678715</t>
    </r>
  </si>
  <si>
    <r>
      <rPr>
        <sz val="10"/>
        <rFont val="Times New Roman"/>
        <family val="1"/>
        <charset val="204"/>
      </rPr>
      <t>Резистор омлт 1 27 ком
6011679325</t>
    </r>
  </si>
  <si>
    <r>
      <rPr>
        <sz val="10"/>
        <rFont val="Times New Roman"/>
        <family val="1"/>
        <charset val="204"/>
      </rPr>
      <t>Резистор омлт 1 270 ком
6011679625</t>
    </r>
  </si>
  <si>
    <r>
      <rPr>
        <sz val="10"/>
        <rFont val="Times New Roman"/>
        <family val="1"/>
        <charset val="204"/>
      </rPr>
      <t>Резистор омлт 1 270 ом
6011678725</t>
    </r>
  </si>
  <si>
    <r>
      <rPr>
        <sz val="10"/>
        <rFont val="Times New Roman"/>
        <family val="1"/>
        <charset val="204"/>
      </rPr>
      <t>Резистор омлт 1 3,0 ком
6011679035</t>
    </r>
  </si>
  <si>
    <r>
      <rPr>
        <sz val="10"/>
        <rFont val="Times New Roman"/>
        <family val="1"/>
        <charset val="204"/>
      </rPr>
      <t>Резистор омлт 1 3,0 мом
6011679945</t>
    </r>
  </si>
  <si>
    <r>
      <rPr>
        <sz val="10"/>
        <rFont val="Times New Roman"/>
        <family val="1"/>
        <charset val="204"/>
      </rPr>
      <t>Резистор омлт 1 3,3 ком
6011679045</t>
    </r>
  </si>
  <si>
    <r>
      <rPr>
        <sz val="10"/>
        <rFont val="Times New Roman"/>
        <family val="1"/>
        <charset val="204"/>
      </rPr>
      <t>Резистор омлт 1 3,3 мом 601
1679935</t>
    </r>
  </si>
  <si>
    <r>
      <rPr>
        <sz val="10"/>
        <rFont val="Times New Roman"/>
        <family val="1"/>
        <charset val="204"/>
      </rPr>
      <t>Резистор омлт 1 3,6 ком
6011679055</t>
    </r>
  </si>
  <si>
    <r>
      <rPr>
        <sz val="10"/>
        <rFont val="Times New Roman"/>
        <family val="1"/>
        <charset val="204"/>
      </rPr>
      <t>Резистор омлт 1 3,9 ком
6011679065</t>
    </r>
  </si>
  <si>
    <r>
      <rPr>
        <sz val="10"/>
        <rFont val="Times New Roman"/>
        <family val="1"/>
        <charset val="204"/>
      </rPr>
      <t>Резистор омлт 1 30 ком
6011679335</t>
    </r>
  </si>
  <si>
    <r>
      <rPr>
        <sz val="10"/>
        <rFont val="Times New Roman"/>
        <family val="1"/>
        <charset val="204"/>
      </rPr>
      <t>Резистор омлт 1 300 ком
6011679635</t>
    </r>
  </si>
  <si>
    <r>
      <rPr>
        <sz val="10"/>
        <rFont val="Times New Roman"/>
        <family val="1"/>
        <charset val="204"/>
      </rPr>
      <t>Резистор омлт 1 33 ком
6011679345</t>
    </r>
  </si>
  <si>
    <r>
      <rPr>
        <sz val="10"/>
        <rFont val="Times New Roman"/>
        <family val="1"/>
        <charset val="204"/>
      </rPr>
      <t>Резистор омлт 1 330 ком
6011679645</t>
    </r>
  </si>
  <si>
    <r>
      <rPr>
        <sz val="10"/>
        <rFont val="Times New Roman"/>
        <family val="1"/>
        <charset val="204"/>
      </rPr>
      <t>Резистор омлт 1 330 ом
6011678745</t>
    </r>
  </si>
  <si>
    <r>
      <rPr>
        <sz val="10"/>
        <rFont val="Times New Roman"/>
        <family val="1"/>
        <charset val="204"/>
      </rPr>
      <t>Резистор омлт 1 36 ком
6011679355</t>
    </r>
  </si>
  <si>
    <r>
      <rPr>
        <sz val="10"/>
        <rFont val="Times New Roman"/>
        <family val="1"/>
        <charset val="204"/>
      </rPr>
      <t>Резистор омлт 1 360 ком
6011679655</t>
    </r>
  </si>
  <si>
    <r>
      <rPr>
        <sz val="10"/>
        <rFont val="Times New Roman"/>
        <family val="1"/>
        <charset val="204"/>
      </rPr>
      <t>Резистор омлт 1 360 ом
6011678755</t>
    </r>
  </si>
  <si>
    <r>
      <rPr>
        <sz val="10"/>
        <rFont val="Times New Roman"/>
        <family val="1"/>
        <charset val="204"/>
      </rPr>
      <t>Резистор омлт 1 39 ком
6011679365</t>
    </r>
  </si>
  <si>
    <r>
      <rPr>
        <sz val="10"/>
        <rFont val="Times New Roman"/>
        <family val="1"/>
        <charset val="204"/>
      </rPr>
      <t>Резистор омлт 1 390 ком
6011679665</t>
    </r>
  </si>
  <si>
    <r>
      <rPr>
        <sz val="10"/>
        <rFont val="Times New Roman"/>
        <family val="1"/>
        <charset val="204"/>
      </rPr>
      <t>Резистор омлт 1 390 ом
6011678765</t>
    </r>
  </si>
  <si>
    <r>
      <rPr>
        <sz val="10"/>
        <rFont val="Times New Roman"/>
        <family val="1"/>
        <charset val="204"/>
      </rPr>
      <t>Резистор омлт 1 4,3 ком
6011679075</t>
    </r>
  </si>
  <si>
    <r>
      <rPr>
        <sz val="10"/>
        <rFont val="Times New Roman"/>
        <family val="1"/>
        <charset val="204"/>
      </rPr>
      <t>Резистор омлт 1 4,3 мом
6011679975</t>
    </r>
  </si>
  <si>
    <r>
      <rPr>
        <sz val="10"/>
        <rFont val="Times New Roman"/>
        <family val="1"/>
        <charset val="204"/>
      </rPr>
      <t>Резистор омлт 1 4,7 ком
6011679085</t>
    </r>
  </si>
  <si>
    <r>
      <rPr>
        <sz val="10"/>
        <rFont val="Times New Roman"/>
        <family val="1"/>
        <charset val="204"/>
      </rPr>
      <t>Резистор омлт 1 4,7 мом
6011679985</t>
    </r>
  </si>
  <si>
    <r>
      <rPr>
        <sz val="10"/>
        <rFont val="Times New Roman"/>
        <family val="1"/>
        <charset val="204"/>
      </rPr>
      <t>Резистор омлт 1 43 ком
6011679275</t>
    </r>
  </si>
  <si>
    <r>
      <rPr>
        <sz val="10"/>
        <rFont val="Times New Roman"/>
        <family val="1"/>
        <charset val="204"/>
      </rPr>
      <t>Резистор омлт 1 430 ком
6011679675</t>
    </r>
  </si>
  <si>
    <r>
      <rPr>
        <sz val="10"/>
        <rFont val="Times New Roman"/>
        <family val="1"/>
        <charset val="204"/>
      </rPr>
      <t>Резистор омлт 1 430 ом
6011678775</t>
    </r>
  </si>
  <si>
    <r>
      <rPr>
        <sz val="10"/>
        <rFont val="Times New Roman"/>
        <family val="1"/>
        <charset val="204"/>
      </rPr>
      <t>Резистор омлт 1 47 ком
6011679385</t>
    </r>
  </si>
  <si>
    <r>
      <rPr>
        <sz val="10"/>
        <rFont val="Times New Roman"/>
        <family val="1"/>
        <charset val="204"/>
      </rPr>
      <t>Резистор омлт 1 470 ком
6011679685</t>
    </r>
  </si>
  <si>
    <r>
      <rPr>
        <sz val="10"/>
        <rFont val="Times New Roman"/>
        <family val="1"/>
        <charset val="204"/>
      </rPr>
      <t>Резистор омлт 1 470 ом
6011678785</t>
    </r>
  </si>
  <si>
    <r>
      <rPr>
        <sz val="10"/>
        <rFont val="Times New Roman"/>
        <family val="1"/>
        <charset val="204"/>
      </rPr>
      <t>Резистор омлт 1 5,1 ком
6011679095</t>
    </r>
  </si>
  <si>
    <r>
      <rPr>
        <sz val="10"/>
        <rFont val="Times New Roman"/>
        <family val="1"/>
        <charset val="204"/>
      </rPr>
      <t>Резистор омлт 1 5,1 мом
6011679995</t>
    </r>
  </si>
  <si>
    <r>
      <rPr>
        <sz val="10"/>
        <rFont val="Times New Roman"/>
        <family val="1"/>
        <charset val="204"/>
      </rPr>
      <t>Резистор омлт 1 5,6 ком
6011679115</t>
    </r>
  </si>
  <si>
    <r>
      <rPr>
        <sz val="10"/>
        <rFont val="Times New Roman"/>
        <family val="1"/>
        <charset val="204"/>
      </rPr>
      <t>Резистор омлт 1 5,6 мом
6011680015</t>
    </r>
  </si>
  <si>
    <r>
      <rPr>
        <sz val="10"/>
        <rFont val="Times New Roman"/>
        <family val="1"/>
        <charset val="204"/>
      </rPr>
      <t>Резистор омлт 1 51 ком
6011679395</t>
    </r>
  </si>
  <si>
    <r>
      <rPr>
        <sz val="10"/>
        <rFont val="Times New Roman"/>
        <family val="1"/>
        <charset val="204"/>
      </rPr>
      <t>Резистор омлт 1 510 ком
6011679685</t>
    </r>
  </si>
  <si>
    <r>
      <rPr>
        <sz val="10"/>
        <rFont val="Times New Roman"/>
        <family val="1"/>
        <charset val="204"/>
      </rPr>
      <t>Резистор омлт 1 510 ом
6011678795</t>
    </r>
  </si>
  <si>
    <r>
      <rPr>
        <sz val="10"/>
        <rFont val="Times New Roman"/>
        <family val="1"/>
        <charset val="204"/>
      </rPr>
      <t>Резистор омлт 1 56 ком
6011679415</t>
    </r>
  </si>
  <si>
    <r>
      <rPr>
        <sz val="10"/>
        <rFont val="Times New Roman"/>
        <family val="1"/>
        <charset val="204"/>
      </rPr>
      <t>Резистор омлт 1 560 ком
6011679715</t>
    </r>
  </si>
  <si>
    <r>
      <rPr>
        <sz val="10"/>
        <rFont val="Times New Roman"/>
        <family val="1"/>
        <charset val="204"/>
      </rPr>
      <t>Резистор омлт 1 560 ом
6011678815</t>
    </r>
  </si>
  <si>
    <r>
      <rPr>
        <sz val="10"/>
        <rFont val="Times New Roman"/>
        <family val="1"/>
        <charset val="204"/>
      </rPr>
      <t>Резистор омлт 1 6,2 ком
6011679125</t>
    </r>
  </si>
  <si>
    <r>
      <rPr>
        <sz val="10"/>
        <rFont val="Times New Roman"/>
        <family val="1"/>
        <charset val="204"/>
      </rPr>
      <t>Резистор омлт 1 6,8 ком
6011679135</t>
    </r>
  </si>
  <si>
    <r>
      <rPr>
        <sz val="10"/>
        <rFont val="Times New Roman"/>
        <family val="1"/>
        <charset val="204"/>
      </rPr>
      <t>Резистор омлт 1 6,8 мом
6011680035</t>
    </r>
  </si>
  <si>
    <r>
      <rPr>
        <sz val="10"/>
        <rFont val="Times New Roman"/>
        <family val="1"/>
        <charset val="204"/>
      </rPr>
      <t>Резистор омлт 1 62 ком
6011679425</t>
    </r>
  </si>
  <si>
    <r>
      <rPr>
        <sz val="10"/>
        <rFont val="Times New Roman"/>
        <family val="1"/>
        <charset val="204"/>
      </rPr>
      <t>Резистор омлт 1 620 ком
6011679725</t>
    </r>
  </si>
  <si>
    <r>
      <rPr>
        <sz val="10"/>
        <rFont val="Times New Roman"/>
        <family val="1"/>
        <charset val="204"/>
      </rPr>
      <t>Резистор омлт 1 620 ом
6011678825</t>
    </r>
  </si>
  <si>
    <r>
      <rPr>
        <sz val="10"/>
        <rFont val="Times New Roman"/>
        <family val="1"/>
        <charset val="204"/>
      </rPr>
      <t>Резистор омлт 1 68 ком
6011679435</t>
    </r>
  </si>
  <si>
    <r>
      <rPr>
        <sz val="10"/>
        <rFont val="Times New Roman"/>
        <family val="1"/>
        <charset val="204"/>
      </rPr>
      <t>Резистор омлт 1 680 ком
6011679735</t>
    </r>
  </si>
  <si>
    <r>
      <rPr>
        <sz val="10"/>
        <rFont val="Times New Roman"/>
        <family val="1"/>
        <charset val="204"/>
      </rPr>
      <t>Резистор омлт 1 680 ом
6011678835</t>
    </r>
  </si>
  <si>
    <r>
      <rPr>
        <sz val="10"/>
        <rFont val="Times New Roman"/>
        <family val="1"/>
        <charset val="204"/>
      </rPr>
      <t>Резистор омлт 1 7,5 мом
6011680045</t>
    </r>
  </si>
  <si>
    <r>
      <rPr>
        <sz val="10"/>
        <rFont val="Times New Roman"/>
        <family val="1"/>
        <charset val="204"/>
      </rPr>
      <t>Резистор омлт 1 7.5 ком
6011679145</t>
    </r>
  </si>
  <si>
    <r>
      <rPr>
        <sz val="10"/>
        <rFont val="Times New Roman"/>
        <family val="1"/>
        <charset val="204"/>
      </rPr>
      <t>Резистор омлт 1 75 ком
6011679445</t>
    </r>
  </si>
  <si>
    <r>
      <rPr>
        <sz val="10"/>
        <rFont val="Times New Roman"/>
        <family val="1"/>
        <charset val="204"/>
      </rPr>
      <t>Резистор омлт 1 750 ком
6011679745</t>
    </r>
  </si>
  <si>
    <r>
      <rPr>
        <sz val="10"/>
        <rFont val="Times New Roman"/>
        <family val="1"/>
        <charset val="204"/>
      </rPr>
      <t>Резистор омлт 1 750 ом
6011678845</t>
    </r>
  </si>
  <si>
    <r>
      <rPr>
        <sz val="10"/>
        <rFont val="Times New Roman"/>
        <family val="1"/>
        <charset val="204"/>
      </rPr>
      <t>Резистор омлт 1 8,2 ком
6011679155</t>
    </r>
  </si>
  <si>
    <r>
      <rPr>
        <sz val="10"/>
        <rFont val="Times New Roman"/>
        <family val="1"/>
        <charset val="204"/>
      </rPr>
      <t>Резистор омлт 1 8,2 мом
6011680055</t>
    </r>
  </si>
  <si>
    <r>
      <rPr>
        <sz val="10"/>
        <rFont val="Times New Roman"/>
        <family val="1"/>
        <charset val="204"/>
      </rPr>
      <t>Резистор омлт 1 82 ком
6011679455</t>
    </r>
  </si>
  <si>
    <r>
      <rPr>
        <sz val="10"/>
        <rFont val="Times New Roman"/>
        <family val="1"/>
        <charset val="204"/>
      </rPr>
      <t>Резистор омлт 1 820 ком
6011679755</t>
    </r>
  </si>
  <si>
    <r>
      <rPr>
        <sz val="10"/>
        <rFont val="Times New Roman"/>
        <family val="1"/>
        <charset val="204"/>
      </rPr>
      <t>Резистор омлт 1 820 ом
6011678855</t>
    </r>
  </si>
  <si>
    <r>
      <rPr>
        <sz val="10"/>
        <rFont val="Times New Roman"/>
        <family val="1"/>
        <charset val="204"/>
      </rPr>
      <t>Резистор омлт 1 9,1 ком
6011679165</t>
    </r>
  </si>
  <si>
    <r>
      <rPr>
        <sz val="10"/>
        <rFont val="Times New Roman"/>
        <family val="1"/>
        <charset val="204"/>
      </rPr>
      <t>Резистор омлт 1 9,1 мом
6011680065</t>
    </r>
  </si>
  <si>
    <r>
      <rPr>
        <sz val="10"/>
        <rFont val="Times New Roman"/>
        <family val="1"/>
        <charset val="204"/>
      </rPr>
      <t>Резистор омлт 1 91 ком
6011679465</t>
    </r>
  </si>
  <si>
    <r>
      <rPr>
        <sz val="10"/>
        <rFont val="Times New Roman"/>
        <family val="1"/>
        <charset val="204"/>
      </rPr>
      <t>Резистор омлт 1 910 ком
6011679765</t>
    </r>
  </si>
  <si>
    <r>
      <rPr>
        <sz val="10"/>
        <rFont val="Times New Roman"/>
        <family val="1"/>
        <charset val="204"/>
      </rPr>
      <t>Резистор омлт 1 910 ом
6011678865</t>
    </r>
  </si>
  <si>
    <r>
      <rPr>
        <sz val="10"/>
        <rFont val="Times New Roman"/>
        <family val="1"/>
        <charset val="204"/>
      </rPr>
      <t>Резистор омлт 2 1,0 ком
6011690515</t>
    </r>
  </si>
  <si>
    <r>
      <rPr>
        <sz val="10"/>
        <rFont val="Times New Roman"/>
        <family val="1"/>
        <charset val="204"/>
      </rPr>
      <t>Резистор омлт 2 1,0 мом
6011691415</t>
    </r>
  </si>
  <si>
    <r>
      <rPr>
        <sz val="10"/>
        <rFont val="Times New Roman"/>
        <family val="1"/>
        <charset val="204"/>
      </rPr>
      <t>Резистор омлт 2 1,1 ком
6011690525</t>
    </r>
  </si>
  <si>
    <r>
      <rPr>
        <sz val="10"/>
        <rFont val="Times New Roman"/>
        <family val="1"/>
        <charset val="204"/>
      </rPr>
      <t>Резистор омлт 2 1,1 мом
6011691455</t>
    </r>
  </si>
  <si>
    <r>
      <rPr>
        <sz val="10"/>
        <rFont val="Times New Roman"/>
        <family val="1"/>
        <charset val="204"/>
      </rPr>
      <t>Резистор омлт 2 1,2 ком
6011690535</t>
    </r>
  </si>
  <si>
    <r>
      <rPr>
        <sz val="10"/>
        <rFont val="Times New Roman"/>
        <family val="1"/>
        <charset val="204"/>
      </rPr>
      <t>Резистор омлт 2 1,2 мом
6011691435</t>
    </r>
  </si>
  <si>
    <r>
      <rPr>
        <sz val="10"/>
        <rFont val="Times New Roman"/>
        <family val="1"/>
        <charset val="204"/>
      </rPr>
      <t>Резистор омлт 2 1,3 ком
6011690545</t>
    </r>
  </si>
  <si>
    <r>
      <rPr>
        <sz val="10"/>
        <rFont val="Times New Roman"/>
        <family val="1"/>
        <charset val="204"/>
      </rPr>
      <t>Резистор омлт 2 1,3 мом
6011691445</t>
    </r>
  </si>
  <si>
    <r>
      <rPr>
        <sz val="10"/>
        <rFont val="Times New Roman"/>
        <family val="1"/>
        <charset val="204"/>
      </rPr>
      <t>Резистор омлт 2 1,5 ком
6011690555</t>
    </r>
  </si>
  <si>
    <r>
      <rPr>
        <sz val="10"/>
        <rFont val="Times New Roman"/>
        <family val="1"/>
        <charset val="204"/>
      </rPr>
      <t>Резистор омлт 2 1,5 мом
6011691455</t>
    </r>
  </si>
  <si>
    <r>
      <rPr>
        <sz val="10"/>
        <rFont val="Times New Roman"/>
        <family val="1"/>
        <charset val="204"/>
      </rPr>
      <t>Резистор омлт 2 1,6 ком
6011690565</t>
    </r>
  </si>
  <si>
    <r>
      <rPr>
        <sz val="10"/>
        <rFont val="Times New Roman"/>
        <family val="1"/>
        <charset val="204"/>
      </rPr>
      <t>Резистор омлт 2 1,6 мом
6011691465</t>
    </r>
  </si>
  <si>
    <r>
      <rPr>
        <sz val="10"/>
        <rFont val="Times New Roman"/>
        <family val="1"/>
        <charset val="204"/>
      </rPr>
      <t>Резистор омлт 2 1,8 ком
6011690575</t>
    </r>
  </si>
  <si>
    <r>
      <rPr>
        <sz val="10"/>
        <rFont val="Times New Roman"/>
        <family val="1"/>
        <charset val="204"/>
      </rPr>
      <t>Резистор омлт 2 1,8 мом
6011691475</t>
    </r>
  </si>
  <si>
    <r>
      <rPr>
        <sz val="10"/>
        <rFont val="Times New Roman"/>
        <family val="1"/>
        <charset val="204"/>
      </rPr>
      <t>Резистор омлт 2 10 ком
6011690815</t>
    </r>
  </si>
  <si>
    <r>
      <rPr>
        <sz val="10"/>
        <rFont val="Times New Roman"/>
        <family val="1"/>
        <charset val="204"/>
      </rPr>
      <t>Резистор омлт 2 100 ом
6011690215</t>
    </r>
  </si>
  <si>
    <r>
      <rPr>
        <sz val="10"/>
        <rFont val="Times New Roman"/>
        <family val="1"/>
        <charset val="204"/>
      </rPr>
      <t>Резистор омлт 2 11 ком
6011690825</t>
    </r>
  </si>
  <si>
    <r>
      <rPr>
        <sz val="10"/>
        <rFont val="Times New Roman"/>
        <family val="1"/>
        <charset val="204"/>
      </rPr>
      <t>Резистор омлт 2 110 ком
6011691125</t>
    </r>
  </si>
  <si>
    <r>
      <rPr>
        <sz val="10"/>
        <rFont val="Times New Roman"/>
        <family val="1"/>
        <charset val="204"/>
      </rPr>
      <t>Резистор омлт 2 110 ом
6011690225</t>
    </r>
  </si>
  <si>
    <r>
      <rPr>
        <sz val="10"/>
        <rFont val="Times New Roman"/>
        <family val="1"/>
        <charset val="204"/>
      </rPr>
      <t>Резистор омлт 2 12 ком
6011690835</t>
    </r>
  </si>
  <si>
    <r>
      <rPr>
        <sz val="10"/>
        <rFont val="Times New Roman"/>
        <family val="1"/>
        <charset val="204"/>
      </rPr>
      <t>Резистор омлт 2 120 ком
6011691135</t>
    </r>
  </si>
  <si>
    <r>
      <rPr>
        <sz val="10"/>
        <rFont val="Times New Roman"/>
        <family val="1"/>
        <charset val="204"/>
      </rPr>
      <t>Резистор омлт 2 120 ом
6011690235</t>
    </r>
  </si>
  <si>
    <r>
      <rPr>
        <sz val="10"/>
        <rFont val="Times New Roman"/>
        <family val="1"/>
        <charset val="204"/>
      </rPr>
      <t>Резистор омлт 2 13 ком
6011690845</t>
    </r>
  </si>
  <si>
    <r>
      <rPr>
        <sz val="10"/>
        <rFont val="Times New Roman"/>
        <family val="1"/>
        <charset val="204"/>
      </rPr>
      <t>Резистор омлт 2 130 ком
6011691145</t>
    </r>
  </si>
  <si>
    <r>
      <rPr>
        <sz val="10"/>
        <rFont val="Times New Roman"/>
        <family val="1"/>
        <charset val="204"/>
      </rPr>
      <t>Резистор омлт 2 130 ом
6011690245</t>
    </r>
  </si>
  <si>
    <r>
      <rPr>
        <sz val="10"/>
        <rFont val="Times New Roman"/>
        <family val="1"/>
        <charset val="204"/>
      </rPr>
      <t>Резистор омлт 2 15 ком
6011690855</t>
    </r>
  </si>
  <si>
    <r>
      <rPr>
        <sz val="10"/>
        <rFont val="Times New Roman"/>
        <family val="1"/>
        <charset val="204"/>
      </rPr>
      <t>Резистор омлт 2 150 ом
6011690255</t>
    </r>
  </si>
  <si>
    <r>
      <rPr>
        <sz val="10"/>
        <rFont val="Times New Roman"/>
        <family val="1"/>
        <charset val="204"/>
      </rPr>
      <t>Резистор омлт 2 16 ком
6011690865</t>
    </r>
  </si>
  <si>
    <r>
      <rPr>
        <sz val="10"/>
        <rFont val="Times New Roman"/>
        <family val="1"/>
        <charset val="204"/>
      </rPr>
      <t>Резистор омлт 2 160 ком
6011691165</t>
    </r>
  </si>
  <si>
    <r>
      <rPr>
        <sz val="10"/>
        <rFont val="Times New Roman"/>
        <family val="1"/>
        <charset val="204"/>
      </rPr>
      <t>Резистор омлт 2 160 ом
6011690265</t>
    </r>
  </si>
  <si>
    <r>
      <rPr>
        <sz val="10"/>
        <rFont val="Times New Roman"/>
        <family val="1"/>
        <charset val="204"/>
      </rPr>
      <t>Резистор омлт 2 18 ком
6011690875</t>
    </r>
  </si>
  <si>
    <r>
      <rPr>
        <sz val="10"/>
        <rFont val="Times New Roman"/>
        <family val="1"/>
        <charset val="204"/>
      </rPr>
      <t>Резистор омлт 2 180 ком
6011691175</t>
    </r>
  </si>
  <si>
    <r>
      <rPr>
        <sz val="10"/>
        <rFont val="Times New Roman"/>
        <family val="1"/>
        <charset val="204"/>
      </rPr>
      <t>Резистор омлт 2 180 ом
6011690275</t>
    </r>
  </si>
  <si>
    <r>
      <rPr>
        <sz val="10"/>
        <rFont val="Times New Roman"/>
        <family val="1"/>
        <charset val="204"/>
      </rPr>
      <t>Резистор омлт 2 2,0 ком
6011690585</t>
    </r>
  </si>
  <si>
    <r>
      <rPr>
        <sz val="10"/>
        <rFont val="Times New Roman"/>
        <family val="1"/>
        <charset val="204"/>
      </rPr>
      <t>Резистор омлт 2 2,0 мом
6011691485</t>
    </r>
  </si>
  <si>
    <r>
      <rPr>
        <sz val="10"/>
        <rFont val="Times New Roman"/>
        <family val="1"/>
        <charset val="204"/>
      </rPr>
      <t>Резистор омлт 2 2,2 ком
6011690595</t>
    </r>
  </si>
  <si>
    <r>
      <rPr>
        <sz val="10"/>
        <rFont val="Times New Roman"/>
        <family val="1"/>
        <charset val="204"/>
      </rPr>
      <t>Резистор омлт 2 2,2 мом
6011691495</t>
    </r>
  </si>
  <si>
    <r>
      <rPr>
        <sz val="10"/>
        <rFont val="Times New Roman"/>
        <family val="1"/>
        <charset val="204"/>
      </rPr>
      <t>Резистор омлт 2 2,4 ком
6011690615</t>
    </r>
  </si>
  <si>
    <r>
      <rPr>
        <sz val="10"/>
        <rFont val="Times New Roman"/>
        <family val="1"/>
        <charset val="204"/>
      </rPr>
      <t>Резистор омлт 2 2,4 мом
6011691515</t>
    </r>
  </si>
  <si>
    <r>
      <rPr>
        <sz val="10"/>
        <rFont val="Times New Roman"/>
        <family val="1"/>
        <charset val="204"/>
      </rPr>
      <t>Резистор омлт 2 2,7 ком
6011690625</t>
    </r>
  </si>
  <si>
    <r>
      <rPr>
        <sz val="10"/>
        <rFont val="Times New Roman"/>
        <family val="1"/>
        <charset val="204"/>
      </rPr>
      <t>Резистор омлт 2 2,7 мом
6011691525</t>
    </r>
  </si>
  <si>
    <r>
      <rPr>
        <sz val="10"/>
        <rFont val="Times New Roman"/>
        <family val="1"/>
        <charset val="204"/>
      </rPr>
      <t>Резистор омлт 2 20 ком
6011690885</t>
    </r>
  </si>
  <si>
    <r>
      <rPr>
        <sz val="10"/>
        <rFont val="Times New Roman"/>
        <family val="1"/>
        <charset val="204"/>
      </rPr>
      <t>Резистор омлт 2 200 ком
6011691185</t>
    </r>
  </si>
  <si>
    <r>
      <rPr>
        <sz val="10"/>
        <rFont val="Times New Roman"/>
        <family val="1"/>
        <charset val="204"/>
      </rPr>
      <t>Резистор омлт 2 22 ком
6011690895</t>
    </r>
  </si>
  <si>
    <r>
      <rPr>
        <sz val="10"/>
        <rFont val="Times New Roman"/>
        <family val="1"/>
        <charset val="204"/>
      </rPr>
      <t>Резистор омлт 2 220 ком
6011691195</t>
    </r>
  </si>
  <si>
    <r>
      <rPr>
        <sz val="10"/>
        <rFont val="Times New Roman"/>
        <family val="1"/>
        <charset val="204"/>
      </rPr>
      <t>Резистор омлт 2 220 ом
6011690295</t>
    </r>
  </si>
  <si>
    <r>
      <rPr>
        <sz val="10"/>
        <rFont val="Times New Roman"/>
        <family val="1"/>
        <charset val="204"/>
      </rPr>
      <t>Резистор омлт 2 24 ом 6011684015</t>
    </r>
  </si>
  <si>
    <r>
      <rPr>
        <sz val="10"/>
        <rFont val="Times New Roman"/>
        <family val="1"/>
        <charset val="204"/>
      </rPr>
      <t>Резистор омлт 2 240 ком
6011691215</t>
    </r>
  </si>
  <si>
    <r>
      <rPr>
        <sz val="10"/>
        <rFont val="Times New Roman"/>
        <family val="1"/>
        <charset val="204"/>
      </rPr>
      <t>Резистор омлт 2 240 ом
6011690315</t>
    </r>
  </si>
  <si>
    <r>
      <rPr>
        <sz val="10"/>
        <rFont val="Times New Roman"/>
        <family val="1"/>
        <charset val="204"/>
      </rPr>
      <t>Резистор омлт 2 27 ком
6011690925</t>
    </r>
  </si>
  <si>
    <r>
      <rPr>
        <sz val="10"/>
        <rFont val="Times New Roman"/>
        <family val="1"/>
        <charset val="204"/>
      </rPr>
      <t>Резистор омлт 2 270 ком
6011691225</t>
    </r>
  </si>
  <si>
    <r>
      <rPr>
        <sz val="10"/>
        <rFont val="Times New Roman"/>
        <family val="1"/>
        <charset val="204"/>
      </rPr>
      <t>Резистор омлт 2 270 ом
6011690325</t>
    </r>
  </si>
  <si>
    <r>
      <rPr>
        <sz val="10"/>
        <rFont val="Times New Roman"/>
        <family val="1"/>
        <charset val="204"/>
      </rPr>
      <t>Резистор омлт 2 3,0 ком
6011690635</t>
    </r>
  </si>
  <si>
    <r>
      <rPr>
        <sz val="10"/>
        <rFont val="Times New Roman"/>
        <family val="1"/>
        <charset val="204"/>
      </rPr>
      <t>Резистор омлт 2 3,0 мом
6011691535</t>
    </r>
  </si>
  <si>
    <r>
      <rPr>
        <sz val="10"/>
        <rFont val="Times New Roman"/>
        <family val="1"/>
        <charset val="204"/>
      </rPr>
      <t>Резистор омлт 2 3,3 ком
6011690645</t>
    </r>
  </si>
  <si>
    <r>
      <rPr>
        <sz val="10"/>
        <rFont val="Times New Roman"/>
        <family val="1"/>
        <charset val="204"/>
      </rPr>
      <t>Резистор омлт 2 3,3 мом
6011691545</t>
    </r>
  </si>
  <si>
    <r>
      <rPr>
        <sz val="10"/>
        <rFont val="Times New Roman"/>
        <family val="1"/>
        <charset val="204"/>
      </rPr>
      <t>Резистор омлт 2 3,6 ком
6011690655</t>
    </r>
  </si>
  <si>
    <r>
      <rPr>
        <sz val="10"/>
        <rFont val="Times New Roman"/>
        <family val="1"/>
        <charset val="204"/>
      </rPr>
      <t>Резистор омлт 2 3,6 мом
6011691555</t>
    </r>
  </si>
  <si>
    <r>
      <rPr>
        <sz val="10"/>
        <rFont val="Times New Roman"/>
        <family val="1"/>
        <charset val="204"/>
      </rPr>
      <t>Резистор омлт 2 3,9 ком
6011690665</t>
    </r>
  </si>
  <si>
    <r>
      <rPr>
        <sz val="10"/>
        <rFont val="Times New Roman"/>
        <family val="1"/>
        <charset val="204"/>
      </rPr>
      <t>Резистор омлт 2 30 ком
6011690935</t>
    </r>
  </si>
  <si>
    <r>
      <rPr>
        <sz val="10"/>
        <rFont val="Times New Roman"/>
        <family val="1"/>
        <charset val="204"/>
      </rPr>
      <t>Резистор омлт 2 300 ком
6011691235</t>
    </r>
  </si>
  <si>
    <r>
      <rPr>
        <sz val="10"/>
        <rFont val="Times New Roman"/>
        <family val="1"/>
        <charset val="204"/>
      </rPr>
      <t>Резистор омлт 2 300 ом
6011690335</t>
    </r>
  </si>
  <si>
    <r>
      <rPr>
        <sz val="10"/>
        <rFont val="Times New Roman"/>
        <family val="1"/>
        <charset val="204"/>
      </rPr>
      <t>Резистор омлт 2 33 ком
6011690945</t>
    </r>
  </si>
  <si>
    <r>
      <rPr>
        <sz val="10"/>
        <rFont val="Times New Roman"/>
        <family val="1"/>
        <charset val="204"/>
      </rPr>
      <t>Резистор омлт 2 330 ком
6011691245</t>
    </r>
  </si>
  <si>
    <r>
      <rPr>
        <sz val="10"/>
        <rFont val="Times New Roman"/>
        <family val="1"/>
        <charset val="204"/>
      </rPr>
      <t>Резистор омлт 2 330 ом
6011690345</t>
    </r>
  </si>
  <si>
    <r>
      <rPr>
        <sz val="10"/>
        <rFont val="Times New Roman"/>
        <family val="1"/>
        <charset val="204"/>
      </rPr>
      <t>Резистор омлт 2 36 ком
6011690955</t>
    </r>
  </si>
  <si>
    <r>
      <rPr>
        <sz val="10"/>
        <rFont val="Times New Roman"/>
        <family val="1"/>
        <charset val="204"/>
      </rPr>
      <t>Резистор омлт 2 360 ком
6011691255</t>
    </r>
  </si>
  <si>
    <r>
      <rPr>
        <sz val="10"/>
        <rFont val="Times New Roman"/>
        <family val="1"/>
        <charset val="204"/>
      </rPr>
      <t>Резистор омлт 2 360 ом
6011690355</t>
    </r>
  </si>
  <si>
    <r>
      <rPr>
        <sz val="10"/>
        <rFont val="Times New Roman"/>
        <family val="1"/>
        <charset val="204"/>
      </rPr>
      <t>Резистор омлт 2 39 ком
6011690965</t>
    </r>
  </si>
  <si>
    <r>
      <rPr>
        <sz val="10"/>
        <rFont val="Times New Roman"/>
        <family val="1"/>
        <charset val="204"/>
      </rPr>
      <t>Резистор омлт 2 390 ком
6011691265</t>
    </r>
  </si>
  <si>
    <r>
      <rPr>
        <sz val="10"/>
        <rFont val="Times New Roman"/>
        <family val="1"/>
        <charset val="204"/>
      </rPr>
      <t>Резистор омлт 2 390 ом
6011690365</t>
    </r>
  </si>
  <si>
    <r>
      <rPr>
        <sz val="10"/>
        <rFont val="Times New Roman"/>
        <family val="1"/>
        <charset val="204"/>
      </rPr>
      <t>Резистор омлт 2 4,3 ком
6011690675</t>
    </r>
  </si>
  <si>
    <r>
      <rPr>
        <sz val="10"/>
        <rFont val="Times New Roman"/>
        <family val="1"/>
        <charset val="204"/>
      </rPr>
      <t>Резистор омлт 2 4,3 мом
6011691575</t>
    </r>
  </si>
  <si>
    <r>
      <rPr>
        <sz val="10"/>
        <rFont val="Times New Roman"/>
        <family val="1"/>
        <charset val="204"/>
      </rPr>
      <t>Резистор омлт 2 4,7 ком
6011690685</t>
    </r>
  </si>
  <si>
    <r>
      <rPr>
        <sz val="10"/>
        <rFont val="Times New Roman"/>
        <family val="1"/>
        <charset val="204"/>
      </rPr>
      <t>Резистор омлт 2 4,7 мом
6011691585</t>
    </r>
  </si>
  <si>
    <r>
      <rPr>
        <sz val="10"/>
        <rFont val="Times New Roman"/>
        <family val="1"/>
        <charset val="204"/>
      </rPr>
      <t>Резистор омлт 2 43 ком
6011690975</t>
    </r>
  </si>
  <si>
    <r>
      <rPr>
        <sz val="10"/>
        <rFont val="Times New Roman"/>
        <family val="1"/>
        <charset val="204"/>
      </rPr>
      <t>Резистор омлт 2 430 ком
6011691275</t>
    </r>
  </si>
  <si>
    <r>
      <rPr>
        <sz val="10"/>
        <rFont val="Times New Roman"/>
        <family val="1"/>
        <charset val="204"/>
      </rPr>
      <t>Резистор омлт 2 430 ом
6011690375</t>
    </r>
  </si>
  <si>
    <r>
      <rPr>
        <sz val="10"/>
        <rFont val="Times New Roman"/>
        <family val="1"/>
        <charset val="204"/>
      </rPr>
      <t>Резистор омлт 2 47 ком
6011690985</t>
    </r>
  </si>
  <si>
    <r>
      <rPr>
        <sz val="10"/>
        <rFont val="Times New Roman"/>
        <family val="1"/>
        <charset val="204"/>
      </rPr>
      <t>Резистор омлт 2 470 ком
6011691285</t>
    </r>
  </si>
  <si>
    <r>
      <rPr>
        <sz val="10"/>
        <rFont val="Times New Roman"/>
        <family val="1"/>
        <charset val="204"/>
      </rPr>
      <t>Резистор омлт 2 470 ом
6011690385</t>
    </r>
  </si>
  <si>
    <r>
      <rPr>
        <sz val="10"/>
        <rFont val="Times New Roman"/>
        <family val="1"/>
        <charset val="204"/>
      </rPr>
      <t>Резистор омлт 2 5,1 ком
6011690695</t>
    </r>
  </si>
  <si>
    <r>
      <rPr>
        <sz val="10"/>
        <rFont val="Times New Roman"/>
        <family val="1"/>
        <charset val="204"/>
      </rPr>
      <t>Резистор омлт 2 5,1 мом
6011691595</t>
    </r>
  </si>
  <si>
    <r>
      <rPr>
        <sz val="10"/>
        <rFont val="Times New Roman"/>
        <family val="1"/>
        <charset val="204"/>
      </rPr>
      <t>Резистор омлт 2 5,6 ком
6011690715</t>
    </r>
  </si>
  <si>
    <r>
      <rPr>
        <sz val="10"/>
        <rFont val="Times New Roman"/>
        <family val="1"/>
        <charset val="204"/>
      </rPr>
      <t>Резистор омлт 2 5,6 мом
6011691615</t>
    </r>
  </si>
  <si>
    <r>
      <rPr>
        <sz val="10"/>
        <rFont val="Times New Roman"/>
        <family val="1"/>
        <charset val="204"/>
      </rPr>
      <t>Резистор омлт 2 51 ком
6011690995</t>
    </r>
  </si>
  <si>
    <r>
      <rPr>
        <sz val="10"/>
        <rFont val="Times New Roman"/>
        <family val="1"/>
        <charset val="204"/>
      </rPr>
      <t>Резистор омлт 2 510 ком
6011691295</t>
    </r>
  </si>
  <si>
    <r>
      <rPr>
        <sz val="10"/>
        <rFont val="Times New Roman"/>
        <family val="1"/>
        <charset val="204"/>
      </rPr>
      <t>Резистор омлт 2 510 ом
6011690395</t>
    </r>
  </si>
  <si>
    <r>
      <rPr>
        <sz val="10"/>
        <rFont val="Times New Roman"/>
        <family val="1"/>
        <charset val="204"/>
      </rPr>
      <t>Резистор омлт 2 56 ком
6011691015</t>
    </r>
  </si>
  <si>
    <r>
      <rPr>
        <sz val="10"/>
        <rFont val="Times New Roman"/>
        <family val="1"/>
        <charset val="204"/>
      </rPr>
      <t>Резистор омлт 2 560 ком
6011691315</t>
    </r>
  </si>
  <si>
    <r>
      <rPr>
        <sz val="10"/>
        <rFont val="Times New Roman"/>
        <family val="1"/>
        <charset val="204"/>
      </rPr>
      <t>Резистор омлт 2 560 ом
6011690415</t>
    </r>
  </si>
  <si>
    <r>
      <rPr>
        <sz val="10"/>
        <rFont val="Times New Roman"/>
        <family val="1"/>
        <charset val="204"/>
      </rPr>
      <t>Резистор омлт 2 6,2 ком
6011690725</t>
    </r>
  </si>
  <si>
    <r>
      <rPr>
        <sz val="10"/>
        <rFont val="Times New Roman"/>
        <family val="1"/>
        <charset val="204"/>
      </rPr>
      <t>Резистор омлт 2 6,2 мом
6011691625</t>
    </r>
  </si>
  <si>
    <r>
      <rPr>
        <sz val="10"/>
        <rFont val="Times New Roman"/>
        <family val="1"/>
        <charset val="204"/>
      </rPr>
      <t>Резистор омлт 2 6,8 ком
6011690735</t>
    </r>
  </si>
  <si>
    <r>
      <rPr>
        <sz val="10"/>
        <rFont val="Times New Roman"/>
        <family val="1"/>
        <charset val="204"/>
      </rPr>
      <t>Резистор омлт 2 6,8 мом
6011691635</t>
    </r>
  </si>
  <si>
    <r>
      <rPr>
        <sz val="10"/>
        <rFont val="Times New Roman"/>
        <family val="1"/>
        <charset val="204"/>
      </rPr>
      <t>Резистор омлт 2 62 ком
6011691035</t>
    </r>
  </si>
  <si>
    <r>
      <rPr>
        <sz val="10"/>
        <rFont val="Times New Roman"/>
        <family val="1"/>
        <charset val="204"/>
      </rPr>
      <t>Резистор омлт 2 620 ком
6011691335</t>
    </r>
  </si>
  <si>
    <r>
      <rPr>
        <sz val="10"/>
        <rFont val="Times New Roman"/>
        <family val="1"/>
        <charset val="204"/>
      </rPr>
      <t>Резистор омлт 2 620 ом
6011690425</t>
    </r>
  </si>
  <si>
    <r>
      <rPr>
        <sz val="10"/>
        <rFont val="Times New Roman"/>
        <family val="1"/>
        <charset val="204"/>
      </rPr>
      <t>Резистор омлт 2 68 ком
6011691035</t>
    </r>
  </si>
  <si>
    <r>
      <rPr>
        <sz val="10"/>
        <rFont val="Times New Roman"/>
        <family val="1"/>
        <charset val="204"/>
      </rPr>
      <t>Резистор омлт 2 680 ком
6011691335</t>
    </r>
  </si>
  <si>
    <r>
      <rPr>
        <sz val="10"/>
        <rFont val="Times New Roman"/>
        <family val="1"/>
        <charset val="204"/>
      </rPr>
      <t>Резистор омлт 2 680 ом
6011690435</t>
    </r>
  </si>
  <si>
    <r>
      <rPr>
        <sz val="10"/>
        <rFont val="Times New Roman"/>
        <family val="1"/>
        <charset val="204"/>
      </rPr>
      <t>Резистор омлт 2 7,5 ком
6011690745</t>
    </r>
  </si>
  <si>
    <r>
      <rPr>
        <sz val="10"/>
        <rFont val="Times New Roman"/>
        <family val="1"/>
        <charset val="204"/>
      </rPr>
      <t>Резистор омлт 2 7,5 мом
6011691645</t>
    </r>
  </si>
  <si>
    <r>
      <rPr>
        <sz val="10"/>
        <rFont val="Times New Roman"/>
        <family val="1"/>
        <charset val="204"/>
      </rPr>
      <t>Резистор омлт 2 75 ком
6011691045</t>
    </r>
  </si>
  <si>
    <r>
      <rPr>
        <sz val="10"/>
        <rFont val="Times New Roman"/>
        <family val="1"/>
        <charset val="204"/>
      </rPr>
      <t>Резистор омлт 2 750 ком
6011691345</t>
    </r>
  </si>
  <si>
    <r>
      <rPr>
        <sz val="10"/>
        <rFont val="Times New Roman"/>
        <family val="1"/>
        <charset val="204"/>
      </rPr>
      <t>Резистор омлт 2 750 ом
6011690445</t>
    </r>
  </si>
  <si>
    <r>
      <rPr>
        <sz val="10"/>
        <rFont val="Times New Roman"/>
        <family val="1"/>
        <charset val="204"/>
      </rPr>
      <t>Резистор омлт 2 8,2 ком
6011690755</t>
    </r>
  </si>
  <si>
    <r>
      <rPr>
        <sz val="10"/>
        <rFont val="Times New Roman"/>
        <family val="1"/>
        <charset val="204"/>
      </rPr>
      <t>Резистор омлт 2 8,2 мом
6011691655</t>
    </r>
  </si>
  <si>
    <r>
      <rPr>
        <sz val="10"/>
        <rFont val="Times New Roman"/>
        <family val="1"/>
        <charset val="204"/>
      </rPr>
      <t>Резистор омлт 2 82 ком
6011691055</t>
    </r>
  </si>
  <si>
    <r>
      <rPr>
        <sz val="10"/>
        <rFont val="Times New Roman"/>
        <family val="1"/>
        <charset val="204"/>
      </rPr>
      <t>Резистор омлт 2 820 ком
6011691355</t>
    </r>
  </si>
  <si>
    <r>
      <rPr>
        <sz val="10"/>
        <rFont val="Times New Roman"/>
        <family val="1"/>
        <charset val="204"/>
      </rPr>
      <t>Резистор омлт 2 820 ом
6011690455</t>
    </r>
  </si>
  <si>
    <r>
      <rPr>
        <sz val="10"/>
        <rFont val="Times New Roman"/>
        <family val="1"/>
        <charset val="204"/>
      </rPr>
      <t>Резистор омлт 2 9,1 ком
6011690765</t>
    </r>
  </si>
  <si>
    <r>
      <rPr>
        <sz val="10"/>
        <rFont val="Times New Roman"/>
        <family val="1"/>
        <charset val="204"/>
      </rPr>
      <t>Резистор омлт 2 9,1 мом
6011691665</t>
    </r>
  </si>
  <si>
    <r>
      <rPr>
        <sz val="10"/>
        <rFont val="Times New Roman"/>
        <family val="1"/>
        <charset val="204"/>
      </rPr>
      <t>Резистор омлт 2 91 ком
6011691065</t>
    </r>
  </si>
  <si>
    <r>
      <rPr>
        <sz val="10"/>
        <rFont val="Times New Roman"/>
        <family val="1"/>
        <charset val="204"/>
      </rPr>
      <t>Резистор омлт 2 910 ком
6011691365</t>
    </r>
  </si>
  <si>
    <r>
      <rPr>
        <sz val="10"/>
        <rFont val="Times New Roman"/>
        <family val="1"/>
        <charset val="204"/>
      </rPr>
      <t>Резистор омлт 2 910 ом
6011690465</t>
    </r>
  </si>
  <si>
    <r>
      <rPr>
        <sz val="10"/>
        <rFont val="Times New Roman"/>
        <family val="1"/>
        <charset val="204"/>
      </rPr>
      <t>Резистор омлт ППЗ-40-1,5 кОМ</t>
    </r>
  </si>
  <si>
    <r>
      <rPr>
        <sz val="10"/>
        <rFont val="Times New Roman"/>
        <family val="1"/>
        <charset val="204"/>
      </rPr>
      <t>Резистор ОМЛТ-0,25 1,1 МОМ 6011658025</t>
    </r>
  </si>
  <si>
    <r>
      <rPr>
        <sz val="10"/>
        <rFont val="Times New Roman"/>
        <family val="1"/>
        <charset val="204"/>
      </rPr>
      <t>Резистор ОМЛТ-0,25 180Ом</t>
    </r>
  </si>
  <si>
    <r>
      <rPr>
        <sz val="10"/>
        <rFont val="Times New Roman"/>
        <family val="1"/>
        <charset val="204"/>
      </rPr>
      <t>Резистор ОМЛТ-0,25 2,7КОМ 6011657225</t>
    </r>
  </si>
  <si>
    <r>
      <rPr>
        <sz val="10"/>
        <rFont val="Times New Roman"/>
        <family val="1"/>
        <charset val="204"/>
      </rPr>
      <t>Резистор ОМЛТ-0,25 330 кОм 6011657845</t>
    </r>
  </si>
  <si>
    <r>
      <rPr>
        <sz val="10"/>
        <rFont val="Times New Roman"/>
        <family val="1"/>
        <charset val="204"/>
      </rPr>
      <t>Резистор ОМЛТ-1 100 Ом 6011678615</t>
    </r>
  </si>
  <si>
    <r>
      <rPr>
        <sz val="10"/>
        <rFont val="Times New Roman"/>
        <family val="1"/>
        <charset val="204"/>
      </rPr>
      <t>Резистор ОМЛТ-1 39 Ом</t>
    </r>
  </si>
  <si>
    <r>
      <rPr>
        <sz val="10"/>
        <rFont val="Times New Roman"/>
        <family val="1"/>
        <charset val="204"/>
      </rPr>
      <t>Резистор омлт-2 1 ом</t>
    </r>
  </si>
  <si>
    <r>
      <rPr>
        <sz val="10"/>
        <rFont val="Times New Roman"/>
        <family val="1"/>
        <charset val="204"/>
      </rPr>
      <t>Резистор омлт-2 1.5 ом</t>
    </r>
  </si>
  <si>
    <r>
      <rPr>
        <sz val="10"/>
        <rFont val="Times New Roman"/>
        <family val="1"/>
        <charset val="204"/>
      </rPr>
      <t>Резистор ОМЛТ-2 15 ом</t>
    </r>
  </si>
  <si>
    <r>
      <rPr>
        <sz val="10"/>
        <rFont val="Times New Roman"/>
        <family val="1"/>
        <charset val="204"/>
      </rPr>
      <t>Резистор ОМЛТ-2 2,2 ом</t>
    </r>
  </si>
  <si>
    <r>
      <rPr>
        <sz val="10"/>
        <rFont val="Times New Roman"/>
        <family val="1"/>
        <charset val="204"/>
      </rPr>
      <t>Резистор омлт-2 3ом</t>
    </r>
  </si>
  <si>
    <r>
      <rPr>
        <sz val="10"/>
        <rFont val="Times New Roman"/>
        <family val="1"/>
        <charset val="204"/>
      </rPr>
      <t>Резистор омлт-2 56ом</t>
    </r>
  </si>
  <si>
    <r>
      <rPr>
        <sz val="10"/>
        <rFont val="Times New Roman"/>
        <family val="1"/>
        <charset val="204"/>
      </rPr>
      <t>Резистор омлт-2 8.2 ом</t>
    </r>
  </si>
  <si>
    <r>
      <rPr>
        <sz val="10"/>
        <rFont val="Times New Roman"/>
        <family val="1"/>
        <charset val="204"/>
      </rPr>
      <t>Резистор переменный СП5-39Б 1Вт 22кОм 5%</t>
    </r>
  </si>
  <si>
    <r>
      <rPr>
        <sz val="10"/>
        <rFont val="Times New Roman"/>
        <family val="1"/>
        <charset val="204"/>
      </rPr>
      <t>Резистор ПП3-43 3Вт 470 Ом</t>
    </r>
  </si>
  <si>
    <r>
      <rPr>
        <sz val="10"/>
        <rFont val="Times New Roman"/>
        <family val="1"/>
        <charset val="204"/>
      </rPr>
      <t>Резистор ППБЕ-3В 10 кОМ (переменный потенциометр)</t>
    </r>
  </si>
  <si>
    <r>
      <rPr>
        <sz val="10"/>
        <rFont val="Times New Roman"/>
        <family val="1"/>
        <charset val="204"/>
      </rPr>
      <t>Резистор птмн 0,5 12 ком
6061161035</t>
    </r>
  </si>
  <si>
    <r>
      <rPr>
        <sz val="10"/>
        <rFont val="Times New Roman"/>
        <family val="1"/>
        <charset val="204"/>
      </rPr>
      <t>Резистор птмн-1 100ком</t>
    </r>
  </si>
  <si>
    <r>
      <rPr>
        <sz val="10"/>
        <rFont val="Times New Roman"/>
        <family val="1"/>
        <charset val="204"/>
      </rPr>
      <t>Резистор птмн-1 1ом</t>
    </r>
  </si>
  <si>
    <r>
      <rPr>
        <sz val="10"/>
        <rFont val="Times New Roman"/>
        <family val="1"/>
        <charset val="204"/>
      </rPr>
      <t>Резистор пэв 10 100 ом
6061018795</t>
    </r>
  </si>
  <si>
    <r>
      <rPr>
        <sz val="10"/>
        <rFont val="Times New Roman"/>
        <family val="1"/>
        <charset val="204"/>
      </rPr>
      <t>Резистор пэв 10 110 ом
6061018815</t>
    </r>
  </si>
  <si>
    <r>
      <rPr>
        <sz val="10"/>
        <rFont val="Times New Roman"/>
        <family val="1"/>
        <charset val="204"/>
      </rPr>
      <t>Резистор пэв 10 3,3 ком
6061019195</t>
    </r>
  </si>
  <si>
    <r>
      <rPr>
        <sz val="10"/>
        <rFont val="Times New Roman"/>
        <family val="1"/>
        <charset val="204"/>
      </rPr>
      <t>Резистор пэв 10 3,9 ком
6061019225</t>
    </r>
  </si>
  <si>
    <r>
      <rPr>
        <sz val="10"/>
        <rFont val="Times New Roman"/>
        <family val="1"/>
        <charset val="204"/>
      </rPr>
      <t>Резистор пэв 10 300 ом
6061018925</t>
    </r>
  </si>
  <si>
    <r>
      <rPr>
        <sz val="10"/>
        <rFont val="Times New Roman"/>
        <family val="1"/>
        <charset val="204"/>
      </rPr>
      <t>Резистор пэв 10 470 ом
6061018975</t>
    </r>
  </si>
  <si>
    <r>
      <rPr>
        <sz val="10"/>
        <rFont val="Times New Roman"/>
        <family val="1"/>
        <charset val="204"/>
      </rPr>
      <t>Резистор пэв 10 5,1 ом 6061018455</t>
    </r>
  </si>
  <si>
    <r>
      <rPr>
        <sz val="10"/>
        <rFont val="Times New Roman"/>
        <family val="1"/>
        <charset val="204"/>
      </rPr>
      <t>Резистор пэв 10 750 ом
6061019035</t>
    </r>
  </si>
  <si>
    <r>
      <rPr>
        <sz val="10"/>
        <rFont val="Times New Roman"/>
        <family val="1"/>
        <charset val="204"/>
      </rPr>
      <t>Резистор пэв 10 9,1 ком
6061018525</t>
    </r>
  </si>
  <si>
    <r>
      <rPr>
        <sz val="10"/>
        <rFont val="Times New Roman"/>
        <family val="1"/>
        <charset val="204"/>
      </rPr>
      <t>Резистор пэв 10 910 ом
6061019055</t>
    </r>
  </si>
  <si>
    <r>
      <rPr>
        <sz val="10"/>
        <rFont val="Times New Roman"/>
        <family val="1"/>
        <charset val="204"/>
      </rPr>
      <t>Резистор пэв 100 1 ком
6061033515</t>
    </r>
  </si>
  <si>
    <r>
      <rPr>
        <sz val="10"/>
        <rFont val="Times New Roman"/>
        <family val="1"/>
        <charset val="204"/>
      </rPr>
      <t>Резистор пэв 100 1,5 ком
6061033555</t>
    </r>
  </si>
  <si>
    <r>
      <rPr>
        <sz val="10"/>
        <rFont val="Times New Roman"/>
        <family val="1"/>
        <charset val="204"/>
      </rPr>
      <t>Резистор пэв 100 10 ком
6061033775</t>
    </r>
  </si>
  <si>
    <r>
      <rPr>
        <sz val="10"/>
        <rFont val="Times New Roman"/>
        <family val="1"/>
        <charset val="204"/>
      </rPr>
      <t>Резистор пэв 100 2 ком
6061033585</t>
    </r>
  </si>
  <si>
    <r>
      <rPr>
        <sz val="10"/>
        <rFont val="Times New Roman"/>
        <family val="1"/>
        <charset val="204"/>
      </rPr>
      <t>Резистор пэв 100 2,7 ком
6061033625</t>
    </r>
  </si>
  <si>
    <r>
      <rPr>
        <sz val="10"/>
        <rFont val="Times New Roman"/>
        <family val="1"/>
        <charset val="204"/>
      </rPr>
      <t>Резистор пэв 100 300 ом
6061033365</t>
    </r>
  </si>
  <si>
    <r>
      <rPr>
        <sz val="10"/>
        <rFont val="Times New Roman"/>
        <family val="1"/>
        <charset val="204"/>
      </rPr>
      <t>Резистор пэв 100 4,3 ком
6061033675</t>
    </r>
  </si>
  <si>
    <r>
      <rPr>
        <sz val="10"/>
        <rFont val="Times New Roman"/>
        <family val="1"/>
        <charset val="204"/>
      </rPr>
      <t>Резистор пэв 100 4,7 ком
6061033635</t>
    </r>
  </si>
  <si>
    <r>
      <rPr>
        <sz val="10"/>
        <rFont val="Times New Roman"/>
        <family val="1"/>
        <charset val="204"/>
      </rPr>
      <t>Резистор пэв 100 5,1 ком
6061033695</t>
    </r>
  </si>
  <si>
    <r>
      <rPr>
        <sz val="10"/>
        <rFont val="Times New Roman"/>
        <family val="1"/>
        <charset val="204"/>
      </rPr>
      <t>Резистор пэв 100 560 ом
6061033445</t>
    </r>
  </si>
  <si>
    <r>
      <rPr>
        <sz val="10"/>
        <rFont val="Times New Roman"/>
        <family val="1"/>
        <charset val="204"/>
      </rPr>
      <t>Резистор пэв 100 7,5 ком
0211234745</t>
    </r>
  </si>
  <si>
    <r>
      <rPr>
        <sz val="10"/>
        <rFont val="Times New Roman"/>
        <family val="1"/>
        <charset val="204"/>
      </rPr>
      <t>Резистор пэв 15 1,5 ком
6061020995</t>
    </r>
  </si>
  <si>
    <r>
      <rPr>
        <sz val="10"/>
        <rFont val="Times New Roman"/>
        <family val="1"/>
        <charset val="204"/>
      </rPr>
      <t>Резистор пэв 15 1,8 ком
6061021025</t>
    </r>
  </si>
  <si>
    <r>
      <rPr>
        <sz val="10"/>
        <rFont val="Times New Roman"/>
        <family val="1"/>
        <charset val="204"/>
      </rPr>
      <t>Резистор пэв 15 100 ом
6061020685</t>
    </r>
  </si>
  <si>
    <r>
      <rPr>
        <sz val="10"/>
        <rFont val="Times New Roman"/>
        <family val="1"/>
        <charset val="204"/>
      </rPr>
      <t>Резистор пэв 15 13 ком
6061021255</t>
    </r>
  </si>
  <si>
    <r>
      <rPr>
        <sz val="10"/>
        <rFont val="Times New Roman"/>
        <family val="1"/>
        <charset val="204"/>
      </rPr>
      <t>Резистор пэв 15 15 ком
6061021265</t>
    </r>
  </si>
  <si>
    <r>
      <rPr>
        <sz val="10"/>
        <rFont val="Times New Roman"/>
        <family val="1"/>
        <charset val="204"/>
      </rPr>
      <t>Резистор пэв 15 15000 ом
6061020555</t>
    </r>
  </si>
  <si>
    <r>
      <rPr>
        <sz val="10"/>
        <rFont val="Times New Roman"/>
        <family val="1"/>
        <charset val="204"/>
      </rPr>
      <t>Резистор пэв 15 200 ом
6061020765</t>
    </r>
  </si>
  <si>
    <r>
      <rPr>
        <sz val="10"/>
        <rFont val="Times New Roman"/>
        <family val="1"/>
        <charset val="204"/>
      </rPr>
      <t>Резистор пэв 15 3,3 ком
6061021085</t>
    </r>
  </si>
  <si>
    <r>
      <rPr>
        <sz val="10"/>
        <rFont val="Times New Roman"/>
        <family val="1"/>
        <charset val="204"/>
      </rPr>
      <t>Резистор пэв 15 360 ом
6061020835</t>
    </r>
  </si>
  <si>
    <r>
      <rPr>
        <sz val="10"/>
        <rFont val="Times New Roman"/>
        <family val="1"/>
        <charset val="204"/>
      </rPr>
      <t>Резистор пэв 15 4,7 ком
6061021135</t>
    </r>
  </si>
  <si>
    <r>
      <rPr>
        <sz val="10"/>
        <rFont val="Times New Roman"/>
        <family val="1"/>
        <charset val="204"/>
      </rPr>
      <t>Резистор пэв 15 430 ом
6061020855</t>
    </r>
  </si>
  <si>
    <r>
      <rPr>
        <sz val="10"/>
        <rFont val="Times New Roman"/>
        <family val="1"/>
        <charset val="204"/>
      </rPr>
      <t>Резистор пэв 15 470 ом
6061020865</t>
    </r>
  </si>
  <si>
    <r>
      <rPr>
        <sz val="10"/>
        <rFont val="Times New Roman"/>
        <family val="1"/>
        <charset val="204"/>
      </rPr>
      <t>Резистор пэв 15 5,1 ком
6061021145</t>
    </r>
  </si>
  <si>
    <r>
      <rPr>
        <sz val="10"/>
        <rFont val="Times New Roman"/>
        <family val="1"/>
        <charset val="204"/>
      </rPr>
      <t>Резистор пэв 15 510 ом
6061020875</t>
    </r>
  </si>
  <si>
    <r>
      <rPr>
        <sz val="10"/>
        <rFont val="Times New Roman"/>
        <family val="1"/>
        <charset val="204"/>
      </rPr>
      <t>Резистор пэв 15 7,5 ком
6061021185</t>
    </r>
  </si>
  <si>
    <r>
      <rPr>
        <sz val="10"/>
        <rFont val="Times New Roman"/>
        <family val="1"/>
        <charset val="204"/>
      </rPr>
      <t>Резистор пэв 15 750 ом
6061020925</t>
    </r>
  </si>
  <si>
    <r>
      <rPr>
        <sz val="10"/>
        <rFont val="Times New Roman"/>
        <family val="1"/>
        <charset val="204"/>
      </rPr>
      <t>Резистор пэв 15-2,4к</t>
    </r>
  </si>
  <si>
    <r>
      <rPr>
        <sz val="10"/>
        <rFont val="Times New Roman"/>
        <family val="1"/>
        <charset val="204"/>
      </rPr>
      <t>Резистор пэв 20 1,5 ком
6061022925</t>
    </r>
  </si>
  <si>
    <r>
      <rPr>
        <sz val="10"/>
        <rFont val="Times New Roman"/>
        <family val="1"/>
        <charset val="204"/>
      </rPr>
      <t>Резистор пэв 20 100 ом
6061022615</t>
    </r>
  </si>
  <si>
    <r>
      <rPr>
        <sz val="10"/>
        <rFont val="Times New Roman"/>
        <family val="1"/>
        <charset val="204"/>
      </rPr>
      <t>Резистор пэв 20 2,4 ком
6061022975</t>
    </r>
  </si>
  <si>
    <r>
      <rPr>
        <sz val="10"/>
        <rFont val="Times New Roman"/>
        <family val="1"/>
        <charset val="204"/>
      </rPr>
      <t>Резистор пэв 20 20 ком
6061023185</t>
    </r>
  </si>
  <si>
    <r>
      <rPr>
        <sz val="10"/>
        <rFont val="Times New Roman"/>
        <family val="1"/>
        <charset val="204"/>
      </rPr>
      <t>Резистор пэв 20 200 ом
6061022685</t>
    </r>
  </si>
  <si>
    <r>
      <rPr>
        <sz val="10"/>
        <rFont val="Times New Roman"/>
        <family val="1"/>
        <charset val="204"/>
      </rPr>
      <t>Резистор пэв 20 220 ом
6061022695</t>
    </r>
  </si>
  <si>
    <r>
      <rPr>
        <sz val="10"/>
        <rFont val="Times New Roman"/>
        <family val="1"/>
        <charset val="204"/>
      </rPr>
      <t>Резистор пэв 20 300 ом
6061022735</t>
    </r>
  </si>
  <si>
    <r>
      <rPr>
        <sz val="10"/>
        <rFont val="Times New Roman"/>
        <family val="1"/>
        <charset val="204"/>
      </rPr>
      <t>Резистор пэв 20 430 ом
6061022775</t>
    </r>
  </si>
  <si>
    <r>
      <rPr>
        <sz val="10"/>
        <rFont val="Times New Roman"/>
        <family val="1"/>
        <charset val="204"/>
      </rPr>
      <t>Резистор пэв 20 5,1 ком
6061023065</t>
    </r>
  </si>
  <si>
    <r>
      <rPr>
        <sz val="10"/>
        <rFont val="Times New Roman"/>
        <family val="1"/>
        <charset val="204"/>
      </rPr>
      <t>Резистор пэв 20 750 ом
6061022845</t>
    </r>
  </si>
  <si>
    <r>
      <rPr>
        <sz val="10"/>
        <rFont val="Times New Roman"/>
        <family val="1"/>
        <charset val="204"/>
      </rPr>
      <t>Резистор пэв 20 8,2 ком
6061023125</t>
    </r>
  </si>
  <si>
    <r>
      <rPr>
        <sz val="10"/>
        <rFont val="Times New Roman"/>
        <family val="1"/>
        <charset val="204"/>
      </rPr>
      <t>Резистор пэв 25 1,0 ком
6011024675</t>
    </r>
  </si>
  <si>
    <r>
      <rPr>
        <sz val="10"/>
        <rFont val="Times New Roman"/>
        <family val="1"/>
        <charset val="204"/>
      </rPr>
      <t>Резистор пэв 25 1,5 ком
6061024725</t>
    </r>
  </si>
  <si>
    <r>
      <rPr>
        <sz val="10"/>
        <rFont val="Times New Roman"/>
        <family val="1"/>
        <charset val="204"/>
      </rPr>
      <t>Резистор пэв 25 10 ком
6061024555</t>
    </r>
  </si>
  <si>
    <r>
      <rPr>
        <sz val="10"/>
        <rFont val="Times New Roman"/>
        <family val="1"/>
        <charset val="204"/>
      </rPr>
      <t>Резистор пэв 25 12 ком
6061024955</t>
    </r>
  </si>
  <si>
    <r>
      <rPr>
        <sz val="10"/>
        <rFont val="Times New Roman"/>
        <family val="1"/>
        <charset val="204"/>
      </rPr>
      <t>Резистор пэв 25 15 ком
6061024985</t>
    </r>
  </si>
  <si>
    <r>
      <rPr>
        <sz val="10"/>
        <rFont val="Times New Roman"/>
        <family val="1"/>
        <charset val="204"/>
      </rPr>
      <t>Резистор пэв 25 18 ком
6061025015</t>
    </r>
  </si>
  <si>
    <r>
      <rPr>
        <sz val="10"/>
        <rFont val="Times New Roman"/>
        <family val="1"/>
        <charset val="204"/>
      </rPr>
      <t>Резистор пэв 25 180 ом
6061024475</t>
    </r>
  </si>
  <si>
    <r>
      <rPr>
        <sz val="10"/>
        <rFont val="Times New Roman"/>
        <family val="1"/>
        <charset val="204"/>
      </rPr>
      <t>Резистор пэв 25 20 ком
6061025025</t>
    </r>
  </si>
  <si>
    <r>
      <rPr>
        <sz val="10"/>
        <rFont val="Times New Roman"/>
        <family val="1"/>
        <charset val="204"/>
      </rPr>
      <t>Резистор пэв 25 200 ом
6061024485</t>
    </r>
  </si>
  <si>
    <r>
      <rPr>
        <sz val="10"/>
        <rFont val="Times New Roman"/>
        <family val="1"/>
        <charset val="204"/>
      </rPr>
      <t>Резистор пэв 25 220 ом
6061024495</t>
    </r>
  </si>
  <si>
    <r>
      <rPr>
        <sz val="10"/>
        <rFont val="Times New Roman"/>
        <family val="1"/>
        <charset val="204"/>
      </rPr>
      <t>Резистор пэв 25 24 ком
6061025045</t>
    </r>
  </si>
  <si>
    <r>
      <rPr>
        <sz val="10"/>
        <rFont val="Times New Roman"/>
        <family val="1"/>
        <charset val="204"/>
      </rPr>
      <t>Резистор пэв 25 3,9 ком
6061024835</t>
    </r>
  </si>
  <si>
    <r>
      <rPr>
        <sz val="10"/>
        <rFont val="Times New Roman"/>
        <family val="1"/>
        <charset val="204"/>
      </rPr>
      <t>Резистор пэв 25 300 ом
6061024535</t>
    </r>
  </si>
  <si>
    <r>
      <rPr>
        <sz val="10"/>
        <rFont val="Times New Roman"/>
        <family val="1"/>
        <charset val="204"/>
      </rPr>
      <t>Резистор пэв 25 4,7 ком
6061024795</t>
    </r>
  </si>
  <si>
    <r>
      <rPr>
        <sz val="10"/>
        <rFont val="Times New Roman"/>
        <family val="1"/>
        <charset val="204"/>
      </rPr>
      <t>Резистор пэв 25 5,1 ком
6061024865</t>
    </r>
  </si>
  <si>
    <r>
      <rPr>
        <sz val="10"/>
        <rFont val="Times New Roman"/>
        <family val="1"/>
        <charset val="204"/>
      </rPr>
      <t>Резистор пэв 25 5,6 ком
6061024875</t>
    </r>
  </si>
  <si>
    <r>
      <rPr>
        <sz val="10"/>
        <rFont val="Times New Roman"/>
        <family val="1"/>
        <charset val="204"/>
      </rPr>
      <t>Резистор пэв 25 510 ом
6061024595</t>
    </r>
  </si>
  <si>
    <r>
      <rPr>
        <sz val="10"/>
        <rFont val="Times New Roman"/>
        <family val="1"/>
        <charset val="204"/>
      </rPr>
      <t>Резистор пэв 25 620 ом
6011024625</t>
    </r>
  </si>
  <si>
    <r>
      <rPr>
        <sz val="10"/>
        <rFont val="Times New Roman"/>
        <family val="1"/>
        <charset val="204"/>
      </rPr>
      <t>Резистор пэв 25 750 ом
6011024645</t>
    </r>
  </si>
  <si>
    <r>
      <rPr>
        <sz val="10"/>
        <rFont val="Times New Roman"/>
        <family val="1"/>
        <charset val="204"/>
      </rPr>
      <t>Резистор пэв 25 8,2 ком
6061024925</t>
    </r>
  </si>
  <si>
    <r>
      <rPr>
        <sz val="10"/>
        <rFont val="Times New Roman"/>
        <family val="1"/>
        <charset val="204"/>
      </rPr>
      <t>Резистор пэв 25 820 ом
6011024655</t>
    </r>
  </si>
  <si>
    <r>
      <rPr>
        <sz val="10"/>
        <rFont val="Times New Roman"/>
        <family val="1"/>
        <charset val="204"/>
      </rPr>
      <t>Резистор пэв 30 100 ом
6061026255</t>
    </r>
  </si>
  <si>
    <r>
      <rPr>
        <sz val="10"/>
        <rFont val="Times New Roman"/>
        <family val="1"/>
        <charset val="204"/>
      </rPr>
      <t>Резистор пэв 30 470 ом
6061026425</t>
    </r>
  </si>
  <si>
    <r>
      <rPr>
        <sz val="10"/>
        <rFont val="Times New Roman"/>
        <family val="1"/>
        <charset val="204"/>
      </rPr>
      <t>Резистор пэв 30 680 ом
6061026475</t>
    </r>
  </si>
  <si>
    <r>
      <rPr>
        <sz val="10"/>
        <rFont val="Times New Roman"/>
        <family val="1"/>
        <charset val="204"/>
      </rPr>
      <t>Резистор пэв 50 1,2 ком
6061030215</t>
    </r>
  </si>
  <si>
    <r>
      <rPr>
        <sz val="10"/>
        <rFont val="Times New Roman"/>
        <family val="1"/>
        <charset val="204"/>
      </rPr>
      <t>Резистор пэв 50 10 ком
6061030455</t>
    </r>
  </si>
  <si>
    <r>
      <rPr>
        <sz val="10"/>
        <rFont val="Times New Roman"/>
        <family val="1"/>
        <charset val="204"/>
      </rPr>
      <t>Резистор пэв 50 100 ом
6061029925</t>
    </r>
  </si>
  <si>
    <r>
      <rPr>
        <sz val="10"/>
        <rFont val="Times New Roman"/>
        <family val="1"/>
        <charset val="204"/>
      </rPr>
      <t>Резистор пэв 50 2,4 ком
6061030095</t>
    </r>
  </si>
  <si>
    <r>
      <rPr>
        <sz val="10"/>
        <rFont val="Times New Roman"/>
        <family val="1"/>
        <charset val="204"/>
      </rPr>
      <t>Резистор пэв 50 20 ком
6061030535</t>
    </r>
  </si>
  <si>
    <r>
      <rPr>
        <sz val="10"/>
        <rFont val="Times New Roman"/>
        <family val="1"/>
        <charset val="204"/>
      </rPr>
      <t>Резистор пэв 50 200 ом
6061029995</t>
    </r>
  </si>
  <si>
    <r>
      <rPr>
        <sz val="10"/>
        <rFont val="Times New Roman"/>
        <family val="1"/>
        <charset val="204"/>
      </rPr>
      <t>Резистор пэв 50 240 ом
6061030025</t>
    </r>
  </si>
  <si>
    <r>
      <rPr>
        <sz val="10"/>
        <rFont val="Times New Roman"/>
        <family val="1"/>
        <charset val="204"/>
      </rPr>
      <t>Резистор пэв 50 270 ом
6061030035</t>
    </r>
  </si>
  <si>
    <r>
      <rPr>
        <sz val="10"/>
        <rFont val="Times New Roman"/>
        <family val="1"/>
        <charset val="204"/>
      </rPr>
      <t>Резистор пэв 50 300 ом
6061030045</t>
    </r>
  </si>
  <si>
    <r>
      <rPr>
        <sz val="10"/>
        <rFont val="Times New Roman"/>
        <family val="1"/>
        <charset val="204"/>
      </rPr>
      <t>Резистор пэв 50 33 ком
6061030585</t>
    </r>
  </si>
  <si>
    <r>
      <rPr>
        <sz val="10"/>
        <rFont val="Times New Roman"/>
        <family val="1"/>
        <charset val="204"/>
      </rPr>
      <t>Резистор пэв 50 330 ом
6061029895</t>
    </r>
  </si>
  <si>
    <r>
      <rPr>
        <sz val="10"/>
        <rFont val="Times New Roman"/>
        <family val="1"/>
        <charset val="204"/>
      </rPr>
      <t>Резистор пэв 50 390 ом
6061030075</t>
    </r>
  </si>
  <si>
    <r>
      <rPr>
        <sz val="10"/>
        <rFont val="Times New Roman"/>
        <family val="1"/>
        <charset val="204"/>
      </rPr>
      <t>Резистор пэв 50 43 ком
6061030625</t>
    </r>
  </si>
  <si>
    <r>
      <rPr>
        <sz val="10"/>
        <rFont val="Times New Roman"/>
        <family val="1"/>
        <charset val="204"/>
      </rPr>
      <t>Резистор пэв 50 5,1 ком
6061030375</t>
    </r>
  </si>
  <si>
    <r>
      <rPr>
        <sz val="10"/>
        <rFont val="Times New Roman"/>
        <family val="1"/>
        <charset val="204"/>
      </rPr>
      <t>Резистор пэв 50 51 ком
6061030645</t>
    </r>
  </si>
  <si>
    <r>
      <rPr>
        <sz val="10"/>
        <rFont val="Times New Roman"/>
        <family val="1"/>
        <charset val="204"/>
      </rPr>
      <t>Резистор пэв 50 510 ом
6061030115</t>
    </r>
  </si>
  <si>
    <r>
      <rPr>
        <sz val="10"/>
        <rFont val="Times New Roman"/>
        <family val="1"/>
        <charset val="204"/>
      </rPr>
      <t>Резистор пэв 50 560 ом
6061030125</t>
    </r>
  </si>
  <si>
    <r>
      <rPr>
        <sz val="10"/>
        <rFont val="Times New Roman"/>
        <family val="1"/>
        <charset val="204"/>
      </rPr>
      <t>Резистор пэв 50 620 ом
6061030135</t>
    </r>
  </si>
  <si>
    <r>
      <rPr>
        <sz val="10"/>
        <rFont val="Times New Roman"/>
        <family val="1"/>
        <charset val="204"/>
      </rPr>
      <t>Резистор пэв 50 750 ом
6061030155</t>
    </r>
  </si>
  <si>
    <r>
      <rPr>
        <sz val="10"/>
        <rFont val="Times New Roman"/>
        <family val="1"/>
        <charset val="204"/>
      </rPr>
      <t>Резистор пэв 50 820 ом
6061030165</t>
    </r>
  </si>
  <si>
    <r>
      <rPr>
        <sz val="10"/>
        <rFont val="Times New Roman"/>
        <family val="1"/>
        <charset val="204"/>
      </rPr>
      <t>Резистор пэв 7,5 1,1 ком
6061017185</t>
    </r>
  </si>
  <si>
    <r>
      <rPr>
        <sz val="10"/>
        <rFont val="Times New Roman"/>
        <family val="1"/>
        <charset val="204"/>
      </rPr>
      <t>Резистор пэв 7,5 1,3 ком
6061017215</t>
    </r>
  </si>
  <si>
    <r>
      <rPr>
        <sz val="10"/>
        <rFont val="Times New Roman"/>
        <family val="1"/>
        <charset val="204"/>
      </rPr>
      <t>Резистор пэв 7,5 1,5 ком
6061017225</t>
    </r>
  </si>
  <si>
    <r>
      <rPr>
        <sz val="10"/>
        <rFont val="Times New Roman"/>
        <family val="1"/>
        <charset val="204"/>
      </rPr>
      <t>Резистор пэв 7,5 1,5 ом
6061016425</t>
    </r>
  </si>
  <si>
    <r>
      <rPr>
        <sz val="10"/>
        <rFont val="Times New Roman"/>
        <family val="1"/>
        <charset val="204"/>
      </rPr>
      <t>Резистор пэв 7,5 100 ом
6061016915</t>
    </r>
  </si>
  <si>
    <r>
      <rPr>
        <sz val="10"/>
        <rFont val="Times New Roman"/>
        <family val="1"/>
        <charset val="204"/>
      </rPr>
      <t>Резистор пэв 7,5 150 ом
6061016955</t>
    </r>
  </si>
  <si>
    <r>
      <rPr>
        <sz val="10"/>
        <rFont val="Times New Roman"/>
        <family val="1"/>
        <charset val="204"/>
      </rPr>
      <t>Резистор пэв 7,5 160 ом
6061017295</t>
    </r>
  </si>
  <si>
    <r>
      <rPr>
        <sz val="10"/>
        <rFont val="Times New Roman"/>
        <family val="1"/>
        <charset val="204"/>
      </rPr>
      <t>Резистор пэв 7,5 180 ом
6061016975</t>
    </r>
  </si>
  <si>
    <r>
      <rPr>
        <sz val="10"/>
        <rFont val="Times New Roman"/>
        <family val="1"/>
        <charset val="204"/>
      </rPr>
      <t>Резистор пэв 7,5 2,0 ком
6061017255</t>
    </r>
  </si>
  <si>
    <r>
      <rPr>
        <sz val="10"/>
        <rFont val="Times New Roman"/>
        <family val="1"/>
        <charset val="204"/>
      </rPr>
      <t>Резистор пэв 7,5 2,7 ком
6061017285</t>
    </r>
  </si>
  <si>
    <r>
      <rPr>
        <sz val="10"/>
        <rFont val="Times New Roman"/>
        <family val="1"/>
        <charset val="204"/>
      </rPr>
      <t>Резистор пэв 7,5 200 ом
6061016985</t>
    </r>
  </si>
  <si>
    <r>
      <rPr>
        <sz val="10"/>
        <rFont val="Times New Roman"/>
        <family val="1"/>
        <charset val="204"/>
      </rPr>
      <t>Резистор пэв 7,5 270 ом
6061017025</t>
    </r>
  </si>
  <si>
    <r>
      <rPr>
        <sz val="10"/>
        <rFont val="Times New Roman"/>
        <family val="1"/>
        <charset val="204"/>
      </rPr>
      <t>Резистор пэв 7,5 3,3 ом
6061016515</t>
    </r>
  </si>
  <si>
    <r>
      <rPr>
        <sz val="10"/>
        <rFont val="Times New Roman"/>
        <family val="1"/>
        <charset val="204"/>
      </rPr>
      <t>Резистор пэв 7,5 300 ом
6061017035</t>
    </r>
  </si>
  <si>
    <r>
      <rPr>
        <sz val="10"/>
        <rFont val="Times New Roman"/>
        <family val="1"/>
        <charset val="204"/>
      </rPr>
      <t>Резистор пэв 7,5 4,7 ом
6061016555</t>
    </r>
  </si>
  <si>
    <r>
      <rPr>
        <sz val="10"/>
        <rFont val="Times New Roman"/>
        <family val="1"/>
        <charset val="204"/>
      </rPr>
      <t>Резистор пэв 7,5 510 ом
6061017095</t>
    </r>
  </si>
  <si>
    <r>
      <rPr>
        <sz val="10"/>
        <rFont val="Times New Roman"/>
        <family val="1"/>
        <charset val="204"/>
      </rPr>
      <t>Резистор пэв 7,5 6,8 ом
6061016595</t>
    </r>
  </si>
  <si>
    <r>
      <rPr>
        <sz val="10"/>
        <rFont val="Times New Roman"/>
        <family val="1"/>
        <charset val="204"/>
      </rPr>
      <t>Резистор пэв 7,5 620 ом
6061017125</t>
    </r>
  </si>
  <si>
    <r>
      <rPr>
        <sz val="10"/>
        <rFont val="Times New Roman"/>
        <family val="1"/>
        <charset val="204"/>
      </rPr>
      <t>Резистор пэв 7,5 910 ом
6061017165</t>
    </r>
  </si>
  <si>
    <r>
      <rPr>
        <sz val="10"/>
        <rFont val="Times New Roman"/>
        <family val="1"/>
        <charset val="204"/>
      </rPr>
      <t>Резистор пэв 7.5 5,1 ом
6061016565</t>
    </r>
  </si>
  <si>
    <r>
      <rPr>
        <sz val="10"/>
        <rFont val="Times New Roman"/>
        <family val="1"/>
        <charset val="204"/>
      </rPr>
      <t>Резистор пэв 75 200 ом
6061031655</t>
    </r>
  </si>
  <si>
    <r>
      <rPr>
        <sz val="10"/>
        <rFont val="Times New Roman"/>
        <family val="1"/>
        <charset val="204"/>
      </rPr>
      <t>Резистор пэв 75 3,3 ком
6061031975</t>
    </r>
  </si>
  <si>
    <r>
      <rPr>
        <sz val="10"/>
        <rFont val="Times New Roman"/>
        <family val="1"/>
        <charset val="204"/>
      </rPr>
      <t>Резистор ПЭВ-10 2,2кОм</t>
    </r>
  </si>
  <si>
    <r>
      <rPr>
        <sz val="10"/>
        <rFont val="Times New Roman"/>
        <family val="1"/>
        <charset val="204"/>
      </rPr>
      <t>Резистор пэв15-39ом</t>
    </r>
  </si>
  <si>
    <r>
      <rPr>
        <sz val="10"/>
        <rFont val="Times New Roman"/>
        <family val="1"/>
        <charset val="204"/>
      </rPr>
      <t>Резистор пэвр 10 10 ом
6061132365</t>
    </r>
  </si>
  <si>
    <r>
      <rPr>
        <sz val="10"/>
        <rFont val="Times New Roman"/>
        <family val="1"/>
        <charset val="204"/>
      </rPr>
      <t>Резистор пэвр 10 100 ом
6061132635</t>
    </r>
  </si>
  <si>
    <r>
      <rPr>
        <sz val="10"/>
        <rFont val="Times New Roman"/>
        <family val="1"/>
        <charset val="204"/>
      </rPr>
      <t>Резистор пэвр 10 15 ом
6061132415</t>
    </r>
  </si>
  <si>
    <r>
      <rPr>
        <sz val="10"/>
        <rFont val="Times New Roman"/>
        <family val="1"/>
        <charset val="204"/>
      </rPr>
      <t>Резистор пэвр 10 150 ом
6061132675</t>
    </r>
  </si>
  <si>
    <r>
      <rPr>
        <sz val="10"/>
        <rFont val="Times New Roman"/>
        <family val="1"/>
        <charset val="204"/>
      </rPr>
      <t>Резистор пэвр 10 220 ом
6061132725</t>
    </r>
  </si>
  <si>
    <r>
      <rPr>
        <sz val="10"/>
        <rFont val="Times New Roman"/>
        <family val="1"/>
        <charset val="204"/>
      </rPr>
      <t>Резистор пэвр 10 30 ом
6061132485</t>
    </r>
  </si>
  <si>
    <r>
      <rPr>
        <sz val="10"/>
        <rFont val="Times New Roman"/>
        <family val="1"/>
        <charset val="204"/>
      </rPr>
      <t>Резистор пэвр 10 5,1 ом
6061132285</t>
    </r>
  </si>
  <si>
    <r>
      <rPr>
        <sz val="10"/>
        <rFont val="Times New Roman"/>
        <family val="1"/>
        <charset val="204"/>
      </rPr>
      <t>Резистор пэвр 10 51 ом
6061132555</t>
    </r>
  </si>
  <si>
    <r>
      <rPr>
        <sz val="10"/>
        <rFont val="Times New Roman"/>
        <family val="1"/>
        <charset val="204"/>
      </rPr>
      <t>Резистор пэвр 10 82 ом
6061132615</t>
    </r>
  </si>
  <si>
    <r>
      <rPr>
        <sz val="10"/>
        <rFont val="Times New Roman"/>
        <family val="1"/>
        <charset val="204"/>
      </rPr>
      <t>Резистор пэвр 15 100 ом
6061133525</t>
    </r>
  </si>
  <si>
    <r>
      <rPr>
        <sz val="10"/>
        <rFont val="Times New Roman"/>
        <family val="1"/>
        <charset val="204"/>
      </rPr>
      <t>Резистор пэвр 15 15 ом
6061133295</t>
    </r>
  </si>
  <si>
    <r>
      <rPr>
        <sz val="10"/>
        <rFont val="Times New Roman"/>
        <family val="1"/>
        <charset val="204"/>
      </rPr>
      <t>Резистор пэвр 15 200 ом
6061133595</t>
    </r>
  </si>
  <si>
    <r>
      <rPr>
        <sz val="10"/>
        <rFont val="Times New Roman"/>
        <family val="1"/>
        <charset val="204"/>
      </rPr>
      <t>Резистор пэвр 15 30 ом
6061133375</t>
    </r>
  </si>
  <si>
    <r>
      <rPr>
        <sz val="10"/>
        <rFont val="Times New Roman"/>
        <family val="1"/>
        <charset val="204"/>
      </rPr>
      <t>Резистор пэвр 20 430 ом
6061134495</t>
    </r>
  </si>
  <si>
    <r>
      <rPr>
        <sz val="10"/>
        <rFont val="Times New Roman"/>
        <family val="1"/>
        <charset val="204"/>
      </rPr>
      <t>Резистор пэвр 25 100 ом
6061135245</t>
    </r>
  </si>
  <si>
    <r>
      <rPr>
        <sz val="10"/>
        <rFont val="Times New Roman"/>
        <family val="1"/>
        <charset val="204"/>
      </rPr>
      <t>Резистор пэвр 25 110 ом
6061135255</t>
    </r>
  </si>
  <si>
    <r>
      <rPr>
        <sz val="10"/>
        <rFont val="Times New Roman"/>
        <family val="1"/>
        <charset val="204"/>
      </rPr>
      <t>Резистор пэвр 25 20 ом
6061135055</t>
    </r>
  </si>
  <si>
    <r>
      <rPr>
        <sz val="10"/>
        <rFont val="Times New Roman"/>
        <family val="1"/>
        <charset val="204"/>
      </rPr>
      <t>Резистор пэвр 25 24 ом
6061135075</t>
    </r>
  </si>
  <si>
    <r>
      <rPr>
        <sz val="10"/>
        <rFont val="Times New Roman"/>
        <family val="1"/>
        <charset val="204"/>
      </rPr>
      <t>Резистор пэвр 25 300 ом
6061135365</t>
    </r>
  </si>
  <si>
    <r>
      <rPr>
        <sz val="10"/>
        <rFont val="Times New Roman"/>
        <family val="1"/>
        <charset val="204"/>
      </rPr>
      <t>Резистор пэвр 25 33 ом
6061135115</t>
    </r>
  </si>
  <si>
    <r>
      <rPr>
        <sz val="10"/>
        <rFont val="Times New Roman"/>
        <family val="1"/>
        <charset val="204"/>
      </rPr>
      <t>Резистор пэвр 25 330 ом
6061135375</t>
    </r>
  </si>
  <si>
    <r>
      <rPr>
        <sz val="10"/>
        <rFont val="Times New Roman"/>
        <family val="1"/>
        <charset val="204"/>
      </rPr>
      <t>Резистор пэвр 25 390 ом
6061135395</t>
    </r>
  </si>
  <si>
    <r>
      <rPr>
        <sz val="10"/>
        <rFont val="Times New Roman"/>
        <family val="1"/>
        <charset val="204"/>
      </rPr>
      <t>Резистор пэвр 25 430 ом
6061135415</t>
    </r>
  </si>
  <si>
    <r>
      <rPr>
        <sz val="10"/>
        <rFont val="Times New Roman"/>
        <family val="1"/>
        <charset val="204"/>
      </rPr>
      <t>Резистор пэвр 25 51 ом
6061135165</t>
    </r>
  </si>
  <si>
    <r>
      <rPr>
        <sz val="10"/>
        <rFont val="Times New Roman"/>
        <family val="1"/>
        <charset val="204"/>
      </rPr>
      <t>Резистор пэвр 25 68 ом
6061135195</t>
    </r>
  </si>
  <si>
    <r>
      <rPr>
        <sz val="10"/>
        <rFont val="Times New Roman"/>
        <family val="1"/>
        <charset val="204"/>
      </rPr>
      <t>Резистор пэвр 30 15 om
6061135945</t>
    </r>
  </si>
  <si>
    <r>
      <rPr>
        <sz val="10"/>
        <rFont val="Times New Roman"/>
        <family val="1"/>
        <charset val="204"/>
      </rPr>
      <t>Резистор пэвр 30 200 ом
6061136245</t>
    </r>
  </si>
  <si>
    <r>
      <rPr>
        <sz val="10"/>
        <rFont val="Times New Roman"/>
        <family val="1"/>
        <charset val="204"/>
      </rPr>
      <t>Резистор пэвр 30 330 ом
6061136295</t>
    </r>
  </si>
  <si>
    <r>
      <rPr>
        <sz val="10"/>
        <rFont val="Times New Roman"/>
        <family val="1"/>
        <charset val="204"/>
      </rPr>
      <t>Резистор пэвр 30 51 ом
6061136085</t>
    </r>
  </si>
  <si>
    <r>
      <rPr>
        <sz val="10"/>
        <rFont val="Times New Roman"/>
        <family val="1"/>
        <charset val="204"/>
      </rPr>
      <t>Резистор пэвр 30 510 ом
6061136355</t>
    </r>
  </si>
  <si>
    <r>
      <rPr>
        <sz val="10"/>
        <rFont val="Times New Roman"/>
        <family val="1"/>
        <charset val="204"/>
      </rPr>
      <t>Резистор пэвр 30 62 om
6061136115</t>
    </r>
  </si>
  <si>
    <r>
      <rPr>
        <sz val="10"/>
        <rFont val="Times New Roman"/>
        <family val="1"/>
        <charset val="204"/>
      </rPr>
      <t>Резистор пэвр 30 680 ом
6061136385</t>
    </r>
  </si>
  <si>
    <r>
      <rPr>
        <sz val="10"/>
        <rFont val="Times New Roman"/>
        <family val="1"/>
        <charset val="204"/>
      </rPr>
      <t>Резистор пэвр 50 1 ком
6061137385</t>
    </r>
  </si>
  <si>
    <r>
      <rPr>
        <sz val="10"/>
        <rFont val="Times New Roman"/>
        <family val="1"/>
        <charset val="204"/>
      </rPr>
      <t>Резистор пэвр 50 110 ом
6061137135</t>
    </r>
  </si>
  <si>
    <r>
      <rPr>
        <sz val="10"/>
        <rFont val="Times New Roman"/>
        <family val="1"/>
        <charset val="204"/>
      </rPr>
      <t>Резистор пэвр 50 22 ом
6061136945</t>
    </r>
  </si>
  <si>
    <r>
      <rPr>
        <sz val="10"/>
        <rFont val="Times New Roman"/>
        <family val="1"/>
        <charset val="204"/>
      </rPr>
      <t>Резистор пэвр 50 27 ом
6061136965</t>
    </r>
  </si>
  <si>
    <r>
      <rPr>
        <sz val="10"/>
        <rFont val="Times New Roman"/>
        <family val="1"/>
        <charset val="204"/>
      </rPr>
      <t>Резистор пэвр 50 510 ом
6061137315</t>
    </r>
  </si>
  <si>
    <r>
      <rPr>
        <sz val="10"/>
        <rFont val="Times New Roman"/>
        <family val="1"/>
        <charset val="204"/>
      </rPr>
      <t>Резистор пэвр 50 56 ом
6061137055</t>
    </r>
  </si>
  <si>
    <r>
      <rPr>
        <sz val="10"/>
        <rFont val="Times New Roman"/>
        <family val="1"/>
        <charset val="204"/>
      </rPr>
      <t>Резистор пэвр 50 560 ом
6061137325</t>
    </r>
  </si>
  <si>
    <r>
      <rPr>
        <sz val="10"/>
        <rFont val="Times New Roman"/>
        <family val="1"/>
        <charset val="204"/>
      </rPr>
      <t>Резистор пэвр 50 82 ом
6061137095</t>
    </r>
  </si>
  <si>
    <r>
      <rPr>
        <sz val="10"/>
        <rFont val="Times New Roman"/>
        <family val="1"/>
        <charset val="204"/>
      </rPr>
      <t>Резистор пэвр 50 820 ом
6061137365</t>
    </r>
  </si>
  <si>
    <r>
      <rPr>
        <sz val="10"/>
        <rFont val="Times New Roman"/>
        <family val="1"/>
        <charset val="204"/>
      </rPr>
      <t>Резистор С2-10 0,5 10 ом</t>
    </r>
  </si>
  <si>
    <r>
      <rPr>
        <sz val="10"/>
        <rFont val="Times New Roman"/>
        <family val="1"/>
        <charset val="204"/>
      </rPr>
      <t>Резистор с2-10 0.125 22ом</t>
    </r>
  </si>
  <si>
    <r>
      <rPr>
        <sz val="10"/>
        <rFont val="Times New Roman"/>
        <family val="1"/>
        <charset val="204"/>
      </rPr>
      <t>Резистор с2-10 0.5 3.01ом</t>
    </r>
  </si>
  <si>
    <r>
      <rPr>
        <sz val="10"/>
        <rFont val="Times New Roman"/>
        <family val="1"/>
        <charset val="204"/>
      </rPr>
      <t>Резистор с2-10 1 3.01 ом</t>
    </r>
  </si>
  <si>
    <r>
      <rPr>
        <sz val="10"/>
        <rFont val="Times New Roman"/>
        <family val="1"/>
        <charset val="204"/>
      </rPr>
      <t>Резистор с2-10 1 1ом</t>
    </r>
  </si>
  <si>
    <r>
      <rPr>
        <sz val="10"/>
        <rFont val="Times New Roman"/>
        <family val="1"/>
        <charset val="204"/>
      </rPr>
      <t>Резистор с2-10 4.32ом</t>
    </r>
  </si>
  <si>
    <r>
      <rPr>
        <sz val="10"/>
        <rFont val="Times New Roman"/>
        <family val="1"/>
        <charset val="204"/>
      </rPr>
      <t>Резистор с2-23 0.25 300ком</t>
    </r>
  </si>
  <si>
    <r>
      <rPr>
        <sz val="10"/>
        <rFont val="Times New Roman"/>
        <family val="1"/>
        <charset val="204"/>
      </rPr>
      <t>Резистор с2-23 6,8 ком</t>
    </r>
  </si>
  <si>
    <r>
      <rPr>
        <sz val="10"/>
        <rFont val="Times New Roman"/>
        <family val="1"/>
        <charset val="204"/>
      </rPr>
      <t>Резистор с2-29 0.125 111ом</t>
    </r>
  </si>
  <si>
    <r>
      <rPr>
        <sz val="10"/>
        <rFont val="Times New Roman"/>
        <family val="1"/>
        <charset val="204"/>
      </rPr>
      <t>Резистор с2-29 0.125 12ком</t>
    </r>
  </si>
  <si>
    <r>
      <rPr>
        <sz val="10"/>
        <rFont val="Times New Roman"/>
        <family val="1"/>
        <charset val="204"/>
      </rPr>
      <t>Резистор с2-29 0.125 361</t>
    </r>
  </si>
  <si>
    <r>
      <rPr>
        <sz val="10"/>
        <rFont val="Times New Roman"/>
        <family val="1"/>
        <charset val="204"/>
      </rPr>
      <t>Резистор с2-29 0.5 10ком</t>
    </r>
  </si>
  <si>
    <r>
      <rPr>
        <sz val="10"/>
        <rFont val="Times New Roman"/>
        <family val="1"/>
        <charset val="204"/>
      </rPr>
      <t>Резистор с2-290 1 301 ом</t>
    </r>
  </si>
  <si>
    <r>
      <rPr>
        <sz val="10"/>
        <rFont val="Times New Roman"/>
        <family val="1"/>
        <charset val="204"/>
      </rPr>
      <t>Резистор с2-29в 0,5вт 5,11ком</t>
    </r>
  </si>
  <si>
    <r>
      <rPr>
        <sz val="10"/>
        <rFont val="Times New Roman"/>
        <family val="1"/>
        <charset val="204"/>
      </rPr>
      <t>Резистор с2-33 0.125 3к0м</t>
    </r>
  </si>
  <si>
    <r>
      <rPr>
        <sz val="10"/>
        <rFont val="Times New Roman"/>
        <family val="1"/>
        <charset val="204"/>
      </rPr>
      <t>Резистор с2-33н 0.125 1.5 ком</t>
    </r>
  </si>
  <si>
    <r>
      <rPr>
        <sz val="10"/>
        <rFont val="Times New Roman"/>
        <family val="1"/>
        <charset val="204"/>
      </rPr>
      <t>Резистор С2-33Н-0,125-180 Ом</t>
    </r>
  </si>
  <si>
    <r>
      <rPr>
        <sz val="10"/>
        <rFont val="Times New Roman"/>
        <family val="1"/>
        <charset val="204"/>
      </rPr>
      <t>Резистор С2-33Н-0,25 12 Ом</t>
    </r>
  </si>
  <si>
    <r>
      <rPr>
        <sz val="10"/>
        <rFont val="Times New Roman"/>
        <family val="1"/>
        <charset val="204"/>
      </rPr>
      <t>Резистор с5-14-0.125-1.5ком</t>
    </r>
  </si>
  <si>
    <r>
      <rPr>
        <sz val="10"/>
        <rFont val="Times New Roman"/>
        <family val="1"/>
        <charset val="204"/>
      </rPr>
      <t>Резистор С5-16В-8 10 ом</t>
    </r>
  </si>
  <si>
    <r>
      <rPr>
        <sz val="10"/>
        <rFont val="Times New Roman"/>
        <family val="1"/>
        <charset val="204"/>
      </rPr>
      <t>Резистор с5-16мв 1вт 0,3 ом</t>
    </r>
  </si>
  <si>
    <r>
      <rPr>
        <sz val="10"/>
        <rFont val="Times New Roman"/>
        <family val="1"/>
        <charset val="204"/>
      </rPr>
      <t>Резистор С5-16МВ 1Ом</t>
    </r>
  </si>
  <si>
    <r>
      <rPr>
        <sz val="10"/>
        <rFont val="Times New Roman"/>
        <family val="1"/>
        <charset val="204"/>
      </rPr>
      <t>Резистор С5-16МВ 2Вт 0.2</t>
    </r>
  </si>
  <si>
    <r>
      <rPr>
        <sz val="10"/>
        <rFont val="Times New Roman"/>
        <family val="1"/>
        <charset val="204"/>
      </rPr>
      <t>Резистор с5-16мв-1 Вт 0,1 ом</t>
    </r>
  </si>
  <si>
    <r>
      <rPr>
        <sz val="10"/>
        <rFont val="Times New Roman"/>
        <family val="1"/>
        <charset val="204"/>
      </rPr>
      <t>Резистор С5-16МВ-5ВТ 5,1 Ом</t>
    </r>
  </si>
  <si>
    <r>
      <rPr>
        <sz val="10"/>
        <rFont val="Times New Roman"/>
        <family val="1"/>
        <charset val="204"/>
      </rPr>
      <t>Резистор С5-35В 10вт 5,1 кОм</t>
    </r>
  </si>
  <si>
    <r>
      <rPr>
        <sz val="10"/>
        <rFont val="Times New Roman"/>
        <family val="1"/>
        <charset val="204"/>
      </rPr>
      <t>Резистор С5-35В 2,2К</t>
    </r>
  </si>
  <si>
    <r>
      <rPr>
        <sz val="10"/>
        <rFont val="Times New Roman"/>
        <family val="1"/>
        <charset val="204"/>
      </rPr>
      <t>Резистор С5-35В 25 вт 2,7 к.</t>
    </r>
  </si>
  <si>
    <r>
      <rPr>
        <sz val="10"/>
        <rFont val="Times New Roman"/>
        <family val="1"/>
        <charset val="204"/>
      </rPr>
      <t>Резистор С5-35В 3,9кОм</t>
    </r>
  </si>
  <si>
    <r>
      <rPr>
        <sz val="10"/>
        <rFont val="Times New Roman"/>
        <family val="1"/>
        <charset val="204"/>
      </rPr>
      <t>Резистор С5-35В 300Ом</t>
    </r>
  </si>
  <si>
    <r>
      <rPr>
        <sz val="10"/>
        <rFont val="Times New Roman"/>
        <family val="1"/>
        <charset val="204"/>
      </rPr>
      <t>Резистор с5-35в 50вт 36ом</t>
    </r>
  </si>
  <si>
    <r>
      <rPr>
        <sz val="10"/>
        <rFont val="Times New Roman"/>
        <family val="1"/>
        <charset val="204"/>
      </rPr>
      <t>Резистор С5-5 10Вт 15Ом</t>
    </r>
  </si>
  <si>
    <r>
      <rPr>
        <sz val="10"/>
        <rFont val="Times New Roman"/>
        <family val="1"/>
        <charset val="204"/>
      </rPr>
      <t>Резистор С5-5 10Вт 470 Ом</t>
    </r>
  </si>
  <si>
    <r>
      <rPr>
        <sz val="10"/>
        <rFont val="Times New Roman"/>
        <family val="1"/>
        <charset val="204"/>
      </rPr>
      <t>Резистор С5-5-5Вт 3.3К</t>
    </r>
  </si>
  <si>
    <r>
      <rPr>
        <sz val="10"/>
        <rFont val="Times New Roman"/>
        <family val="1"/>
        <charset val="204"/>
      </rPr>
      <t>Резистор С5-5-5Вт 7.5 ом</t>
    </r>
  </si>
  <si>
    <r>
      <rPr>
        <sz val="10"/>
        <rFont val="Times New Roman"/>
        <family val="1"/>
        <charset val="204"/>
      </rPr>
      <t>Резистор с5-5в-1вт. 300ом</t>
    </r>
  </si>
  <si>
    <r>
      <rPr>
        <sz val="10"/>
        <rFont val="Times New Roman"/>
        <family val="1"/>
        <charset val="204"/>
      </rPr>
      <t>Резистор С6-5 75 ОМ</t>
    </r>
  </si>
  <si>
    <r>
      <rPr>
        <sz val="10"/>
        <rFont val="Times New Roman"/>
        <family val="1"/>
        <charset val="204"/>
      </rPr>
      <t>Резистор сп-04 33ком</t>
    </r>
  </si>
  <si>
    <r>
      <rPr>
        <sz val="10"/>
        <rFont val="Times New Roman"/>
        <family val="1"/>
        <charset val="204"/>
      </rPr>
      <t>Резистор СП4-1А 0,5 Вт 33 кОм</t>
    </r>
  </si>
  <si>
    <r>
      <rPr>
        <sz val="10"/>
        <rFont val="Times New Roman"/>
        <family val="1"/>
        <charset val="204"/>
      </rPr>
      <t>Резистор СП4-1А 0.5 10К</t>
    </r>
  </si>
  <si>
    <r>
      <rPr>
        <sz val="10"/>
        <rFont val="Times New Roman"/>
        <family val="1"/>
        <charset val="204"/>
      </rPr>
      <t>Резистор СП4-1А-0,5-А 220 ом.</t>
    </r>
  </si>
  <si>
    <r>
      <rPr>
        <sz val="10"/>
        <rFont val="Times New Roman"/>
        <family val="1"/>
        <charset val="204"/>
      </rPr>
      <t>Резистор сп4-1б-0,5 вт</t>
    </r>
  </si>
  <si>
    <r>
      <rPr>
        <sz val="10"/>
        <rFont val="Times New Roman"/>
        <family val="1"/>
        <charset val="204"/>
      </rPr>
      <t>Резистор сп4-1б05 470ом</t>
    </r>
  </si>
  <si>
    <r>
      <rPr>
        <sz val="10"/>
        <rFont val="Times New Roman"/>
        <family val="1"/>
        <charset val="204"/>
      </rPr>
      <t>Резистор СП4-1В 0,25Вт 15 кОм</t>
    </r>
  </si>
  <si>
    <r>
      <rPr>
        <sz val="10"/>
        <rFont val="Times New Roman"/>
        <family val="1"/>
        <charset val="204"/>
      </rPr>
      <t>Резистор СП4-1В 0.25 4.7К</t>
    </r>
  </si>
  <si>
    <r>
      <rPr>
        <sz val="10"/>
        <rFont val="Times New Roman"/>
        <family val="1"/>
        <charset val="204"/>
      </rPr>
      <t>Резистор СП4-2М-1-2,2 кОм</t>
    </r>
  </si>
  <si>
    <r>
      <rPr>
        <sz val="10"/>
        <rFont val="Times New Roman"/>
        <family val="1"/>
        <charset val="204"/>
      </rPr>
      <t>Резистор СП4-2Ма 1А 3-20 4,7К</t>
    </r>
  </si>
  <si>
    <r>
      <rPr>
        <sz val="10"/>
        <rFont val="Times New Roman"/>
        <family val="1"/>
        <charset val="204"/>
      </rPr>
      <t>Резистор СП5-2 1Вт 1кОм</t>
    </r>
  </si>
  <si>
    <r>
      <rPr>
        <sz val="10"/>
        <rFont val="Times New Roman"/>
        <family val="1"/>
        <charset val="204"/>
      </rPr>
      <t>Резистор сп5-22 470ом</t>
    </r>
  </si>
  <si>
    <r>
      <rPr>
        <sz val="10"/>
        <rFont val="Times New Roman"/>
        <family val="1"/>
        <charset val="204"/>
      </rPr>
      <t>Резистор сп5-22-150ом</t>
    </r>
  </si>
  <si>
    <r>
      <rPr>
        <sz val="10"/>
        <rFont val="Times New Roman"/>
        <family val="1"/>
        <charset val="204"/>
      </rPr>
      <t>Резистор СП5-22-1Вт 3,3 кОМ+- 5%</t>
    </r>
  </si>
  <si>
    <r>
      <rPr>
        <sz val="10"/>
        <rFont val="Times New Roman"/>
        <family val="1"/>
        <charset val="204"/>
      </rPr>
      <t>Резистор СП5-22-220 ом</t>
    </r>
  </si>
  <si>
    <r>
      <rPr>
        <sz val="10"/>
        <rFont val="Times New Roman"/>
        <family val="1"/>
        <charset val="204"/>
      </rPr>
      <t>Резистор СП5-221ВТ3,3 ком.</t>
    </r>
  </si>
  <si>
    <r>
      <rPr>
        <sz val="10"/>
        <rFont val="Times New Roman"/>
        <family val="1"/>
        <charset val="204"/>
      </rPr>
      <t>Резистор СП5-22В 1Вт 1 кОм</t>
    </r>
  </si>
  <si>
    <r>
      <rPr>
        <sz val="10"/>
        <rFont val="Times New Roman"/>
        <family val="1"/>
        <charset val="204"/>
      </rPr>
      <t>Резистор СП5-3В 1Вт 22кОм</t>
    </r>
  </si>
  <si>
    <r>
      <rPr>
        <sz val="10"/>
        <rFont val="Times New Roman"/>
        <family val="1"/>
        <charset val="204"/>
      </rPr>
      <t>Резистор тво-0.25 30 ом</t>
    </r>
  </si>
  <si>
    <r>
      <rPr>
        <sz val="10"/>
        <rFont val="Times New Roman"/>
        <family val="1"/>
        <charset val="204"/>
      </rPr>
      <t>Резистор ТВО-10 1,8 ком</t>
    </r>
  </si>
  <si>
    <r>
      <rPr>
        <sz val="10"/>
        <rFont val="Times New Roman"/>
        <family val="1"/>
        <charset val="204"/>
      </rPr>
      <t>Резистор тво-2 33ом</t>
    </r>
  </si>
  <si>
    <r>
      <rPr>
        <sz val="10"/>
        <rFont val="Times New Roman"/>
        <family val="1"/>
        <charset val="204"/>
      </rPr>
      <t>Резисторная сборка Б20-3-1 1ком</t>
    </r>
  </si>
  <si>
    <r>
      <rPr>
        <sz val="10"/>
        <rFont val="Times New Roman"/>
        <family val="1"/>
        <charset val="204"/>
      </rPr>
      <t>Резисторная сборка Б20-3-1 4,7ком</t>
    </r>
  </si>
  <si>
    <r>
      <rPr>
        <sz val="10"/>
        <rFont val="Times New Roman"/>
        <family val="1"/>
        <charset val="204"/>
      </rPr>
      <t>Реле времени ТВЕ-101В-2С</t>
    </r>
  </si>
  <si>
    <r>
      <rPr>
        <sz val="10"/>
        <rFont val="Times New Roman"/>
        <family val="1"/>
        <charset val="204"/>
      </rPr>
      <t>Реле времени УВПМ 1-107 0,8-3,8 сек</t>
    </r>
  </si>
  <si>
    <r>
      <rPr>
        <sz val="10"/>
        <rFont val="Times New Roman"/>
        <family val="1"/>
        <charset val="204"/>
      </rPr>
      <t>Реле мку-48 ра4 501 130</t>
    </r>
  </si>
  <si>
    <r>
      <rPr>
        <sz val="10"/>
        <rFont val="Times New Roman"/>
        <family val="1"/>
        <charset val="204"/>
      </rPr>
      <t>Реле мку-48 ра4 506 239</t>
    </r>
  </si>
  <si>
    <r>
      <rPr>
        <sz val="10"/>
        <rFont val="Times New Roman"/>
        <family val="1"/>
        <charset val="204"/>
      </rPr>
      <t>Реле РБ-5-1 5 градусов</t>
    </r>
  </si>
  <si>
    <r>
      <rPr>
        <sz val="10"/>
        <rFont val="Times New Roman"/>
        <family val="1"/>
        <charset val="204"/>
      </rPr>
      <t>Реле РВЭ3А "1"ЯЛ4,544,000- 26,ЯЛ0,454,010ТУ</t>
    </r>
  </si>
  <si>
    <r>
      <rPr>
        <sz val="10"/>
        <rFont val="Times New Roman"/>
        <family val="1"/>
        <charset val="204"/>
      </rPr>
      <t>Реле РКС1-ОМ5-01</t>
    </r>
  </si>
  <si>
    <r>
      <rPr>
        <sz val="10"/>
        <rFont val="Times New Roman"/>
        <family val="1"/>
        <charset val="204"/>
      </rPr>
      <t>Реле РП-21М</t>
    </r>
  </si>
  <si>
    <r>
      <rPr>
        <sz val="10"/>
        <rFont val="Times New Roman"/>
        <family val="1"/>
        <charset val="204"/>
      </rPr>
      <t>Реле РП-5 РС4.522.003</t>
    </r>
  </si>
  <si>
    <r>
      <rPr>
        <sz val="10"/>
        <rFont val="Times New Roman"/>
        <family val="1"/>
        <charset val="204"/>
      </rPr>
      <t>Реле РП-5 РС4.522.004</t>
    </r>
  </si>
  <si>
    <r>
      <rPr>
        <sz val="10"/>
        <rFont val="Times New Roman"/>
        <family val="1"/>
        <charset val="204"/>
      </rPr>
      <t>Реле РП-5 РС4.522.011</t>
    </r>
  </si>
  <si>
    <r>
      <rPr>
        <sz val="10"/>
        <rFont val="Times New Roman"/>
        <family val="1"/>
        <charset val="204"/>
      </rPr>
      <t>Реле РП-5.РС4.522.000</t>
    </r>
  </si>
  <si>
    <r>
      <rPr>
        <sz val="10"/>
        <rFont val="Times New Roman"/>
        <family val="1"/>
        <charset val="204"/>
      </rPr>
      <t>Реле РП-7 РС4.521.006</t>
    </r>
  </si>
  <si>
    <r>
      <rPr>
        <sz val="10"/>
        <rFont val="Times New Roman"/>
        <family val="1"/>
        <charset val="204"/>
      </rPr>
      <t>Реле РП-7 РС4.521.007</t>
    </r>
  </si>
  <si>
    <r>
      <rPr>
        <sz val="10"/>
        <rFont val="Times New Roman"/>
        <family val="1"/>
        <charset val="204"/>
      </rPr>
      <t>Реле РПС-5 РС4.522.307</t>
    </r>
  </si>
  <si>
    <r>
      <rPr>
        <sz val="10"/>
        <rFont val="Times New Roman"/>
        <family val="1"/>
        <charset val="204"/>
      </rPr>
      <t>Реле РПС-5 РС4.522.314</t>
    </r>
  </si>
  <si>
    <r>
      <rPr>
        <sz val="10"/>
        <rFont val="Times New Roman"/>
        <family val="1"/>
        <charset val="204"/>
      </rPr>
      <t>Реле РПС32Б (224-01)</t>
    </r>
  </si>
  <si>
    <r>
      <rPr>
        <sz val="10"/>
        <rFont val="Times New Roman"/>
        <family val="1"/>
        <charset val="204"/>
      </rPr>
      <t>Реле рс-4 523 213</t>
    </r>
  </si>
  <si>
    <r>
      <rPr>
        <sz val="10"/>
        <rFont val="Times New Roman"/>
        <family val="1"/>
        <charset val="204"/>
      </rPr>
      <t>Реле рс4-52 рс4.523.207</t>
    </r>
  </si>
  <si>
    <r>
      <rPr>
        <sz val="10"/>
        <rFont val="Times New Roman"/>
        <family val="1"/>
        <charset val="204"/>
      </rPr>
      <t>Реле рс4-52 ч.кщ4.529035</t>
    </r>
  </si>
  <si>
    <r>
      <rPr>
        <sz val="10"/>
        <rFont val="Times New Roman"/>
        <family val="1"/>
        <charset val="204"/>
      </rPr>
      <t>Реле рс4-52 ял4.523.003</t>
    </r>
  </si>
  <si>
    <r>
      <rPr>
        <sz val="10"/>
        <rFont val="Times New Roman"/>
        <family val="1"/>
        <charset val="204"/>
      </rPr>
      <t>Реле рс4-52 ял4.523.004</t>
    </r>
  </si>
  <si>
    <r>
      <rPr>
        <sz val="10"/>
        <rFont val="Times New Roman"/>
        <family val="1"/>
        <charset val="204"/>
      </rPr>
      <t>Реле рс4.523.200 рс4-52</t>
    </r>
  </si>
  <si>
    <r>
      <rPr>
        <sz val="10"/>
        <rFont val="Times New Roman"/>
        <family val="1"/>
        <charset val="204"/>
      </rPr>
      <t>Реле рс4.523.201 рс4-52</t>
    </r>
  </si>
  <si>
    <r>
      <rPr>
        <sz val="10"/>
        <rFont val="Times New Roman"/>
        <family val="1"/>
        <charset val="204"/>
      </rPr>
      <t>Реле рс4.523.209 рс4-52</t>
    </r>
  </si>
  <si>
    <r>
      <rPr>
        <sz val="10"/>
        <rFont val="Times New Roman"/>
        <family val="1"/>
        <charset val="204"/>
      </rPr>
      <t>Реле рс4.524.202 рэс-9</t>
    </r>
  </si>
  <si>
    <r>
      <rPr>
        <sz val="10"/>
        <rFont val="Times New Roman"/>
        <family val="1"/>
        <charset val="204"/>
      </rPr>
      <t>Реле рс4.524.203 рэс-9</t>
    </r>
  </si>
  <si>
    <r>
      <rPr>
        <sz val="10"/>
        <rFont val="Times New Roman"/>
        <family val="1"/>
        <charset val="204"/>
      </rPr>
      <t>Реле рс4.524.205 рэс-9</t>
    </r>
  </si>
  <si>
    <r>
      <rPr>
        <sz val="10"/>
        <rFont val="Times New Roman"/>
        <family val="1"/>
        <charset val="204"/>
      </rPr>
      <t>Реле рс4.524.300 рэс-10</t>
    </r>
  </si>
  <si>
    <r>
      <rPr>
        <sz val="10"/>
        <rFont val="Times New Roman"/>
        <family val="1"/>
        <charset val="204"/>
      </rPr>
      <t>Реле рс4.524.301 рэс-10</t>
    </r>
  </si>
  <si>
    <r>
      <rPr>
        <sz val="10"/>
        <rFont val="Times New Roman"/>
        <family val="1"/>
        <charset val="204"/>
      </rPr>
      <t>Реле рс4.524.305 рэс-10</t>
    </r>
  </si>
  <si>
    <r>
      <rPr>
        <sz val="10"/>
        <rFont val="Times New Roman"/>
        <family val="1"/>
        <charset val="204"/>
      </rPr>
      <t>Реле рс4.524.306 рэс-10</t>
    </r>
  </si>
  <si>
    <r>
      <rPr>
        <sz val="10"/>
        <rFont val="Times New Roman"/>
        <family val="1"/>
        <charset val="204"/>
      </rPr>
      <t>Реле рс4.524.313 рэс-10</t>
    </r>
  </si>
  <si>
    <r>
      <rPr>
        <sz val="10"/>
        <rFont val="Times New Roman"/>
        <family val="1"/>
        <charset val="204"/>
      </rPr>
      <t>Реле рс4.590.051 рэс-8</t>
    </r>
  </si>
  <si>
    <r>
      <rPr>
        <sz val="10"/>
        <rFont val="Times New Roman"/>
        <family val="1"/>
        <charset val="204"/>
      </rPr>
      <t>Реле рс4.591.001 рэс-15</t>
    </r>
  </si>
  <si>
    <r>
      <rPr>
        <sz val="10"/>
        <rFont val="Times New Roman"/>
        <family val="1"/>
        <charset val="204"/>
      </rPr>
      <t>Реле рс4.591.002 рэс-15</t>
    </r>
  </si>
  <si>
    <r>
      <rPr>
        <sz val="10"/>
        <rFont val="Times New Roman"/>
        <family val="1"/>
        <charset val="204"/>
      </rPr>
      <t>Реле рс4.591.004 рэс-15</t>
    </r>
  </si>
  <si>
    <r>
      <rPr>
        <sz val="10"/>
        <rFont val="Times New Roman"/>
        <family val="1"/>
        <charset val="204"/>
      </rPr>
      <t>Реле рсм-1 рф4 500 020</t>
    </r>
  </si>
  <si>
    <r>
      <rPr>
        <sz val="10"/>
        <rFont val="Times New Roman"/>
        <family val="1"/>
        <charset val="204"/>
      </rPr>
      <t>Реле рсм-1 рф4 500 021</t>
    </r>
  </si>
  <si>
    <r>
      <rPr>
        <sz val="10"/>
        <rFont val="Times New Roman"/>
        <family val="1"/>
        <charset val="204"/>
      </rPr>
      <t>Реле рсм-1 рф4.500.022</t>
    </r>
  </si>
  <si>
    <r>
      <rPr>
        <sz val="10"/>
        <rFont val="Times New Roman"/>
        <family val="1"/>
        <charset val="204"/>
      </rPr>
      <t>Реле РСМ-1 РФ4.500.030</t>
    </r>
  </si>
  <si>
    <r>
      <rPr>
        <sz val="10"/>
        <rFont val="Times New Roman"/>
        <family val="1"/>
        <charset val="204"/>
      </rPr>
      <t>Реле РТС РФ4.542.002-01.01</t>
    </r>
  </si>
  <si>
    <r>
      <rPr>
        <sz val="10"/>
        <rFont val="Times New Roman"/>
        <family val="1"/>
        <charset val="204"/>
      </rPr>
      <t>Реле рф4.519.063 рэн-29</t>
    </r>
  </si>
  <si>
    <r>
      <rPr>
        <sz val="10"/>
        <rFont val="Times New Roman"/>
        <family val="1"/>
        <charset val="204"/>
      </rPr>
      <t>Реле рфо.452.104 рэс-6</t>
    </r>
  </si>
  <si>
    <r>
      <rPr>
        <sz val="10"/>
        <rFont val="Times New Roman"/>
        <family val="1"/>
        <charset val="204"/>
      </rPr>
      <t>Реле рфо.452.105 рэс-6</t>
    </r>
  </si>
  <si>
    <r>
      <rPr>
        <sz val="10"/>
        <rFont val="Times New Roman"/>
        <family val="1"/>
        <charset val="204"/>
      </rPr>
      <t>Реле рфо.452.106 рэс-6</t>
    </r>
  </si>
  <si>
    <r>
      <rPr>
        <sz val="10"/>
        <rFont val="Times New Roman"/>
        <family val="1"/>
        <charset val="204"/>
      </rPr>
      <t>Реле рфо.452.110 рэс-6</t>
    </r>
  </si>
  <si>
    <r>
      <rPr>
        <sz val="10"/>
        <rFont val="Times New Roman"/>
        <family val="1"/>
        <charset val="204"/>
      </rPr>
      <t>Реле рфо.452.112 рэс-6</t>
    </r>
  </si>
  <si>
    <r>
      <rPr>
        <sz val="10"/>
        <rFont val="Times New Roman"/>
        <family val="1"/>
        <charset val="204"/>
      </rPr>
      <t>Реле рфо.452.116 рэс-6</t>
    </r>
  </si>
  <si>
    <r>
      <rPr>
        <sz val="10"/>
        <rFont val="Times New Roman"/>
        <family val="1"/>
        <charset val="204"/>
      </rPr>
      <t>Реле рфо.452.120 рэс-6</t>
    </r>
  </si>
  <si>
    <r>
      <rPr>
        <sz val="10"/>
        <rFont val="Times New Roman"/>
        <family val="1"/>
        <charset val="204"/>
      </rPr>
      <t>Реле рфо.452.122 рэс-6</t>
    </r>
  </si>
  <si>
    <r>
      <rPr>
        <sz val="10"/>
        <rFont val="Times New Roman"/>
        <family val="1"/>
        <charset val="204"/>
      </rPr>
      <t>Реле рфо.452.126 рэс-6</t>
    </r>
  </si>
  <si>
    <r>
      <rPr>
        <sz val="10"/>
        <rFont val="Times New Roman"/>
        <family val="1"/>
        <charset val="204"/>
      </rPr>
      <t>Реле рфо.452.130 рэс-6</t>
    </r>
  </si>
  <si>
    <r>
      <rPr>
        <sz val="10"/>
        <rFont val="Times New Roman"/>
        <family val="1"/>
        <charset val="204"/>
      </rPr>
      <t>Реле рфо.452.131 рэс-6</t>
    </r>
  </si>
  <si>
    <r>
      <rPr>
        <sz val="10"/>
        <rFont val="Times New Roman"/>
        <family val="1"/>
        <charset val="204"/>
      </rPr>
      <t>Реле рфо.452.132 рэс-6</t>
    </r>
  </si>
  <si>
    <r>
      <rPr>
        <sz val="10"/>
        <rFont val="Times New Roman"/>
        <family val="1"/>
        <charset val="204"/>
      </rPr>
      <t>Реле рфо.452.133 рэс-6</t>
    </r>
  </si>
  <si>
    <r>
      <rPr>
        <sz val="10"/>
        <rFont val="Times New Roman"/>
        <family val="1"/>
        <charset val="204"/>
      </rPr>
      <t>Реле рфо.452.136 рэс-6</t>
    </r>
  </si>
  <si>
    <r>
      <rPr>
        <sz val="10"/>
        <rFont val="Times New Roman"/>
        <family val="1"/>
        <charset val="204"/>
      </rPr>
      <t>Реле рфо.452.142 рэс-6</t>
    </r>
  </si>
  <si>
    <r>
      <rPr>
        <sz val="10"/>
        <rFont val="Times New Roman"/>
        <family val="1"/>
        <charset val="204"/>
      </rPr>
      <t>Реле РЭК-23 -0001</t>
    </r>
  </si>
  <si>
    <r>
      <rPr>
        <sz val="10"/>
        <rFont val="Times New Roman"/>
        <family val="1"/>
        <charset val="204"/>
      </rPr>
      <t>Реле РЭК-23 РФ4.500.472</t>
    </r>
  </si>
  <si>
    <r>
      <rPr>
        <sz val="10"/>
        <rFont val="Times New Roman"/>
        <family val="1"/>
        <charset val="204"/>
      </rPr>
      <t>Реле РЭК-23 РФ4.500.472-00.01</t>
    </r>
  </si>
  <si>
    <r>
      <rPr>
        <sz val="10"/>
        <rFont val="Times New Roman"/>
        <family val="1"/>
        <charset val="204"/>
      </rPr>
      <t>Реле РЭК-23 РФ4.500.472-01.01</t>
    </r>
  </si>
  <si>
    <r>
      <rPr>
        <sz val="10"/>
        <rFont val="Times New Roman"/>
        <family val="1"/>
        <charset val="204"/>
      </rPr>
      <t>Реле рэн-17 рх4 564 513</t>
    </r>
  </si>
  <si>
    <r>
      <rPr>
        <sz val="10"/>
        <rFont val="Times New Roman"/>
        <family val="1"/>
        <charset val="204"/>
      </rPr>
      <t>Реле РЭН-20 РХ4.506.103</t>
    </r>
  </si>
  <si>
    <r>
      <rPr>
        <sz val="10"/>
        <rFont val="Times New Roman"/>
        <family val="1"/>
        <charset val="204"/>
      </rPr>
      <t>Реле РЭН-33 РФ4.510.021</t>
    </r>
  </si>
  <si>
    <r>
      <rPr>
        <sz val="10"/>
        <rFont val="Times New Roman"/>
        <family val="1"/>
        <charset val="204"/>
      </rPr>
      <t>Реле РЭП-11 -44-12-34</t>
    </r>
  </si>
  <si>
    <r>
      <rPr>
        <sz val="10"/>
        <rFont val="Times New Roman"/>
        <family val="1"/>
        <charset val="204"/>
      </rPr>
      <t>Реле рэс 55 рф 456 9600-04-02</t>
    </r>
  </si>
  <si>
    <r>
      <rPr>
        <sz val="10"/>
        <rFont val="Times New Roman"/>
        <family val="1"/>
        <charset val="204"/>
      </rPr>
      <t>Реле РЭС 60РС 4.569.435-00.01</t>
    </r>
  </si>
  <si>
    <r>
      <rPr>
        <sz val="10"/>
        <rFont val="Times New Roman"/>
        <family val="1"/>
        <charset val="204"/>
      </rPr>
      <t>Реле РЭС 80 ДЛТ4.555.014-05</t>
    </r>
  </si>
  <si>
    <r>
      <rPr>
        <sz val="10"/>
        <rFont val="Times New Roman"/>
        <family val="1"/>
        <charset val="204"/>
      </rPr>
      <t>Реле РЭС-10 рс4.529.031-03.01</t>
    </r>
  </si>
  <si>
    <r>
      <rPr>
        <sz val="10"/>
        <rFont val="Times New Roman"/>
        <family val="1"/>
        <charset val="204"/>
      </rPr>
      <t>Реле РЭС-10 рс4.529.031-06,03</t>
    </r>
  </si>
  <si>
    <r>
      <rPr>
        <sz val="10"/>
        <rFont val="Times New Roman"/>
        <family val="1"/>
        <charset val="204"/>
      </rPr>
      <t>Реле РЭС-22 РФ4.523.023-08.01</t>
    </r>
  </si>
  <si>
    <r>
      <rPr>
        <sz val="10"/>
        <rFont val="Times New Roman"/>
        <family val="1"/>
        <charset val="204"/>
      </rPr>
      <t>Реле РЭС-22 РФ4.523.023.04-01</t>
    </r>
  </si>
  <si>
    <r>
      <rPr>
        <sz val="10"/>
        <rFont val="Times New Roman"/>
        <family val="1"/>
        <charset val="204"/>
      </rPr>
      <t>Реле рэс-34 рс4 524 370 1880</t>
    </r>
  </si>
  <si>
    <r>
      <rPr>
        <sz val="10"/>
        <rFont val="Times New Roman"/>
        <family val="1"/>
        <charset val="204"/>
      </rPr>
      <t>Реле РЭС-34А РС4.524.370-05.01</t>
    </r>
  </si>
  <si>
    <r>
      <rPr>
        <sz val="10"/>
        <rFont val="Times New Roman"/>
        <family val="1"/>
        <charset val="204"/>
      </rPr>
      <t>Реле РЭС-47 0002</t>
    </r>
  </si>
  <si>
    <r>
      <rPr>
        <sz val="10"/>
        <rFont val="Times New Roman"/>
        <family val="1"/>
        <charset val="204"/>
      </rPr>
      <t>Реле РЭС-47 08-01</t>
    </r>
  </si>
  <si>
    <r>
      <rPr>
        <sz val="10"/>
        <rFont val="Times New Roman"/>
        <family val="1"/>
        <charset val="204"/>
      </rPr>
      <t>Реле РЭС-47 РФ4.500.407-01.01</t>
    </r>
  </si>
  <si>
    <r>
      <rPr>
        <sz val="10"/>
        <rFont val="Times New Roman"/>
        <family val="1"/>
        <charset val="204"/>
      </rPr>
      <t>Реле РЭС-48А РС4.590.213</t>
    </r>
  </si>
  <si>
    <r>
      <rPr>
        <sz val="10"/>
        <rFont val="Times New Roman"/>
        <family val="1"/>
        <charset val="204"/>
      </rPr>
      <t>Реле РЭС-48Б РС4.590.205</t>
    </r>
  </si>
  <si>
    <r>
      <rPr>
        <sz val="10"/>
        <rFont val="Times New Roman"/>
        <family val="1"/>
        <charset val="204"/>
      </rPr>
      <t>Реле РЭС-54А</t>
    </r>
  </si>
  <si>
    <r>
      <rPr>
        <sz val="10"/>
        <rFont val="Times New Roman"/>
        <family val="1"/>
        <charset val="204"/>
      </rPr>
      <t>Реле РЭС-55 01-01</t>
    </r>
  </si>
  <si>
    <r>
      <rPr>
        <sz val="10"/>
        <rFont val="Times New Roman"/>
        <family val="1"/>
        <charset val="204"/>
      </rPr>
      <t>Реле РЭС-55 02-01</t>
    </r>
  </si>
  <si>
    <r>
      <rPr>
        <sz val="10"/>
        <rFont val="Times New Roman"/>
        <family val="1"/>
        <charset val="204"/>
      </rPr>
      <t>Реле РЭС-55А РС4.569.600-04.01</t>
    </r>
  </si>
  <si>
    <r>
      <rPr>
        <sz val="10"/>
        <rFont val="Times New Roman"/>
        <family val="1"/>
        <charset val="204"/>
      </rPr>
      <t>Реле РЭС-55А РС4.569.600-05,01</t>
    </r>
  </si>
  <si>
    <r>
      <rPr>
        <sz val="10"/>
        <rFont val="Times New Roman"/>
        <family val="1"/>
        <charset val="204"/>
      </rPr>
      <t>Реле РЭС-6 РФ0.452.102</t>
    </r>
  </si>
  <si>
    <r>
      <rPr>
        <sz val="10"/>
        <rFont val="Times New Roman"/>
        <family val="1"/>
        <charset val="204"/>
      </rPr>
      <t>Реле РЭС-6 РФ0.452.137</t>
    </r>
  </si>
  <si>
    <r>
      <rPr>
        <sz val="10"/>
        <rFont val="Times New Roman"/>
        <family val="1"/>
        <charset val="204"/>
      </rPr>
      <t>Реле РЭС-64Б РС4.569.727-01</t>
    </r>
  </si>
  <si>
    <r>
      <rPr>
        <sz val="10"/>
        <rFont val="Times New Roman"/>
        <family val="1"/>
        <charset val="204"/>
      </rPr>
      <t>Реле РЭС-78 РС4.555.008</t>
    </r>
  </si>
  <si>
    <r>
      <rPr>
        <sz val="10"/>
        <rFont val="Times New Roman"/>
        <family val="1"/>
        <charset val="204"/>
      </rPr>
      <t>Реле рэс-9 рс4 529 029-0001</t>
    </r>
  </si>
  <si>
    <r>
      <rPr>
        <sz val="10"/>
        <rFont val="Times New Roman"/>
        <family val="1"/>
        <charset val="204"/>
      </rPr>
      <t>Реле РЭС22 РФ4.523.023.07-01</t>
    </r>
  </si>
  <si>
    <r>
      <rPr>
        <sz val="10"/>
        <rFont val="Times New Roman"/>
        <family val="1"/>
        <charset val="204"/>
      </rPr>
      <t>Реле РЭС79 011 011-02</t>
    </r>
  </si>
  <si>
    <r>
      <rPr>
        <sz val="10"/>
        <rFont val="Times New Roman"/>
        <family val="1"/>
        <charset val="204"/>
      </rPr>
      <t>Реле ТВЕ-101В-2с-0,5сек.</t>
    </r>
  </si>
  <si>
    <r>
      <rPr>
        <sz val="10"/>
        <rFont val="Times New Roman"/>
        <family val="1"/>
        <charset val="204"/>
      </rPr>
      <t>Реле трт-132</t>
    </r>
  </si>
  <si>
    <r>
      <rPr>
        <sz val="10"/>
        <rFont val="Times New Roman"/>
        <family val="1"/>
        <charset val="204"/>
      </rPr>
      <t>Реле трт-134 28а</t>
    </r>
  </si>
  <si>
    <r>
      <rPr>
        <sz val="10"/>
        <rFont val="Times New Roman"/>
        <family val="1"/>
        <charset val="204"/>
      </rPr>
      <t>Реле ТРТ-136-К 45А</t>
    </r>
  </si>
  <si>
    <r>
      <rPr>
        <sz val="10"/>
        <rFont val="Times New Roman"/>
        <family val="1"/>
        <charset val="204"/>
      </rPr>
      <t>Розетка 2РТ20П4ЭШ8-А</t>
    </r>
  </si>
  <si>
    <r>
      <rPr>
        <sz val="10"/>
        <rFont val="Times New Roman"/>
        <family val="1"/>
        <charset val="204"/>
      </rPr>
      <t>Розетка грпмш1-31го2в</t>
    </r>
  </si>
  <si>
    <r>
      <rPr>
        <sz val="10"/>
        <rFont val="Times New Roman"/>
        <family val="1"/>
        <charset val="204"/>
      </rPr>
      <t>Розетка грпп3-16гп-в</t>
    </r>
  </si>
  <si>
    <r>
      <rPr>
        <sz val="10"/>
        <rFont val="Times New Roman"/>
        <family val="1"/>
        <charset val="204"/>
      </rPr>
      <t>Розетка РБН1--26-18Г4-В-К</t>
    </r>
  </si>
  <si>
    <r>
      <rPr>
        <sz val="10"/>
        <rFont val="Times New Roman"/>
        <family val="1"/>
        <charset val="204"/>
      </rPr>
      <t>Розетка РБН1-16-18Г4-В</t>
    </r>
  </si>
  <si>
    <r>
      <rPr>
        <sz val="10"/>
        <rFont val="Times New Roman"/>
        <family val="1"/>
        <charset val="204"/>
      </rPr>
      <t>Розетка РБН1-26-18ГЗ-в</t>
    </r>
  </si>
  <si>
    <r>
      <rPr>
        <sz val="10"/>
        <rFont val="Times New Roman"/>
        <family val="1"/>
        <charset val="204"/>
      </rPr>
      <t>Розетка рбн1-45-2г4-в</t>
    </r>
  </si>
  <si>
    <r>
      <rPr>
        <sz val="10"/>
        <rFont val="Times New Roman"/>
        <family val="1"/>
        <charset val="204"/>
      </rPr>
      <t>Розетка РБН1-7-18Г4-В</t>
    </r>
  </si>
  <si>
    <r>
      <rPr>
        <sz val="10"/>
        <rFont val="Times New Roman"/>
        <family val="1"/>
        <charset val="204"/>
      </rPr>
      <t>Розетка РГ1Н-2-27</t>
    </r>
  </si>
  <si>
    <r>
      <rPr>
        <sz val="10"/>
        <rFont val="Times New Roman"/>
        <family val="1"/>
        <charset val="204"/>
      </rPr>
      <t>Розетка РРМ47-102-2Г6В3-В</t>
    </r>
  </si>
  <si>
    <r>
      <rPr>
        <sz val="10"/>
        <rFont val="Times New Roman"/>
        <family val="1"/>
        <charset val="204"/>
      </rPr>
      <t>Розетка ср 50-155фв</t>
    </r>
  </si>
  <si>
    <r>
      <rPr>
        <sz val="10"/>
        <rFont val="Times New Roman"/>
        <family val="1"/>
        <charset val="204"/>
      </rPr>
      <t>Розетка СР-50-425ФВ</t>
    </r>
  </si>
  <si>
    <r>
      <rPr>
        <sz val="10"/>
        <rFont val="Times New Roman"/>
        <family val="1"/>
        <charset val="204"/>
      </rPr>
      <t>Розетка СР-50-469ФВ</t>
    </r>
  </si>
  <si>
    <r>
      <rPr>
        <sz val="10"/>
        <rFont val="Times New Roman"/>
        <family val="1"/>
        <charset val="204"/>
      </rPr>
      <t>Ручка -клювик приборная (6х40)</t>
    </r>
  </si>
  <si>
    <r>
      <rPr>
        <sz val="10"/>
        <rFont val="Times New Roman"/>
        <family val="1"/>
        <charset val="204"/>
      </rPr>
      <t>Светильник С-2ХМ 17г.</t>
    </r>
  </si>
  <si>
    <r>
      <rPr>
        <sz val="10"/>
        <rFont val="Times New Roman"/>
        <family val="1"/>
        <charset val="204"/>
      </rPr>
      <t>Светофильтр ФШМ1-Б</t>
    </r>
  </si>
  <si>
    <r>
      <rPr>
        <sz val="10"/>
        <rFont val="Times New Roman"/>
        <family val="1"/>
        <charset val="204"/>
      </rPr>
      <t>Сельсин БД-160А ЛШ3,153,000 по ЛШ0,301,005ТУ</t>
    </r>
  </si>
  <si>
    <r>
      <rPr>
        <sz val="10"/>
        <rFont val="Times New Roman"/>
        <family val="1"/>
        <charset val="204"/>
      </rPr>
      <t>Сельсин БС-155А</t>
    </r>
  </si>
  <si>
    <r>
      <rPr>
        <sz val="10"/>
        <rFont val="Times New Roman"/>
        <family val="1"/>
        <charset val="204"/>
      </rPr>
      <t>Сельсин СМС-1А</t>
    </r>
  </si>
  <si>
    <r>
      <rPr>
        <sz val="10"/>
        <rFont val="Times New Roman"/>
        <family val="1"/>
        <charset val="204"/>
      </rPr>
      <t>Сельсин СС-150</t>
    </r>
  </si>
  <si>
    <r>
      <rPr>
        <sz val="10"/>
        <rFont val="Times New Roman"/>
        <family val="1"/>
        <charset val="204"/>
      </rPr>
      <t>Сельсин СС-404</t>
    </r>
  </si>
  <si>
    <r>
      <rPr>
        <sz val="10"/>
        <rFont val="Times New Roman"/>
        <family val="1"/>
        <charset val="204"/>
      </rPr>
      <t>Сельсин СС-501</t>
    </r>
  </si>
  <si>
    <r>
      <rPr>
        <sz val="10"/>
        <rFont val="Times New Roman"/>
        <family val="1"/>
        <charset val="204"/>
      </rPr>
      <t>Серводвигатель СЛ-360</t>
    </r>
  </si>
  <si>
    <r>
      <rPr>
        <sz val="10"/>
        <rFont val="Times New Roman"/>
        <family val="1"/>
        <charset val="204"/>
      </rPr>
      <t>Серводвигатель СЛ-369 А</t>
    </r>
  </si>
  <si>
    <r>
      <rPr>
        <sz val="10"/>
        <rFont val="Times New Roman"/>
        <family val="1"/>
        <charset val="204"/>
      </rPr>
      <t>Серводвигатель СЛ-369 Б</t>
    </r>
  </si>
  <si>
    <r>
      <rPr>
        <sz val="10"/>
        <rFont val="Times New Roman"/>
        <family val="1"/>
        <charset val="204"/>
      </rPr>
      <t>Серводвигатель СЛ-528</t>
    </r>
  </si>
  <si>
    <r>
      <rPr>
        <sz val="10"/>
        <rFont val="Times New Roman"/>
        <family val="1"/>
        <charset val="204"/>
      </rPr>
      <t>Сетка в оправе АЭП44.43.016 к ЗИП ПМК-453</t>
    </r>
  </si>
  <si>
    <r>
      <rPr>
        <sz val="10"/>
        <rFont val="Times New Roman"/>
        <family val="1"/>
        <charset val="204"/>
      </rPr>
      <t>Сигнализатор давления 2С-193</t>
    </r>
  </si>
  <si>
    <r>
      <rPr>
        <sz val="10"/>
        <rFont val="Times New Roman"/>
        <family val="1"/>
        <charset val="204"/>
      </rPr>
      <t>Соединители: РПКМ1-45г1-в (02г., "5")</t>
    </r>
  </si>
  <si>
    <r>
      <rPr>
        <sz val="10"/>
        <rFont val="Times New Roman"/>
        <family val="1"/>
        <charset val="204"/>
      </rPr>
      <t>Соединители: РПКМ1-45Ш1-В (01
г., "5")</t>
    </r>
  </si>
  <si>
    <r>
      <rPr>
        <sz val="10"/>
        <rFont val="Times New Roman"/>
        <family val="1"/>
        <charset val="204"/>
      </rPr>
      <t>Соединители: СР50-105ФВ (90г.)</t>
    </r>
  </si>
  <si>
    <r>
      <rPr>
        <sz val="10"/>
        <rFont val="Times New Roman"/>
        <family val="1"/>
        <charset val="204"/>
      </rPr>
      <t>Соединитель 13/63-в-53</t>
    </r>
  </si>
  <si>
    <r>
      <rPr>
        <sz val="10"/>
        <rFont val="Times New Roman"/>
        <family val="1"/>
        <charset val="204"/>
      </rPr>
      <t>Соединитель 2рм 18б-7г-1в-1</t>
    </r>
  </si>
  <si>
    <r>
      <rPr>
        <sz val="10"/>
        <rFont val="Times New Roman"/>
        <family val="1"/>
        <charset val="204"/>
      </rPr>
      <t>Соединитель онц-вг-4-5</t>
    </r>
  </si>
  <si>
    <r>
      <rPr>
        <sz val="10"/>
        <rFont val="Times New Roman"/>
        <family val="1"/>
        <charset val="204"/>
      </rPr>
      <t>Соединитель онц-рг-09-10/22 в1</t>
    </r>
  </si>
  <si>
    <r>
      <rPr>
        <sz val="10"/>
        <rFont val="Times New Roman"/>
        <family val="1"/>
        <charset val="204"/>
      </rPr>
      <t>Соединитель онц-рг-09-10/22-р7</t>
    </r>
  </si>
  <si>
    <r>
      <rPr>
        <sz val="10"/>
        <rFont val="Times New Roman"/>
        <family val="1"/>
        <charset val="204"/>
      </rPr>
      <t>Соединитель СР-75-107ФВ</t>
    </r>
  </si>
  <si>
    <r>
      <rPr>
        <sz val="10"/>
        <rFont val="Times New Roman"/>
        <family val="1"/>
        <charset val="204"/>
      </rPr>
      <t>Соединитель СР-75-109ФВ</t>
    </r>
  </si>
  <si>
    <r>
      <rPr>
        <sz val="10"/>
        <rFont val="Times New Roman"/>
        <family val="1"/>
        <charset val="204"/>
      </rPr>
      <t>Соединитель СР50-109ФВ</t>
    </r>
  </si>
  <si>
    <r>
      <rPr>
        <sz val="10"/>
        <rFont val="Times New Roman"/>
        <family val="1"/>
        <charset val="204"/>
      </rPr>
      <t>Соединитель СР50-111ФВ</t>
    </r>
  </si>
  <si>
    <r>
      <rPr>
        <sz val="10"/>
        <rFont val="Times New Roman"/>
        <family val="1"/>
        <charset val="204"/>
      </rPr>
      <t>Соединитель СР75-166ФВ</t>
    </r>
  </si>
  <si>
    <r>
      <rPr>
        <sz val="10"/>
        <rFont val="Times New Roman"/>
        <family val="1"/>
        <charset val="204"/>
      </rPr>
      <t>Соединитель СР75-167ПВ</t>
    </r>
  </si>
  <si>
    <r>
      <rPr>
        <sz val="10"/>
        <rFont val="Times New Roman"/>
        <family val="1"/>
        <charset val="204"/>
      </rPr>
      <t>Соединитель СР75-168ПВ</t>
    </r>
  </si>
  <si>
    <r>
      <rPr>
        <sz val="10"/>
        <rFont val="Times New Roman"/>
        <family val="1"/>
        <charset val="204"/>
      </rPr>
      <t>Сопротивление нр1-9а 10мом</t>
    </r>
  </si>
  <si>
    <r>
      <rPr>
        <sz val="10"/>
        <rFont val="Times New Roman"/>
        <family val="1"/>
        <charset val="204"/>
      </rPr>
      <t>Сопротивление ппб 15г 10 ком 6151119725</t>
    </r>
  </si>
  <si>
    <r>
      <rPr>
        <sz val="10"/>
        <rFont val="Times New Roman"/>
        <family val="1"/>
        <charset val="204"/>
      </rPr>
      <t>Сопротивление ппб 15г 10 ом 6151119525</t>
    </r>
  </si>
  <si>
    <r>
      <rPr>
        <sz val="10"/>
        <rFont val="Times New Roman"/>
        <family val="1"/>
        <charset val="204"/>
      </rPr>
      <t>Сопротивление ппб 15д 22 ком 6151120345</t>
    </r>
  </si>
  <si>
    <r>
      <rPr>
        <sz val="10"/>
        <rFont val="Times New Roman"/>
        <family val="1"/>
        <charset val="204"/>
      </rPr>
      <t>Сопротивление ппб 15е 2,2 ком 6151120875</t>
    </r>
  </si>
  <si>
    <r>
      <rPr>
        <sz val="10"/>
        <rFont val="Times New Roman"/>
        <family val="1"/>
        <charset val="204"/>
      </rPr>
      <t>Сопротивление ппб 1в 10 ком 6151116765</t>
    </r>
  </si>
  <si>
    <r>
      <rPr>
        <sz val="10"/>
        <rFont val="Times New Roman"/>
        <family val="1"/>
        <charset val="204"/>
      </rPr>
      <t>Сопротивление ппб 1в 220 ом 6151116655</t>
    </r>
  </si>
  <si>
    <r>
      <rPr>
        <sz val="10"/>
        <rFont val="Times New Roman"/>
        <family val="1"/>
        <charset val="204"/>
      </rPr>
      <t>Сопротивление ппб 1в 3,3 ком 6151116735</t>
    </r>
  </si>
  <si>
    <r>
      <rPr>
        <sz val="10"/>
        <rFont val="Times New Roman"/>
        <family val="1"/>
        <charset val="204"/>
      </rPr>
      <t>Сопротивление ппб 25г 10 ком 6151122125</t>
    </r>
  </si>
  <si>
    <r>
      <rPr>
        <sz val="10"/>
        <rFont val="Times New Roman"/>
        <family val="1"/>
        <charset val="204"/>
      </rPr>
      <t>Сопротивление ппб 25г 10 ом 6151121325</t>
    </r>
  </si>
  <si>
    <r>
      <rPr>
        <sz val="10"/>
        <rFont val="Times New Roman"/>
        <family val="1"/>
        <charset val="204"/>
      </rPr>
      <t>Сопротивление ппб 25г 47 ом 6151121365</t>
    </r>
  </si>
  <si>
    <r>
      <rPr>
        <sz val="10"/>
        <rFont val="Times New Roman"/>
        <family val="1"/>
        <charset val="204"/>
      </rPr>
      <t>Сопротивление ппб 25г 470 ом 0421117135</t>
    </r>
  </si>
  <si>
    <r>
      <rPr>
        <sz val="10"/>
        <rFont val="Times New Roman"/>
        <family val="1"/>
        <charset val="204"/>
      </rPr>
      <t>Сопротивление ппб 25д 330 ом 6151122025</t>
    </r>
  </si>
  <si>
    <r>
      <rPr>
        <sz val="10"/>
        <rFont val="Times New Roman"/>
        <family val="1"/>
        <charset val="204"/>
      </rPr>
      <t>Сопротивление ппб 25е 220 ом 6151122315</t>
    </r>
  </si>
  <si>
    <r>
      <rPr>
        <sz val="10"/>
        <rFont val="Times New Roman"/>
        <family val="1"/>
        <charset val="204"/>
      </rPr>
      <t>Сопротивление ппб 25е 470 ом 6151122035</t>
    </r>
  </si>
  <si>
    <r>
      <rPr>
        <sz val="10"/>
        <rFont val="Times New Roman"/>
        <family val="1"/>
        <charset val="204"/>
      </rPr>
      <t>Сопротивление ппб 2а 1 ком 0421112285</t>
    </r>
  </si>
  <si>
    <r>
      <rPr>
        <sz val="10"/>
        <rFont val="Times New Roman"/>
        <family val="1"/>
        <charset val="204"/>
      </rPr>
      <t>Сопротивление ппб 2а 10 ком 6151117345</t>
    </r>
  </si>
  <si>
    <r>
      <rPr>
        <sz val="10"/>
        <rFont val="Times New Roman"/>
        <family val="1"/>
        <charset val="204"/>
      </rPr>
      <t>Сопротивление ппб 3а 10 ком 6151118125</t>
    </r>
  </si>
  <si>
    <r>
      <rPr>
        <sz val="10"/>
        <rFont val="Times New Roman"/>
        <family val="1"/>
        <charset val="204"/>
      </rPr>
      <t>Сопротивление ппб 3а 15 ом 0421113335</t>
    </r>
  </si>
  <si>
    <r>
      <rPr>
        <sz val="10"/>
        <rFont val="Times New Roman"/>
        <family val="1"/>
        <charset val="204"/>
      </rPr>
      <t>Сопротивление ппб 3а 22 ком 6151118145</t>
    </r>
  </si>
  <si>
    <r>
      <rPr>
        <sz val="10"/>
        <rFont val="Times New Roman"/>
        <family val="1"/>
        <charset val="204"/>
      </rPr>
      <t>Сопротивление ппб 3а 22 ом 6151117945</t>
    </r>
  </si>
  <si>
    <r>
      <rPr>
        <sz val="10"/>
        <rFont val="Times New Roman"/>
        <family val="1"/>
        <charset val="204"/>
      </rPr>
      <t>Сопротивление ппб 3а 68 ом 0421113375</t>
    </r>
  </si>
  <si>
    <r>
      <rPr>
        <sz val="10"/>
        <rFont val="Times New Roman"/>
        <family val="1"/>
        <charset val="204"/>
      </rPr>
      <t>Сопротивление ппб 3а 680 ом 0421113445</t>
    </r>
  </si>
  <si>
    <r>
      <rPr>
        <sz val="10"/>
        <rFont val="Times New Roman"/>
        <family val="1"/>
        <charset val="204"/>
      </rPr>
      <t>Сопротивление ппб 3б 10 ком 0421114135</t>
    </r>
  </si>
  <si>
    <r>
      <rPr>
        <sz val="10"/>
        <rFont val="Times New Roman"/>
        <family val="1"/>
        <charset val="204"/>
      </rPr>
      <t>Сопротивление ппб 3б 15 ком 0421114145</t>
    </r>
  </si>
  <si>
    <r>
      <rPr>
        <sz val="10"/>
        <rFont val="Times New Roman"/>
        <family val="1"/>
        <charset val="204"/>
      </rPr>
      <t>Сопротивление ппб 3б 150 ом 0421113915</t>
    </r>
  </si>
  <si>
    <r>
      <rPr>
        <sz val="10"/>
        <rFont val="Times New Roman"/>
        <family val="1"/>
        <charset val="204"/>
      </rPr>
      <t>Сопротивление ппб 3б 22 ком 6151118655</t>
    </r>
  </si>
  <si>
    <r>
      <rPr>
        <sz val="10"/>
        <rFont val="Times New Roman"/>
        <family val="1"/>
        <charset val="204"/>
      </rPr>
      <t>Сопротивление ппб 3в 22 ком 6151119165</t>
    </r>
  </si>
  <si>
    <r>
      <rPr>
        <sz val="10"/>
        <rFont val="Times New Roman"/>
        <family val="1"/>
        <charset val="204"/>
      </rPr>
      <t>Сопротивление ппб 3в 68 ом 6151118995</t>
    </r>
  </si>
  <si>
    <r>
      <rPr>
        <sz val="10"/>
        <rFont val="Times New Roman"/>
        <family val="1"/>
        <charset val="204"/>
      </rPr>
      <t>Сопротивление ппб 3в 680 ом 6151119065</t>
    </r>
  </si>
  <si>
    <r>
      <rPr>
        <sz val="10"/>
        <rFont val="Times New Roman"/>
        <family val="1"/>
        <charset val="204"/>
      </rPr>
      <t>Сопротивление ППБ-15Г 15 вт 33К</t>
    </r>
  </si>
  <si>
    <r>
      <rPr>
        <sz val="10"/>
        <rFont val="Times New Roman"/>
        <family val="1"/>
        <charset val="204"/>
      </rPr>
      <t>Сопротивление ППБ-1В 330 ом.</t>
    </r>
  </si>
  <si>
    <r>
      <rPr>
        <sz val="10"/>
        <rFont val="Times New Roman"/>
        <family val="1"/>
        <charset val="204"/>
      </rPr>
      <t>Сопротивление ППБ-25Е 25 вт 2,2 ом.</t>
    </r>
  </si>
  <si>
    <r>
      <rPr>
        <sz val="10"/>
        <rFont val="Times New Roman"/>
        <family val="1"/>
        <charset val="204"/>
      </rPr>
      <t>Сопротивление сп5-22 1вт 330 ом</t>
    </r>
  </si>
  <si>
    <r>
      <rPr>
        <sz val="10"/>
        <rFont val="Times New Roman"/>
        <family val="1"/>
        <charset val="204"/>
      </rPr>
      <t>Сопротивление сп5-3-1 1 ком</t>
    </r>
  </si>
  <si>
    <r>
      <rPr>
        <sz val="10"/>
        <rFont val="Times New Roman"/>
        <family val="1"/>
        <charset val="204"/>
      </rPr>
      <t>Сопротивление сп5-3-1 470 ом</t>
    </r>
  </si>
  <si>
    <r>
      <rPr>
        <sz val="10"/>
        <rFont val="Times New Roman"/>
        <family val="1"/>
        <charset val="204"/>
      </rPr>
      <t>Стабилитрон 2с139а 6341109255</t>
    </r>
  </si>
  <si>
    <r>
      <rPr>
        <sz val="10"/>
        <rFont val="Times New Roman"/>
        <family val="1"/>
        <charset val="204"/>
      </rPr>
      <t>Стабилитрон 2с168а 6341109285</t>
    </r>
  </si>
  <si>
    <r>
      <rPr>
        <sz val="10"/>
        <rFont val="Times New Roman"/>
        <family val="1"/>
        <charset val="204"/>
      </rPr>
      <t>Стабилитрон кс175ц-1</t>
    </r>
  </si>
  <si>
    <r>
      <rPr>
        <sz val="10"/>
        <rFont val="Times New Roman"/>
        <family val="1"/>
        <charset val="204"/>
      </rPr>
      <t>Счетчик моточасов 228ЧП-110</t>
    </r>
  </si>
  <si>
    <r>
      <rPr>
        <sz val="10"/>
        <rFont val="Times New Roman"/>
        <family val="1"/>
        <charset val="204"/>
      </rPr>
      <t>Телефон ТГ-27</t>
    </r>
  </si>
  <si>
    <r>
      <rPr>
        <sz val="10"/>
        <rFont val="Times New Roman"/>
        <family val="1"/>
        <charset val="204"/>
      </rPr>
      <t>Термистор т-9</t>
    </r>
  </si>
  <si>
    <r>
      <rPr>
        <sz val="10"/>
        <rFont val="Times New Roman"/>
        <family val="1"/>
        <charset val="204"/>
      </rPr>
      <t>Термистор т4-25</t>
    </r>
  </si>
  <si>
    <r>
      <rPr>
        <sz val="10"/>
        <rFont val="Times New Roman"/>
        <family val="1"/>
        <charset val="204"/>
      </rPr>
      <t>Термистор тл2-160</t>
    </r>
  </si>
  <si>
    <r>
      <rPr>
        <sz val="10"/>
        <rFont val="Times New Roman"/>
        <family val="1"/>
        <charset val="204"/>
      </rPr>
      <t>Термистор тпм-2-0,5</t>
    </r>
  </si>
  <si>
    <r>
      <rPr>
        <sz val="10"/>
        <rFont val="Times New Roman"/>
        <family val="1"/>
        <charset val="204"/>
      </rPr>
      <t>Термистор тпм-6-2</t>
    </r>
  </si>
  <si>
    <r>
      <rPr>
        <sz val="10"/>
        <rFont val="Times New Roman"/>
        <family val="1"/>
        <charset val="204"/>
      </rPr>
      <t>Термистор тш-1</t>
    </r>
  </si>
  <si>
    <r>
      <rPr>
        <sz val="10"/>
        <rFont val="Times New Roman"/>
        <family val="1"/>
        <charset val="204"/>
      </rPr>
      <t>Термистор тш-2</t>
    </r>
  </si>
  <si>
    <r>
      <rPr>
        <sz val="10"/>
        <rFont val="Times New Roman"/>
        <family val="1"/>
        <charset val="204"/>
      </rPr>
      <t>Терморезистор тво-10 100 ом</t>
    </r>
  </si>
  <si>
    <r>
      <rPr>
        <sz val="10"/>
        <rFont val="Times New Roman"/>
        <family val="1"/>
        <charset val="204"/>
      </rPr>
      <t>Терморезистор тво-10 220к</t>
    </r>
  </si>
  <si>
    <r>
      <rPr>
        <sz val="10"/>
        <rFont val="Times New Roman"/>
        <family val="1"/>
        <charset val="204"/>
      </rPr>
      <t>Терморезистор тво-10 3,3к</t>
    </r>
  </si>
  <si>
    <r>
      <rPr>
        <sz val="10"/>
        <rFont val="Times New Roman"/>
        <family val="1"/>
        <charset val="204"/>
      </rPr>
      <t>Терморезистор тво-10 510к</t>
    </r>
  </si>
  <si>
    <r>
      <rPr>
        <sz val="10"/>
        <rFont val="Times New Roman"/>
        <family val="1"/>
        <charset val="204"/>
      </rPr>
      <t>Терморезитор тво-5 100ом</t>
    </r>
  </si>
  <si>
    <r>
      <rPr>
        <sz val="10"/>
        <rFont val="Times New Roman"/>
        <family val="1"/>
        <charset val="204"/>
      </rPr>
      <t>Тиристор 2Т232-50-200 2кл.</t>
    </r>
  </si>
  <si>
    <r>
      <rPr>
        <sz val="10"/>
        <rFont val="Times New Roman"/>
        <family val="1"/>
        <charset val="204"/>
      </rPr>
      <t>Тиристор КУ-221 В</t>
    </r>
  </si>
  <si>
    <r>
      <rPr>
        <sz val="10"/>
        <rFont val="Times New Roman"/>
        <family val="1"/>
        <charset val="204"/>
      </rPr>
      <t>Тиристор Т 112-10-12</t>
    </r>
  </si>
  <si>
    <r>
      <rPr>
        <sz val="10"/>
        <rFont val="Times New Roman"/>
        <family val="1"/>
        <charset val="204"/>
      </rPr>
      <t>Тиристор Т 112-10-7</t>
    </r>
  </si>
  <si>
    <r>
      <rPr>
        <sz val="10"/>
        <rFont val="Times New Roman"/>
        <family val="1"/>
        <charset val="204"/>
      </rPr>
      <t>Тиристор Т 122-25-7-44</t>
    </r>
  </si>
  <si>
    <r>
      <rPr>
        <sz val="10"/>
        <rFont val="Times New Roman"/>
        <family val="1"/>
        <charset val="204"/>
      </rPr>
      <t>Тиристор т106-10</t>
    </r>
  </si>
  <si>
    <r>
      <rPr>
        <sz val="10"/>
        <rFont val="Times New Roman"/>
        <family val="1"/>
        <charset val="204"/>
      </rPr>
      <t>Тиристор т142-80-8</t>
    </r>
  </si>
  <si>
    <r>
      <rPr>
        <sz val="10"/>
        <rFont val="Times New Roman"/>
        <family val="1"/>
        <charset val="204"/>
      </rPr>
      <t>Тиристор то 125-12.5-8</t>
    </r>
  </si>
  <si>
    <r>
      <rPr>
        <sz val="10"/>
        <rFont val="Times New Roman"/>
        <family val="1"/>
        <charset val="204"/>
      </rPr>
      <t>Тиристор тч-50с</t>
    </r>
  </si>
  <si>
    <r>
      <rPr>
        <sz val="10"/>
        <rFont val="Times New Roman"/>
        <family val="1"/>
        <charset val="204"/>
      </rPr>
      <t>Транзистор 2п303д 6341139545</t>
    </r>
  </si>
  <si>
    <r>
      <rPr>
        <sz val="10"/>
        <rFont val="Times New Roman"/>
        <family val="1"/>
        <charset val="204"/>
      </rPr>
      <t>Транзистор 2Т3106А-2</t>
    </r>
  </si>
  <si>
    <r>
      <rPr>
        <sz val="10"/>
        <rFont val="Times New Roman"/>
        <family val="1"/>
        <charset val="204"/>
      </rPr>
      <t>Транзистор 2т316в 6341128965</t>
    </r>
  </si>
  <si>
    <r>
      <rPr>
        <sz val="10"/>
        <rFont val="Times New Roman"/>
        <family val="1"/>
        <charset val="204"/>
      </rPr>
      <t>Транзистор BT138-800-PH1</t>
    </r>
  </si>
  <si>
    <r>
      <rPr>
        <sz val="10"/>
        <rFont val="Times New Roman"/>
        <family val="1"/>
        <charset val="204"/>
      </rPr>
      <t>Транзистор BUS98AMOT</t>
    </r>
  </si>
  <si>
    <r>
      <rPr>
        <sz val="10"/>
        <rFont val="Times New Roman"/>
        <family val="1"/>
        <charset val="204"/>
      </rPr>
      <t>Транзистор BY329-1000-PH1</t>
    </r>
  </si>
  <si>
    <r>
      <rPr>
        <sz val="10"/>
        <rFont val="Times New Roman"/>
        <family val="1"/>
        <charset val="204"/>
      </rPr>
      <t>Транзистор LM338K-MBR</t>
    </r>
  </si>
  <si>
    <r>
      <rPr>
        <sz val="10"/>
        <rFont val="Times New Roman"/>
        <family val="1"/>
        <charset val="204"/>
      </rPr>
      <t>Транзистор UA7815-MBR</t>
    </r>
  </si>
  <si>
    <r>
      <rPr>
        <sz val="10"/>
        <rFont val="Times New Roman"/>
        <family val="1"/>
        <charset val="204"/>
      </rPr>
      <t>Транзистор UA7915-MBR -</t>
    </r>
  </si>
  <si>
    <r>
      <rPr>
        <sz val="10"/>
        <rFont val="Times New Roman"/>
        <family val="1"/>
        <charset val="204"/>
      </rPr>
      <t>Транзистор VN10KM-MBR -</t>
    </r>
  </si>
  <si>
    <r>
      <rPr>
        <sz val="10"/>
        <rFont val="Times New Roman"/>
        <family val="1"/>
        <charset val="204"/>
      </rPr>
      <t>Транзистор VN88AFD-SLX</t>
    </r>
  </si>
  <si>
    <r>
      <rPr>
        <sz val="10"/>
        <rFont val="Times New Roman"/>
        <family val="1"/>
        <charset val="204"/>
      </rPr>
      <t>Транзистор кт 3132а-2</t>
    </r>
  </si>
  <si>
    <r>
      <rPr>
        <sz val="10"/>
        <rFont val="Times New Roman"/>
        <family val="1"/>
        <charset val="204"/>
      </rPr>
      <t>Транзистор мп-16а</t>
    </r>
  </si>
  <si>
    <r>
      <rPr>
        <sz val="10"/>
        <rFont val="Times New Roman"/>
        <family val="1"/>
        <charset val="204"/>
      </rPr>
      <t>Транзистор МП-21</t>
    </r>
  </si>
  <si>
    <r>
      <rPr>
        <sz val="10"/>
        <rFont val="Times New Roman"/>
        <family val="1"/>
        <charset val="204"/>
      </rPr>
      <t>Транзистор п-4ам</t>
    </r>
  </si>
  <si>
    <r>
      <rPr>
        <sz val="10"/>
        <rFont val="Times New Roman"/>
        <family val="1"/>
        <charset val="204"/>
      </rPr>
      <t>Транзистор п-602аи</t>
    </r>
  </si>
  <si>
    <r>
      <rPr>
        <sz val="10"/>
        <rFont val="Times New Roman"/>
        <family val="1"/>
        <charset val="204"/>
      </rPr>
      <t>Транзистор п216а 6341133985</t>
    </r>
  </si>
  <si>
    <r>
      <rPr>
        <sz val="10"/>
        <rFont val="Times New Roman"/>
        <family val="1"/>
        <charset val="204"/>
      </rPr>
      <t>Транзистор п216в 6341134005</t>
    </r>
  </si>
  <si>
    <r>
      <rPr>
        <sz val="10"/>
        <rFont val="Times New Roman"/>
        <family val="1"/>
        <charset val="204"/>
      </rPr>
      <t>Транзистор п216г 6341134015</t>
    </r>
  </si>
  <si>
    <r>
      <rPr>
        <sz val="10"/>
        <rFont val="Times New Roman"/>
        <family val="1"/>
        <charset val="204"/>
      </rPr>
      <t>Транзистор п217а 6341134045</t>
    </r>
  </si>
  <si>
    <r>
      <rPr>
        <sz val="10"/>
        <rFont val="Times New Roman"/>
        <family val="1"/>
        <charset val="204"/>
      </rPr>
      <t>Транзистор п27а 6341122125</t>
    </r>
  </si>
  <si>
    <r>
      <rPr>
        <sz val="10"/>
        <rFont val="Times New Roman"/>
        <family val="1"/>
        <charset val="204"/>
      </rPr>
      <t>ТранзисторBD 140-MBR</t>
    </r>
  </si>
  <si>
    <r>
      <rPr>
        <sz val="10"/>
        <rFont val="Times New Roman"/>
        <family val="1"/>
        <charset val="204"/>
      </rPr>
      <t>Трансформатор вращ. ВТ-1 И6.713.010</t>
    </r>
  </si>
  <si>
    <r>
      <rPr>
        <sz val="10"/>
        <rFont val="Times New Roman"/>
        <family val="1"/>
        <charset val="204"/>
      </rPr>
      <t>Трансформатор вращ. ВТ-1 И6.713.014</t>
    </r>
  </si>
  <si>
    <r>
      <rPr>
        <sz val="10"/>
        <rFont val="Times New Roman"/>
        <family val="1"/>
        <charset val="204"/>
      </rPr>
      <t>Трансформатор вращ. ВТ-1 И6.713.016</t>
    </r>
  </si>
  <si>
    <r>
      <rPr>
        <sz val="10"/>
        <rFont val="Times New Roman"/>
        <family val="1"/>
        <charset val="204"/>
      </rPr>
      <t>Трансформатор вращ. ВТ-1 И6.713.020</t>
    </r>
  </si>
  <si>
    <r>
      <rPr>
        <sz val="10"/>
        <rFont val="Times New Roman"/>
        <family val="1"/>
        <charset val="204"/>
      </rPr>
      <t>Трансформатор вращ. ВТ-1 И6.713.042</t>
    </r>
  </si>
  <si>
    <r>
      <rPr>
        <sz val="10"/>
        <rFont val="Times New Roman"/>
        <family val="1"/>
        <charset val="204"/>
      </rPr>
      <t>Трансформатор вращ. ВТ-2 И6.713.036</t>
    </r>
  </si>
  <si>
    <r>
      <rPr>
        <sz val="10"/>
        <rFont val="Times New Roman"/>
        <family val="1"/>
        <charset val="204"/>
      </rPr>
      <t>Трансформатор вращ. ВТ-2А И6.713.017</t>
    </r>
  </si>
  <si>
    <r>
      <rPr>
        <sz val="10"/>
        <rFont val="Times New Roman"/>
        <family val="1"/>
        <charset val="204"/>
      </rPr>
      <t>Трансформатор вращ. ВТ-2А ЛШ 3.010.034</t>
    </r>
  </si>
  <si>
    <r>
      <rPr>
        <sz val="10"/>
        <rFont val="Times New Roman"/>
        <family val="1"/>
        <charset val="204"/>
      </rPr>
      <t>Трансформатор вращ. ВТ-2А ЛШ 3.010.041</t>
    </r>
  </si>
  <si>
    <r>
      <rPr>
        <sz val="10"/>
        <rFont val="Times New Roman"/>
        <family val="1"/>
        <charset val="204"/>
      </rPr>
      <t>Трансформатор вращ. ВТ-3А ЛШ 3.010.021</t>
    </r>
  </si>
  <si>
    <r>
      <rPr>
        <sz val="10"/>
        <rFont val="Times New Roman"/>
        <family val="1"/>
        <charset val="204"/>
      </rPr>
      <t>Трансформатор вращ. ВТ-3А ЛШ 3.010.026</t>
    </r>
  </si>
  <si>
    <r>
      <rPr>
        <sz val="10"/>
        <rFont val="Times New Roman"/>
        <family val="1"/>
        <charset val="204"/>
      </rPr>
      <t>Трансформатор вращ. ВТ-5 КФ 3.031.048</t>
    </r>
  </si>
  <si>
    <r>
      <rPr>
        <sz val="10"/>
        <rFont val="Times New Roman"/>
        <family val="1"/>
        <charset val="204"/>
      </rPr>
      <t>Трансформатор вращ. ВТ-5 КФ 3.031.104</t>
    </r>
  </si>
  <si>
    <r>
      <rPr>
        <sz val="10"/>
        <rFont val="Times New Roman"/>
        <family val="1"/>
        <charset val="204"/>
      </rPr>
      <t>Трансформатор вращ. МВТ-2А ЛШ 3.010.061</t>
    </r>
  </si>
  <si>
    <r>
      <rPr>
        <sz val="10"/>
        <rFont val="Times New Roman"/>
        <family val="1"/>
        <charset val="204"/>
      </rPr>
      <t>Трансформатор вращ. МВТ-3А ЛШ 3.010.028</t>
    </r>
  </si>
  <si>
    <r>
      <rPr>
        <sz val="10"/>
        <rFont val="Times New Roman"/>
        <family val="1"/>
        <charset val="204"/>
      </rPr>
      <t>Трансформатор вращ. МВТ-3А ЛШ 3.010.029</t>
    </r>
  </si>
  <si>
    <r>
      <rPr>
        <sz val="10"/>
        <rFont val="Times New Roman"/>
        <family val="1"/>
        <charset val="204"/>
      </rPr>
      <t>Трансформатор вращ. МТ-5 КФ 3.031.059</t>
    </r>
  </si>
  <si>
    <r>
      <rPr>
        <sz val="10"/>
        <rFont val="Times New Roman"/>
        <family val="1"/>
        <charset val="204"/>
      </rPr>
      <t>Трансформатор вращ. СКВТ ЛШ 3.010.020</t>
    </r>
  </si>
  <si>
    <r>
      <rPr>
        <sz val="10"/>
        <rFont val="Times New Roman"/>
        <family val="1"/>
        <charset val="204"/>
      </rPr>
      <t>Трансформатор вращ.ВТ 2А ЛШ 3010050</t>
    </r>
  </si>
  <si>
    <r>
      <rPr>
        <sz val="10"/>
        <rFont val="Times New Roman"/>
        <family val="1"/>
        <charset val="204"/>
      </rPr>
      <t>Трансформатор вращающийся ВТ- 5 ЛШЗ.010..527-02 кл.т.Б по ЕФО.303.006ТУ</t>
    </r>
  </si>
  <si>
    <r>
      <rPr>
        <sz val="10"/>
        <rFont val="Times New Roman"/>
        <family val="1"/>
        <charset val="204"/>
      </rPr>
      <t>Трансформатор вращающийся импульсный 5ВТ-И ЛШЗ.010.387 по ЛШЗ.010.387ТУ</t>
    </r>
  </si>
  <si>
    <r>
      <rPr>
        <sz val="10"/>
        <rFont val="Times New Roman"/>
        <family val="1"/>
        <charset val="204"/>
      </rPr>
      <t>Трансформатор мит-4в</t>
    </r>
  </si>
  <si>
    <r>
      <rPr>
        <sz val="10"/>
        <rFont val="Times New Roman"/>
        <family val="1"/>
        <charset val="204"/>
      </rPr>
      <t>Трансформатор т0,5-1</t>
    </r>
  </si>
  <si>
    <r>
      <rPr>
        <sz val="10"/>
        <rFont val="Times New Roman"/>
        <family val="1"/>
        <charset val="204"/>
      </rPr>
      <t>Трансформатор ТА 247-220-400</t>
    </r>
  </si>
  <si>
    <r>
      <rPr>
        <sz val="10"/>
        <rFont val="Times New Roman"/>
        <family val="1"/>
        <charset val="204"/>
      </rPr>
      <t>Трансформатор та-136 220 400</t>
    </r>
  </si>
  <si>
    <r>
      <rPr>
        <sz val="10"/>
        <rFont val="Times New Roman"/>
        <family val="1"/>
        <charset val="204"/>
      </rPr>
      <t>Трансформатор ТА113-220-400</t>
    </r>
  </si>
  <si>
    <r>
      <rPr>
        <sz val="10"/>
        <rFont val="Times New Roman"/>
        <family val="1"/>
        <charset val="204"/>
      </rPr>
      <t>Трансформатор ТА137-220-400</t>
    </r>
  </si>
  <si>
    <r>
      <rPr>
        <sz val="10"/>
        <rFont val="Times New Roman"/>
        <family val="1"/>
        <charset val="204"/>
      </rPr>
      <t>Трансформатор ТА167-220-400</t>
    </r>
  </si>
  <si>
    <r>
      <rPr>
        <sz val="10"/>
        <rFont val="Times New Roman"/>
        <family val="1"/>
        <charset val="204"/>
      </rPr>
      <t>Трансформатор ТА55-127/220-50</t>
    </r>
  </si>
  <si>
    <r>
      <rPr>
        <sz val="10"/>
        <rFont val="Times New Roman"/>
        <family val="1"/>
        <charset val="204"/>
      </rPr>
      <t>Трансформатор ТВ1-10 220-400В</t>
    </r>
  </si>
  <si>
    <r>
      <rPr>
        <sz val="10"/>
        <rFont val="Times New Roman"/>
        <family val="1"/>
        <charset val="204"/>
      </rPr>
      <t>Трансформатор тдкс-8</t>
    </r>
  </si>
  <si>
    <r>
      <rPr>
        <sz val="10"/>
        <rFont val="Times New Roman"/>
        <family val="1"/>
        <charset val="204"/>
      </rPr>
      <t>Трансформатор ТКЛМ-0,5 100/5</t>
    </r>
  </si>
  <si>
    <r>
      <rPr>
        <sz val="10"/>
        <rFont val="Times New Roman"/>
        <family val="1"/>
        <charset val="204"/>
      </rPr>
      <t>Трансформатор ТКЛМ-0,5 200/5</t>
    </r>
  </si>
  <si>
    <r>
      <rPr>
        <sz val="10"/>
        <rFont val="Times New Roman"/>
        <family val="1"/>
        <charset val="204"/>
      </rPr>
      <t>Трансформатор тн-36 220-400</t>
    </r>
  </si>
  <si>
    <r>
      <rPr>
        <sz val="10"/>
        <rFont val="Times New Roman"/>
        <family val="1"/>
        <charset val="204"/>
      </rPr>
      <t>Трансформатор тн-59-220-400</t>
    </r>
  </si>
  <si>
    <r>
      <rPr>
        <sz val="10"/>
        <rFont val="Times New Roman"/>
        <family val="1"/>
        <charset val="204"/>
      </rPr>
      <t>Трансформатор ТН2-220-400В</t>
    </r>
  </si>
  <si>
    <r>
      <rPr>
        <sz val="10"/>
        <rFont val="Times New Roman"/>
        <family val="1"/>
        <charset val="204"/>
      </rPr>
      <t>Трансформатор ТН48-115-400 ШЛ10х12.5</t>
    </r>
  </si>
  <si>
    <r>
      <rPr>
        <sz val="10"/>
        <rFont val="Times New Roman"/>
        <family val="1"/>
        <charset val="204"/>
      </rPr>
      <t>Трансформатор ТН48-220-400</t>
    </r>
  </si>
  <si>
    <r>
      <rPr>
        <sz val="10"/>
        <rFont val="Times New Roman"/>
        <family val="1"/>
        <charset val="204"/>
      </rPr>
      <t>Трансформатор ТПП147-220-400</t>
    </r>
  </si>
  <si>
    <r>
      <rPr>
        <sz val="10"/>
        <rFont val="Times New Roman"/>
        <family val="1"/>
        <charset val="204"/>
      </rPr>
      <t>Трансформатор ТПП281-220-400 5</t>
    </r>
  </si>
  <si>
    <r>
      <rPr>
        <sz val="10"/>
        <rFont val="Times New Roman"/>
        <family val="1"/>
        <charset val="204"/>
      </rPr>
      <t>Трансформатор ТПП305-2220-400</t>
    </r>
  </si>
  <si>
    <r>
      <rPr>
        <sz val="10"/>
        <rFont val="Times New Roman"/>
        <family val="1"/>
        <charset val="204"/>
      </rPr>
      <t>Трансформатор ТПП381-220-400</t>
    </r>
  </si>
  <si>
    <r>
      <rPr>
        <sz val="10"/>
        <rFont val="Times New Roman"/>
        <family val="1"/>
        <charset val="204"/>
      </rPr>
      <t>Трансформатор тр 115-220-400</t>
    </r>
  </si>
  <si>
    <r>
      <rPr>
        <sz val="10"/>
        <rFont val="Times New Roman"/>
        <family val="1"/>
        <charset val="204"/>
      </rPr>
      <t>Трансформатор ТР117-220-400</t>
    </r>
  </si>
  <si>
    <r>
      <rPr>
        <sz val="10"/>
        <rFont val="Times New Roman"/>
        <family val="1"/>
        <charset val="204"/>
      </rPr>
      <t>Трансформатор ТР156-220-400В</t>
    </r>
  </si>
  <si>
    <r>
      <rPr>
        <sz val="10"/>
        <rFont val="Times New Roman"/>
        <family val="1"/>
        <charset val="204"/>
      </rPr>
      <t>Трансформатор ТШ-0,66</t>
    </r>
  </si>
  <si>
    <r>
      <rPr>
        <sz val="10"/>
        <rFont val="Times New Roman"/>
        <family val="1"/>
        <charset val="204"/>
      </rPr>
      <t>Тумблер  Т2-1</t>
    </r>
  </si>
  <si>
    <r>
      <rPr>
        <sz val="10"/>
        <rFont val="Times New Roman"/>
        <family val="1"/>
        <charset val="204"/>
      </rPr>
      <t>Тумблер п2т-11</t>
    </r>
  </si>
  <si>
    <r>
      <rPr>
        <sz val="10"/>
        <rFont val="Times New Roman"/>
        <family val="1"/>
        <charset val="204"/>
      </rPr>
      <t>Тумблер П2Т-3</t>
    </r>
  </si>
  <si>
    <r>
      <rPr>
        <sz val="10"/>
        <rFont val="Times New Roman"/>
        <family val="1"/>
        <charset val="204"/>
      </rPr>
      <t>Тумблер ПМ22-2</t>
    </r>
  </si>
  <si>
    <r>
      <rPr>
        <sz val="10"/>
        <rFont val="Times New Roman"/>
        <family val="1"/>
        <charset val="204"/>
      </rPr>
      <t>Тумблер ПТ-24В</t>
    </r>
  </si>
  <si>
    <r>
      <rPr>
        <sz val="10"/>
        <rFont val="Times New Roman"/>
        <family val="1"/>
        <charset val="204"/>
      </rPr>
      <t>Тумблер ПТ2-40В</t>
    </r>
  </si>
  <si>
    <r>
      <rPr>
        <sz val="10"/>
        <rFont val="Times New Roman"/>
        <family val="1"/>
        <charset val="204"/>
      </rPr>
      <t>Тумблер ПТ26-1</t>
    </r>
  </si>
  <si>
    <r>
      <rPr>
        <sz val="10"/>
        <rFont val="Times New Roman"/>
        <family val="1"/>
        <charset val="204"/>
      </rPr>
      <t>Тумблер ПТ26-1В; 2В</t>
    </r>
  </si>
  <si>
    <r>
      <rPr>
        <sz val="10"/>
        <rFont val="Times New Roman"/>
        <family val="1"/>
        <charset val="204"/>
      </rPr>
      <t>Тумблер ПТ8-7В</t>
    </r>
  </si>
  <si>
    <r>
      <rPr>
        <sz val="10"/>
        <rFont val="Times New Roman"/>
        <family val="1"/>
        <charset val="204"/>
      </rPr>
      <t>Тумблер т-1-т</t>
    </r>
  </si>
  <si>
    <r>
      <rPr>
        <sz val="10"/>
        <rFont val="Times New Roman"/>
        <family val="1"/>
        <charset val="204"/>
      </rPr>
      <t>Тумблер т-2</t>
    </r>
  </si>
  <si>
    <r>
      <rPr>
        <sz val="10"/>
        <rFont val="Times New Roman"/>
        <family val="1"/>
        <charset val="204"/>
      </rPr>
      <t>Тумблер т-2-с</t>
    </r>
  </si>
  <si>
    <r>
      <rPr>
        <sz val="10"/>
        <rFont val="Times New Roman"/>
        <family val="1"/>
        <charset val="204"/>
      </rPr>
      <t>Тумблер Т-3</t>
    </r>
  </si>
  <si>
    <r>
      <rPr>
        <sz val="10"/>
        <rFont val="Times New Roman"/>
        <family val="1"/>
        <charset val="204"/>
      </rPr>
      <t>Тумблер тв-1-1</t>
    </r>
  </si>
  <si>
    <r>
      <rPr>
        <sz val="10"/>
        <rFont val="Times New Roman"/>
        <family val="1"/>
        <charset val="204"/>
      </rPr>
      <t>Тумблер тв1-2</t>
    </r>
  </si>
  <si>
    <r>
      <rPr>
        <sz val="10"/>
        <rFont val="Times New Roman"/>
        <family val="1"/>
        <charset val="204"/>
      </rPr>
      <t>Тумблер тв1-4</t>
    </r>
  </si>
  <si>
    <r>
      <rPr>
        <sz val="10"/>
        <rFont val="Times New Roman"/>
        <family val="1"/>
        <charset val="204"/>
      </rPr>
      <t>Тумблер ТП1-2 6315113145</t>
    </r>
  </si>
  <si>
    <r>
      <rPr>
        <sz val="10"/>
        <rFont val="Times New Roman"/>
        <family val="1"/>
        <charset val="204"/>
      </rPr>
      <t>Фазовращатель ИФ-119</t>
    </r>
  </si>
  <si>
    <r>
      <rPr>
        <sz val="10"/>
        <rFont val="Times New Roman"/>
        <family val="1"/>
        <charset val="204"/>
      </rPr>
      <t>Фильтр полосовой фп1р8-63-02</t>
    </r>
  </si>
  <si>
    <r>
      <rPr>
        <sz val="10"/>
        <rFont val="Times New Roman"/>
        <family val="1"/>
        <charset val="204"/>
      </rPr>
      <t>Фильтр фп1п 63-01</t>
    </r>
  </si>
  <si>
    <r>
      <rPr>
        <sz val="10"/>
        <rFont val="Times New Roman"/>
        <family val="1"/>
        <charset val="204"/>
      </rPr>
      <t>Фильтр фп1п8 62-01</t>
    </r>
  </si>
  <si>
    <r>
      <rPr>
        <sz val="10"/>
        <rFont val="Times New Roman"/>
        <family val="1"/>
        <charset val="204"/>
      </rPr>
      <t>Фильтр фп1п8 62-02</t>
    </r>
  </si>
  <si>
    <r>
      <rPr>
        <sz val="10"/>
        <rFont val="Times New Roman"/>
        <family val="1"/>
        <charset val="204"/>
      </rPr>
      <t>Фонарь МФС-1 красный</t>
    </r>
  </si>
  <si>
    <r>
      <rPr>
        <sz val="10"/>
        <rFont val="Times New Roman"/>
        <family val="1"/>
        <charset val="204"/>
      </rPr>
      <t>Фонарь МФС-2 белый</t>
    </r>
  </si>
  <si>
    <r>
      <rPr>
        <sz val="10"/>
        <rFont val="Times New Roman"/>
        <family val="1"/>
        <charset val="204"/>
      </rPr>
      <t>Фонарь МФС-2 зеленый</t>
    </r>
  </si>
  <si>
    <r>
      <rPr>
        <sz val="10"/>
        <rFont val="Times New Roman"/>
        <family val="1"/>
        <charset val="204"/>
      </rPr>
      <t>Фонарь МФС-2 красный</t>
    </r>
  </si>
  <si>
    <r>
      <rPr>
        <sz val="10"/>
        <rFont val="Times New Roman"/>
        <family val="1"/>
        <charset val="204"/>
      </rPr>
      <t>Фонарь СЛЦ-77</t>
    </r>
  </si>
  <si>
    <r>
      <rPr>
        <sz val="10"/>
        <rFont val="Times New Roman"/>
        <family val="1"/>
        <charset val="204"/>
      </rPr>
      <t>Фонарь ФМ-1-зеленый</t>
    </r>
  </si>
  <si>
    <r>
      <rPr>
        <sz val="10"/>
        <rFont val="Times New Roman"/>
        <family val="1"/>
        <charset val="204"/>
      </rPr>
      <t>Фонарь ФМ-1-красный</t>
    </r>
  </si>
  <si>
    <r>
      <rPr>
        <sz val="10"/>
        <rFont val="Times New Roman"/>
        <family val="1"/>
        <charset val="204"/>
      </rPr>
      <t>Фонарь ФМ-1белый</t>
    </r>
  </si>
  <si>
    <r>
      <rPr>
        <sz val="10"/>
        <rFont val="Times New Roman"/>
        <family val="1"/>
        <charset val="204"/>
      </rPr>
      <t>Фонарь ФРМ-1-Б</t>
    </r>
  </si>
  <si>
    <r>
      <rPr>
        <sz val="10"/>
        <rFont val="Times New Roman"/>
        <family val="1"/>
        <charset val="204"/>
      </rPr>
      <t>Фонарь ФШМ-1</t>
    </r>
  </si>
  <si>
    <r>
      <rPr>
        <sz val="10"/>
        <rFont val="Times New Roman"/>
        <family val="1"/>
        <charset val="204"/>
      </rPr>
      <t>Фонарь фшм-3</t>
    </r>
  </si>
  <si>
    <r>
      <rPr>
        <sz val="10"/>
        <rFont val="Times New Roman"/>
        <family val="1"/>
        <charset val="204"/>
      </rPr>
      <t>Фонарь фшм-3в</t>
    </r>
  </si>
  <si>
    <r>
      <rPr>
        <sz val="10"/>
        <rFont val="Times New Roman"/>
        <family val="1"/>
        <charset val="204"/>
      </rPr>
      <t>Фоторезистор СФ3-2Б"5"</t>
    </r>
  </si>
  <si>
    <r>
      <rPr>
        <sz val="10"/>
        <rFont val="Times New Roman"/>
        <family val="1"/>
        <charset val="204"/>
      </rPr>
      <t>Фототранзистор ФТ-1К-01</t>
    </r>
  </si>
  <si>
    <r>
      <rPr>
        <sz val="10"/>
        <rFont val="Times New Roman"/>
        <family val="1"/>
        <charset val="204"/>
      </rPr>
      <t>Шайба 04,65Г,016 ГОСТ 10462-81
внутр.</t>
    </r>
  </si>
  <si>
    <r>
      <rPr>
        <sz val="10"/>
        <rFont val="Times New Roman"/>
        <family val="1"/>
        <charset val="204"/>
      </rPr>
      <t>Эвп 0,3б 65-135</t>
    </r>
  </si>
  <si>
    <r>
      <rPr>
        <sz val="10"/>
        <rFont val="Times New Roman"/>
        <family val="1"/>
        <charset val="204"/>
      </rPr>
      <t>Эвп 0,85б-5,5-12 6343116015</t>
    </r>
  </si>
  <si>
    <r>
      <rPr>
        <sz val="10"/>
        <rFont val="Times New Roman"/>
        <family val="1"/>
        <charset val="204"/>
      </rPr>
      <t>ЭВП 1ж29б-в</t>
    </r>
  </si>
  <si>
    <r>
      <rPr>
        <sz val="10"/>
        <rFont val="Times New Roman"/>
        <family val="1"/>
        <charset val="204"/>
      </rPr>
      <t>ЭВП 6 Д 6 А-В</t>
    </r>
  </si>
  <si>
    <r>
      <rPr>
        <sz val="10"/>
        <rFont val="Times New Roman"/>
        <family val="1"/>
        <charset val="204"/>
      </rPr>
      <t>ЭВП 6Ж 10Б-В</t>
    </r>
  </si>
  <si>
    <r>
      <rPr>
        <sz val="10"/>
        <rFont val="Times New Roman"/>
        <family val="1"/>
        <charset val="204"/>
      </rPr>
      <t>ЭВП 6Ж 2П-ЕВ</t>
    </r>
  </si>
  <si>
    <r>
      <rPr>
        <sz val="10"/>
        <rFont val="Times New Roman"/>
        <family val="1"/>
        <charset val="204"/>
      </rPr>
      <t>Эвп 6ж3п-е 6343100845</t>
    </r>
  </si>
  <si>
    <r>
      <rPr>
        <sz val="10"/>
        <rFont val="Times New Roman"/>
        <family val="1"/>
        <charset val="204"/>
      </rPr>
      <t>Эвп 6к14б-в 6343103055</t>
    </r>
  </si>
  <si>
    <r>
      <rPr>
        <sz val="10"/>
        <rFont val="Times New Roman"/>
        <family val="1"/>
        <charset val="204"/>
      </rPr>
      <t>Эвп 6к16б-в 6343103075</t>
    </r>
  </si>
  <si>
    <r>
      <rPr>
        <sz val="10"/>
        <rFont val="Times New Roman"/>
        <family val="1"/>
        <charset val="204"/>
      </rPr>
      <t>ЭВП 6Н 28Б-В</t>
    </r>
  </si>
  <si>
    <r>
      <rPr>
        <sz val="10"/>
        <rFont val="Times New Roman"/>
        <family val="1"/>
        <charset val="204"/>
      </rPr>
      <t>ЭВП 6Н-2П</t>
    </r>
  </si>
  <si>
    <r>
      <rPr>
        <sz val="10"/>
        <rFont val="Times New Roman"/>
        <family val="1"/>
        <charset val="204"/>
      </rPr>
      <t>ЭВП 6Н1П-ВИ-ЕВ</t>
    </r>
  </si>
  <si>
    <r>
      <rPr>
        <sz val="10"/>
        <rFont val="Times New Roman"/>
        <family val="1"/>
        <charset val="204"/>
      </rPr>
      <t>ЭВП 6П37Н-В</t>
    </r>
  </si>
  <si>
    <r>
      <rPr>
        <sz val="10"/>
        <rFont val="Times New Roman"/>
        <family val="1"/>
        <charset val="204"/>
      </rPr>
      <t>Эвп 6п43п-е 6343101521</t>
    </r>
  </si>
  <si>
    <r>
      <rPr>
        <sz val="10"/>
        <rFont val="Times New Roman"/>
        <family val="1"/>
        <charset val="204"/>
      </rPr>
      <t>ЭВП 6С 4П-ЕВ</t>
    </r>
  </si>
  <si>
    <r>
      <rPr>
        <sz val="10"/>
        <rFont val="Times New Roman"/>
        <family val="1"/>
        <charset val="204"/>
      </rPr>
      <t>ЭВП 6Х 2П-ЕВ</t>
    </r>
  </si>
  <si>
    <r>
      <rPr>
        <sz val="10"/>
        <rFont val="Times New Roman"/>
        <family val="1"/>
        <charset val="204"/>
      </rPr>
      <t>ЭВП В1-0,15/55</t>
    </r>
  </si>
  <si>
    <r>
      <rPr>
        <sz val="10"/>
        <rFont val="Times New Roman"/>
        <family val="1"/>
        <charset val="204"/>
      </rPr>
      <t>ЭВП ВИ-1-50/25</t>
    </r>
  </si>
  <si>
    <r>
      <rPr>
        <sz val="10"/>
        <rFont val="Times New Roman"/>
        <family val="1"/>
        <charset val="204"/>
      </rPr>
      <t>ЭВП ГИ-12Б</t>
    </r>
  </si>
  <si>
    <r>
      <rPr>
        <sz val="10"/>
        <rFont val="Times New Roman"/>
        <family val="1"/>
        <charset val="204"/>
      </rPr>
      <t>ЭВП ГИ-150</t>
    </r>
  </si>
  <si>
    <r>
      <rPr>
        <sz val="10"/>
        <rFont val="Times New Roman"/>
        <family val="1"/>
        <charset val="204"/>
      </rPr>
      <t>ЭВП ГИ-15Б</t>
    </r>
  </si>
  <si>
    <r>
      <rPr>
        <sz val="10"/>
        <rFont val="Times New Roman"/>
        <family val="1"/>
        <charset val="204"/>
      </rPr>
      <t>Эвп ги-30 6343108305</t>
    </r>
  </si>
  <si>
    <r>
      <rPr>
        <sz val="10"/>
        <rFont val="Times New Roman"/>
        <family val="1"/>
        <charset val="204"/>
      </rPr>
      <t>Эвп ги-70б 6343107895</t>
    </r>
  </si>
  <si>
    <r>
      <rPr>
        <sz val="10"/>
        <rFont val="Times New Roman"/>
        <family val="1"/>
        <charset val="204"/>
      </rPr>
      <t>ЭВП ГИ-7Б</t>
    </r>
  </si>
  <si>
    <r>
      <rPr>
        <sz val="10"/>
        <rFont val="Times New Roman"/>
        <family val="1"/>
        <charset val="204"/>
      </rPr>
      <t>Эвп ги-8</t>
    </r>
  </si>
  <si>
    <r>
      <rPr>
        <sz val="10"/>
        <rFont val="Times New Roman"/>
        <family val="1"/>
        <charset val="204"/>
      </rPr>
      <t>Эвп гк-71</t>
    </r>
  </si>
  <si>
    <r>
      <rPr>
        <sz val="10"/>
        <rFont val="Times New Roman"/>
        <family val="1"/>
        <charset val="204"/>
      </rPr>
      <t>Эвп гми-30 6343108425</t>
    </r>
  </si>
  <si>
    <r>
      <rPr>
        <sz val="10"/>
        <rFont val="Times New Roman"/>
        <family val="1"/>
        <charset val="204"/>
      </rPr>
      <t>Эвп гми-4б 6343108395</t>
    </r>
  </si>
  <si>
    <r>
      <rPr>
        <sz val="10"/>
        <rFont val="Times New Roman"/>
        <family val="1"/>
        <charset val="204"/>
      </rPr>
      <t>Эвп гми-5 6343108405</t>
    </r>
  </si>
  <si>
    <r>
      <rPr>
        <sz val="10"/>
        <rFont val="Times New Roman"/>
        <family val="1"/>
        <charset val="204"/>
      </rPr>
      <t>Эвп гми-6 6343108185</t>
    </r>
  </si>
  <si>
    <r>
      <rPr>
        <sz val="10"/>
        <rFont val="Times New Roman"/>
        <family val="1"/>
        <charset val="204"/>
      </rPr>
      <t>ЭВП ГМИ-7</t>
    </r>
  </si>
  <si>
    <r>
      <rPr>
        <sz val="10"/>
        <rFont val="Times New Roman"/>
        <family val="1"/>
        <charset val="204"/>
      </rPr>
      <t>Эвп гс-30 6343107615</t>
    </r>
  </si>
  <si>
    <r>
      <rPr>
        <sz val="10"/>
        <rFont val="Times New Roman"/>
        <family val="1"/>
        <charset val="204"/>
      </rPr>
      <t>ЭВП ГУ-17</t>
    </r>
  </si>
  <si>
    <r>
      <rPr>
        <sz val="10"/>
        <rFont val="Times New Roman"/>
        <family val="1"/>
        <charset val="204"/>
      </rPr>
      <t>ЭВП ГУ-19-1</t>
    </r>
  </si>
  <si>
    <r>
      <rPr>
        <sz val="10"/>
        <rFont val="Times New Roman"/>
        <family val="1"/>
        <charset val="204"/>
      </rPr>
      <t>Эвп гу-29 6343106195</t>
    </r>
  </si>
  <si>
    <r>
      <rPr>
        <sz val="10"/>
        <rFont val="Times New Roman"/>
        <family val="1"/>
        <charset val="204"/>
      </rPr>
      <t>Эвп гу-32 6343106125</t>
    </r>
  </si>
  <si>
    <r>
      <rPr>
        <sz val="10"/>
        <rFont val="Times New Roman"/>
        <family val="1"/>
        <charset val="204"/>
      </rPr>
      <t>ЭВП ГУ-81</t>
    </r>
  </si>
  <si>
    <r>
      <rPr>
        <sz val="10"/>
        <rFont val="Times New Roman"/>
        <family val="1"/>
        <charset val="204"/>
      </rPr>
      <t>ЭВП ГШ-5</t>
    </r>
  </si>
  <si>
    <r>
      <rPr>
        <sz val="10"/>
        <rFont val="Times New Roman"/>
        <family val="1"/>
        <charset val="204"/>
      </rPr>
      <t>Эвп ин-1</t>
    </r>
  </si>
  <si>
    <r>
      <rPr>
        <sz val="10"/>
        <rFont val="Times New Roman"/>
        <family val="1"/>
        <charset val="204"/>
      </rPr>
      <t>Эвп ин-12а 6349550775</t>
    </r>
  </si>
  <si>
    <r>
      <rPr>
        <sz val="10"/>
        <rFont val="Times New Roman"/>
        <family val="1"/>
        <charset val="204"/>
      </rPr>
      <t>Эвп ин-12б</t>
    </r>
  </si>
  <si>
    <r>
      <rPr>
        <sz val="10"/>
        <rFont val="Times New Roman"/>
        <family val="1"/>
        <charset val="204"/>
      </rPr>
      <t>Эвп ин-14</t>
    </r>
  </si>
  <si>
    <r>
      <rPr>
        <sz val="10"/>
        <rFont val="Times New Roman"/>
        <family val="1"/>
        <charset val="204"/>
      </rPr>
      <t>Эвп ин-15а</t>
    </r>
  </si>
  <si>
    <r>
      <rPr>
        <sz val="10"/>
        <rFont val="Times New Roman"/>
        <family val="1"/>
        <charset val="204"/>
      </rPr>
      <t>Эвп ин-15б</t>
    </r>
  </si>
  <si>
    <r>
      <rPr>
        <sz val="10"/>
        <rFont val="Times New Roman"/>
        <family val="1"/>
        <charset val="204"/>
      </rPr>
      <t>Эвп ин-2 6349550531</t>
    </r>
  </si>
  <si>
    <r>
      <rPr>
        <sz val="10"/>
        <rFont val="Times New Roman"/>
        <family val="1"/>
        <charset val="204"/>
      </rPr>
      <t>ЭВП ИН-3</t>
    </r>
  </si>
  <si>
    <r>
      <rPr>
        <sz val="10"/>
        <rFont val="Times New Roman"/>
        <family val="1"/>
        <charset val="204"/>
      </rPr>
      <t>Эвп ин-4 6349550675</t>
    </r>
  </si>
  <si>
    <r>
      <rPr>
        <sz val="10"/>
        <rFont val="Times New Roman"/>
        <family val="1"/>
        <charset val="204"/>
      </rPr>
      <t>ЭВП ИН-6</t>
    </r>
  </si>
  <si>
    <r>
      <rPr>
        <sz val="10"/>
        <rFont val="Times New Roman"/>
        <family val="1"/>
        <charset val="204"/>
      </rPr>
      <t>Эвп ин-7а</t>
    </r>
  </si>
  <si>
    <r>
      <rPr>
        <sz val="10"/>
        <rFont val="Times New Roman"/>
        <family val="1"/>
        <charset val="204"/>
      </rPr>
      <t>Эвп ин-8-2</t>
    </r>
  </si>
  <si>
    <r>
      <rPr>
        <sz val="10"/>
        <rFont val="Times New Roman"/>
        <family val="1"/>
        <charset val="204"/>
      </rPr>
      <t>Эвп ов-1</t>
    </r>
  </si>
  <si>
    <r>
      <rPr>
        <sz val="10"/>
        <rFont val="Times New Roman"/>
        <family val="1"/>
        <charset val="204"/>
      </rPr>
      <t>ЭВП СГ 301С-1</t>
    </r>
  </si>
  <si>
    <r>
      <rPr>
        <sz val="10"/>
        <rFont val="Times New Roman"/>
        <family val="1"/>
        <charset val="204"/>
      </rPr>
      <t>ЭВП ТГ-1БВ</t>
    </r>
  </si>
  <si>
    <r>
      <rPr>
        <sz val="10"/>
        <rFont val="Times New Roman"/>
        <family val="1"/>
        <charset val="204"/>
      </rPr>
      <t>ЭВП ТГИ 1-50/5</t>
    </r>
  </si>
  <si>
    <r>
      <rPr>
        <sz val="10"/>
        <rFont val="Times New Roman"/>
        <family val="1"/>
        <charset val="204"/>
      </rPr>
      <t>ЭВП ТГИ 2-260-12</t>
    </r>
  </si>
  <si>
    <r>
      <rPr>
        <sz val="10"/>
        <rFont val="Times New Roman"/>
        <family val="1"/>
        <charset val="204"/>
      </rPr>
      <t>ЭВП ТХ-16Б</t>
    </r>
  </si>
  <si>
    <r>
      <rPr>
        <sz val="10"/>
        <rFont val="Times New Roman"/>
        <family val="1"/>
        <charset val="204"/>
      </rPr>
      <t>ЭВП ТХ-2</t>
    </r>
  </si>
  <si>
    <r>
      <rPr>
        <sz val="10"/>
        <rFont val="Times New Roman"/>
        <family val="1"/>
        <charset val="204"/>
      </rPr>
      <t>Электровентилятор ДВО-0,5-400</t>
    </r>
  </si>
  <si>
    <r>
      <rPr>
        <sz val="10"/>
        <rFont val="Times New Roman"/>
        <family val="1"/>
        <charset val="204"/>
      </rPr>
      <t>Электровентилятор ДВО-302Т</t>
    </r>
  </si>
  <si>
    <r>
      <rPr>
        <sz val="10"/>
        <rFont val="Times New Roman"/>
        <family val="1"/>
        <charset val="204"/>
      </rPr>
      <t>Элт 5ло38и 6343110555</t>
    </r>
  </si>
  <si>
    <r>
      <rPr>
        <sz val="10"/>
        <rFont val="Times New Roman"/>
        <family val="1"/>
        <charset val="204"/>
      </rPr>
      <t>Элт ли214-1 6349421695</t>
    </r>
  </si>
  <si>
    <r>
      <rPr>
        <sz val="10"/>
        <rFont val="Times New Roman"/>
        <family val="1"/>
        <charset val="204"/>
      </rPr>
      <t>Элт ли237-3 6349421835</t>
    </r>
  </si>
  <si>
    <r>
      <rPr>
        <sz val="10"/>
        <rFont val="Times New Roman"/>
        <family val="1"/>
        <charset val="204"/>
      </rPr>
      <t>Рабочее место № 10006 испытания артиллерийской установки АК-230</t>
    </r>
  </si>
  <si>
    <r>
      <rPr>
        <sz val="10"/>
        <rFont val="Times New Roman"/>
        <family val="1"/>
        <charset val="204"/>
      </rPr>
      <t>Рабочее место слесаря по ремонту 5П85С, ФЛ-95 № 01013-01016</t>
    </r>
  </si>
  <si>
    <r>
      <rPr>
        <sz val="10"/>
        <rFont val="Times New Roman"/>
        <family val="1"/>
        <charset val="204"/>
      </rPr>
      <t>Рабочее место слесаря по ремонту артиллерийской установки АК-230</t>
    </r>
  </si>
  <si>
    <r>
      <rPr>
        <sz val="10"/>
        <rFont val="Times New Roman"/>
        <family val="1"/>
        <charset val="204"/>
      </rPr>
      <t>Стелаж 12-ти полочный</t>
    </r>
  </si>
  <si>
    <r>
      <rPr>
        <sz val="10"/>
        <rFont val="Times New Roman"/>
        <family val="1"/>
        <charset val="204"/>
      </rPr>
      <t>Стеллаж 3-ти полочный металлический</t>
    </r>
  </si>
  <si>
    <r>
      <rPr>
        <sz val="10"/>
        <rFont val="Times New Roman"/>
        <family val="1"/>
        <charset val="204"/>
      </rPr>
      <t>Стеллаж 4-ти полочный металлический</t>
    </r>
  </si>
  <si>
    <r>
      <rPr>
        <sz val="10"/>
        <rFont val="Times New Roman"/>
        <family val="1"/>
        <charset val="204"/>
      </rPr>
      <t>Стеллаж 5-ти полочный металлический</t>
    </r>
  </si>
  <si>
    <r>
      <rPr>
        <sz val="10"/>
        <rFont val="Times New Roman"/>
        <family val="1"/>
        <charset val="204"/>
      </rPr>
      <t>Стеллаж 6-ти полочный металлический</t>
    </r>
  </si>
  <si>
    <r>
      <rPr>
        <sz val="10"/>
        <rFont val="Times New Roman"/>
        <family val="1"/>
        <charset val="204"/>
      </rPr>
      <t>Стол - рабочее место</t>
    </r>
  </si>
  <si>
    <r>
      <rPr>
        <sz val="10"/>
        <rFont val="Times New Roman"/>
        <family val="1"/>
        <charset val="204"/>
      </rPr>
      <t>Стул-кресло металлический (кожзаменитель)</t>
    </r>
  </si>
  <si>
    <r>
      <rPr>
        <sz val="10"/>
        <rFont val="Times New Roman"/>
        <family val="1"/>
        <charset val="204"/>
      </rPr>
      <t>Тележка технологическая 2-х осная</t>
    </r>
  </si>
  <si>
    <r>
      <rPr>
        <sz val="10"/>
        <rFont val="Times New Roman"/>
        <family val="1"/>
        <charset val="204"/>
      </rPr>
      <t>Шкаф для переодевания (3-х дверный)</t>
    </r>
  </si>
  <si>
    <r>
      <rPr>
        <sz val="10"/>
        <rFont val="Times New Roman"/>
        <family val="1"/>
        <charset val="204"/>
      </rPr>
      <t>Баллон 5л - 45Д-150 кгс/см2</t>
    </r>
  </si>
  <si>
    <r>
      <rPr>
        <sz val="10"/>
        <rFont val="Times New Roman"/>
        <family val="1"/>
        <charset val="204"/>
      </rPr>
      <t>Пункт питания № 1</t>
    </r>
  </si>
  <si>
    <r>
      <rPr>
        <sz val="10"/>
        <rFont val="Times New Roman"/>
        <family val="1"/>
        <charset val="204"/>
      </rPr>
      <t>11-27/С*</t>
    </r>
  </si>
  <si>
    <r>
      <rPr>
        <sz val="10"/>
        <rFont val="Times New Roman"/>
        <family val="1"/>
        <charset val="204"/>
      </rPr>
      <t>А-012875</t>
    </r>
  </si>
  <si>
    <r>
      <rPr>
        <sz val="10"/>
        <rFont val="Times New Roman"/>
        <family val="1"/>
        <charset val="204"/>
      </rPr>
      <t>Щетка сметка дерев. 3-х рядная, 460мм</t>
    </r>
  </si>
  <si>
    <r>
      <rPr>
        <sz val="10"/>
        <rFont val="Times New Roman"/>
        <family val="1"/>
        <charset val="204"/>
      </rPr>
      <t>Индикатор ПИН-90</t>
    </r>
  </si>
  <si>
    <r>
      <rPr>
        <sz val="10"/>
        <rFont val="Times New Roman"/>
        <family val="1"/>
        <charset val="204"/>
      </rPr>
      <t>Ключ трубный рычажный "S"
№1,5"</t>
    </r>
  </si>
  <si>
    <r>
      <rPr>
        <sz val="10"/>
        <rFont val="Times New Roman"/>
        <family val="1"/>
        <charset val="204"/>
      </rPr>
      <t>Набор ключей накидных 12 шт. 6- 32мм</t>
    </r>
  </si>
  <si>
    <r>
      <rPr>
        <sz val="10"/>
        <rFont val="Times New Roman"/>
        <family val="1"/>
        <charset val="204"/>
      </rPr>
      <t>Опрессовыватель К06/70-150 мех.</t>
    </r>
  </si>
  <si>
    <r>
      <rPr>
        <sz val="10"/>
        <rFont val="Times New Roman"/>
        <family val="1"/>
        <charset val="204"/>
      </rPr>
      <t>Паяльник 80/220</t>
    </r>
  </si>
  <si>
    <r>
      <rPr>
        <sz val="10"/>
        <rFont val="Times New Roman"/>
        <family val="1"/>
        <charset val="204"/>
      </rPr>
      <t>Паяльник ЭПСН-200 Вт/220 В</t>
    </r>
  </si>
  <si>
    <r>
      <rPr>
        <sz val="10"/>
        <rFont val="Times New Roman"/>
        <family val="1"/>
        <charset val="204"/>
      </rPr>
      <t>Пистолет для силикона ПРОФИ 700 мл  арт. 2050-180700</t>
    </r>
  </si>
  <si>
    <r>
      <rPr>
        <sz val="10"/>
        <rFont val="Times New Roman"/>
        <family val="1"/>
        <charset val="204"/>
      </rPr>
      <t>Фазоискатель 125-250В</t>
    </r>
  </si>
  <si>
    <r>
      <rPr>
        <sz val="10"/>
        <rFont val="Times New Roman"/>
        <family val="1"/>
        <charset val="204"/>
      </rPr>
      <t>Тележка для тали приводная GCF 1т-6м</t>
    </r>
  </si>
  <si>
    <r>
      <rPr>
        <sz val="10"/>
        <rFont val="Times New Roman"/>
        <family val="1"/>
        <charset val="204"/>
      </rPr>
      <t>Стол 6-ти местный</t>
    </r>
  </si>
  <si>
    <r>
      <rPr>
        <sz val="10"/>
        <rFont val="Times New Roman"/>
        <family val="1"/>
        <charset val="204"/>
      </rPr>
      <t>Тумба 2-х дверная</t>
    </r>
  </si>
  <si>
    <r>
      <rPr>
        <sz val="10"/>
        <rFont val="Times New Roman"/>
        <family val="1"/>
        <charset val="204"/>
      </rPr>
      <t>Шкаф 2-х створчат.</t>
    </r>
  </si>
  <si>
    <r>
      <rPr>
        <sz val="10"/>
        <rFont val="Times New Roman"/>
        <family val="1"/>
        <charset val="204"/>
      </rPr>
      <t>Шкаф платяной 6-ти створчат.</t>
    </r>
  </si>
  <si>
    <r>
      <rPr>
        <sz val="10"/>
        <rFont val="Times New Roman"/>
        <family val="1"/>
        <charset val="204"/>
      </rPr>
      <t>Шкаф пожарный ШПК-310</t>
    </r>
  </si>
  <si>
    <r>
      <rPr>
        <sz val="10"/>
        <rFont val="Times New Roman"/>
        <family val="1"/>
        <charset val="204"/>
      </rPr>
      <t>Насос РНГ-50</t>
    </r>
  </si>
  <si>
    <r>
      <rPr>
        <sz val="10"/>
        <rFont val="Times New Roman"/>
        <family val="1"/>
        <charset val="204"/>
      </rPr>
      <t>Плитка электрическая VIGOR HX- 1006</t>
    </r>
  </si>
  <si>
    <r>
      <rPr>
        <sz val="10"/>
        <rFont val="Times New Roman"/>
        <family val="1"/>
        <charset val="204"/>
      </rPr>
      <t>Пресс гидравлический ручной ПГР- 120 (КВТ)</t>
    </r>
  </si>
  <si>
    <r>
      <rPr>
        <sz val="10"/>
        <rFont val="Times New Roman"/>
        <family val="1"/>
        <charset val="204"/>
      </rPr>
      <t>Рация MOTOROLA TLKR-T7</t>
    </r>
  </si>
  <si>
    <r>
      <rPr>
        <sz val="10"/>
        <rFont val="Times New Roman"/>
        <family val="1"/>
        <charset val="204"/>
      </rPr>
      <t>А-013450</t>
    </r>
  </si>
  <si>
    <r>
      <rPr>
        <sz val="10"/>
        <rFont val="Times New Roman"/>
        <family val="1"/>
        <charset val="204"/>
      </rPr>
      <t>Огнетушитель ОП-8</t>
    </r>
  </si>
  <si>
    <r>
      <rPr>
        <sz val="10"/>
        <rFont val="Times New Roman"/>
        <family val="1"/>
        <charset val="204"/>
      </rPr>
      <t>Зарядное устройство к рации MOTOROLA TLKR-T7</t>
    </r>
  </si>
  <si>
    <r>
      <rPr>
        <sz val="10"/>
        <rFont val="Times New Roman"/>
        <family val="1"/>
        <charset val="204"/>
      </rPr>
      <t>Кабель Gembird FTP 5e solid dray FPC-5004E-SO медь экранир/</t>
    </r>
  </si>
  <si>
    <r>
      <rPr>
        <sz val="10"/>
        <rFont val="Times New Roman"/>
        <family val="1"/>
        <charset val="204"/>
      </rPr>
      <t>Службы главного инженера - зам. исп.дир по произв.</t>
    </r>
  </si>
  <si>
    <r>
      <rPr>
        <sz val="10"/>
        <rFont val="Times New Roman"/>
        <family val="1"/>
        <charset val="204"/>
      </rPr>
      <t>Амперметр АП171 (аналог АП111Б) 0-50А</t>
    </r>
  </si>
  <si>
    <r>
      <rPr>
        <sz val="10"/>
        <rFont val="Times New Roman"/>
        <family val="1"/>
        <charset val="204"/>
      </rPr>
      <t>Амперметр М-Э8021 0-3</t>
    </r>
  </si>
  <si>
    <r>
      <rPr>
        <sz val="10"/>
        <rFont val="Times New Roman"/>
        <family val="1"/>
        <charset val="204"/>
      </rPr>
      <t>Амперметр М-Э8021 0-50</t>
    </r>
  </si>
  <si>
    <r>
      <rPr>
        <sz val="10"/>
        <rFont val="Times New Roman"/>
        <family val="1"/>
        <charset val="204"/>
      </rPr>
      <t>Амперметр М1611 0-150А</t>
    </r>
  </si>
  <si>
    <r>
      <rPr>
        <sz val="10"/>
        <rFont val="Times New Roman"/>
        <family val="1"/>
        <charset val="204"/>
      </rPr>
      <t>Амперметр М325 0-30</t>
    </r>
  </si>
  <si>
    <r>
      <rPr>
        <sz val="10"/>
        <rFont val="Times New Roman"/>
        <family val="1"/>
        <charset val="204"/>
      </rPr>
      <t>Амперметр М362 50-0-50А</t>
    </r>
  </si>
  <si>
    <r>
      <rPr>
        <sz val="10"/>
        <rFont val="Times New Roman"/>
        <family val="1"/>
        <charset val="204"/>
      </rPr>
      <t>Амперметр М4200 0-150</t>
    </r>
  </si>
  <si>
    <r>
      <rPr>
        <sz val="10"/>
        <rFont val="Times New Roman"/>
        <family val="1"/>
        <charset val="204"/>
      </rPr>
      <t>Амперметр М4200 0-3А</t>
    </r>
  </si>
  <si>
    <r>
      <rPr>
        <sz val="10"/>
        <rFont val="Times New Roman"/>
        <family val="1"/>
        <charset val="204"/>
      </rPr>
      <t>Амперметр М4202 0-100</t>
    </r>
  </si>
  <si>
    <r>
      <rPr>
        <sz val="10"/>
        <rFont val="Times New Roman"/>
        <family val="1"/>
        <charset val="204"/>
      </rPr>
      <t>Амперметр М42100 500-0-500А</t>
    </r>
  </si>
  <si>
    <r>
      <rPr>
        <sz val="10"/>
        <rFont val="Times New Roman"/>
        <family val="1"/>
        <charset val="204"/>
      </rPr>
      <t>Амперметр М42300 0-3А</t>
    </r>
  </si>
  <si>
    <r>
      <rPr>
        <sz val="10"/>
        <rFont val="Times New Roman"/>
        <family val="1"/>
        <charset val="204"/>
      </rPr>
      <t>Амперметр М42300 20-0-20</t>
    </r>
  </si>
  <si>
    <r>
      <rPr>
        <sz val="10"/>
        <rFont val="Times New Roman"/>
        <family val="1"/>
        <charset val="204"/>
      </rPr>
      <t>Амперметр М42300 500-0-500А</t>
    </r>
  </si>
  <si>
    <r>
      <rPr>
        <sz val="10"/>
        <rFont val="Times New Roman"/>
        <family val="1"/>
        <charset val="204"/>
      </rPr>
      <t>Амперметр Э-421 0-2</t>
    </r>
  </si>
  <si>
    <r>
      <rPr>
        <sz val="10"/>
        <rFont val="Times New Roman"/>
        <family val="1"/>
        <charset val="204"/>
      </rPr>
      <t>Амперметр Э-8021 0-10</t>
    </r>
  </si>
  <si>
    <r>
      <rPr>
        <sz val="10"/>
        <rFont val="Times New Roman"/>
        <family val="1"/>
        <charset val="204"/>
      </rPr>
      <t>Амперметр Э377 0-800</t>
    </r>
  </si>
  <si>
    <r>
      <rPr>
        <sz val="10"/>
        <rFont val="Times New Roman"/>
        <family val="1"/>
        <charset val="204"/>
      </rPr>
      <t>Амперметр Э421 0-50</t>
    </r>
  </si>
  <si>
    <r>
      <rPr>
        <sz val="10"/>
        <rFont val="Times New Roman"/>
        <family val="1"/>
        <charset val="204"/>
      </rPr>
      <t>Весы товарные МП 150 ВДА Ф-3 электр. платформенные, автон.НПВ-60/150кг,точ.20/50г.</t>
    </r>
  </si>
  <si>
    <r>
      <rPr>
        <sz val="10"/>
        <rFont val="Times New Roman"/>
        <family val="1"/>
        <charset val="204"/>
      </rPr>
      <t>Вольтамперметр ВА-240</t>
    </r>
  </si>
  <si>
    <r>
      <rPr>
        <sz val="10"/>
        <rFont val="Times New Roman"/>
        <family val="1"/>
        <charset val="204"/>
      </rPr>
      <t>Вольтамперметр ВА-340</t>
    </r>
  </si>
  <si>
    <r>
      <rPr>
        <sz val="10"/>
        <rFont val="Times New Roman"/>
        <family val="1"/>
        <charset val="204"/>
      </rPr>
      <t>Вольтметр М1420-1 150В</t>
    </r>
  </si>
  <si>
    <r>
      <rPr>
        <sz val="10"/>
        <rFont val="Times New Roman"/>
        <family val="1"/>
        <charset val="204"/>
      </rPr>
      <t>Вольтметр М1420-1 400В</t>
    </r>
  </si>
  <si>
    <r>
      <rPr>
        <sz val="10"/>
        <rFont val="Times New Roman"/>
        <family val="1"/>
        <charset val="204"/>
      </rPr>
      <t>Вольтметр М1420-1 50В</t>
    </r>
  </si>
  <si>
    <r>
      <rPr>
        <sz val="10"/>
        <rFont val="Times New Roman"/>
        <family val="1"/>
        <charset val="204"/>
      </rPr>
      <t>Вольтметр М145 0-250В</t>
    </r>
  </si>
  <si>
    <r>
      <rPr>
        <sz val="10"/>
        <rFont val="Times New Roman"/>
        <family val="1"/>
        <charset val="204"/>
      </rPr>
      <t>Вольтметр М2001 0-150В</t>
    </r>
  </si>
  <si>
    <r>
      <rPr>
        <sz val="10"/>
        <rFont val="Times New Roman"/>
        <family val="1"/>
        <charset val="204"/>
      </rPr>
      <t>Вольтметр М2001 0-75</t>
    </r>
  </si>
  <si>
    <r>
      <rPr>
        <sz val="10"/>
        <rFont val="Times New Roman"/>
        <family val="1"/>
        <charset val="204"/>
      </rPr>
      <t>Вольтметр М4200 0-600</t>
    </r>
  </si>
  <si>
    <r>
      <rPr>
        <sz val="10"/>
        <rFont val="Times New Roman"/>
        <family val="1"/>
        <charset val="204"/>
      </rPr>
      <t>Вольтметр М4202 0-150</t>
    </r>
  </si>
  <si>
    <r>
      <rPr>
        <sz val="10"/>
        <rFont val="Times New Roman"/>
        <family val="1"/>
        <charset val="204"/>
      </rPr>
      <t>Вольтметр М4202 0-500</t>
    </r>
  </si>
  <si>
    <r>
      <rPr>
        <sz val="10"/>
        <rFont val="Times New Roman"/>
        <family val="1"/>
        <charset val="204"/>
      </rPr>
      <t>Вольтметр М4203 0-30</t>
    </r>
  </si>
  <si>
    <r>
      <rPr>
        <sz val="10"/>
        <rFont val="Times New Roman"/>
        <family val="1"/>
        <charset val="204"/>
      </rPr>
      <t>Вольтметр М4203 0-300</t>
    </r>
  </si>
  <si>
    <r>
      <rPr>
        <sz val="10"/>
        <rFont val="Times New Roman"/>
        <family val="1"/>
        <charset val="204"/>
      </rPr>
      <t>Вольтметр М42100 0-150</t>
    </r>
  </si>
  <si>
    <r>
      <rPr>
        <sz val="10"/>
        <rFont val="Times New Roman"/>
        <family val="1"/>
        <charset val="204"/>
      </rPr>
      <t>Вольтметр М42101 0-300</t>
    </r>
  </si>
  <si>
    <r>
      <rPr>
        <sz val="10"/>
        <rFont val="Times New Roman"/>
        <family val="1"/>
        <charset val="204"/>
      </rPr>
      <t>Вольтметр М42300 0-50 В</t>
    </r>
  </si>
  <si>
    <r>
      <rPr>
        <sz val="10"/>
        <rFont val="Times New Roman"/>
        <family val="1"/>
        <charset val="204"/>
      </rPr>
      <t>Вольтметр М42301 0-150В</t>
    </r>
  </si>
  <si>
    <r>
      <rPr>
        <sz val="10"/>
        <rFont val="Times New Roman"/>
        <family val="1"/>
        <charset val="204"/>
      </rPr>
      <t>Вольтметр Ц1420-1 150В</t>
    </r>
  </si>
  <si>
    <r>
      <rPr>
        <sz val="10"/>
        <rFont val="Times New Roman"/>
        <family val="1"/>
        <charset val="204"/>
      </rPr>
      <t>Вольтметр Ц1420-1 250В</t>
    </r>
  </si>
  <si>
    <r>
      <rPr>
        <sz val="10"/>
        <rFont val="Times New Roman"/>
        <family val="1"/>
        <charset val="204"/>
      </rPr>
      <t>Вольтметр Э8035-М1 УХЛ 250В
,400-500Гц</t>
    </r>
  </si>
  <si>
    <r>
      <rPr>
        <sz val="10"/>
        <rFont val="Times New Roman"/>
        <family val="1"/>
        <charset val="204"/>
      </rPr>
      <t>Динамометр ДПУ-002 (сила)</t>
    </r>
  </si>
  <si>
    <r>
      <rPr>
        <sz val="10"/>
        <rFont val="Times New Roman"/>
        <family val="1"/>
        <charset val="204"/>
      </rPr>
      <t>Манометр авиационный МА-250М черн.отк</t>
    </r>
  </si>
  <si>
    <r>
      <rPr>
        <sz val="10"/>
        <rFont val="Times New Roman"/>
        <family val="1"/>
        <charset val="204"/>
      </rPr>
      <t>Манометр МВУ-100</t>
    </r>
  </si>
  <si>
    <r>
      <rPr>
        <sz val="10"/>
        <rFont val="Times New Roman"/>
        <family val="1"/>
        <charset val="204"/>
      </rPr>
      <t>Манометр МКр-60</t>
    </r>
  </si>
  <si>
    <r>
      <rPr>
        <sz val="10"/>
        <rFont val="Times New Roman"/>
        <family val="1"/>
        <charset val="204"/>
      </rPr>
      <t>Манометр МТП-1М 0-4 кгс/см2</t>
    </r>
  </si>
  <si>
    <r>
      <rPr>
        <sz val="10"/>
        <rFont val="Times New Roman"/>
        <family val="1"/>
        <charset val="204"/>
      </rPr>
      <t>Манометр ЭДМУ-15</t>
    </r>
  </si>
  <si>
    <r>
      <rPr>
        <sz val="10"/>
        <rFont val="Times New Roman"/>
        <family val="1"/>
        <charset val="204"/>
      </rPr>
      <t>Манометр ЭДМУ-6</t>
    </r>
  </si>
  <si>
    <r>
      <rPr>
        <sz val="10"/>
        <rFont val="Times New Roman"/>
        <family val="1"/>
        <charset val="204"/>
      </rPr>
      <t>Микроамперметр М 1692 0-200 мкА</t>
    </r>
  </si>
  <si>
    <r>
      <rPr>
        <sz val="10"/>
        <rFont val="Times New Roman"/>
        <family val="1"/>
        <charset val="204"/>
      </rPr>
      <t>Микроамперметр М2001 0-500</t>
    </r>
  </si>
  <si>
    <r>
      <rPr>
        <sz val="10"/>
        <rFont val="Times New Roman"/>
        <family val="1"/>
        <charset val="204"/>
      </rPr>
      <t>Микроамперметр М2001 0-50мкА</t>
    </r>
  </si>
  <si>
    <r>
      <rPr>
        <sz val="10"/>
        <rFont val="Times New Roman"/>
        <family val="1"/>
        <charset val="204"/>
      </rPr>
      <t>Микроамперметр М2003 50-0-50</t>
    </r>
  </si>
  <si>
    <r>
      <rPr>
        <sz val="10"/>
        <rFont val="Times New Roman"/>
        <family val="1"/>
        <charset val="204"/>
      </rPr>
      <t>Микроамперметр м2027-М1 0- 200мкА</t>
    </r>
  </si>
  <si>
    <r>
      <rPr>
        <sz val="10"/>
        <rFont val="Times New Roman"/>
        <family val="1"/>
        <charset val="204"/>
      </rPr>
      <t>Микроамперметр М4204 0-100</t>
    </r>
  </si>
  <si>
    <r>
      <rPr>
        <sz val="10"/>
        <rFont val="Times New Roman"/>
        <family val="1"/>
        <charset val="204"/>
      </rPr>
      <t>Микроамперметр М4204 0-500</t>
    </r>
  </si>
  <si>
    <r>
      <rPr>
        <sz val="10"/>
        <rFont val="Times New Roman"/>
        <family val="1"/>
        <charset val="204"/>
      </rPr>
      <t>Микроамперметр М4205 0-200</t>
    </r>
  </si>
  <si>
    <r>
      <rPr>
        <sz val="10"/>
        <rFont val="Times New Roman"/>
        <family val="1"/>
        <charset val="204"/>
      </rPr>
      <t>Микроамперметр М4205 0-300</t>
    </r>
  </si>
  <si>
    <r>
      <rPr>
        <sz val="10"/>
        <rFont val="Times New Roman"/>
        <family val="1"/>
        <charset val="204"/>
      </rPr>
      <t>Микроамперметр М4228, 0-200мкА</t>
    </r>
  </si>
  <si>
    <r>
      <rPr>
        <sz val="10"/>
        <rFont val="Times New Roman"/>
        <family val="1"/>
        <charset val="204"/>
      </rPr>
      <t>Микроамперметр М42306 0-1000</t>
    </r>
  </si>
  <si>
    <r>
      <rPr>
        <sz val="10"/>
        <rFont val="Times New Roman"/>
        <family val="1"/>
        <charset val="204"/>
      </rPr>
      <t>Микроамперметр М4256 0-300</t>
    </r>
  </si>
  <si>
    <r>
      <rPr>
        <sz val="10"/>
        <rFont val="Times New Roman"/>
        <family val="1"/>
        <charset val="204"/>
      </rPr>
      <t>Микроамперметр М4256 0-500</t>
    </r>
  </si>
  <si>
    <r>
      <rPr>
        <sz val="10"/>
        <rFont val="Times New Roman"/>
        <family val="1"/>
        <charset val="204"/>
      </rPr>
      <t>Микроамперметр М4256 100-0-100</t>
    </r>
  </si>
  <si>
    <r>
      <rPr>
        <sz val="10"/>
        <rFont val="Times New Roman"/>
        <family val="1"/>
        <charset val="204"/>
      </rPr>
      <t>Микроамперметр М4256 50-0-50</t>
    </r>
  </si>
  <si>
    <r>
      <rPr>
        <sz val="10"/>
        <rFont val="Times New Roman"/>
        <family val="1"/>
        <charset val="204"/>
      </rPr>
      <t>Микроамперметр М4257 0-100</t>
    </r>
  </si>
  <si>
    <r>
      <rPr>
        <sz val="10"/>
        <rFont val="Times New Roman"/>
        <family val="1"/>
        <charset val="204"/>
      </rPr>
      <t>Микроамперметр М4257 0-200</t>
    </r>
  </si>
  <si>
    <r>
      <rPr>
        <sz val="10"/>
        <rFont val="Times New Roman"/>
        <family val="1"/>
        <charset val="204"/>
      </rPr>
      <t>Микроамперметр М4257 0-500</t>
    </r>
  </si>
  <si>
    <r>
      <rPr>
        <sz val="10"/>
        <rFont val="Times New Roman"/>
        <family val="1"/>
        <charset val="204"/>
      </rPr>
      <t>Микроамперметр М494 100-0-100</t>
    </r>
  </si>
  <si>
    <r>
      <rPr>
        <sz val="10"/>
        <rFont val="Times New Roman"/>
        <family val="1"/>
        <charset val="204"/>
      </rPr>
      <t>Микрометр 75-100</t>
    </r>
  </si>
  <si>
    <r>
      <rPr>
        <sz val="10"/>
        <rFont val="Times New Roman"/>
        <family val="1"/>
        <charset val="204"/>
      </rPr>
      <t>Микрометр глад.0-25</t>
    </r>
  </si>
  <si>
    <r>
      <rPr>
        <sz val="10"/>
        <rFont val="Times New Roman"/>
        <family val="1"/>
        <charset val="204"/>
      </rPr>
      <t>Микрометр глад.25-50</t>
    </r>
  </si>
  <si>
    <r>
      <rPr>
        <sz val="10"/>
        <rFont val="Times New Roman"/>
        <family val="1"/>
        <charset val="204"/>
      </rPr>
      <t>Микрометр глад.50-75</t>
    </r>
  </si>
  <si>
    <r>
      <rPr>
        <sz val="10"/>
        <rFont val="Times New Roman"/>
        <family val="1"/>
        <charset val="204"/>
      </rPr>
      <t>Микрометр резьб.0-25</t>
    </r>
  </si>
  <si>
    <r>
      <rPr>
        <sz val="10"/>
        <rFont val="Times New Roman"/>
        <family val="1"/>
        <charset val="204"/>
      </rPr>
      <t>Милиамперметр М4203 0-50</t>
    </r>
  </si>
  <si>
    <r>
      <rPr>
        <sz val="10"/>
        <rFont val="Times New Roman"/>
        <family val="1"/>
        <charset val="204"/>
      </rPr>
      <t>Миллиамперметр М1690А 0-1 мА</t>
    </r>
  </si>
  <si>
    <r>
      <rPr>
        <sz val="10"/>
        <rFont val="Times New Roman"/>
        <family val="1"/>
        <charset val="204"/>
      </rPr>
      <t>Миллиамперметр М2001 0-150</t>
    </r>
  </si>
  <si>
    <r>
      <rPr>
        <sz val="10"/>
        <rFont val="Times New Roman"/>
        <family val="1"/>
        <charset val="204"/>
      </rPr>
      <t>Миллиамперметр М2001 100-0-100</t>
    </r>
  </si>
  <si>
    <r>
      <rPr>
        <sz val="10"/>
        <rFont val="Times New Roman"/>
        <family val="1"/>
        <charset val="204"/>
      </rPr>
      <t>Миллиамперметр М2001 50-0-50</t>
    </r>
  </si>
  <si>
    <r>
      <rPr>
        <sz val="10"/>
        <rFont val="Times New Roman"/>
        <family val="1"/>
        <charset val="204"/>
      </rPr>
      <t>Миллиамперметр М261 50-0-50</t>
    </r>
  </si>
  <si>
    <r>
      <rPr>
        <sz val="10"/>
        <rFont val="Times New Roman"/>
        <family val="1"/>
        <charset val="204"/>
      </rPr>
      <t>Миллиамперметр М4200 100-0</t>
    </r>
  </si>
  <si>
    <r>
      <rPr>
        <sz val="10"/>
        <rFont val="Times New Roman"/>
        <family val="1"/>
        <charset val="204"/>
      </rPr>
      <t>Миллиамперметр М4200 100-0-100</t>
    </r>
  </si>
  <si>
    <r>
      <rPr>
        <sz val="10"/>
        <rFont val="Times New Roman"/>
        <family val="1"/>
        <charset val="204"/>
      </rPr>
      <t>Миллиамперметр М4202 0-100</t>
    </r>
  </si>
  <si>
    <r>
      <rPr>
        <sz val="10"/>
        <rFont val="Times New Roman"/>
        <family val="1"/>
        <charset val="204"/>
      </rPr>
      <t>Миллиамперметр М4202 0-5</t>
    </r>
  </si>
  <si>
    <r>
      <rPr>
        <sz val="10"/>
        <rFont val="Times New Roman"/>
        <family val="1"/>
        <charset val="204"/>
      </rPr>
      <t>Миллиамперметр М4202 0-500</t>
    </r>
  </si>
  <si>
    <r>
      <rPr>
        <sz val="10"/>
        <rFont val="Times New Roman"/>
        <family val="1"/>
        <charset val="204"/>
      </rPr>
      <t>Миллиамперметр М4202 50-0-50</t>
    </r>
  </si>
  <si>
    <r>
      <rPr>
        <sz val="10"/>
        <rFont val="Times New Roman"/>
        <family val="1"/>
        <charset val="204"/>
      </rPr>
      <t>Миллиамперметр М4203 0-150</t>
    </r>
  </si>
  <si>
    <r>
      <rPr>
        <sz val="10"/>
        <rFont val="Times New Roman"/>
        <family val="1"/>
        <charset val="204"/>
      </rPr>
      <t>Миллиамперметр М4203 0-50</t>
    </r>
  </si>
  <si>
    <r>
      <rPr>
        <sz val="10"/>
        <rFont val="Times New Roman"/>
        <family val="1"/>
        <charset val="204"/>
      </rPr>
      <t>Миллиамперметр М42100 0-300</t>
    </r>
  </si>
  <si>
    <r>
      <rPr>
        <sz val="10"/>
        <rFont val="Times New Roman"/>
        <family val="1"/>
        <charset val="204"/>
      </rPr>
      <t>Миллиамперметр М42100 0-50</t>
    </r>
  </si>
  <si>
    <r>
      <rPr>
        <sz val="10"/>
        <rFont val="Times New Roman"/>
        <family val="1"/>
        <charset val="204"/>
      </rPr>
      <t>Миллиамперметр М42100 0-600</t>
    </r>
  </si>
  <si>
    <r>
      <rPr>
        <sz val="10"/>
        <rFont val="Times New Roman"/>
        <family val="1"/>
        <charset val="204"/>
      </rPr>
      <t>Миллиамперметр М42100 300-0-
300</t>
    </r>
  </si>
  <si>
    <r>
      <rPr>
        <sz val="10"/>
        <rFont val="Times New Roman"/>
        <family val="1"/>
        <charset val="204"/>
      </rPr>
      <t>Миллиамперметр М42101 0-300МА</t>
    </r>
  </si>
  <si>
    <r>
      <rPr>
        <sz val="10"/>
        <rFont val="Times New Roman"/>
        <family val="1"/>
        <charset val="204"/>
      </rPr>
      <t>Миллиамперметр М42300(м) МА 0- 150 1,5 В ОО</t>
    </r>
  </si>
  <si>
    <r>
      <rPr>
        <sz val="10"/>
        <rFont val="Times New Roman"/>
        <family val="1"/>
        <charset val="204"/>
      </rPr>
      <t>Миллиамперметр М42300(м)МА 0-
50 1,5 В ОО</t>
    </r>
  </si>
  <si>
    <r>
      <rPr>
        <sz val="10"/>
        <rFont val="Times New Roman"/>
        <family val="1"/>
        <charset val="204"/>
      </rPr>
      <t>Миллиамперметр М42301 1-10</t>
    </r>
  </si>
  <si>
    <r>
      <rPr>
        <sz val="10"/>
        <rFont val="Times New Roman"/>
        <family val="1"/>
        <charset val="204"/>
      </rPr>
      <t>Миллиамперметр М42303 25-0-25</t>
    </r>
  </si>
  <si>
    <r>
      <rPr>
        <sz val="10"/>
        <rFont val="Times New Roman"/>
        <family val="1"/>
        <charset val="204"/>
      </rPr>
      <t>Миллиамперметр М494 0-50</t>
    </r>
  </si>
  <si>
    <r>
      <rPr>
        <sz val="10"/>
        <rFont val="Times New Roman"/>
        <family val="1"/>
        <charset val="204"/>
      </rPr>
      <t>Миллиамперметр М5-2 0-500</t>
    </r>
  </si>
  <si>
    <r>
      <rPr>
        <sz val="10"/>
        <rFont val="Times New Roman"/>
        <family val="1"/>
        <charset val="204"/>
      </rPr>
      <t>Миллиамперметр Э8021 0-100</t>
    </r>
  </si>
  <si>
    <r>
      <rPr>
        <sz val="10"/>
        <rFont val="Times New Roman"/>
        <family val="1"/>
        <charset val="204"/>
      </rPr>
      <t>Миллиамперметр Э8021 0-300</t>
    </r>
  </si>
  <si>
    <r>
      <rPr>
        <sz val="10"/>
        <rFont val="Times New Roman"/>
        <family val="1"/>
        <charset val="204"/>
      </rPr>
      <t>Миллиамперметр Э8021 0-500</t>
    </r>
  </si>
  <si>
    <r>
      <rPr>
        <sz val="10"/>
        <rFont val="Times New Roman"/>
        <family val="1"/>
        <charset val="204"/>
      </rPr>
      <t>Прибор ПС-2304</t>
    </r>
  </si>
  <si>
    <r>
      <rPr>
        <sz val="10"/>
        <rFont val="Times New Roman"/>
        <family val="1"/>
        <charset val="204"/>
      </rPr>
      <t>Прибор С-50</t>
    </r>
  </si>
  <si>
    <r>
      <rPr>
        <sz val="10"/>
        <rFont val="Times New Roman"/>
        <family val="1"/>
        <charset val="204"/>
      </rPr>
      <t>Сувенир-термометр Д1-2, (комнатный)</t>
    </r>
  </si>
  <si>
    <r>
      <rPr>
        <sz val="10"/>
        <rFont val="Times New Roman"/>
        <family val="1"/>
        <charset val="204"/>
      </rPr>
      <t>Счетчик горячей воды Миномесс М, DN 50 СВГД, 90С, Qn 15,L 300
mm, с присоединением</t>
    </r>
  </si>
  <si>
    <r>
      <rPr>
        <sz val="10"/>
        <rFont val="Times New Roman"/>
        <family val="1"/>
        <charset val="204"/>
      </rPr>
      <t>Термометр ТК100-100</t>
    </r>
  </si>
  <si>
    <r>
      <rPr>
        <sz val="10"/>
        <rFont val="Times New Roman"/>
        <family val="1"/>
        <charset val="204"/>
      </rPr>
      <t>Термометр ТКП-60/3М2 0-120 4м</t>
    </r>
  </si>
  <si>
    <r>
      <rPr>
        <sz val="10"/>
        <rFont val="Times New Roman"/>
        <family val="1"/>
        <charset val="204"/>
      </rPr>
      <t>Термометр ТЛ-2№3 исп.1 (0+150) ртутный стек. лаборат.</t>
    </r>
  </si>
  <si>
    <r>
      <rPr>
        <sz val="10"/>
        <rFont val="Times New Roman"/>
        <family val="1"/>
        <charset val="204"/>
      </rPr>
      <t>Тестер автомобильный 3-48v</t>
    </r>
  </si>
  <si>
    <r>
      <rPr>
        <sz val="10"/>
        <rFont val="Times New Roman"/>
        <family val="1"/>
        <charset val="204"/>
      </rPr>
      <t>Штангенциркуль 0-125</t>
    </r>
  </si>
  <si>
    <r>
      <rPr>
        <sz val="10"/>
        <rFont val="Times New Roman"/>
        <family val="1"/>
        <charset val="204"/>
      </rPr>
      <t>Штангенциркуль 0-150</t>
    </r>
  </si>
  <si>
    <r>
      <rPr>
        <sz val="10"/>
        <rFont val="Times New Roman"/>
        <family val="1"/>
        <charset val="204"/>
      </rPr>
      <t>Штангенциркуль 250 мм ШЦ-2-250- 0,05 губ.60мм</t>
    </r>
  </si>
  <si>
    <r>
      <rPr>
        <sz val="10"/>
        <rFont val="Times New Roman"/>
        <family val="1"/>
        <charset val="204"/>
      </rPr>
      <t>Эл.прибор сварщика "Молния-3"</t>
    </r>
  </si>
  <si>
    <r>
      <rPr>
        <sz val="10"/>
        <rFont val="Times New Roman"/>
        <family val="1"/>
        <charset val="204"/>
      </rPr>
      <t>Абразивная липучка 125мм Р-80</t>
    </r>
  </si>
  <si>
    <r>
      <rPr>
        <sz val="10"/>
        <rFont val="Times New Roman"/>
        <family val="1"/>
        <charset val="204"/>
      </rPr>
      <t>Абразивная липучка 125мм Р-120</t>
    </r>
  </si>
  <si>
    <r>
      <rPr>
        <sz val="10"/>
        <rFont val="Times New Roman"/>
        <family val="1"/>
        <charset val="204"/>
      </rPr>
      <t>Абразивная липучка 125мм Р-180</t>
    </r>
  </si>
  <si>
    <r>
      <rPr>
        <sz val="10"/>
        <rFont val="Times New Roman"/>
        <family val="1"/>
        <charset val="204"/>
      </rPr>
      <t>Абразивная липучка 125мм Р-40</t>
    </r>
  </si>
  <si>
    <r>
      <rPr>
        <sz val="10"/>
        <rFont val="Times New Roman"/>
        <family val="1"/>
        <charset val="204"/>
      </rPr>
      <t>Калибр-кольцо 33х1,5</t>
    </r>
  </si>
  <si>
    <r>
      <rPr>
        <sz val="10"/>
        <rFont val="Times New Roman"/>
        <family val="1"/>
        <charset val="204"/>
      </rPr>
      <t>Лента шлифовальная для ЛШМ 40/76*533</t>
    </r>
  </si>
  <si>
    <r>
      <rPr>
        <sz val="10"/>
        <rFont val="Times New Roman"/>
        <family val="1"/>
        <charset val="204"/>
      </rPr>
      <t>Набор сверл ступенчатых из 3-х шт.</t>
    </r>
  </si>
  <si>
    <r>
      <rPr>
        <sz val="10"/>
        <rFont val="Times New Roman"/>
        <family val="1"/>
        <charset val="204"/>
      </rPr>
      <t>Патрон цанговый КМ-4</t>
    </r>
  </si>
  <si>
    <r>
      <rPr>
        <sz val="10"/>
        <rFont val="Times New Roman"/>
        <family val="1"/>
        <charset val="204"/>
      </rPr>
      <t>Пластина 5-ти гранная Т5К10</t>
    </r>
  </si>
  <si>
    <r>
      <rPr>
        <sz val="10"/>
        <rFont val="Times New Roman"/>
        <family val="1"/>
        <charset val="204"/>
      </rPr>
      <t>Пресс-форма для литья втулок</t>
    </r>
  </si>
  <si>
    <r>
      <rPr>
        <sz val="10"/>
        <rFont val="Times New Roman"/>
        <family val="1"/>
        <charset val="204"/>
      </rPr>
      <t>Пробка-калибр 20х1,5 7Н</t>
    </r>
  </si>
  <si>
    <r>
      <rPr>
        <sz val="10"/>
        <rFont val="Times New Roman"/>
        <family val="1"/>
        <charset val="204"/>
      </rPr>
      <t>Пробка-калибр М8</t>
    </r>
  </si>
  <si>
    <r>
      <rPr>
        <sz val="10"/>
        <rFont val="Times New Roman"/>
        <family val="1"/>
        <charset val="204"/>
      </rPr>
      <t>Фреза диск.3-х стор.100х16</t>
    </r>
  </si>
  <si>
    <r>
      <rPr>
        <sz val="10"/>
        <rFont val="Times New Roman"/>
        <family val="1"/>
        <charset val="204"/>
      </rPr>
      <t>Фреза диск.3-х стор.63х6</t>
    </r>
  </si>
  <si>
    <r>
      <rPr>
        <sz val="10"/>
        <rFont val="Times New Roman"/>
        <family val="1"/>
        <charset val="204"/>
      </rPr>
      <t>Фреза торцевая 5-ти гран.</t>
    </r>
  </si>
  <si>
    <r>
      <rPr>
        <sz val="10"/>
        <rFont val="Times New Roman"/>
        <family val="1"/>
        <charset val="204"/>
      </rPr>
      <t>А-013969</t>
    </r>
  </si>
  <si>
    <r>
      <rPr>
        <sz val="10"/>
        <rFont val="Times New Roman"/>
        <family val="1"/>
        <charset val="204"/>
      </rPr>
      <t>2-4210а</t>
    </r>
  </si>
  <si>
    <r>
      <rPr>
        <sz val="10"/>
        <rFont val="Times New Roman"/>
        <family val="1"/>
        <charset val="204"/>
      </rPr>
      <t>Шланг для пистолета-подкачки</t>
    </r>
  </si>
  <si>
    <r>
      <rPr>
        <sz val="10"/>
        <rFont val="Times New Roman"/>
        <family val="1"/>
        <charset val="204"/>
      </rPr>
      <t>Станок шлифовально- калибровальный Buttfering</t>
    </r>
  </si>
  <si>
    <r>
      <rPr>
        <sz val="10"/>
        <rFont val="Times New Roman"/>
        <family val="1"/>
        <charset val="204"/>
      </rPr>
      <t>А-013970</t>
    </r>
  </si>
  <si>
    <r>
      <rPr>
        <sz val="10"/>
        <rFont val="Times New Roman"/>
        <family val="1"/>
        <charset val="204"/>
      </rPr>
      <t>А-013968</t>
    </r>
  </si>
  <si>
    <r>
      <rPr>
        <sz val="10"/>
        <rFont val="Times New Roman"/>
        <family val="1"/>
        <charset val="204"/>
      </rPr>
      <t>Пост управления ПКТ-60</t>
    </r>
  </si>
  <si>
    <r>
      <rPr>
        <sz val="10"/>
        <rFont val="Times New Roman"/>
        <family val="1"/>
        <charset val="204"/>
      </rPr>
      <t>Пускатель магнитный SC-3 100A</t>
    </r>
  </si>
  <si>
    <r>
      <rPr>
        <sz val="10"/>
        <rFont val="Times New Roman"/>
        <family val="1"/>
        <charset val="204"/>
      </rPr>
      <t>Маска сварщика Ecj-Arc || "ESAB"</t>
    </r>
  </si>
  <si>
    <r>
      <rPr>
        <sz val="10"/>
        <rFont val="Times New Roman"/>
        <family val="1"/>
        <charset val="204"/>
      </rPr>
      <t>Респиратор Лепесток-200</t>
    </r>
  </si>
  <si>
    <r>
      <rPr>
        <sz val="10"/>
        <rFont val="Times New Roman"/>
        <family val="1"/>
        <charset val="204"/>
      </rPr>
      <t>Респиратор РУ-60М</t>
    </r>
  </si>
  <si>
    <r>
      <rPr>
        <sz val="10"/>
        <rFont val="Times New Roman"/>
        <family val="1"/>
        <charset val="204"/>
      </rPr>
      <t>Респиратор РУ-60М с патронами "А"</t>
    </r>
  </si>
  <si>
    <r>
      <rPr>
        <sz val="10"/>
        <rFont val="Times New Roman"/>
        <family val="1"/>
        <charset val="204"/>
      </rPr>
      <t>Щиток защитный НБТ-1</t>
    </r>
  </si>
  <si>
    <t>Не востребованно</t>
  </si>
  <si>
    <t>Инвентарный номер</t>
  </si>
  <si>
    <t>Наименование объекта основных средств</t>
  </si>
  <si>
    <t>Кадастровый / заводской номер</t>
  </si>
  <si>
    <t>Свидетельство на право собственности / Комментарии</t>
  </si>
  <si>
    <t>Площадь, кв.м</t>
  </si>
  <si>
    <t>Дата ввода в эксплуатацию</t>
  </si>
  <si>
    <t>Техническое состояние</t>
  </si>
  <si>
    <t>Вид имущества</t>
  </si>
  <si>
    <t>Амортизация на 01.01.2019</t>
  </si>
  <si>
    <t>Балансовая стоимость на 01.12.2019</t>
  </si>
  <si>
    <t>Лот движимое до 100 тыс.руб. (без торгов)</t>
  </si>
  <si>
    <t>Лот на торги</t>
  </si>
  <si>
    <t xml:space="preserve">Том </t>
  </si>
  <si>
    <t>Обремение</t>
  </si>
  <si>
    <t>Цех ремонта  РАВ</t>
  </si>
  <si>
    <t>Гранит</t>
  </si>
  <si>
    <t>МОБ</t>
  </si>
  <si>
    <t>В рабочем состоянии. Требует поверки</t>
  </si>
  <si>
    <t>32481/1366</t>
  </si>
  <si>
    <t>Стенд имитации качки приборов</t>
  </si>
  <si>
    <t>Х04166</t>
  </si>
  <si>
    <t>Х05155</t>
  </si>
  <si>
    <t>Г-06245</t>
  </si>
  <si>
    <t>Б05311</t>
  </si>
  <si>
    <t>А06088</t>
  </si>
  <si>
    <t>Б-11454</t>
  </si>
  <si>
    <t>Р17012</t>
  </si>
  <si>
    <t>Ч10139</t>
  </si>
  <si>
    <t>Х08128</t>
  </si>
  <si>
    <t>Х06170</t>
  </si>
  <si>
    <t>Х05136</t>
  </si>
  <si>
    <t>Х08133</t>
  </si>
  <si>
    <t>Х08158</t>
  </si>
  <si>
    <t>Х01293</t>
  </si>
  <si>
    <t>Х04143</t>
  </si>
  <si>
    <t>Ч-11005</t>
  </si>
  <si>
    <t>Э-030033</t>
  </si>
  <si>
    <t>Э-030016</t>
  </si>
  <si>
    <t>Р050020</t>
  </si>
  <si>
    <t>П080102</t>
  </si>
  <si>
    <t>Н06010</t>
  </si>
  <si>
    <t>Р-110113</t>
  </si>
  <si>
    <t>П03075</t>
  </si>
  <si>
    <t>Ч08058</t>
  </si>
  <si>
    <t>Ч10242</t>
  </si>
  <si>
    <t>П02005</t>
  </si>
  <si>
    <t>С-01059</t>
  </si>
  <si>
    <t>Р12015</t>
  </si>
  <si>
    <t>607С0641</t>
  </si>
  <si>
    <t>0904043/8940</t>
  </si>
  <si>
    <t>П-12020</t>
  </si>
  <si>
    <t>Э07856</t>
  </si>
  <si>
    <t>371-7560</t>
  </si>
  <si>
    <t>871-7555</t>
  </si>
  <si>
    <t>9008/90/0713/9010248</t>
  </si>
  <si>
    <t>19860/16157</t>
  </si>
  <si>
    <t>1/8809577</t>
  </si>
  <si>
    <t>15303/15594</t>
  </si>
  <si>
    <t>Службы главного инженера - заместителя исполнительного директора по производству</t>
  </si>
  <si>
    <t>Мультимедийный проэкторSonyo</t>
  </si>
  <si>
    <t>Портативный компьютер с операц.системой</t>
  </si>
  <si>
    <t>N6212ZSR</t>
  </si>
  <si>
    <t>SN: FBPTTS002053</t>
  </si>
  <si>
    <t>Железный шкаф для картотеки SК 6</t>
  </si>
  <si>
    <t>нет</t>
  </si>
  <si>
    <t>старое название Делюкс</t>
  </si>
  <si>
    <t>Арендатор ООО "Автореставрация39"</t>
  </si>
  <si>
    <t>Арендатор ООО "Автореставрация39" БУДУТ СДАВАТЬ</t>
  </si>
  <si>
    <t>Токарно-винторезный станок 16к 20</t>
  </si>
  <si>
    <t>Станок токарно - винторезный 16к-20м</t>
  </si>
  <si>
    <t>Станок токарно-винтовой  16К-20</t>
  </si>
  <si>
    <t>А-0010580</t>
  </si>
  <si>
    <t>0281-02-02</t>
  </si>
  <si>
    <t>переименован Полуавтомат сварочный ESAB MIG C 340</t>
  </si>
  <si>
    <t>Орион 100К ККМ</t>
  </si>
  <si>
    <t>Кондиционер</t>
  </si>
  <si>
    <t>1523814(MI)</t>
  </si>
  <si>
    <t>SDS 82021223869</t>
  </si>
  <si>
    <t>SDS 82021223862</t>
  </si>
  <si>
    <t>SDS 82021223871</t>
  </si>
  <si>
    <t>SDS 82021223861</t>
  </si>
  <si>
    <t>VA120303038</t>
  </si>
  <si>
    <t>VA120303049</t>
  </si>
  <si>
    <t>забаланс  Турчик</t>
  </si>
  <si>
    <t>забалансовый</t>
  </si>
  <si>
    <t>забаланс.  Тех отдел</t>
  </si>
  <si>
    <t>А-0010867</t>
  </si>
  <si>
    <t>Принтер Samsung ML2010  инв.№ А-00010862</t>
  </si>
  <si>
    <t>забаланс Прохоров ПДО</t>
  </si>
  <si>
    <t>А-0011381</t>
  </si>
  <si>
    <t>Системный блок МБ-215/06(ЖДМ ST 380211F) инв.№ А-0011381</t>
  </si>
  <si>
    <t>забаланс  секретка Антонова</t>
  </si>
  <si>
    <t>MJ17HMDL814511F</t>
  </si>
  <si>
    <t>А-0011383</t>
  </si>
  <si>
    <t>Принтер Epson LX1170  инв. № А-0011383</t>
  </si>
  <si>
    <t>DKLY063256</t>
  </si>
  <si>
    <t>L10981C</t>
  </si>
  <si>
    <t>забаланс.</t>
  </si>
  <si>
    <t>А-0011123</t>
  </si>
  <si>
    <t>Стол письменный  инв. № А-0011123</t>
  </si>
  <si>
    <t>забаланс  медпункт</t>
  </si>
  <si>
    <t>А-0010348</t>
  </si>
  <si>
    <t>Стеллаж-витрина инв.№ с А-0010348 по А-0010366 (кафе 1)</t>
  </si>
  <si>
    <t>А-0011275</t>
  </si>
  <si>
    <t>Витрина вращающаяся с подсветкой инв.№ А-0011275</t>
  </si>
  <si>
    <t>забаланс Костин</t>
  </si>
  <si>
    <t>А-0011277</t>
  </si>
  <si>
    <t>Стеллаж металлический (м-н) инв. № А-0011277</t>
  </si>
  <si>
    <t>забаланс  Костин</t>
  </si>
  <si>
    <t>А-0011251</t>
  </si>
  <si>
    <t>Прилавок закрытый  инв. № А-0011251</t>
  </si>
  <si>
    <t>А-0011252</t>
  </si>
  <si>
    <t>Прилавок угловой инв. № А-0011252</t>
  </si>
  <si>
    <t>А-0011253</t>
  </si>
  <si>
    <t>Стеллаж для сигарет инв. № А-0011253</t>
  </si>
  <si>
    <t>забалансовый Гуменицкий</t>
  </si>
  <si>
    <t>забаланс  уч. №1</t>
  </si>
  <si>
    <t>забаланс  уч. № 1</t>
  </si>
  <si>
    <t>А-0011128</t>
  </si>
  <si>
    <t>Зеркало  инв. № А-0011128</t>
  </si>
  <si>
    <t>Стелаж ящичный инв.№ 65617</t>
  </si>
  <si>
    <t>забаланс. Кошелева</t>
  </si>
  <si>
    <t>А-0011274</t>
  </si>
  <si>
    <t>Морозильная витрина вращающаяся инв. № А-0011274</t>
  </si>
  <si>
    <t>А-0011380</t>
  </si>
  <si>
    <t>Шкаф охладительный инв № А-0011380</t>
  </si>
  <si>
    <t>А-0011249</t>
  </si>
  <si>
    <t>Морозильная камера инв. № А-0011249</t>
  </si>
  <si>
    <t>забалансовый уч.. № 1</t>
  </si>
  <si>
    <t>А-001391</t>
  </si>
  <si>
    <t>А-001392</t>
  </si>
  <si>
    <t>забаланс  уч.№ 1</t>
  </si>
  <si>
    <t>Итого основные средства</t>
  </si>
  <si>
    <t>А-0011120</t>
  </si>
  <si>
    <t>Компрессор воздушный гаражный поршневой Модель 1101В5</t>
  </si>
  <si>
    <t>Вертильно-сверлильный станок 2Н-118</t>
  </si>
  <si>
    <t>11027</t>
  </si>
  <si>
    <t>1966</t>
  </si>
  <si>
    <t>26872</t>
  </si>
  <si>
    <t>1970</t>
  </si>
  <si>
    <t>Станок вертикально - фрезерный 6М12П</t>
  </si>
  <si>
    <t>1453</t>
  </si>
  <si>
    <t>А-0010150</t>
  </si>
  <si>
    <t xml:space="preserve">Станок токарно - винт. 1К625Д </t>
  </si>
  <si>
    <t>27348</t>
  </si>
  <si>
    <t>Станок токарно-винтовой 163</t>
  </si>
  <si>
    <t>17603</t>
  </si>
  <si>
    <t>1967</t>
  </si>
  <si>
    <t>Станок широко универ.инс.фрезер. 6Р-82Ш</t>
  </si>
  <si>
    <t>49</t>
  </si>
  <si>
    <t>1974</t>
  </si>
  <si>
    <t>15203</t>
  </si>
  <si>
    <t>Станок вертикально - сверлильный ВС182</t>
  </si>
  <si>
    <t>3560</t>
  </si>
  <si>
    <t>1959</t>
  </si>
  <si>
    <t>15204</t>
  </si>
  <si>
    <t>Станок сверлильный 2М104</t>
  </si>
  <si>
    <t>15246</t>
  </si>
  <si>
    <t>1973</t>
  </si>
  <si>
    <t>15206</t>
  </si>
  <si>
    <t>Станок отрезной (собтв. изготовления)</t>
  </si>
  <si>
    <t>15208</t>
  </si>
  <si>
    <t>Станок кромкогибочный</t>
  </si>
  <si>
    <t>Станок обдирочно-шлифовальный мод. 3М634</t>
  </si>
  <si>
    <t>Гильотина GМ 2500</t>
  </si>
  <si>
    <t>15212</t>
  </si>
  <si>
    <t xml:space="preserve">Гильотина (собств. изготовления) </t>
  </si>
  <si>
    <t>Приборы измерительные, лабораторные (забаланс)</t>
  </si>
  <si>
    <t>ПВЭМ, оргтехника (забаланс)</t>
  </si>
  <si>
    <t>Мебель (забаланс)</t>
  </si>
  <si>
    <t xml:space="preserve">Прочие ОС (забаланс) </t>
  </si>
  <si>
    <t>Производственный и хозяйственный инвентарь (забаланс)</t>
  </si>
  <si>
    <t>Станки (забаланс)</t>
  </si>
  <si>
    <t>Сварочные автоматы, полуавтоматы (забаланс)</t>
  </si>
  <si>
    <t>Компрессоры (забаланс)</t>
  </si>
  <si>
    <t>1</t>
  </si>
  <si>
    <t>Рыночная стоимость объектов оценки на  04.06.2020  без НДС, руб.</t>
  </si>
  <si>
    <t>Первоначальная стоимость на 01.01.2019, руб.</t>
  </si>
  <si>
    <t>Балансовая стоимость на 01.01.2019, руб.</t>
  </si>
  <si>
    <t>Состояние:</t>
  </si>
  <si>
    <t>в наличии</t>
  </si>
  <si>
    <t>Элемент фильтр масляный ЕКО-2,81</t>
  </si>
  <si>
    <t>Конденсатор К-10-17Б 3000 пфМ1500</t>
  </si>
  <si>
    <t>Транспортные средства</t>
  </si>
  <si>
    <t>есть</t>
  </si>
  <si>
    <t>А-0011292</t>
  </si>
  <si>
    <t>Автомашина груз-фургон  Volkswagen Caddy 03394 (Р 113 ВЕ 39)</t>
  </si>
  <si>
    <t>А-0011293</t>
  </si>
  <si>
    <t>Автобус пассажир.  Mercedes Benz Sprinter Transfer 515 CDI - WDB906657 1S218022   (Р 073 ВЕ 39)</t>
  </si>
  <si>
    <t>А-0011307</t>
  </si>
  <si>
    <t>Автомобиль УАЗ-398255-420 (Р 836 ВУ 39)</t>
  </si>
  <si>
    <t>ХТТ396255СО470785</t>
  </si>
  <si>
    <t>А-0010860</t>
  </si>
  <si>
    <t>ГАЗ-31105 (Н 285 КВ 39)</t>
  </si>
  <si>
    <t>госзнак Н285КВ39</t>
  </si>
  <si>
    <t>А-0011238</t>
  </si>
  <si>
    <t>Мерседес 313 D SPRINTER (О 982 СУ 39)</t>
  </si>
  <si>
    <t>РГ №  О 982 СУ 39</t>
  </si>
  <si>
    <t>А-0011291</t>
  </si>
  <si>
    <t>Автомобиль УАЗ-390945  ( Р 075 КУ 39 )</t>
  </si>
  <si>
    <t>ХТТ390945СО461154</t>
  </si>
  <si>
    <t>А-0011284</t>
  </si>
  <si>
    <t>Автомобиль УАЗ-390945  ( Р 076 КУ 39 )</t>
  </si>
  <si>
    <t>ХТТ390945СО461122</t>
  </si>
  <si>
    <t>А-0011246</t>
  </si>
  <si>
    <t>Автомобиль Skoda Oktavia Tour 1,6 (Т 385 ММ 39)</t>
  </si>
  <si>
    <t>двиг.№ АКL 971979</t>
  </si>
  <si>
    <t>1-348/1</t>
  </si>
  <si>
    <t>Беспроводной комплект Microsoft</t>
  </si>
  <si>
    <t>1-710*</t>
  </si>
  <si>
    <t>Брифинг к столу руководителя</t>
  </si>
  <si>
    <t>Кассовый аппарат Sam4S ER 250RK</t>
  </si>
  <si>
    <t>6-8031/1</t>
  </si>
  <si>
    <t>Клавиатура Chiconi</t>
  </si>
  <si>
    <t>6-8031/1*</t>
  </si>
  <si>
    <t>Клавиатура Gembird</t>
  </si>
  <si>
    <t>6-8031/2</t>
  </si>
  <si>
    <t>Клавиатура Zignum</t>
  </si>
  <si>
    <t>1-504/1</t>
  </si>
  <si>
    <t>Магнитофон Vitek</t>
  </si>
  <si>
    <t>6-8058/1*</t>
  </si>
  <si>
    <t>Процессор AMD Athlon 64 Х2 4050Е</t>
  </si>
  <si>
    <t>2-6362*</t>
  </si>
  <si>
    <t>1-373/1</t>
  </si>
  <si>
    <t>1-504</t>
  </si>
  <si>
    <t>Стол с 4 ящиками (150 X 60)</t>
  </si>
  <si>
    <t>1-465*</t>
  </si>
  <si>
    <t>Дырокол</t>
  </si>
  <si>
    <t>1-529*</t>
  </si>
  <si>
    <t>1-447*</t>
  </si>
  <si>
    <t>1-447/1</t>
  </si>
  <si>
    <t>Зеркало настенное</t>
  </si>
  <si>
    <t>8-1818</t>
  </si>
  <si>
    <t>1-303.</t>
  </si>
  <si>
    <t>1-783/1</t>
  </si>
  <si>
    <t>8-1138</t>
  </si>
  <si>
    <t>Кресло Jupiter</t>
  </si>
  <si>
    <t>1-556*</t>
  </si>
  <si>
    <t>3-2252</t>
  </si>
  <si>
    <t>8-1825/4</t>
  </si>
  <si>
    <t>1-346/2</t>
  </si>
  <si>
    <t>Монитор 21,5" AOC E2270SWEN LED</t>
  </si>
  <si>
    <t>8-1577/1</t>
  </si>
  <si>
    <t>1-346*</t>
  </si>
  <si>
    <t>Монитор 21,5" Dell E2214H</t>
  </si>
  <si>
    <t>8-1577/3</t>
  </si>
  <si>
    <t>8-1577/2</t>
  </si>
  <si>
    <t>8-1577/4</t>
  </si>
  <si>
    <t>6-8056/10*</t>
  </si>
  <si>
    <t>Монитор ASUS VE228D 21,5"</t>
  </si>
  <si>
    <t>6-8056</t>
  </si>
  <si>
    <t>Монитор LOC</t>
  </si>
  <si>
    <t>8-1819</t>
  </si>
  <si>
    <t>8-1825</t>
  </si>
  <si>
    <t>6-8051*</t>
  </si>
  <si>
    <t>МФУ НР LaserJet Р1102</t>
  </si>
  <si>
    <t>1-309/1</t>
  </si>
  <si>
    <t>Мышь ACME MS04</t>
  </si>
  <si>
    <t>8-581/2</t>
  </si>
  <si>
    <t>1-2017</t>
  </si>
  <si>
    <t>Нумератор</t>
  </si>
  <si>
    <t>15-192*</t>
  </si>
  <si>
    <t>1-446*</t>
  </si>
  <si>
    <t>Подставка под системный блок</t>
  </si>
  <si>
    <t>1-541*</t>
  </si>
  <si>
    <t>Подставка под системный блок 250*500*150</t>
  </si>
  <si>
    <t>1-460*</t>
  </si>
  <si>
    <t>Принтер HP LJ 401dn PRO</t>
  </si>
  <si>
    <t>1-1205</t>
  </si>
  <si>
    <t>Самонаборн. штамп 2 стр. 1 кассы Printer 15/1 SET синий</t>
  </si>
  <si>
    <t>1-539*</t>
  </si>
  <si>
    <t>Стеллаж 650*330*1490</t>
  </si>
  <si>
    <t>1-858</t>
  </si>
  <si>
    <t>Стеллаж для документации</t>
  </si>
  <si>
    <t>1-334/3</t>
  </si>
  <si>
    <t>Степлер 140л</t>
  </si>
  <si>
    <t>1-538*</t>
  </si>
  <si>
    <t>Стол для заседаний 1900*800*750</t>
  </si>
  <si>
    <t>8-364/1</t>
  </si>
  <si>
    <t>Стол компьютерный угловой с тумбой</t>
  </si>
  <si>
    <t>1-373/1*</t>
  </si>
  <si>
    <t>1-373/5</t>
  </si>
  <si>
    <t>15-73*</t>
  </si>
  <si>
    <t>1-256*</t>
  </si>
  <si>
    <t>6-3898/1*</t>
  </si>
  <si>
    <t>Телефон ПАНАСОНИК</t>
  </si>
  <si>
    <t>1-1010/2</t>
  </si>
  <si>
    <t>тубус</t>
  </si>
  <si>
    <t>1-857</t>
  </si>
  <si>
    <t>Тумба под сейф</t>
  </si>
  <si>
    <t>1-374/1*</t>
  </si>
  <si>
    <t>15-225*</t>
  </si>
  <si>
    <t>Тумба подкатная на 3 выдвижных ящика (650*450*450)</t>
  </si>
  <si>
    <t>1-374.</t>
  </si>
  <si>
    <t>1-375</t>
  </si>
  <si>
    <t>Тумбочка подкатная (корич. 3 ящика)</t>
  </si>
  <si>
    <t>1-569*</t>
  </si>
  <si>
    <t>Факс Panasonic</t>
  </si>
  <si>
    <t>1-1300/1</t>
  </si>
  <si>
    <t>Фискальный накопитель</t>
  </si>
  <si>
    <t>1-1300/2</t>
  </si>
  <si>
    <t>1-1300</t>
  </si>
  <si>
    <t>Фискальный регистратор АТОЛ 90Ф</t>
  </si>
  <si>
    <t>15-255/1*</t>
  </si>
  <si>
    <t>Холодильник ARDO IPM15SA</t>
  </si>
  <si>
    <t>8-255*</t>
  </si>
  <si>
    <t>1-564*</t>
  </si>
  <si>
    <t>Часы</t>
  </si>
  <si>
    <t>1-218</t>
  </si>
  <si>
    <t>Шкаф для документов 900*455*2208</t>
  </si>
  <si>
    <t>15-268*</t>
  </si>
  <si>
    <t>Шкаф для документов со стеклом</t>
  </si>
  <si>
    <t>1-716/15</t>
  </si>
  <si>
    <t>Штамп самонаборн. 4 стр. синий</t>
  </si>
  <si>
    <t>1-716/16</t>
  </si>
  <si>
    <t>Штамп самонаборн. 4 стр. черный</t>
  </si>
  <si>
    <t>8-319/1</t>
  </si>
  <si>
    <t>Ящик подвесной для документации 740х600</t>
  </si>
  <si>
    <t>1-350</t>
  </si>
  <si>
    <t>Военная приемка 340</t>
  </si>
  <si>
    <t>1-349/1</t>
  </si>
  <si>
    <t>Клавиатура Gembird B/N</t>
  </si>
  <si>
    <t>6-8026</t>
  </si>
  <si>
    <t>6-8027</t>
  </si>
  <si>
    <t>1-309/3</t>
  </si>
  <si>
    <t>1-310</t>
  </si>
  <si>
    <t>1-346/4</t>
  </si>
  <si>
    <t>1-353</t>
  </si>
  <si>
    <t>3-5220*</t>
  </si>
  <si>
    <t>1-346*/1</t>
  </si>
  <si>
    <t>1-345</t>
  </si>
  <si>
    <t>4-25</t>
  </si>
  <si>
    <t>Мышь беспроводная Oklick 465MW Black</t>
  </si>
  <si>
    <t>1-347/2</t>
  </si>
  <si>
    <t>1-344</t>
  </si>
  <si>
    <t>8-287*</t>
  </si>
  <si>
    <t>Фотоаппарат</t>
  </si>
  <si>
    <t>ГОиЧС</t>
  </si>
  <si>
    <t>6-8025/4*</t>
  </si>
  <si>
    <t>Компьютер в сборе</t>
  </si>
  <si>
    <t>2-6596*</t>
  </si>
  <si>
    <t>Кресло Durot v4</t>
  </si>
  <si>
    <t>6-1566*</t>
  </si>
  <si>
    <t>Огнетушитель</t>
  </si>
  <si>
    <t>8-159/1</t>
  </si>
  <si>
    <t>Раструб к огнетушителю ОУ</t>
  </si>
  <si>
    <t>1-273*</t>
  </si>
  <si>
    <t>Туалет "Мистер Литл Фэмили 24л"</t>
  </si>
  <si>
    <t>1-271*</t>
  </si>
  <si>
    <t>Вешалка</t>
  </si>
  <si>
    <t>Делопроизводство</t>
  </si>
  <si>
    <t>1-390*</t>
  </si>
  <si>
    <t>Корзина для бумаги</t>
  </si>
  <si>
    <t>9-0060*</t>
  </si>
  <si>
    <t>Стол журнальный ин.№10319</t>
  </si>
  <si>
    <t>6-3898*</t>
  </si>
  <si>
    <t>Телефон факс</t>
  </si>
  <si>
    <t>15-06 *</t>
  </si>
  <si>
    <t>Тумба под холодильник</t>
  </si>
  <si>
    <t>6-0000 *</t>
  </si>
  <si>
    <t>Холодильник</t>
  </si>
  <si>
    <t>Часы настенные</t>
  </si>
  <si>
    <t>9-0058*</t>
  </si>
  <si>
    <t>Шкаф офисный ин.№10112</t>
  </si>
  <si>
    <t>2-6180/1</t>
  </si>
  <si>
    <t>Весы почтовые</t>
  </si>
  <si>
    <t>2-6627*</t>
  </si>
  <si>
    <t>Диктофон</t>
  </si>
  <si>
    <t>1-925/2</t>
  </si>
  <si>
    <t>Ключ квартир/сейф</t>
  </si>
  <si>
    <t>2-6147/2*</t>
  </si>
  <si>
    <t>Кресло Елена/кожа/дерево</t>
  </si>
  <si>
    <t>1-1041</t>
  </si>
  <si>
    <t>2-6581*</t>
  </si>
  <si>
    <t>Ламинатор Fujipla</t>
  </si>
  <si>
    <t>2-6582*</t>
  </si>
  <si>
    <t>Машина переплетная Pulsar</t>
  </si>
  <si>
    <t>8-1577</t>
  </si>
  <si>
    <t>6-8086/2*</t>
  </si>
  <si>
    <t>МФУ Sharp копир/принтер/сканер</t>
  </si>
  <si>
    <t>8-2062</t>
  </si>
  <si>
    <t>Отражатель на стену</t>
  </si>
  <si>
    <t>8-1088/3</t>
  </si>
  <si>
    <t>15-286*</t>
  </si>
  <si>
    <t>Тумба для документов</t>
  </si>
  <si>
    <t>1-1040</t>
  </si>
  <si>
    <t>8-2061</t>
  </si>
  <si>
    <t>Электроплита "ТеплЭко"</t>
  </si>
  <si>
    <t>3-2263*</t>
  </si>
  <si>
    <t>Вешалка стойка</t>
  </si>
  <si>
    <t>Медпункт</t>
  </si>
  <si>
    <t>15-254 *</t>
  </si>
  <si>
    <t>9-0051 *</t>
  </si>
  <si>
    <t>Телевизор б/у</t>
  </si>
  <si>
    <t>15-44 *</t>
  </si>
  <si>
    <t>Тумба манипуляционная</t>
  </si>
  <si>
    <t>2-6517*</t>
  </si>
  <si>
    <t>Умывальник с тумбой</t>
  </si>
  <si>
    <t>Холодильник двухкамерный</t>
  </si>
  <si>
    <t>8-362 *</t>
  </si>
  <si>
    <t>Шкаф для медикаментов</t>
  </si>
  <si>
    <t>8-628*</t>
  </si>
  <si>
    <t>Алкотестер дыхания</t>
  </si>
  <si>
    <t>1-440/1</t>
  </si>
  <si>
    <t>1-215</t>
  </si>
  <si>
    <t>Антресоль двухстворчатая</t>
  </si>
  <si>
    <t>Отдел кадров</t>
  </si>
  <si>
    <t>1-216</t>
  </si>
  <si>
    <t>Зеркало овальное</t>
  </si>
  <si>
    <t>1-214/2</t>
  </si>
  <si>
    <t>Шкаф для одежды двухстворчатый</t>
  </si>
  <si>
    <t>8-1825/3</t>
  </si>
  <si>
    <t>1-209/7</t>
  </si>
  <si>
    <t>Подушка для штампа</t>
  </si>
  <si>
    <t>8-0947/1</t>
  </si>
  <si>
    <t>Склад IT</t>
  </si>
  <si>
    <t>1-888</t>
  </si>
  <si>
    <t>Диск жесткий 500 Gb</t>
  </si>
  <si>
    <t>8-1864/3</t>
  </si>
  <si>
    <t>8-1864/2</t>
  </si>
  <si>
    <t>1-815/2</t>
  </si>
  <si>
    <t>Инструмент для заделки витой пары</t>
  </si>
  <si>
    <t>8-1990</t>
  </si>
  <si>
    <t>8-1818/1</t>
  </si>
  <si>
    <t>1-1019</t>
  </si>
  <si>
    <t>Камера ВЭБ</t>
  </si>
  <si>
    <t>1-275*</t>
  </si>
  <si>
    <t>8-1753/2</t>
  </si>
  <si>
    <t>8-1753</t>
  </si>
  <si>
    <t>8-1753/1</t>
  </si>
  <si>
    <t>1-338/2</t>
  </si>
  <si>
    <t>Комплект спутникового телевидения GS 6301</t>
  </si>
  <si>
    <t>1-680*</t>
  </si>
  <si>
    <t>6-8074/2</t>
  </si>
  <si>
    <t>6-8074/1</t>
  </si>
  <si>
    <t>1-244*</t>
  </si>
  <si>
    <t>Микрофон</t>
  </si>
  <si>
    <t>1-244/1</t>
  </si>
  <si>
    <t>Микрофон TRUST STARZZ MICROPHONE</t>
  </si>
  <si>
    <t>1-244/2</t>
  </si>
  <si>
    <t>6-8125*</t>
  </si>
  <si>
    <t>6-8080/5*</t>
  </si>
  <si>
    <t>Нетбук ASUS 12.1</t>
  </si>
  <si>
    <t>8-1527</t>
  </si>
  <si>
    <t>6-8042/2*</t>
  </si>
  <si>
    <t>Принтер/сканер Canon Pixma MP280</t>
  </si>
  <si>
    <t>1-2014</t>
  </si>
  <si>
    <t>1-240*</t>
  </si>
  <si>
    <t>Ресивер</t>
  </si>
  <si>
    <t>6-8126*</t>
  </si>
  <si>
    <t>Сервер ProLiant ML110T07(1P)</t>
  </si>
  <si>
    <t>8-1575/1</t>
  </si>
  <si>
    <t>1-347   **</t>
  </si>
  <si>
    <t>Системный блок ASUS P5Q Intel Q8300</t>
  </si>
  <si>
    <t>1-347 ***</t>
  </si>
  <si>
    <t>Системный блок ASUS P8 Z77</t>
  </si>
  <si>
    <t>1-562</t>
  </si>
  <si>
    <t>Телефон радио TS2356RU</t>
  </si>
  <si>
    <t>1-1021</t>
  </si>
  <si>
    <t>Экран</t>
  </si>
  <si>
    <t>6-1820*</t>
  </si>
  <si>
    <t>8-1825/2</t>
  </si>
  <si>
    <t>БМТС</t>
  </si>
  <si>
    <t>15-3680*</t>
  </si>
  <si>
    <t>15-287*</t>
  </si>
  <si>
    <t>Стол прямой</t>
  </si>
  <si>
    <t>8-362*</t>
  </si>
  <si>
    <t>1-860/3</t>
  </si>
  <si>
    <t>1-523/7</t>
  </si>
  <si>
    <t>Кнопки связи охранной сигнализации</t>
  </si>
  <si>
    <t>8-287</t>
  </si>
  <si>
    <t>Объектив вариофокальный CCTV Link Direct 2.8 мм F1</t>
  </si>
  <si>
    <t>2-6535</t>
  </si>
  <si>
    <t>Печать "Для пакетов"</t>
  </si>
  <si>
    <t>1-517</t>
  </si>
  <si>
    <t>1-1014/5</t>
  </si>
  <si>
    <t>Флеш накопитель UV128/8GB</t>
  </si>
  <si>
    <t>8-1690</t>
  </si>
  <si>
    <t>8-2073</t>
  </si>
  <si>
    <t>Аккумуляторные батареи АКБ 12 V 7,2 А/ч</t>
  </si>
  <si>
    <t>1-439*</t>
  </si>
  <si>
    <t>8-1691</t>
  </si>
  <si>
    <t>ББП 20 Бесперебойный блок питания 12В 2А</t>
  </si>
  <si>
    <t>Блок питания NV 7225</t>
  </si>
  <si>
    <t>5-10374</t>
  </si>
  <si>
    <t>1-829</t>
  </si>
  <si>
    <t>Блок питания 12В/2А</t>
  </si>
  <si>
    <t>1-860</t>
  </si>
  <si>
    <t>8-2072/1</t>
  </si>
  <si>
    <t>Блок питания ББП 20М</t>
  </si>
  <si>
    <t>8-1714/1</t>
  </si>
  <si>
    <t>8-1714</t>
  </si>
  <si>
    <t>1-828</t>
  </si>
  <si>
    <t>Видеокамера корпусная в уличном кожухе с нагревателями</t>
  </si>
  <si>
    <t>8-1692</t>
  </si>
  <si>
    <t>8-69*</t>
  </si>
  <si>
    <t>8-1526</t>
  </si>
  <si>
    <t>Компьютер в сборе Intel Celerom G1840 2.8 Ghz, ПО Windows 7, ПО Ofifice2013</t>
  </si>
  <si>
    <t>8-1716</t>
  </si>
  <si>
    <t>8-1715</t>
  </si>
  <si>
    <t>Моллюск 12/1,5 источник питания скрытой установки</t>
  </si>
  <si>
    <t>6-8056  *</t>
  </si>
  <si>
    <t>Монитор 21,5" ASUS VE228D</t>
  </si>
  <si>
    <t>8-1695</t>
  </si>
  <si>
    <t>8-1193</t>
  </si>
  <si>
    <t>Москитные сетки</t>
  </si>
  <si>
    <t>6-8086*</t>
  </si>
  <si>
    <t>2-2185/11</t>
  </si>
  <si>
    <t>Печать мет .для опеч. под сургуч и пластил.</t>
  </si>
  <si>
    <t>2-3105/10</t>
  </si>
  <si>
    <t>Печать мет. для опечат. под сургуч и пластил. Д30</t>
  </si>
  <si>
    <t>8-709</t>
  </si>
  <si>
    <t>1-347</t>
  </si>
  <si>
    <t>1-237*</t>
  </si>
  <si>
    <t>Портфель</t>
  </si>
  <si>
    <t>8-373*</t>
  </si>
  <si>
    <t>8-1717</t>
  </si>
  <si>
    <t>Разъем силовой с клемной колодкой</t>
  </si>
  <si>
    <t>1-709*</t>
  </si>
  <si>
    <t>Сумка для фотоаппарата</t>
  </si>
  <si>
    <t>8-1689</t>
  </si>
  <si>
    <t>1-563*</t>
  </si>
  <si>
    <t>Уничтожитель бумаг</t>
  </si>
  <si>
    <t>1-1014</t>
  </si>
  <si>
    <t>Флеш 8 GB</t>
  </si>
  <si>
    <t>1-696*</t>
  </si>
  <si>
    <t>Фотоаппарат PANASONIC</t>
  </si>
  <si>
    <t>8-1693</t>
  </si>
  <si>
    <t>Циклоп медный антик кнопка выхода</t>
  </si>
  <si>
    <t>2-6530/2</t>
  </si>
  <si>
    <t>Штамп Е</t>
  </si>
  <si>
    <t>5-9595</t>
  </si>
  <si>
    <t>8-1694</t>
  </si>
  <si>
    <t>6-8058/2*</t>
  </si>
  <si>
    <t>Служба контроля</t>
  </si>
  <si>
    <t>2-6597*</t>
  </si>
  <si>
    <t>Кресло Prestige v4</t>
  </si>
  <si>
    <t>Служба контроля качества</t>
  </si>
  <si>
    <t>6-8051/6*</t>
  </si>
  <si>
    <t>6-8051/5*</t>
  </si>
  <si>
    <t>МФУ Canon PIXMA</t>
  </si>
  <si>
    <t>2-6614*</t>
  </si>
  <si>
    <t>Брифинг к столу руководителя (810*2100*800)</t>
  </si>
  <si>
    <t>8-2158</t>
  </si>
  <si>
    <t>1-888/1</t>
  </si>
  <si>
    <t>Диск DVD RUS bit (программное обеспечение)</t>
  </si>
  <si>
    <t>8-2157</t>
  </si>
  <si>
    <t>2-6147/3*</t>
  </si>
  <si>
    <t>Кресло Lima</t>
  </si>
  <si>
    <t>8-2156</t>
  </si>
  <si>
    <t>1-568/1</t>
  </si>
  <si>
    <t>МФУ Canon SENSYS MF3010</t>
  </si>
  <si>
    <t>3-3680*</t>
  </si>
  <si>
    <t>9-0051*</t>
  </si>
  <si>
    <t>Телевизор LCD DAEWOO</t>
  </si>
  <si>
    <t>1-374. .</t>
  </si>
  <si>
    <t>Тумба для документов (810*1000*600)</t>
  </si>
  <si>
    <t>15-287/1*</t>
  </si>
  <si>
    <t>15-285..</t>
  </si>
  <si>
    <t>Угловой элемент (1290*300*600)</t>
  </si>
  <si>
    <t>15-283 .</t>
  </si>
  <si>
    <t>Шкаф для одежды (2100*1000*600)</t>
  </si>
  <si>
    <t>15-275/1*</t>
  </si>
  <si>
    <t>Шкаф под сейф (1014*698*600)</t>
  </si>
  <si>
    <t>2-6147 *</t>
  </si>
  <si>
    <t>Юридический отдел</t>
  </si>
  <si>
    <t>6-1461*</t>
  </si>
  <si>
    <t>Обогреватель</t>
  </si>
  <si>
    <t>1-229*</t>
  </si>
  <si>
    <t>Колонки звуковые</t>
  </si>
  <si>
    <t>1-406</t>
  </si>
  <si>
    <t>Кресло Хит</t>
  </si>
  <si>
    <t>1-346/1*</t>
  </si>
  <si>
    <t>1-716/1</t>
  </si>
  <si>
    <t>Печать "Юридический отдел"</t>
  </si>
  <si>
    <t>6-8058*</t>
  </si>
  <si>
    <t>Процессор LGA115 Intel Core</t>
  </si>
  <si>
    <t>1-347/6</t>
  </si>
  <si>
    <t>8-364*</t>
  </si>
  <si>
    <t>Стол компьютерный</t>
  </si>
  <si>
    <t>8-364/2</t>
  </si>
  <si>
    <t>Стол офисный 1200х600 с тумбой</t>
  </si>
  <si>
    <t>1-562*</t>
  </si>
  <si>
    <t>Телефон стационарный</t>
  </si>
  <si>
    <t>15-44*</t>
  </si>
  <si>
    <t>Тумба</t>
  </si>
  <si>
    <t>13-267*</t>
  </si>
  <si>
    <t>619*</t>
  </si>
  <si>
    <t>Домкрат гидравлический 10т</t>
  </si>
  <si>
    <t>1-224*</t>
  </si>
  <si>
    <t>2-1563/1*</t>
  </si>
  <si>
    <t>6-1567*</t>
  </si>
  <si>
    <t>6-1435*</t>
  </si>
  <si>
    <t>8-2078</t>
  </si>
  <si>
    <t>Мусорный контейнер (Артикул MGB, 1100л, зеленый)</t>
  </si>
  <si>
    <t>6-8051/1</t>
  </si>
  <si>
    <t>МФУ НР LaserJet М1132</t>
  </si>
  <si>
    <r>
      <rPr>
        <sz val="10"/>
        <rFont val="Times New Roman"/>
        <family val="1"/>
        <charset val="204"/>
      </rPr>
      <t>ЭСП-631</t>
    </r>
  </si>
  <si>
    <r>
      <rPr>
        <sz val="10"/>
        <rFont val="Times New Roman"/>
        <family val="1"/>
        <charset val="204"/>
      </rPr>
      <t>Кабель USB 2/0 A&gt;B 1.8 m GEMBIRD CCP-USB2-AMBM-6</t>
    </r>
  </si>
  <si>
    <r>
      <rPr>
        <sz val="10"/>
        <rFont val="Times New Roman"/>
        <family val="1"/>
        <charset val="204"/>
      </rPr>
      <t>Калькулятор СИТИЗЕН-16</t>
    </r>
  </si>
  <si>
    <r>
      <rPr>
        <sz val="10"/>
        <rFont val="Times New Roman"/>
        <family val="1"/>
        <charset val="204"/>
      </rPr>
      <t>Клавиатура А4 Tech KBS-720R-BL-USB</t>
    </r>
  </si>
  <si>
    <r>
      <rPr>
        <sz val="10"/>
        <rFont val="Times New Roman"/>
        <family val="1"/>
        <charset val="204"/>
      </rPr>
      <t>Многофункциональное устройство CANON MF244DW/лаз.ч-б/А4/автоподатчик/ USB+LAN+WiFi</t>
    </r>
  </si>
  <si>
    <r>
      <rPr>
        <sz val="10"/>
        <rFont val="Times New Roman"/>
        <family val="1"/>
        <charset val="204"/>
      </rPr>
      <t>Монитор 21,5" Asus VE228TR</t>
    </r>
  </si>
  <si>
    <r>
      <rPr>
        <sz val="10"/>
        <rFont val="Times New Roman"/>
        <family val="1"/>
        <charset val="204"/>
      </rPr>
      <t>Монитор 21,5" LG 22M38A-B</t>
    </r>
  </si>
  <si>
    <r>
      <rPr>
        <sz val="10"/>
        <rFont val="Times New Roman"/>
        <family val="1"/>
        <charset val="204"/>
      </rPr>
      <t>Монитор 21,5" ViewSonic VA2261-2</t>
    </r>
  </si>
  <si>
    <r>
      <rPr>
        <sz val="10"/>
        <rFont val="Times New Roman"/>
        <family val="1"/>
        <charset val="204"/>
      </rPr>
      <t>Монитор 27" LG 27MP38VQ-B</t>
    </r>
  </si>
  <si>
    <r>
      <rPr>
        <sz val="10"/>
        <rFont val="Times New Roman"/>
        <family val="1"/>
        <charset val="204"/>
      </rPr>
      <t>МФУ HP LJ Prо M125a/лаз.ч-б/А4/USB</t>
    </r>
  </si>
  <si>
    <r>
      <rPr>
        <sz val="10"/>
        <rFont val="Times New Roman"/>
        <family val="1"/>
        <charset val="204"/>
      </rPr>
      <t>МФУ HP LJ Prо M225rdn/лаз.ч- б/А4/lдуплекс/автоподатчик/факс/USB</t>
    </r>
  </si>
  <si>
    <r>
      <rPr>
        <sz val="10"/>
        <rFont val="Times New Roman"/>
        <family val="1"/>
        <charset val="204"/>
      </rPr>
      <t>Мышь SVEN CS-301 USB 800 dpi black</t>
    </r>
  </si>
  <si>
    <r>
      <rPr>
        <sz val="10"/>
        <rFont val="Times New Roman"/>
        <family val="1"/>
        <charset val="204"/>
      </rPr>
      <t>Стол угловой 2-х тумбовый 1900*1900*750</t>
    </r>
  </si>
  <si>
    <r>
      <rPr>
        <sz val="10"/>
        <rFont val="Times New Roman"/>
        <family val="1"/>
        <charset val="204"/>
      </rPr>
      <t>Стол угловой с 4-мя ящиками</t>
    </r>
  </si>
  <si>
    <r>
      <rPr>
        <sz val="10"/>
        <rFont val="Times New Roman"/>
        <family val="1"/>
        <charset val="204"/>
      </rPr>
      <t>Тумба подкатная 450*450*450</t>
    </r>
  </si>
  <si>
    <r>
      <rPr>
        <sz val="10"/>
        <rFont val="Times New Roman"/>
        <family val="1"/>
        <charset val="204"/>
      </rPr>
      <t>Клавиатура Cicony KB-0503</t>
    </r>
  </si>
  <si>
    <r>
      <rPr>
        <sz val="10"/>
        <rFont val="Times New Roman"/>
        <family val="1"/>
        <charset val="204"/>
      </rPr>
      <t>Компьютер 340 VP-OYY (в сборе)</t>
    </r>
  </si>
  <si>
    <r>
      <rPr>
        <sz val="10"/>
        <rFont val="Times New Roman"/>
        <family val="1"/>
        <charset val="204"/>
      </rPr>
      <t>Компьютер 340 VP-OХХ (в сборе)</t>
    </r>
  </si>
  <si>
    <r>
      <rPr>
        <sz val="10"/>
        <rFont val="Times New Roman"/>
        <family val="1"/>
        <charset val="204"/>
      </rPr>
      <t>Манипулятор "Мышь" Speedlink SL- 6142</t>
    </r>
  </si>
  <si>
    <r>
      <rPr>
        <sz val="10"/>
        <rFont val="Times New Roman"/>
        <family val="1"/>
        <charset val="204"/>
      </rPr>
      <t>Манипулятор "Мышь" SVEN CS-301</t>
    </r>
  </si>
  <si>
    <r>
      <rPr>
        <sz val="10"/>
        <rFont val="Times New Roman"/>
        <family val="1"/>
        <charset val="204"/>
      </rPr>
      <t>Монитор LG Flatron F700P s/n- 209DID0142</t>
    </r>
  </si>
  <si>
    <r>
      <rPr>
        <sz val="10"/>
        <rFont val="Times New Roman"/>
        <family val="1"/>
        <charset val="204"/>
      </rPr>
      <t>Монитор Samtron 76DF s/n- AN17HMAT913954N</t>
    </r>
  </si>
  <si>
    <r>
      <rPr>
        <sz val="10"/>
        <rFont val="Times New Roman"/>
        <family val="1"/>
        <charset val="204"/>
      </rPr>
      <t>Военная приемка 340</t>
    </r>
  </si>
  <si>
    <r>
      <rPr>
        <sz val="10"/>
        <rFont val="Times New Roman"/>
        <family val="1"/>
        <charset val="204"/>
      </rPr>
      <t>Монитор ASUS LSD LED 21/5VH228D</t>
    </r>
  </si>
  <si>
    <r>
      <rPr>
        <sz val="10"/>
        <rFont val="Times New Roman"/>
        <family val="1"/>
        <charset val="204"/>
      </rPr>
      <t>ПО Wind/Сист блок/Мат.плата GIGABYTE/Процессор
/Память DDR-3 4096Mb/Жестк диск 1000</t>
    </r>
  </si>
  <si>
    <r>
      <rPr>
        <sz val="10"/>
        <rFont val="Times New Roman"/>
        <family val="1"/>
        <charset val="204"/>
      </rPr>
      <t>ЭСП-524</t>
    </r>
  </si>
  <si>
    <r>
      <rPr>
        <sz val="10"/>
        <rFont val="Times New Roman"/>
        <family val="1"/>
        <charset val="204"/>
      </rPr>
      <t>Кулер GEMBIRD 80mm*80mm*25mm FANCASE</t>
    </r>
  </si>
  <si>
    <r>
      <rPr>
        <sz val="10"/>
        <rFont val="Times New Roman"/>
        <family val="1"/>
        <charset val="204"/>
      </rPr>
      <t>Монитор 19,5" LG 20М35А-В</t>
    </r>
  </si>
  <si>
    <r>
      <rPr>
        <sz val="10"/>
        <rFont val="Times New Roman"/>
        <family val="1"/>
        <charset val="204"/>
      </rPr>
      <t>Терморегулятор EBERLE RTR-E 3563/16А</t>
    </r>
  </si>
  <si>
    <r>
      <rPr>
        <sz val="10"/>
        <rFont val="Times New Roman"/>
        <family val="1"/>
        <charset val="204"/>
      </rPr>
      <t>Тонометр B. Well WM-62S механический</t>
    </r>
  </si>
  <si>
    <r>
      <rPr>
        <sz val="10"/>
        <rFont val="Times New Roman"/>
        <family val="1"/>
        <charset val="204"/>
      </rPr>
      <t>Многофункциональное устройство CANON MF231/лаз. ч-б/А4/USB</t>
    </r>
  </si>
  <si>
    <r>
      <rPr>
        <sz val="10"/>
        <rFont val="Times New Roman"/>
        <family val="1"/>
        <charset val="204"/>
      </rPr>
      <t>Sim-карта МТС "Для ноутбука"</t>
    </r>
  </si>
  <si>
    <r>
      <rPr>
        <sz val="10"/>
        <rFont val="Times New Roman"/>
        <family val="1"/>
        <charset val="204"/>
      </rPr>
      <t>Жесткий диск 4000GB Seagate SkyHawk 64Mb SATA 6Gbit/s для систем видеонаблюдения</t>
    </r>
  </si>
  <si>
    <r>
      <rPr>
        <sz val="10"/>
        <rFont val="Times New Roman"/>
        <family val="1"/>
        <charset val="204"/>
      </rPr>
      <t>Жесткий диск внешний 500Gb 2.5" USB3.0 SEAGATE/MAXTOR</t>
    </r>
  </si>
  <si>
    <r>
      <rPr>
        <sz val="10"/>
        <rFont val="Times New Roman"/>
        <family val="1"/>
        <charset val="204"/>
      </rPr>
      <t>Интернет- камера Logitech Conference Cam Connect 960- 001038</t>
    </r>
  </si>
  <si>
    <r>
      <rPr>
        <sz val="10"/>
        <rFont val="Times New Roman"/>
        <family val="1"/>
        <charset val="204"/>
      </rPr>
      <t>Кабель USB 2.0 A&gt;B 3.0m GEMBIRD CCP-USB2-AMBM-10</t>
    </r>
  </si>
  <si>
    <r>
      <rPr>
        <sz val="10"/>
        <rFont val="Times New Roman"/>
        <family val="1"/>
        <charset val="204"/>
      </rPr>
      <t>Коммутатор D-Link DES</t>
    </r>
  </si>
  <si>
    <r>
      <rPr>
        <sz val="10"/>
        <rFont val="Times New Roman"/>
        <family val="1"/>
        <charset val="204"/>
      </rPr>
      <t>Коммутатор D-LINK DGS-1016C, неуправляемый, 16 портов 45 10/100/1000 Mbps</t>
    </r>
  </si>
  <si>
    <r>
      <rPr>
        <sz val="10"/>
        <rFont val="Times New Roman"/>
        <family val="1"/>
        <charset val="204"/>
      </rPr>
      <t>Коммутатор LP-LINK TL-SF 1008D 8-port 10/100M</t>
    </r>
  </si>
  <si>
    <r>
      <rPr>
        <sz val="10"/>
        <rFont val="Times New Roman"/>
        <family val="1"/>
        <charset val="204"/>
      </rPr>
      <t>Коммутатор TP-LINK TL-SF 1005D 5-port 10/100M</t>
    </r>
  </si>
  <si>
    <r>
      <rPr>
        <sz val="10"/>
        <rFont val="Times New Roman"/>
        <family val="1"/>
        <charset val="204"/>
      </rPr>
      <t>Маршрутизатор ASUS RT-AC51U Dual-band (802.11a/b/h/ac 4G LTE USB</t>
    </r>
  </si>
  <si>
    <r>
      <rPr>
        <sz val="10"/>
        <rFont val="Times New Roman"/>
        <family val="1"/>
        <charset val="204"/>
      </rPr>
      <t>Маршрутизатор ASUS RT-N56U Dual-Band a/b/g/n 4UPT 10/100/1000Mbps.1WAN.300 Mbps.2xUSB</t>
    </r>
  </si>
  <si>
    <r>
      <rPr>
        <sz val="10"/>
        <rFont val="Times New Roman"/>
        <family val="1"/>
        <charset val="204"/>
      </rPr>
      <t>Микрофон конденсаторный настольный для конференций PROAUDIO CCM-68</t>
    </r>
  </si>
  <si>
    <r>
      <rPr>
        <sz val="10"/>
        <rFont val="Times New Roman"/>
        <family val="1"/>
        <charset val="204"/>
      </rPr>
      <t>Накопитель сетевой RAID QNAP TS-419P</t>
    </r>
  </si>
  <si>
    <r>
      <rPr>
        <sz val="10"/>
        <rFont val="Times New Roman"/>
        <family val="1"/>
        <charset val="204"/>
      </rPr>
      <t>Переходник GEMBIRD AUSI01 USB to IDE 2,5"/3,5" and SATA cable</t>
    </r>
  </si>
  <si>
    <r>
      <rPr>
        <sz val="10"/>
        <rFont val="Times New Roman"/>
        <family val="1"/>
        <charset val="204"/>
      </rPr>
      <t>Проектор Epson EN-TW550</t>
    </r>
  </si>
  <si>
    <r>
      <rPr>
        <sz val="10"/>
        <rFont val="Times New Roman"/>
        <family val="1"/>
        <charset val="204"/>
      </rPr>
      <t>Сетевой накопитель Synology DS418 HDD 2,5/3,5 Ethernet 2x1000 Мбит/с</t>
    </r>
  </si>
  <si>
    <r>
      <rPr>
        <sz val="10"/>
        <rFont val="Times New Roman"/>
        <family val="1"/>
        <charset val="204"/>
      </rPr>
      <t>Экран межсетевой D-Link</t>
    </r>
  </si>
  <si>
    <r>
      <rPr>
        <sz val="10"/>
        <rFont val="Times New Roman"/>
        <family val="1"/>
        <charset val="204"/>
      </rPr>
      <t>МФУ CANON MF211/лаз.ч-б/А4/ USB (картридж 737)</t>
    </r>
  </si>
  <si>
    <r>
      <rPr>
        <sz val="10"/>
        <rFont val="Times New Roman"/>
        <family val="1"/>
        <charset val="204"/>
      </rPr>
      <t>Блок питания DJW12-7,0 (12v7/9AH)</t>
    </r>
  </si>
  <si>
    <r>
      <rPr>
        <sz val="10"/>
        <rFont val="Times New Roman"/>
        <family val="1"/>
        <charset val="204"/>
      </rPr>
      <t>Стол-тумба</t>
    </r>
  </si>
  <si>
    <r>
      <rPr>
        <sz val="10"/>
        <rFont val="Times New Roman"/>
        <family val="1"/>
        <charset val="204"/>
      </rPr>
      <t>АКБ-12V 7 А*ч</t>
    </r>
  </si>
  <si>
    <r>
      <rPr>
        <sz val="10"/>
        <rFont val="Times New Roman"/>
        <family val="1"/>
        <charset val="204"/>
      </rPr>
      <t>Аптечка-шкаф</t>
    </r>
  </si>
  <si>
    <r>
      <rPr>
        <sz val="10"/>
        <rFont val="Times New Roman"/>
        <family val="1"/>
        <charset val="204"/>
      </rPr>
      <t>ЭСП-622</t>
    </r>
  </si>
  <si>
    <r>
      <rPr>
        <sz val="10"/>
        <rFont val="Times New Roman"/>
        <family val="1"/>
        <charset val="204"/>
      </rPr>
      <t>Блок питания ИВЭПР 112-5-1 К1</t>
    </r>
  </si>
  <si>
    <r>
      <rPr>
        <sz val="10"/>
        <rFont val="Times New Roman"/>
        <family val="1"/>
        <charset val="204"/>
      </rPr>
      <t>Блок питания АТХ 700W Cooler Master</t>
    </r>
  </si>
  <si>
    <r>
      <rPr>
        <sz val="10"/>
        <rFont val="Times New Roman"/>
        <family val="1"/>
        <charset val="204"/>
      </rPr>
      <t>Видеокамера NV TUB AHD 1080P-2812</t>
    </r>
  </si>
  <si>
    <r>
      <rPr>
        <sz val="10"/>
        <rFont val="Times New Roman"/>
        <family val="1"/>
        <charset val="204"/>
      </rPr>
      <t>Видеокамера VPS-7707-Y1 уличная, 1/3" Sony Ex-view II CCD+Effio-E 650/700 твл; день/ночь 0,1/0,01/0</t>
    </r>
  </si>
  <si>
    <r>
      <rPr>
        <sz val="10"/>
        <rFont val="Times New Roman"/>
        <family val="1"/>
        <charset val="204"/>
      </rPr>
      <t>Доводчик DORMA TS-68(B) 90 кг</t>
    </r>
  </si>
  <si>
    <r>
      <rPr>
        <sz val="10"/>
        <rFont val="Times New Roman"/>
        <family val="1"/>
        <charset val="204"/>
      </rPr>
      <t>Коннектор-переходник DC-мама в разъем с винтовыми контактами (зеленый)</t>
    </r>
  </si>
  <si>
    <r>
      <rPr>
        <sz val="10"/>
        <rFont val="Times New Roman"/>
        <family val="1"/>
        <charset val="204"/>
      </rPr>
      <t>Монтажный уголок для замка Optimus ЕМ-280</t>
    </r>
  </si>
  <si>
    <r>
      <rPr>
        <sz val="10"/>
        <rFont val="Times New Roman"/>
        <family val="1"/>
        <charset val="204"/>
      </rPr>
      <t>МФУ АЗ Sharp AR-5618 копир/принтер/сканер</t>
    </r>
  </si>
  <si>
    <r>
      <rPr>
        <sz val="10"/>
        <rFont val="Times New Roman"/>
        <family val="1"/>
        <charset val="204"/>
      </rPr>
      <t>Плитка электрическая VIGOR HX-1006</t>
    </r>
  </si>
  <si>
    <r>
      <rPr>
        <sz val="10"/>
        <rFont val="Times New Roman"/>
        <family val="1"/>
        <charset val="204"/>
      </rPr>
      <t>ПО Wind/Сист блок/Мат.плата BIOSTAR / Процессор
/Память DDR-3 4096Mb/Жестк диск 500</t>
    </r>
  </si>
  <si>
    <r>
      <rPr>
        <sz val="10"/>
        <rFont val="Times New Roman"/>
        <family val="1"/>
        <charset val="204"/>
      </rPr>
      <t>Прибор приемно-контроль. охранно-пожарный 10 шлейф.</t>
    </r>
  </si>
  <si>
    <r>
      <rPr>
        <sz val="10"/>
        <rFont val="Times New Roman"/>
        <family val="1"/>
        <charset val="204"/>
      </rPr>
      <t>Считыватель/контроллер Matrix-2-k</t>
    </r>
  </si>
  <si>
    <r>
      <rPr>
        <sz val="10"/>
        <rFont val="Times New Roman"/>
        <family val="1"/>
        <charset val="204"/>
      </rPr>
      <t>Эксплуатационная документация для изделия МР-123- 01</t>
    </r>
  </si>
  <si>
    <r>
      <rPr>
        <sz val="10"/>
        <rFont val="Times New Roman"/>
        <family val="1"/>
        <charset val="204"/>
      </rPr>
      <t>Электромагнитный замок Optimus ЕМ-280</t>
    </r>
  </si>
  <si>
    <r>
      <rPr>
        <sz val="10"/>
        <rFont val="Times New Roman"/>
        <family val="1"/>
        <charset val="204"/>
      </rPr>
      <t>Процессор Intel Celeron T3200 2 4GHz</t>
    </r>
  </si>
  <si>
    <r>
      <rPr>
        <sz val="10"/>
        <rFont val="Times New Roman"/>
        <family val="1"/>
        <charset val="204"/>
      </rPr>
      <t>МФУ Canon i-SENSYS MF3010 принтер/сканер/копир</t>
    </r>
  </si>
  <si>
    <r>
      <rPr>
        <sz val="10"/>
        <rFont val="Times New Roman"/>
        <family val="1"/>
        <charset val="204"/>
      </rPr>
      <t>Кулер AL-501</t>
    </r>
  </si>
  <si>
    <r>
      <rPr>
        <sz val="10"/>
        <rFont val="Times New Roman"/>
        <family val="1"/>
        <charset val="204"/>
      </rPr>
      <t>Стол руководителя с стационарной тумбой (810*2310*900*2010*600)</t>
    </r>
  </si>
  <si>
    <r>
      <rPr>
        <sz val="10"/>
        <rFont val="Times New Roman"/>
        <family val="1"/>
        <charset val="204"/>
      </rPr>
      <t>Тумба для документов с угловым элементом (810*1950*400)</t>
    </r>
  </si>
  <si>
    <r>
      <rPr>
        <sz val="10"/>
        <rFont val="Times New Roman"/>
        <family val="1"/>
        <charset val="204"/>
      </rPr>
      <t>Системный блок:МП ASUS H11M/Процессор Intel Core 3.7ГГц4GB 1000GB/ КорпусINTER-TECH2363F/ПО
Windows7</t>
    </r>
  </si>
  <si>
    <t>Итого по отделу:</t>
  </si>
  <si>
    <t>Итого хоз.инвентарь на складах:</t>
  </si>
  <si>
    <t>Огнетушитель ОУ-3</t>
  </si>
  <si>
    <t>Огнетушитель ОУ-5</t>
  </si>
  <si>
    <t>Мотопомпа SE-80 X</t>
  </si>
  <si>
    <t>ПО Wind/Сист блок/Мат.плата Asus/ Процессор /Память DDR-3 4096Mb/Жестк диск 1000</t>
  </si>
  <si>
    <r>
      <rPr>
        <sz val="10"/>
        <rFont val="Times New Roman"/>
        <family val="1"/>
        <charset val="204"/>
      </rPr>
      <t>ЭСП-828</t>
    </r>
  </si>
  <si>
    <t>Система охранной сигнализации здания инв.№41741 Помещения №№5-9</t>
  </si>
  <si>
    <r>
      <rPr>
        <sz val="10"/>
        <rFont val="Times New Roman"/>
        <family val="1"/>
        <charset val="204"/>
      </rPr>
      <t>1-338/1</t>
    </r>
  </si>
  <si>
    <t>Комплект спутникового ТВ(аннтена, ресивер2шт,пульт2шт)</t>
  </si>
  <si>
    <r>
      <rPr>
        <sz val="10"/>
        <rFont val="Times New Roman"/>
        <family val="1"/>
        <charset val="204"/>
      </rPr>
      <t>8-2091</t>
    </r>
  </si>
  <si>
    <t>Ваза стеклянная</t>
  </si>
  <si>
    <r>
      <rPr>
        <sz val="10"/>
        <rFont val="Times New Roman"/>
        <family val="1"/>
        <charset val="204"/>
      </rPr>
      <t>8-2092</t>
    </r>
  </si>
  <si>
    <t>Вешалка для полотенец</t>
  </si>
  <si>
    <r>
      <rPr>
        <sz val="10"/>
        <rFont val="Times New Roman"/>
        <family val="1"/>
        <charset val="204"/>
      </rPr>
      <t>8-2094</t>
    </r>
  </si>
  <si>
    <t>Душевая кабина в комплекте</t>
  </si>
  <si>
    <r>
      <rPr>
        <sz val="10"/>
        <rFont val="Times New Roman"/>
        <family val="1"/>
        <charset val="204"/>
      </rPr>
      <t>8-2147</t>
    </r>
  </si>
  <si>
    <t>Картина</t>
  </si>
  <si>
    <r>
      <rPr>
        <sz val="10"/>
        <rFont val="Times New Roman"/>
        <family val="1"/>
        <charset val="204"/>
      </rPr>
      <t>8-2096</t>
    </r>
  </si>
  <si>
    <t>Коврик</t>
  </si>
  <si>
    <r>
      <rPr>
        <sz val="10"/>
        <rFont val="Times New Roman"/>
        <family val="1"/>
        <charset val="204"/>
      </rPr>
      <t>8-2097</t>
    </r>
  </si>
  <si>
    <t>Коврик прорезиненный</t>
  </si>
  <si>
    <r>
      <rPr>
        <sz val="10"/>
        <rFont val="Times New Roman"/>
        <family val="1"/>
        <charset val="204"/>
      </rPr>
      <t>8-2098</t>
    </r>
  </si>
  <si>
    <t>Коврик резиновый</t>
  </si>
  <si>
    <r>
      <rPr>
        <sz val="10"/>
        <rFont val="Times New Roman"/>
        <family val="1"/>
        <charset val="204"/>
      </rPr>
      <t>8-2099</t>
    </r>
  </si>
  <si>
    <t>Комплект посуды Luminarc (голубая), 26 предметов</t>
  </si>
  <si>
    <r>
      <rPr>
        <sz val="10"/>
        <rFont val="Times New Roman"/>
        <family val="1"/>
        <charset val="204"/>
      </rPr>
      <t>8-2082</t>
    </r>
  </si>
  <si>
    <r>
      <rPr>
        <sz val="10"/>
        <rFont val="Times New Roman"/>
        <family val="1"/>
        <charset val="204"/>
      </rPr>
      <t>8-2102</t>
    </r>
  </si>
  <si>
    <t>Кровать с матрасом</t>
  </si>
  <si>
    <r>
      <rPr>
        <sz val="10"/>
        <rFont val="Times New Roman"/>
        <family val="1"/>
        <charset val="204"/>
      </rPr>
      <t>8-2148</t>
    </r>
  </si>
  <si>
    <r>
      <rPr>
        <sz val="10"/>
        <rFont val="Times New Roman"/>
        <family val="1"/>
        <charset val="204"/>
      </rPr>
      <t>8-2083</t>
    </r>
  </si>
  <si>
    <t>Кухонный гарнитур</t>
  </si>
  <si>
    <r>
      <rPr>
        <sz val="10"/>
        <rFont val="Times New Roman"/>
        <family val="1"/>
        <charset val="204"/>
      </rPr>
      <t>8-2103</t>
    </r>
  </si>
  <si>
    <t>Кухонный гарнитур встроенный</t>
  </si>
  <si>
    <r>
      <rPr>
        <sz val="10"/>
        <rFont val="Times New Roman"/>
        <family val="1"/>
        <charset val="204"/>
      </rPr>
      <t>8-2084</t>
    </r>
  </si>
  <si>
    <t>Лампа прикроватная</t>
  </si>
  <si>
    <r>
      <rPr>
        <sz val="10"/>
        <rFont val="Times New Roman"/>
        <family val="1"/>
        <charset val="204"/>
      </rPr>
      <t>8-2149</t>
    </r>
  </si>
  <si>
    <r>
      <rPr>
        <sz val="10"/>
        <rFont val="Times New Roman"/>
        <family val="1"/>
        <charset val="204"/>
      </rPr>
      <t>8-2104</t>
    </r>
  </si>
  <si>
    <t>Ложки чайные</t>
  </si>
  <si>
    <r>
      <rPr>
        <sz val="10"/>
        <rFont val="Times New Roman"/>
        <family val="1"/>
        <charset val="204"/>
      </rPr>
      <t>8-2085</t>
    </r>
  </si>
  <si>
    <t>Люстра</t>
  </si>
  <si>
    <r>
      <rPr>
        <sz val="10"/>
        <rFont val="Times New Roman"/>
        <family val="1"/>
        <charset val="204"/>
      </rPr>
      <t>8-2106</t>
    </r>
  </si>
  <si>
    <t>Люстра трехрожковая</t>
  </si>
  <si>
    <r>
      <rPr>
        <sz val="10"/>
        <rFont val="Times New Roman"/>
        <family val="1"/>
        <charset val="204"/>
      </rPr>
      <t>8-2109</t>
    </r>
  </si>
  <si>
    <t>Набор для ванной комнаты</t>
  </si>
  <si>
    <r>
      <rPr>
        <sz val="10"/>
        <rFont val="Times New Roman"/>
        <family val="1"/>
        <charset val="204"/>
      </rPr>
      <t>8-2110</t>
    </r>
  </si>
  <si>
    <t>Набор кастрюль 3 шт.</t>
  </si>
  <si>
    <r>
      <rPr>
        <sz val="10"/>
        <rFont val="Times New Roman"/>
        <family val="1"/>
        <charset val="204"/>
      </rPr>
      <t>8-2111</t>
    </r>
  </si>
  <si>
    <t>Набор кухонный (2 половика, шумовка, ломатка)</t>
  </si>
  <si>
    <r>
      <rPr>
        <sz val="10"/>
        <rFont val="Times New Roman"/>
        <family val="1"/>
        <charset val="204"/>
      </rPr>
      <t>8-2112</t>
    </r>
  </si>
  <si>
    <t>Набор ножей, 5 шт.</t>
  </si>
  <si>
    <r>
      <rPr>
        <sz val="10"/>
        <rFont val="Times New Roman"/>
        <family val="1"/>
        <charset val="204"/>
      </rPr>
      <t>8-2154</t>
    </r>
  </si>
  <si>
    <t>Навесной шкаф с зеркалом</t>
  </si>
  <si>
    <r>
      <rPr>
        <sz val="10"/>
        <rFont val="Times New Roman"/>
        <family val="1"/>
        <charset val="204"/>
      </rPr>
      <t>8-2113</t>
    </r>
  </si>
  <si>
    <t>Ножи столовые</t>
  </si>
  <si>
    <r>
      <rPr>
        <sz val="10"/>
        <rFont val="Times New Roman"/>
        <family val="1"/>
        <charset val="204"/>
      </rPr>
      <t>8-2114</t>
    </r>
  </si>
  <si>
    <t>Одеяло шерстяное</t>
  </si>
  <si>
    <r>
      <rPr>
        <sz val="10"/>
        <rFont val="Times New Roman"/>
        <family val="1"/>
        <charset val="204"/>
      </rPr>
      <t>8-2115</t>
    </r>
  </si>
  <si>
    <t>Подставка для щетки и туал. бумаги</t>
  </si>
  <si>
    <r>
      <rPr>
        <sz val="10"/>
        <rFont val="Times New Roman"/>
        <family val="1"/>
        <charset val="204"/>
      </rPr>
      <t>8-2116</t>
    </r>
  </si>
  <si>
    <t>Подушка перьевая</t>
  </si>
  <si>
    <r>
      <rPr>
        <sz val="10"/>
        <rFont val="Times New Roman"/>
        <family val="1"/>
        <charset val="204"/>
      </rPr>
      <t>8-2117</t>
    </r>
  </si>
  <si>
    <t>Покрывало</t>
  </si>
  <si>
    <r>
      <rPr>
        <sz val="10"/>
        <rFont val="Times New Roman"/>
        <family val="1"/>
        <charset val="204"/>
      </rPr>
      <t>8-2118</t>
    </r>
  </si>
  <si>
    <t>Роутер DIR-320</t>
  </si>
  <si>
    <r>
      <rPr>
        <sz val="10"/>
        <rFont val="Times New Roman"/>
        <family val="1"/>
        <charset val="204"/>
      </rPr>
      <t>8-2119</t>
    </r>
  </si>
  <si>
    <t>Рюмки</t>
  </si>
  <si>
    <r>
      <rPr>
        <sz val="10"/>
        <rFont val="Times New Roman"/>
        <family val="1"/>
        <charset val="204"/>
      </rPr>
      <t>8-2120</t>
    </r>
  </si>
  <si>
    <t>Рюмки на ножках</t>
  </si>
  <si>
    <r>
      <rPr>
        <sz val="10"/>
        <rFont val="Times New Roman"/>
        <family val="1"/>
        <charset val="204"/>
      </rPr>
      <t>8-2121</t>
    </r>
  </si>
  <si>
    <t>Салфетница</t>
  </si>
  <si>
    <r>
      <rPr>
        <sz val="10"/>
        <rFont val="Times New Roman"/>
        <family val="1"/>
        <charset val="204"/>
      </rPr>
      <t>8-2122</t>
    </r>
  </si>
  <si>
    <t>Светильник двухрожковый</t>
  </si>
  <si>
    <r>
      <rPr>
        <sz val="10"/>
        <rFont val="Times New Roman"/>
        <family val="1"/>
        <charset val="204"/>
      </rPr>
      <t>8-2123</t>
    </r>
  </si>
  <si>
    <t>Светильник настенный</t>
  </si>
  <si>
    <r>
      <rPr>
        <sz val="10"/>
        <rFont val="Times New Roman"/>
        <family val="1"/>
        <charset val="204"/>
      </rPr>
      <t>8-2124</t>
    </r>
  </si>
  <si>
    <r>
      <rPr>
        <sz val="10"/>
        <rFont val="Times New Roman"/>
        <family val="1"/>
        <charset val="204"/>
      </rPr>
      <t>8-2125</t>
    </r>
  </si>
  <si>
    <t>Светильник потолочный</t>
  </si>
  <si>
    <r>
      <rPr>
        <sz val="10"/>
        <rFont val="Times New Roman"/>
        <family val="1"/>
        <charset val="204"/>
      </rPr>
      <t>8-2151</t>
    </r>
  </si>
  <si>
    <t>Сковорода с крышкой</t>
  </si>
  <si>
    <r>
      <rPr>
        <sz val="10"/>
        <rFont val="Times New Roman"/>
        <family val="1"/>
        <charset val="204"/>
      </rPr>
      <t>8-2152</t>
    </r>
  </si>
  <si>
    <r>
      <rPr>
        <sz val="10"/>
        <rFont val="Times New Roman"/>
        <family val="1"/>
        <charset val="204"/>
      </rPr>
      <t>8-2144</t>
    </r>
  </si>
  <si>
    <r>
      <rPr>
        <sz val="10"/>
        <rFont val="Times New Roman"/>
        <family val="1"/>
        <charset val="204"/>
      </rPr>
      <t>8-2143</t>
    </r>
  </si>
  <si>
    <t>Стул деревянный мягкий</t>
  </si>
  <si>
    <r>
      <rPr>
        <sz val="10"/>
        <rFont val="Times New Roman"/>
        <family val="1"/>
        <charset val="204"/>
      </rPr>
      <t>8-2126</t>
    </r>
  </si>
  <si>
    <t>Таз хозяйственный большой</t>
  </si>
  <si>
    <r>
      <rPr>
        <sz val="10"/>
        <rFont val="Times New Roman"/>
        <family val="1"/>
        <charset val="204"/>
      </rPr>
      <t>8-2129</t>
    </r>
  </si>
  <si>
    <t>Туалетный столик однотумбовый с надставкой</t>
  </si>
  <si>
    <r>
      <rPr>
        <sz val="10"/>
        <rFont val="Times New Roman"/>
        <family val="1"/>
        <charset val="204"/>
      </rPr>
      <t>8-2080</t>
    </r>
  </si>
  <si>
    <t>Тумба для обуви</t>
  </si>
  <si>
    <r>
      <rPr>
        <sz val="10"/>
        <rFont val="Times New Roman"/>
        <family val="1"/>
        <charset val="204"/>
      </rPr>
      <t>8-2089</t>
    </r>
  </si>
  <si>
    <t>Тумба под телевизор</t>
  </si>
  <si>
    <r>
      <rPr>
        <sz val="10"/>
        <rFont val="Times New Roman"/>
        <family val="1"/>
        <charset val="204"/>
      </rPr>
      <t>8-2130</t>
    </r>
  </si>
  <si>
    <t>Турка для варки кофе большая</t>
  </si>
  <si>
    <r>
      <rPr>
        <sz val="10"/>
        <rFont val="Times New Roman"/>
        <family val="1"/>
        <charset val="204"/>
      </rPr>
      <t>8-2131</t>
    </r>
  </si>
  <si>
    <t>Турка для варки кофе малая</t>
  </si>
  <si>
    <r>
      <rPr>
        <sz val="10"/>
        <rFont val="Times New Roman"/>
        <family val="1"/>
        <charset val="204"/>
      </rPr>
      <t>8-2086</t>
    </r>
  </si>
  <si>
    <t>Умывальник с подвесным шкафом и зеркалом</t>
  </si>
  <si>
    <r>
      <rPr>
        <sz val="10"/>
        <rFont val="Times New Roman"/>
        <family val="1"/>
        <charset val="204"/>
      </rPr>
      <t>8-2132</t>
    </r>
  </si>
  <si>
    <t>Урна малая</t>
  </si>
  <si>
    <r>
      <rPr>
        <sz val="10"/>
        <rFont val="Times New Roman"/>
        <family val="1"/>
        <charset val="204"/>
      </rPr>
      <t>8-2133</t>
    </r>
  </si>
  <si>
    <t>Урна никелированная большая</t>
  </si>
  <si>
    <r>
      <rPr>
        <sz val="10"/>
        <rFont val="Times New Roman"/>
        <family val="1"/>
        <charset val="204"/>
      </rPr>
      <t>8-2134</t>
    </r>
  </si>
  <si>
    <t>Утюг</t>
  </si>
  <si>
    <r>
      <rPr>
        <sz val="10"/>
        <rFont val="Times New Roman"/>
        <family val="1"/>
        <charset val="204"/>
      </rPr>
      <t>8-2135</t>
    </r>
  </si>
  <si>
    <t>Хлебница</t>
  </si>
  <si>
    <r>
      <rPr>
        <sz val="10"/>
        <rFont val="Times New Roman"/>
        <family val="1"/>
        <charset val="204"/>
      </rPr>
      <t>8-2153</t>
    </r>
  </si>
  <si>
    <t>Чайник электрический Zelmer</t>
  </si>
  <si>
    <r>
      <rPr>
        <sz val="10"/>
        <rFont val="Times New Roman"/>
        <family val="1"/>
        <charset val="204"/>
      </rPr>
      <t>8-2137</t>
    </r>
  </si>
  <si>
    <t>Шкаф - купе</t>
  </si>
  <si>
    <r>
      <rPr>
        <sz val="10"/>
        <rFont val="Times New Roman"/>
        <family val="1"/>
        <charset val="204"/>
      </rPr>
      <t>15-03</t>
    </r>
  </si>
  <si>
    <t>Шкаф-купе встроенный</t>
  </si>
  <si>
    <r>
      <rPr>
        <sz val="10"/>
        <rFont val="Times New Roman"/>
        <family val="1"/>
        <charset val="204"/>
      </rPr>
      <t>8-2141</t>
    </r>
  </si>
  <si>
    <t>Шторы портьерные</t>
  </si>
  <si>
    <r>
      <rPr>
        <sz val="10"/>
        <rFont val="Times New Roman"/>
        <family val="1"/>
        <charset val="204"/>
      </rPr>
      <t>8-2139</t>
    </r>
  </si>
  <si>
    <t>Шторы-тюль</t>
  </si>
  <si>
    <r>
      <rPr>
        <sz val="10"/>
        <rFont val="Times New Roman"/>
        <family val="1"/>
        <charset val="204"/>
      </rPr>
      <t>8-2142</t>
    </r>
  </si>
  <si>
    <t>Электрическая варочная поверхность Ariston</t>
  </si>
  <si>
    <r>
      <rPr>
        <sz val="10"/>
        <rFont val="Times New Roman"/>
        <family val="1"/>
        <charset val="204"/>
      </rPr>
      <t>8-533*</t>
    </r>
  </si>
  <si>
    <t>Белье постельное в комплекте</t>
  </si>
  <si>
    <r>
      <rPr>
        <sz val="10"/>
        <rFont val="Times New Roman"/>
        <family val="1"/>
        <charset val="204"/>
      </rPr>
      <t>8-1329/1</t>
    </r>
  </si>
  <si>
    <t>Кастрюля эмаль 3,3 л</t>
  </si>
  <si>
    <r>
      <rPr>
        <sz val="10"/>
        <rFont val="Times New Roman"/>
        <family val="1"/>
        <charset val="204"/>
      </rPr>
      <t>15-270*</t>
    </r>
  </si>
  <si>
    <t>Комод</t>
  </si>
  <si>
    <r>
      <rPr>
        <sz val="10"/>
        <rFont val="Times New Roman"/>
        <family val="1"/>
        <charset val="204"/>
      </rPr>
      <t>8-2113/1</t>
    </r>
  </si>
  <si>
    <t>Комплект ножей для овощей</t>
  </si>
  <si>
    <r>
      <rPr>
        <sz val="10"/>
        <rFont val="Times New Roman"/>
        <family val="1"/>
        <charset val="204"/>
      </rPr>
      <t>1-655*</t>
    </r>
  </si>
  <si>
    <t>Полотенцесушитель</t>
  </si>
  <si>
    <r>
      <rPr>
        <sz val="10"/>
        <rFont val="Times New Roman"/>
        <family val="1"/>
        <charset val="204"/>
      </rPr>
      <t>8-1852</t>
    </r>
  </si>
  <si>
    <t>Раскладушка 2107 180х85</t>
  </si>
  <si>
    <r>
      <rPr>
        <sz val="10"/>
        <rFont val="Times New Roman"/>
        <family val="1"/>
        <charset val="204"/>
      </rPr>
      <t>8-2151/1</t>
    </r>
  </si>
  <si>
    <t>Сковорода антипригарная литая 24 см</t>
  </si>
  <si>
    <r>
      <rPr>
        <sz val="10"/>
        <rFont val="Times New Roman"/>
        <family val="1"/>
        <charset val="204"/>
      </rPr>
      <t>8-2127</t>
    </r>
  </si>
  <si>
    <t>Телевизор PHILIPS PFL 5206</t>
  </si>
  <si>
    <r>
      <rPr>
        <sz val="10"/>
        <rFont val="Times New Roman"/>
        <family val="1"/>
        <charset val="204"/>
      </rPr>
      <t>8-2127*</t>
    </r>
  </si>
  <si>
    <r>
      <rPr>
        <sz val="10"/>
        <rFont val="Times New Roman"/>
        <family val="1"/>
        <charset val="204"/>
      </rPr>
      <t>1-374/1</t>
    </r>
  </si>
  <si>
    <t>Тумба с умывальником</t>
  </si>
  <si>
    <r>
      <rPr>
        <sz val="10"/>
        <rFont val="Times New Roman"/>
        <family val="1"/>
        <charset val="204"/>
      </rPr>
      <t>1-374</t>
    </r>
  </si>
  <si>
    <t>Тумба ТВ "Бэни" (из каленого стекла)</t>
  </si>
  <si>
    <r>
      <rPr>
        <sz val="10"/>
        <rFont val="Times New Roman"/>
        <family val="1"/>
        <charset val="204"/>
      </rPr>
      <t>1-382/3</t>
    </r>
  </si>
  <si>
    <t>Швабра для пола плоская</t>
  </si>
  <si>
    <r>
      <rPr>
        <sz val="10"/>
        <rFont val="Times New Roman"/>
        <family val="1"/>
        <charset val="204"/>
      </rPr>
      <t>1-214/2*</t>
    </r>
  </si>
  <si>
    <t>Шкаф купе</t>
  </si>
  <si>
    <r>
      <rPr>
        <sz val="10"/>
        <rFont val="Times New Roman"/>
        <family val="1"/>
        <charset val="204"/>
      </rPr>
      <t>1-856</t>
    </r>
  </si>
  <si>
    <t>Шкаф трех-створчатый для одежды</t>
  </si>
  <si>
    <r>
      <rPr>
        <sz val="10"/>
        <rFont val="Times New Roman"/>
        <family val="1"/>
        <charset val="204"/>
      </rPr>
      <t>15-03*</t>
    </r>
  </si>
  <si>
    <t>Шкаф-купе</t>
  </si>
  <si>
    <t>Товарно-материальные ценности (счет 10, 41)</t>
  </si>
  <si>
    <t>Ангар сборно-разборный объемом 390,0 куб.м, Б/у (набор из 33 элем. от демонтажа ОС инв. 41482, 10012</t>
  </si>
  <si>
    <t>А-015131</t>
  </si>
  <si>
    <t>На дату:</t>
  </si>
  <si>
    <t>Конкурсный управляющий АО "69 РЗ РАВ"</t>
  </si>
  <si>
    <t>Т.А. Казакина</t>
  </si>
  <si>
    <t>Ед. изм.</t>
  </si>
  <si>
    <t>Кол-во единиц</t>
  </si>
  <si>
    <t>шт</t>
  </si>
  <si>
    <t>компл</t>
  </si>
  <si>
    <t>м</t>
  </si>
  <si>
    <t>набор</t>
  </si>
  <si>
    <t>пог. м</t>
  </si>
  <si>
    <t>м2</t>
  </si>
  <si>
    <t>л</t>
  </si>
  <si>
    <t>т</t>
  </si>
  <si>
    <t>бал</t>
  </si>
  <si>
    <t>кг</t>
  </si>
  <si>
    <t>км</t>
  </si>
  <si>
    <t>м.куб.</t>
  </si>
  <si>
    <t>упак</t>
  </si>
  <si>
    <t>м.пог.</t>
  </si>
  <si>
    <t>пара</t>
  </si>
  <si>
    <t>А-0010671</t>
  </si>
  <si>
    <t>Перфоратор METABO ИНЕ28 Multi</t>
  </si>
  <si>
    <t>Перечень имущества АО "69 Ремонтный завод ракетно-артиллерийского вооружения" к Порядку продажи имущества, балансовая (остаточная)  стоимость которого на последнюю отчетную дату до даты открытия конкурсного производства составляет  менее 100 тысяч рублей, подлежащего реализации без ограничений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</si>
</sst>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.00_);_(* \(#,##0.00\);_(* &quot;-&quot;??_);_(@_)"/>
    <numFmt numFmtId="165" formatCode="#,##0.000_ ;[Red]\-#,##0.000\ "/>
    <numFmt numFmtId="166" formatCode="#,##0.00_ ;[Red]\-#,##0.00\ "/>
    <numFmt numFmtId="167" formatCode="0_ ;[Red]\-0\ "/>
    <numFmt numFmtId="168" formatCode="###0;###0"/>
    <numFmt numFmtId="169" formatCode="###00000000;###00000000"/>
    <numFmt numFmtId="170" formatCode="000000000"/>
    <numFmt numFmtId="171" formatCode="0000"/>
    <numFmt numFmtId="172" formatCode="00000"/>
    <numFmt numFmtId="173" formatCode="000"/>
    <numFmt numFmtId="174" formatCode="000000"/>
    <numFmt numFmtId="175" formatCode="0000000"/>
    <numFmt numFmtId="176" formatCode="#,##0_ ;[Red]\-#,##0\ 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  <charset val="204"/>
    </font>
    <font>
      <sz val="8"/>
      <name val="Arial"/>
      <family val="2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sz val="10"/>
      <name val="Helv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2" fillId="0" borderId="0"/>
    <xf numFmtId="0" fontId="6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8" fillId="0" borderId="0"/>
    <xf numFmtId="0" fontId="9" fillId="0" borderId="0"/>
    <xf numFmtId="0" fontId="8" fillId="0" borderId="0"/>
    <xf numFmtId="0" fontId="1" fillId="0" borderId="0"/>
    <xf numFmtId="0" fontId="1" fillId="0" borderId="0"/>
    <xf numFmtId="0" fontId="10" fillId="0" borderId="0"/>
    <xf numFmtId="0" fontId="11" fillId="0" borderId="0"/>
    <xf numFmtId="0" fontId="2" fillId="0" borderId="0"/>
    <xf numFmtId="0" fontId="1" fillId="0" borderId="0">
      <alignment vertical="center"/>
    </xf>
    <xf numFmtId="9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3" fillId="0" borderId="0"/>
    <xf numFmtId="0" fontId="16" fillId="0" borderId="0"/>
  </cellStyleXfs>
  <cellXfs count="214">
    <xf numFmtId="0" fontId="0" fillId="0" borderId="0" xfId="0"/>
    <xf numFmtId="0" fontId="4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49" fontId="4" fillId="0" borderId="0" xfId="1" applyNumberFormat="1" applyFont="1" applyFill="1" applyAlignment="1">
      <alignment horizontal="left" vertical="center"/>
    </xf>
    <xf numFmtId="166" fontId="4" fillId="0" borderId="0" xfId="1" applyNumberFormat="1" applyFont="1" applyFill="1" applyAlignment="1">
      <alignment horizontal="left" vertical="center"/>
    </xf>
    <xf numFmtId="0" fontId="4" fillId="0" borderId="0" xfId="1" applyFont="1" applyFill="1" applyAlignment="1">
      <alignment vertical="center"/>
    </xf>
    <xf numFmtId="14" fontId="4" fillId="0" borderId="0" xfId="1" applyNumberFormat="1" applyFont="1" applyFill="1" applyAlignment="1">
      <alignment horizontal="center" vertical="center"/>
    </xf>
    <xf numFmtId="166" fontId="5" fillId="0" borderId="5" xfId="1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49" fontId="4" fillId="0" borderId="5" xfId="1" applyNumberFormat="1" applyFont="1" applyFill="1" applyBorder="1" applyAlignment="1">
      <alignment horizontal="center" vertical="center" wrapText="1"/>
    </xf>
    <xf numFmtId="0" fontId="15" fillId="0" borderId="0" xfId="1" applyFont="1" applyFill="1" applyAlignment="1">
      <alignment horizontal="center" vertical="center"/>
    </xf>
    <xf numFmtId="0" fontId="15" fillId="0" borderId="0" xfId="1" applyFont="1" applyFill="1" applyAlignment="1">
      <alignment horizontal="left" vertical="center"/>
    </xf>
    <xf numFmtId="2" fontId="3" fillId="0" borderId="1" xfId="1" applyNumberFormat="1" applyFont="1" applyFill="1" applyBorder="1" applyAlignment="1">
      <alignment vertical="center" wrapText="1"/>
    </xf>
    <xf numFmtId="0" fontId="3" fillId="0" borderId="0" xfId="1" applyFont="1" applyFill="1" applyAlignment="1">
      <alignment horizontal="left" vertical="center"/>
    </xf>
    <xf numFmtId="0" fontId="5" fillId="0" borderId="0" xfId="1" applyFont="1" applyFill="1" applyAlignment="1">
      <alignment horizontal="right" vertical="center"/>
    </xf>
    <xf numFmtId="0" fontId="3" fillId="0" borderId="0" xfId="1" applyFont="1" applyFill="1" applyAlignment="1">
      <alignment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167" fontId="16" fillId="0" borderId="5" xfId="20" applyNumberFormat="1" applyFill="1" applyBorder="1" applyAlignment="1">
      <alignment horizontal="center" vertical="top" wrapText="1"/>
    </xf>
    <xf numFmtId="0" fontId="17" fillId="0" borderId="0" xfId="20" applyFont="1" applyFill="1" applyBorder="1" applyAlignment="1">
      <alignment horizontal="left" vertical="top"/>
    </xf>
    <xf numFmtId="167" fontId="17" fillId="2" borderId="5" xfId="20" applyNumberFormat="1" applyFont="1" applyFill="1" applyBorder="1" applyAlignment="1">
      <alignment horizontal="center" vertical="top" wrapText="1"/>
    </xf>
    <xf numFmtId="0" fontId="17" fillId="0" borderId="0" xfId="20" applyFont="1" applyFill="1" applyBorder="1" applyAlignment="1">
      <alignment horizontal="left" vertical="center"/>
    </xf>
    <xf numFmtId="0" fontId="17" fillId="0" borderId="5" xfId="20" applyFont="1" applyFill="1" applyBorder="1" applyAlignment="1">
      <alignment horizontal="left" vertical="center"/>
    </xf>
    <xf numFmtId="0" fontId="16" fillId="0" borderId="0" xfId="20" applyFont="1" applyFill="1" applyBorder="1" applyAlignment="1">
      <alignment horizontal="left" vertical="top"/>
    </xf>
    <xf numFmtId="0" fontId="16" fillId="0" borderId="0" xfId="20" applyFont="1" applyFill="1" applyBorder="1" applyAlignment="1">
      <alignment horizontal="center" vertical="center"/>
    </xf>
    <xf numFmtId="0" fontId="16" fillId="0" borderId="5" xfId="20" applyFont="1" applyFill="1" applyBorder="1" applyAlignment="1">
      <alignment vertical="top" wrapText="1"/>
    </xf>
    <xf numFmtId="166" fontId="16" fillId="0" borderId="5" xfId="20" applyNumberFormat="1" applyFont="1" applyFill="1" applyBorder="1" applyAlignment="1">
      <alignment vertical="top" wrapText="1"/>
    </xf>
    <xf numFmtId="0" fontId="16" fillId="0" borderId="5" xfId="20" applyFont="1" applyFill="1" applyBorder="1" applyAlignment="1">
      <alignment horizontal="left" vertical="center" wrapText="1"/>
    </xf>
    <xf numFmtId="49" fontId="5" fillId="0" borderId="5" xfId="20" applyNumberFormat="1" applyFont="1" applyFill="1" applyBorder="1" applyAlignment="1">
      <alignment horizontal="center" vertical="center" wrapText="1"/>
    </xf>
    <xf numFmtId="0" fontId="5" fillId="0" borderId="5" xfId="20" applyFont="1" applyFill="1" applyBorder="1" applyAlignment="1">
      <alignment horizontal="center" vertical="center" wrapText="1"/>
    </xf>
    <xf numFmtId="167" fontId="5" fillId="0" borderId="5" xfId="20" applyNumberFormat="1" applyFont="1" applyFill="1" applyBorder="1" applyAlignment="1">
      <alignment horizontal="center" vertical="center" wrapText="1"/>
    </xf>
    <xf numFmtId="166" fontId="5" fillId="0" borderId="5" xfId="20" applyNumberFormat="1" applyFont="1" applyFill="1" applyBorder="1" applyAlignment="1">
      <alignment horizontal="center" vertical="center" wrapText="1"/>
    </xf>
    <xf numFmtId="0" fontId="4" fillId="0" borderId="5" xfId="20" applyFont="1" applyFill="1" applyBorder="1" applyAlignment="1">
      <alignment vertical="top" wrapText="1"/>
    </xf>
    <xf numFmtId="166" fontId="4" fillId="0" borderId="5" xfId="20" applyNumberFormat="1" applyFont="1" applyFill="1" applyBorder="1" applyAlignment="1">
      <alignment vertical="top" wrapText="1"/>
    </xf>
    <xf numFmtId="168" fontId="16" fillId="0" borderId="5" xfId="20" applyNumberFormat="1" applyFont="1" applyFill="1" applyBorder="1" applyAlignment="1">
      <alignment horizontal="center" vertical="center" wrapText="1"/>
    </xf>
    <xf numFmtId="0" fontId="16" fillId="0" borderId="0" xfId="20" applyFont="1" applyFill="1" applyBorder="1" applyAlignment="1">
      <alignment horizontal="left" vertical="center"/>
    </xf>
    <xf numFmtId="0" fontId="4" fillId="0" borderId="5" xfId="20" applyFont="1" applyFill="1" applyBorder="1" applyAlignment="1">
      <alignment horizontal="center" vertical="center" wrapText="1"/>
    </xf>
    <xf numFmtId="0" fontId="4" fillId="0" borderId="5" xfId="20" applyFont="1" applyFill="1" applyBorder="1" applyAlignment="1">
      <alignment vertical="center" wrapText="1"/>
    </xf>
    <xf numFmtId="0" fontId="16" fillId="0" borderId="5" xfId="20" applyFont="1" applyFill="1" applyBorder="1" applyAlignment="1">
      <alignment horizontal="left" vertical="center"/>
    </xf>
    <xf numFmtId="166" fontId="4" fillId="0" borderId="5" xfId="20" applyNumberFormat="1" applyFont="1" applyFill="1" applyBorder="1" applyAlignment="1">
      <alignment vertical="center" wrapText="1"/>
    </xf>
    <xf numFmtId="167" fontId="16" fillId="0" borderId="5" xfId="20" applyNumberFormat="1" applyFont="1" applyFill="1" applyBorder="1" applyAlignment="1">
      <alignment horizontal="center" vertical="center" wrapText="1"/>
    </xf>
    <xf numFmtId="0" fontId="16" fillId="0" borderId="5" xfId="20" applyFont="1" applyFill="1" applyBorder="1" applyAlignment="1">
      <alignment vertical="center" wrapText="1"/>
    </xf>
    <xf numFmtId="0" fontId="5" fillId="2" borderId="5" xfId="20" applyFont="1" applyFill="1" applyBorder="1" applyAlignment="1">
      <alignment vertical="center" wrapText="1"/>
    </xf>
    <xf numFmtId="166" fontId="16" fillId="0" borderId="5" xfId="20" applyNumberFormat="1" applyFont="1" applyFill="1" applyBorder="1" applyAlignment="1">
      <alignment vertical="center" wrapText="1"/>
    </xf>
    <xf numFmtId="167" fontId="17" fillId="2" borderId="5" xfId="20" applyNumberFormat="1" applyFont="1" applyFill="1" applyBorder="1" applyAlignment="1">
      <alignment horizontal="center" vertical="center" wrapText="1"/>
    </xf>
    <xf numFmtId="0" fontId="17" fillId="2" borderId="5" xfId="20" applyFont="1" applyFill="1" applyBorder="1" applyAlignment="1">
      <alignment horizontal="center" vertical="center" wrapText="1"/>
    </xf>
    <xf numFmtId="0" fontId="17" fillId="2" borderId="5" xfId="20" applyFont="1" applyFill="1" applyBorder="1" applyAlignment="1">
      <alignment horizontal="left" vertical="center"/>
    </xf>
    <xf numFmtId="166" fontId="17" fillId="2" borderId="5" xfId="20" applyNumberFormat="1" applyFont="1" applyFill="1" applyBorder="1" applyAlignment="1">
      <alignment vertical="center" wrapText="1"/>
    </xf>
    <xf numFmtId="49" fontId="4" fillId="0" borderId="5" xfId="20" applyNumberFormat="1" applyFont="1" applyFill="1" applyBorder="1" applyAlignment="1">
      <alignment horizontal="center" vertical="center" wrapText="1"/>
    </xf>
    <xf numFmtId="49" fontId="16" fillId="0" borderId="5" xfId="20" applyNumberFormat="1" applyFont="1" applyFill="1" applyBorder="1" applyAlignment="1">
      <alignment horizontal="center" vertical="center" wrapText="1"/>
    </xf>
    <xf numFmtId="169" fontId="16" fillId="0" borderId="5" xfId="20" applyNumberFormat="1" applyFont="1" applyFill="1" applyBorder="1" applyAlignment="1">
      <alignment horizontal="center" vertical="center" wrapText="1"/>
    </xf>
    <xf numFmtId="0" fontId="16" fillId="0" borderId="5" xfId="20" applyFont="1" applyFill="1" applyBorder="1" applyAlignment="1">
      <alignment horizontal="center" vertical="center" wrapText="1"/>
    </xf>
    <xf numFmtId="0" fontId="4" fillId="0" borderId="4" xfId="20" applyFont="1" applyFill="1" applyBorder="1" applyAlignment="1">
      <alignment vertical="center" wrapText="1"/>
    </xf>
    <xf numFmtId="49" fontId="16" fillId="0" borderId="0" xfId="20" applyNumberFormat="1" applyFont="1" applyFill="1" applyBorder="1" applyAlignment="1">
      <alignment horizontal="center" vertical="center"/>
    </xf>
    <xf numFmtId="167" fontId="16" fillId="0" borderId="0" xfId="20" applyNumberFormat="1" applyFont="1" applyFill="1" applyBorder="1" applyAlignment="1">
      <alignment horizontal="center" vertical="center"/>
    </xf>
    <xf numFmtId="166" fontId="16" fillId="0" borderId="0" xfId="20" applyNumberFormat="1" applyFont="1" applyFill="1" applyBorder="1" applyAlignment="1">
      <alignment horizontal="left" vertical="center"/>
    </xf>
    <xf numFmtId="49" fontId="16" fillId="0" borderId="2" xfId="20" applyNumberFormat="1" applyFont="1" applyFill="1" applyBorder="1" applyAlignment="1">
      <alignment horizontal="center" vertical="center" wrapText="1"/>
    </xf>
    <xf numFmtId="166" fontId="17" fillId="0" borderId="5" xfId="20" applyNumberFormat="1" applyFont="1" applyFill="1" applyBorder="1" applyAlignment="1">
      <alignment horizontal="center" vertical="center" wrapText="1"/>
    </xf>
    <xf numFmtId="0" fontId="17" fillId="0" borderId="7" xfId="20" applyFont="1" applyFill="1" applyBorder="1" applyAlignment="1">
      <alignment horizontal="center" vertical="center"/>
    </xf>
    <xf numFmtId="0" fontId="16" fillId="0" borderId="8" xfId="20" applyFont="1" applyFill="1" applyBorder="1" applyAlignment="1">
      <alignment horizontal="center" vertical="center"/>
    </xf>
    <xf numFmtId="166" fontId="16" fillId="0" borderId="5" xfId="20" applyNumberFormat="1" applyFont="1" applyFill="1" applyBorder="1" applyAlignment="1">
      <alignment horizontal="right" vertical="top" wrapText="1"/>
    </xf>
    <xf numFmtId="166" fontId="16" fillId="0" borderId="3" xfId="20" applyNumberFormat="1" applyFont="1" applyFill="1" applyBorder="1" applyAlignment="1">
      <alignment horizontal="right" vertical="top" wrapText="1"/>
    </xf>
    <xf numFmtId="0" fontId="16" fillId="0" borderId="9" xfId="20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left" vertical="top" wrapText="1"/>
    </xf>
    <xf numFmtId="166" fontId="5" fillId="0" borderId="5" xfId="1" applyNumberFormat="1" applyFont="1" applyFill="1" applyBorder="1" applyAlignment="1">
      <alignment horizontal="right" vertical="top" wrapText="1"/>
    </xf>
    <xf numFmtId="166" fontId="5" fillId="0" borderId="5" xfId="1" applyNumberFormat="1" applyFont="1" applyFill="1" applyBorder="1" applyAlignment="1">
      <alignment horizontal="right"/>
    </xf>
    <xf numFmtId="0" fontId="5" fillId="0" borderId="0" xfId="1" applyFont="1" applyFill="1" applyAlignment="1">
      <alignment horizontal="left" wrapText="1"/>
    </xf>
    <xf numFmtId="0" fontId="4" fillId="0" borderId="0" xfId="1" applyFont="1" applyFill="1" applyAlignment="1">
      <alignment horizontal="left"/>
    </xf>
    <xf numFmtId="0" fontId="4" fillId="0" borderId="0" xfId="1" applyFont="1" applyFill="1"/>
    <xf numFmtId="14" fontId="4" fillId="0" borderId="0" xfId="1" applyNumberFormat="1" applyFont="1" applyFill="1" applyAlignment="1">
      <alignment horizontal="center"/>
    </xf>
    <xf numFmtId="14" fontId="5" fillId="0" borderId="5" xfId="1" applyNumberFormat="1" applyFont="1" applyFill="1" applyBorder="1" applyAlignment="1">
      <alignment horizontal="center" vertical="center" wrapText="1"/>
    </xf>
    <xf numFmtId="166" fontId="4" fillId="0" borderId="0" xfId="1" applyNumberFormat="1" applyFont="1" applyFill="1" applyAlignment="1">
      <alignment horizontal="left"/>
    </xf>
    <xf numFmtId="49" fontId="4" fillId="0" borderId="5" xfId="1" applyNumberFormat="1" applyFont="1" applyFill="1" applyBorder="1" applyAlignment="1">
      <alignment horizontal="left" vertical="top" wrapText="1"/>
    </xf>
    <xf numFmtId="0" fontId="4" fillId="0" borderId="5" xfId="1" applyFont="1" applyFill="1" applyBorder="1" applyAlignment="1">
      <alignment horizontal="left" vertical="top" wrapText="1" indent="1"/>
    </xf>
    <xf numFmtId="0" fontId="4" fillId="0" borderId="5" xfId="1" applyFont="1" applyFill="1" applyBorder="1" applyAlignment="1">
      <alignment horizontal="left" vertical="top" wrapText="1"/>
    </xf>
    <xf numFmtId="14" fontId="4" fillId="0" borderId="5" xfId="1" applyNumberFormat="1" applyFont="1" applyFill="1" applyBorder="1" applyAlignment="1">
      <alignment horizontal="center" vertical="top" wrapText="1"/>
    </xf>
    <xf numFmtId="166" fontId="4" fillId="0" borderId="5" xfId="1" applyNumberFormat="1" applyFont="1" applyFill="1" applyBorder="1" applyAlignment="1">
      <alignment horizontal="right" vertical="top" wrapText="1"/>
    </xf>
    <xf numFmtId="0" fontId="4" fillId="0" borderId="0" xfId="1" applyFont="1" applyFill="1" applyAlignment="1">
      <alignment horizontal="left" wrapText="1"/>
    </xf>
    <xf numFmtId="1" fontId="4" fillId="0" borderId="5" xfId="1" applyNumberFormat="1" applyFont="1" applyFill="1" applyBorder="1" applyAlignment="1">
      <alignment horizontal="left" vertical="top" wrapText="1"/>
    </xf>
    <xf numFmtId="49" fontId="12" fillId="0" borderId="5" xfId="1" applyNumberFormat="1" applyFont="1" applyFill="1" applyBorder="1" applyAlignment="1">
      <alignment horizontal="left" vertical="top" wrapText="1" indent="1"/>
    </xf>
    <xf numFmtId="0" fontId="12" fillId="0" borderId="5" xfId="1" applyFont="1" applyFill="1" applyBorder="1" applyAlignment="1">
      <alignment horizontal="left" vertical="top" indent="1"/>
    </xf>
    <xf numFmtId="0" fontId="12" fillId="0" borderId="5" xfId="1" applyFont="1" applyFill="1" applyBorder="1" applyAlignment="1">
      <alignment horizontal="left" vertical="top" wrapText="1" indent="1"/>
    </xf>
    <xf numFmtId="14" fontId="12" fillId="0" borderId="5" xfId="1" applyNumberFormat="1" applyFont="1" applyFill="1" applyBorder="1" applyAlignment="1">
      <alignment horizontal="center" vertical="top" wrapText="1"/>
    </xf>
    <xf numFmtId="0" fontId="5" fillId="0" borderId="5" xfId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4" fillId="0" borderId="0" xfId="1" applyFont="1" applyFill="1" applyAlignment="1">
      <alignment horizontal="center" vertical="top"/>
    </xf>
    <xf numFmtId="0" fontId="4" fillId="0" borderId="0" xfId="1" applyFont="1" applyFill="1" applyAlignment="1">
      <alignment horizontal="left" vertical="top"/>
    </xf>
    <xf numFmtId="0" fontId="12" fillId="3" borderId="5" xfId="1" applyFont="1" applyFill="1" applyBorder="1" applyAlignment="1">
      <alignment horizontal="left" vertical="top" wrapText="1" indent="1"/>
    </xf>
    <xf numFmtId="0" fontId="4" fillId="3" borderId="5" xfId="1" applyFont="1" applyFill="1" applyBorder="1" applyAlignment="1">
      <alignment horizontal="left" vertical="top" wrapText="1"/>
    </xf>
    <xf numFmtId="0" fontId="4" fillId="0" borderId="5" xfId="1" applyFont="1" applyFill="1" applyBorder="1" applyAlignment="1">
      <alignment horizontal="center" vertical="top" wrapText="1"/>
    </xf>
    <xf numFmtId="171" fontId="4" fillId="0" borderId="5" xfId="1" applyNumberFormat="1" applyFont="1" applyFill="1" applyBorder="1" applyAlignment="1">
      <alignment horizontal="left" vertical="top" wrapText="1"/>
    </xf>
    <xf numFmtId="172" fontId="4" fillId="0" borderId="5" xfId="1" applyNumberFormat="1" applyFont="1" applyFill="1" applyBorder="1" applyAlignment="1">
      <alignment horizontal="left" vertical="top" wrapText="1"/>
    </xf>
    <xf numFmtId="170" fontId="4" fillId="0" borderId="5" xfId="1" applyNumberFormat="1" applyFont="1" applyFill="1" applyBorder="1" applyAlignment="1">
      <alignment horizontal="left" vertical="top" wrapText="1"/>
    </xf>
    <xf numFmtId="173" fontId="4" fillId="0" borderId="5" xfId="1" applyNumberFormat="1" applyFont="1" applyFill="1" applyBorder="1" applyAlignment="1">
      <alignment horizontal="left" vertical="top" wrapText="1"/>
    </xf>
    <xf numFmtId="174" fontId="4" fillId="0" borderId="5" xfId="1" applyNumberFormat="1" applyFont="1" applyFill="1" applyBorder="1" applyAlignment="1">
      <alignment horizontal="left" vertical="top" wrapText="1"/>
    </xf>
    <xf numFmtId="175" fontId="4" fillId="0" borderId="5" xfId="1" applyNumberFormat="1" applyFont="1" applyFill="1" applyBorder="1" applyAlignment="1">
      <alignment horizontal="left" vertical="top" wrapText="1"/>
    </xf>
    <xf numFmtId="0" fontId="5" fillId="0" borderId="5" xfId="1" applyFont="1" applyFill="1" applyBorder="1" applyAlignment="1">
      <alignment horizontal="left"/>
    </xf>
    <xf numFmtId="0" fontId="4" fillId="0" borderId="5" xfId="1" applyFont="1" applyFill="1" applyBorder="1" applyAlignment="1">
      <alignment horizontal="left" vertical="center" wrapText="1"/>
    </xf>
    <xf numFmtId="0" fontId="4" fillId="0" borderId="10" xfId="1" applyFont="1" applyFill="1" applyBorder="1" applyAlignment="1">
      <alignment horizontal="center" vertical="top" wrapText="1"/>
    </xf>
    <xf numFmtId="0" fontId="4" fillId="0" borderId="8" xfId="1" applyFont="1" applyFill="1" applyBorder="1" applyAlignment="1">
      <alignment horizontal="center" vertical="top" wrapText="1"/>
    </xf>
    <xf numFmtId="14" fontId="5" fillId="0" borderId="5" xfId="1" applyNumberFormat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vertical="top"/>
    </xf>
    <xf numFmtId="176" fontId="5" fillId="0" borderId="5" xfId="1" applyNumberFormat="1" applyFont="1" applyFill="1" applyBorder="1" applyAlignment="1">
      <alignment horizontal="center" vertical="center" wrapText="1"/>
    </xf>
    <xf numFmtId="176" fontId="4" fillId="0" borderId="0" xfId="1" applyNumberFormat="1" applyFont="1" applyFill="1" applyAlignment="1">
      <alignment horizontal="center" vertical="center"/>
    </xf>
    <xf numFmtId="176" fontId="12" fillId="0" borderId="5" xfId="1" applyNumberFormat="1" applyFont="1" applyFill="1" applyBorder="1" applyAlignment="1">
      <alignment horizontal="center" vertical="center" wrapText="1"/>
    </xf>
    <xf numFmtId="176" fontId="4" fillId="0" borderId="5" xfId="1" applyNumberFormat="1" applyFont="1" applyFill="1" applyBorder="1" applyAlignment="1">
      <alignment horizontal="center" vertical="center" wrapText="1"/>
    </xf>
    <xf numFmtId="176" fontId="5" fillId="0" borderId="5" xfId="1" applyNumberFormat="1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vertical="center" wrapText="1"/>
    </xf>
    <xf numFmtId="0" fontId="14" fillId="0" borderId="0" xfId="1" applyFont="1" applyFill="1" applyAlignment="1">
      <alignment horizontal="left" vertical="center"/>
    </xf>
    <xf numFmtId="0" fontId="3" fillId="0" borderId="0" xfId="1" applyFont="1" applyFill="1" applyAlignment="1">
      <alignment horizontal="right" vertical="center"/>
    </xf>
    <xf numFmtId="0" fontId="18" fillId="0" borderId="0" xfId="20" applyFont="1" applyFill="1" applyBorder="1" applyAlignment="1">
      <alignment horizontal="left" vertical="center"/>
    </xf>
    <xf numFmtId="166" fontId="16" fillId="0" borderId="0" xfId="20" applyNumberFormat="1" applyFont="1" applyFill="1" applyBorder="1" applyAlignment="1">
      <alignment horizontal="right" vertical="center"/>
    </xf>
    <xf numFmtId="166" fontId="16" fillId="0" borderId="0" xfId="20" applyNumberFormat="1" applyFont="1" applyFill="1" applyBorder="1" applyAlignment="1">
      <alignment horizontal="center" vertical="center"/>
    </xf>
    <xf numFmtId="0" fontId="12" fillId="0" borderId="5" xfId="20" applyFont="1" applyFill="1" applyBorder="1" applyAlignment="1">
      <alignment vertical="center"/>
    </xf>
    <xf numFmtId="0" fontId="12" fillId="0" borderId="5" xfId="20" applyFont="1" applyFill="1" applyBorder="1" applyAlignment="1">
      <alignment vertical="center" wrapText="1"/>
    </xf>
    <xf numFmtId="166" fontId="19" fillId="0" borderId="5" xfId="20" applyNumberFormat="1" applyFont="1" applyFill="1" applyBorder="1" applyAlignment="1">
      <alignment horizontal="right" vertical="center" wrapText="1"/>
    </xf>
    <xf numFmtId="166" fontId="19" fillId="0" borderId="3" xfId="20" applyNumberFormat="1" applyFont="1" applyFill="1" applyBorder="1" applyAlignment="1">
      <alignment horizontal="right" vertical="center" wrapText="1"/>
    </xf>
    <xf numFmtId="166" fontId="16" fillId="0" borderId="5" xfId="20" applyNumberFormat="1" applyFont="1" applyFill="1" applyBorder="1" applyAlignment="1">
      <alignment horizontal="center" vertical="center" wrapText="1"/>
    </xf>
    <xf numFmtId="166" fontId="16" fillId="0" borderId="5" xfId="20" applyNumberFormat="1" applyFont="1" applyFill="1" applyBorder="1" applyAlignment="1">
      <alignment horizontal="right" vertical="center" wrapText="1"/>
    </xf>
    <xf numFmtId="166" fontId="16" fillId="0" borderId="3" xfId="20" applyNumberFormat="1" applyFont="1" applyFill="1" applyBorder="1" applyAlignment="1">
      <alignment horizontal="right" vertical="center" wrapText="1"/>
    </xf>
    <xf numFmtId="166" fontId="4" fillId="0" borderId="5" xfId="20" applyNumberFormat="1" applyFont="1" applyFill="1" applyBorder="1" applyAlignment="1">
      <alignment horizontal="center" vertical="center" wrapText="1"/>
    </xf>
    <xf numFmtId="166" fontId="12" fillId="0" borderId="5" xfId="20" applyNumberFormat="1" applyFont="1" applyFill="1" applyBorder="1" applyAlignment="1">
      <alignment horizontal="right" vertical="center" wrapText="1"/>
    </xf>
    <xf numFmtId="166" fontId="12" fillId="0" borderId="3" xfId="20" applyNumberFormat="1" applyFont="1" applyFill="1" applyBorder="1" applyAlignment="1">
      <alignment horizontal="right" vertical="center" wrapText="1"/>
    </xf>
    <xf numFmtId="166" fontId="4" fillId="0" borderId="5" xfId="20" applyNumberFormat="1" applyFont="1" applyFill="1" applyBorder="1" applyAlignment="1">
      <alignment horizontal="right" vertical="center" wrapText="1"/>
    </xf>
    <xf numFmtId="166" fontId="4" fillId="0" borderId="3" xfId="20" applyNumberFormat="1" applyFont="1" applyFill="1" applyBorder="1" applyAlignment="1">
      <alignment horizontal="right" vertical="center" wrapText="1"/>
    </xf>
    <xf numFmtId="165" fontId="4" fillId="0" borderId="5" xfId="20" applyNumberFormat="1" applyFont="1" applyFill="1" applyBorder="1" applyAlignment="1">
      <alignment horizontal="right" vertical="center" wrapText="1"/>
    </xf>
    <xf numFmtId="166" fontId="17" fillId="0" borderId="3" xfId="20" applyNumberFormat="1" applyFont="1" applyFill="1" applyBorder="1" applyAlignment="1">
      <alignment horizontal="right" vertical="center" wrapText="1"/>
    </xf>
    <xf numFmtId="0" fontId="12" fillId="0" borderId="5" xfId="20" applyFont="1" applyFill="1" applyBorder="1" applyAlignment="1">
      <alignment horizontal="left" vertical="center"/>
    </xf>
    <xf numFmtId="166" fontId="17" fillId="0" borderId="5" xfId="20" applyNumberFormat="1" applyFont="1" applyFill="1" applyBorder="1" applyAlignment="1">
      <alignment horizontal="right" vertical="center" wrapText="1"/>
    </xf>
    <xf numFmtId="49" fontId="4" fillId="0" borderId="0" xfId="1" applyNumberFormat="1" applyFont="1" applyFill="1" applyAlignment="1">
      <alignment vertical="center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Alignment="1">
      <alignment horizontal="left" vertical="center"/>
    </xf>
    <xf numFmtId="49" fontId="4" fillId="0" borderId="0" xfId="1" applyNumberFormat="1" applyFont="1" applyFill="1" applyAlignment="1">
      <alignment horizontal="left"/>
    </xf>
    <xf numFmtId="49" fontId="5" fillId="0" borderId="5" xfId="1" applyNumberFormat="1" applyFont="1" applyFill="1" applyBorder="1" applyAlignment="1">
      <alignment horizontal="center" vertical="center" wrapText="1"/>
    </xf>
    <xf numFmtId="49" fontId="5" fillId="0" borderId="5" xfId="1" applyNumberFormat="1" applyFont="1" applyFill="1" applyBorder="1" applyAlignment="1">
      <alignment horizontal="left"/>
    </xf>
    <xf numFmtId="49" fontId="20" fillId="0" borderId="5" xfId="0" applyNumberFormat="1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 wrapText="1"/>
    </xf>
    <xf numFmtId="14" fontId="20" fillId="0" borderId="5" xfId="0" applyNumberFormat="1" applyFont="1" applyFill="1" applyBorder="1" applyAlignment="1">
      <alignment horizontal="left" vertical="center" wrapText="1"/>
    </xf>
    <xf numFmtId="166" fontId="20" fillId="0" borderId="5" xfId="0" applyNumberFormat="1" applyFont="1" applyFill="1" applyBorder="1" applyAlignment="1">
      <alignment horizontal="right" vertical="center" wrapText="1"/>
    </xf>
    <xf numFmtId="176" fontId="20" fillId="0" borderId="5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left" vertical="center" wrapText="1"/>
    </xf>
    <xf numFmtId="1" fontId="20" fillId="0" borderId="5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top" wrapText="1"/>
    </xf>
    <xf numFmtId="14" fontId="21" fillId="0" borderId="5" xfId="0" applyNumberFormat="1" applyFont="1" applyFill="1" applyBorder="1" applyAlignment="1">
      <alignment horizontal="left" vertical="top" wrapText="1"/>
    </xf>
    <xf numFmtId="166" fontId="21" fillId="0" borderId="5" xfId="0" applyNumberFormat="1" applyFont="1" applyFill="1" applyBorder="1" applyAlignment="1">
      <alignment horizontal="right" vertical="top" wrapText="1"/>
    </xf>
    <xf numFmtId="0" fontId="21" fillId="0" borderId="5" xfId="0" applyFont="1" applyFill="1" applyBorder="1" applyAlignment="1">
      <alignment horizontal="center" vertical="top" wrapText="1"/>
    </xf>
    <xf numFmtId="0" fontId="21" fillId="0" borderId="0" xfId="0" applyFont="1" applyFill="1" applyAlignment="1">
      <alignment horizontal="left" wrapText="1"/>
    </xf>
    <xf numFmtId="0" fontId="5" fillId="0" borderId="5" xfId="20" applyFont="1" applyFill="1" applyBorder="1" applyAlignment="1">
      <alignment horizontal="left" vertical="center" wrapText="1"/>
    </xf>
    <xf numFmtId="168" fontId="16" fillId="0" borderId="5" xfId="20" applyNumberFormat="1" applyFont="1" applyFill="1" applyBorder="1" applyAlignment="1">
      <alignment horizontal="left" vertical="center"/>
    </xf>
    <xf numFmtId="167" fontId="16" fillId="0" borderId="5" xfId="20" applyNumberFormat="1" applyFont="1" applyFill="1" applyBorder="1" applyAlignment="1">
      <alignment horizontal="center" vertical="top" wrapText="1"/>
    </xf>
    <xf numFmtId="49" fontId="16" fillId="0" borderId="5" xfId="20" applyNumberFormat="1" applyFont="1" applyFill="1" applyBorder="1" applyAlignment="1">
      <alignment horizontal="center" vertical="top" wrapText="1"/>
    </xf>
    <xf numFmtId="0" fontId="16" fillId="0" borderId="5" xfId="20" applyFont="1" applyFill="1" applyBorder="1" applyAlignment="1">
      <alignment horizontal="center" vertical="top" wrapText="1"/>
    </xf>
    <xf numFmtId="49" fontId="16" fillId="0" borderId="6" xfId="20" applyNumberFormat="1" applyFont="1" applyFill="1" applyBorder="1" applyAlignment="1">
      <alignment horizontal="center" vertical="center" wrapText="1"/>
    </xf>
    <xf numFmtId="49" fontId="16" fillId="0" borderId="0" xfId="20" applyNumberFormat="1" applyFont="1" applyFill="1" applyBorder="1" applyAlignment="1">
      <alignment horizontal="center" vertical="center" wrapText="1"/>
    </xf>
    <xf numFmtId="2" fontId="5" fillId="0" borderId="1" xfId="1" applyNumberFormat="1" applyFont="1" applyFill="1" applyBorder="1" applyAlignment="1">
      <alignment vertical="center" wrapText="1"/>
    </xf>
    <xf numFmtId="0" fontId="5" fillId="0" borderId="0" xfId="20" applyFont="1" applyFill="1" applyBorder="1" applyAlignment="1">
      <alignment vertical="center" wrapText="1"/>
    </xf>
    <xf numFmtId="167" fontId="5" fillId="0" borderId="0" xfId="20" applyNumberFormat="1" applyFont="1" applyFill="1" applyBorder="1" applyAlignment="1">
      <alignment horizontal="center" vertical="center" wrapText="1"/>
    </xf>
    <xf numFmtId="165" fontId="5" fillId="0" borderId="0" xfId="20" applyNumberFormat="1" applyFont="1" applyFill="1" applyBorder="1" applyAlignment="1">
      <alignment vertical="center" wrapText="1"/>
    </xf>
    <xf numFmtId="166" fontId="5" fillId="0" borderId="0" xfId="20" applyNumberFormat="1" applyFont="1" applyFill="1" applyBorder="1" applyAlignment="1">
      <alignment vertical="center" wrapText="1"/>
    </xf>
    <xf numFmtId="49" fontId="4" fillId="0" borderId="5" xfId="20" applyNumberFormat="1" applyFont="1" applyFill="1" applyBorder="1" applyAlignment="1">
      <alignment horizontal="center" vertical="top" wrapText="1"/>
    </xf>
    <xf numFmtId="0" fontId="4" fillId="0" borderId="5" xfId="20" applyFont="1" applyFill="1" applyBorder="1" applyAlignment="1">
      <alignment horizontal="center" vertical="top" wrapText="1"/>
    </xf>
    <xf numFmtId="165" fontId="16" fillId="0" borderId="5" xfId="20" applyNumberFormat="1" applyFont="1" applyFill="1" applyBorder="1" applyAlignment="1">
      <alignment vertical="top" wrapText="1"/>
    </xf>
    <xf numFmtId="49" fontId="5" fillId="2" borderId="5" xfId="20" applyNumberFormat="1" applyFont="1" applyFill="1" applyBorder="1" applyAlignment="1">
      <alignment horizontal="center" vertical="top" wrapText="1"/>
    </xf>
    <xf numFmtId="0" fontId="5" fillId="2" borderId="5" xfId="20" applyFont="1" applyFill="1" applyBorder="1" applyAlignment="1">
      <alignment vertical="top" wrapText="1"/>
    </xf>
    <xf numFmtId="0" fontId="5" fillId="2" borderId="5" xfId="20" applyFont="1" applyFill="1" applyBorder="1" applyAlignment="1">
      <alignment horizontal="center" vertical="top" wrapText="1"/>
    </xf>
    <xf numFmtId="165" fontId="17" fillId="2" borderId="5" xfId="20" applyNumberFormat="1" applyFont="1" applyFill="1" applyBorder="1" applyAlignment="1">
      <alignment vertical="top" wrapText="1"/>
    </xf>
    <xf numFmtId="166" fontId="17" fillId="2" borderId="5" xfId="20" applyNumberFormat="1" applyFont="1" applyFill="1" applyBorder="1" applyAlignment="1">
      <alignment vertical="top" wrapText="1"/>
    </xf>
    <xf numFmtId="168" fontId="16" fillId="0" borderId="5" xfId="20" applyNumberFormat="1" applyFont="1" applyFill="1" applyBorder="1" applyAlignment="1">
      <alignment horizontal="center" vertical="top" wrapText="1"/>
    </xf>
    <xf numFmtId="166" fontId="5" fillId="2" borderId="5" xfId="20" applyNumberFormat="1" applyFont="1" applyFill="1" applyBorder="1" applyAlignment="1">
      <alignment horizontal="right" vertical="top" wrapText="1"/>
    </xf>
    <xf numFmtId="168" fontId="16" fillId="2" borderId="5" xfId="20" applyNumberFormat="1" applyFont="1" applyFill="1" applyBorder="1" applyAlignment="1">
      <alignment vertical="top" wrapText="1"/>
    </xf>
    <xf numFmtId="176" fontId="5" fillId="0" borderId="0" xfId="20" applyNumberFormat="1" applyFont="1" applyFill="1" applyBorder="1" applyAlignment="1">
      <alignment horizontal="center" vertical="center" wrapText="1"/>
    </xf>
    <xf numFmtId="176" fontId="16" fillId="0" borderId="5" xfId="20" applyNumberFormat="1" applyFont="1" applyFill="1" applyBorder="1" applyAlignment="1">
      <alignment horizontal="center" vertical="center" wrapText="1"/>
    </xf>
    <xf numFmtId="176" fontId="16" fillId="0" borderId="5" xfId="20" applyNumberFormat="1" applyFont="1" applyFill="1" applyBorder="1" applyAlignment="1">
      <alignment horizontal="center" vertical="top"/>
    </xf>
    <xf numFmtId="176" fontId="17" fillId="2" borderId="5" xfId="20" applyNumberFormat="1" applyFont="1" applyFill="1" applyBorder="1" applyAlignment="1">
      <alignment horizontal="center" vertical="top"/>
    </xf>
    <xf numFmtId="176" fontId="5" fillId="2" borderId="5" xfId="20" applyNumberFormat="1" applyFont="1" applyFill="1" applyBorder="1" applyAlignment="1">
      <alignment horizontal="center" vertical="top" wrapText="1"/>
    </xf>
    <xf numFmtId="176" fontId="17" fillId="2" borderId="5" xfId="20" applyNumberFormat="1" applyFont="1" applyFill="1" applyBorder="1" applyAlignment="1">
      <alignment horizontal="center" vertical="center" wrapText="1"/>
    </xf>
    <xf numFmtId="176" fontId="16" fillId="0" borderId="0" xfId="20" applyNumberFormat="1" applyFont="1" applyFill="1" applyBorder="1" applyAlignment="1">
      <alignment horizontal="center" vertical="center"/>
    </xf>
    <xf numFmtId="0" fontId="16" fillId="4" borderId="0" xfId="20" applyFont="1" applyFill="1" applyBorder="1" applyAlignment="1">
      <alignment horizontal="left" vertical="center"/>
    </xf>
    <xf numFmtId="49" fontId="22" fillId="0" borderId="5" xfId="1" applyNumberFormat="1" applyFont="1" applyFill="1" applyBorder="1" applyAlignment="1">
      <alignment horizontal="center" vertical="center" wrapText="1"/>
    </xf>
    <xf numFmtId="176" fontId="22" fillId="0" borderId="5" xfId="1" applyNumberFormat="1" applyFont="1" applyFill="1" applyBorder="1" applyAlignment="1">
      <alignment horizontal="center" vertical="center" wrapText="1"/>
    </xf>
    <xf numFmtId="0" fontId="22" fillId="0" borderId="5" xfId="1" applyFont="1" applyFill="1" applyBorder="1" applyAlignment="1">
      <alignment horizontal="center" vertical="center" wrapText="1"/>
    </xf>
    <xf numFmtId="0" fontId="21" fillId="0" borderId="0" xfId="1" applyFont="1" applyFill="1" applyAlignment="1">
      <alignment horizontal="left"/>
    </xf>
    <xf numFmtId="0" fontId="5" fillId="0" borderId="0" xfId="20" applyFont="1" applyFill="1" applyBorder="1" applyAlignment="1">
      <alignment vertical="center"/>
    </xf>
    <xf numFmtId="0" fontId="16" fillId="0" borderId="0" xfId="20" applyFont="1" applyFill="1" applyBorder="1" applyAlignment="1">
      <alignment horizontal="center" vertical="center" wrapText="1"/>
    </xf>
    <xf numFmtId="166" fontId="20" fillId="0" borderId="5" xfId="0" applyNumberFormat="1" applyFont="1" applyFill="1" applyBorder="1" applyAlignment="1">
      <alignment horizontal="left" vertical="center" wrapText="1"/>
    </xf>
    <xf numFmtId="1" fontId="4" fillId="0" borderId="5" xfId="1" applyNumberFormat="1" applyFont="1" applyFill="1" applyBorder="1" applyAlignment="1">
      <alignment horizontal="center" vertical="top" wrapText="1"/>
    </xf>
    <xf numFmtId="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Font="1" applyFill="1" applyAlignment="1">
      <alignment horizontal="center" vertical="center" wrapText="1"/>
    </xf>
    <xf numFmtId="166" fontId="23" fillId="0" borderId="5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horizontal="center" vertical="center" wrapText="1"/>
    </xf>
    <xf numFmtId="0" fontId="5" fillId="0" borderId="0" xfId="20" applyFont="1" applyFill="1" applyBorder="1" applyAlignment="1">
      <alignment horizontal="center" vertical="center" wrapText="1"/>
    </xf>
    <xf numFmtId="0" fontId="17" fillId="2" borderId="5" xfId="20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vertical="center" wrapText="1"/>
    </xf>
    <xf numFmtId="0" fontId="16" fillId="0" borderId="5" xfId="20" applyFont="1" applyFill="1" applyBorder="1" applyAlignment="1">
      <alignment horizontal="center" vertical="center"/>
    </xf>
    <xf numFmtId="0" fontId="16" fillId="0" borderId="12" xfId="20" applyFont="1" applyFill="1" applyBorder="1" applyAlignment="1">
      <alignment horizontal="center" vertical="center"/>
    </xf>
    <xf numFmtId="49" fontId="16" fillId="0" borderId="12" xfId="20" applyNumberFormat="1" applyFont="1" applyFill="1" applyBorder="1" applyAlignment="1">
      <alignment horizontal="center" vertical="center"/>
    </xf>
    <xf numFmtId="166" fontId="16" fillId="0" borderId="5" xfId="20" applyNumberFormat="1" applyFont="1" applyFill="1" applyBorder="1" applyAlignment="1">
      <alignment horizontal="center" vertical="center"/>
    </xf>
    <xf numFmtId="49" fontId="16" fillId="0" borderId="5" xfId="20" applyNumberFormat="1" applyFont="1" applyFill="1" applyBorder="1" applyAlignment="1">
      <alignment horizontal="center" vertical="center"/>
    </xf>
    <xf numFmtId="0" fontId="16" fillId="0" borderId="5" xfId="20" applyFont="1" applyFill="1" applyBorder="1" applyAlignment="1">
      <alignment vertical="center"/>
    </xf>
    <xf numFmtId="0" fontId="4" fillId="0" borderId="5" xfId="20" applyFont="1" applyFill="1" applyBorder="1" applyAlignment="1">
      <alignment horizontal="center" vertical="center"/>
    </xf>
    <xf numFmtId="166" fontId="19" fillId="0" borderId="5" xfId="20" applyNumberFormat="1" applyFont="1" applyFill="1" applyBorder="1" applyAlignment="1">
      <alignment horizontal="right" vertical="center"/>
    </xf>
    <xf numFmtId="166" fontId="19" fillId="0" borderId="3" xfId="20" applyNumberFormat="1" applyFont="1" applyFill="1" applyBorder="1" applyAlignment="1">
      <alignment horizontal="right" vertical="center"/>
    </xf>
    <xf numFmtId="166" fontId="16" fillId="0" borderId="5" xfId="20" applyNumberFormat="1" applyFont="1" applyFill="1" applyBorder="1" applyAlignment="1">
      <alignment vertical="center"/>
    </xf>
    <xf numFmtId="49" fontId="4" fillId="0" borderId="5" xfId="20" applyNumberFormat="1" applyFont="1" applyFill="1" applyBorder="1" applyAlignment="1">
      <alignment horizontal="center" vertical="center"/>
    </xf>
    <xf numFmtId="0" fontId="4" fillId="0" borderId="5" xfId="20" applyFont="1" applyFill="1" applyBorder="1" applyAlignment="1">
      <alignment vertical="center"/>
    </xf>
    <xf numFmtId="166" fontId="16" fillId="0" borderId="5" xfId="20" applyNumberFormat="1" applyFont="1" applyFill="1" applyBorder="1" applyAlignment="1">
      <alignment horizontal="right" vertical="center"/>
    </xf>
    <xf numFmtId="166" fontId="16" fillId="0" borderId="3" xfId="20" applyNumberFormat="1" applyFont="1" applyFill="1" applyBorder="1" applyAlignment="1">
      <alignment horizontal="right" vertical="center"/>
    </xf>
    <xf numFmtId="166" fontId="4" fillId="0" borderId="5" xfId="20" applyNumberFormat="1" applyFont="1" applyFill="1" applyBorder="1" applyAlignment="1">
      <alignment horizontal="center" vertical="center"/>
    </xf>
    <xf numFmtId="166" fontId="4" fillId="0" borderId="5" xfId="20" applyNumberFormat="1" applyFont="1" applyFill="1" applyBorder="1" applyAlignment="1">
      <alignment vertical="center"/>
    </xf>
    <xf numFmtId="0" fontId="3" fillId="0" borderId="0" xfId="1" applyFont="1" applyFill="1" applyAlignment="1">
      <alignment horizontal="center" vertical="center" wrapText="1"/>
    </xf>
    <xf numFmtId="0" fontId="12" fillId="0" borderId="3" xfId="20" applyFont="1" applyFill="1" applyBorder="1" applyAlignment="1">
      <alignment horizontal="left" vertical="center" wrapText="1"/>
    </xf>
    <xf numFmtId="0" fontId="12" fillId="0" borderId="11" xfId="20" applyFont="1" applyFill="1" applyBorder="1" applyAlignment="1">
      <alignment horizontal="left" vertical="center" wrapText="1"/>
    </xf>
  </cellXfs>
  <cellStyles count="21">
    <cellStyle name="Excel Built-in Normal" xfId="2"/>
    <cellStyle name="Normal" xfId="3"/>
    <cellStyle name="Гиперссылка 2" xfId="4"/>
    <cellStyle name="Обычный" xfId="0" builtinId="0"/>
    <cellStyle name="Обычный 2" xfId="1"/>
    <cellStyle name="Обычный 2 2" xfId="5"/>
    <cellStyle name="Обычный 2 3" xfId="6"/>
    <cellStyle name="Обычный 2 4" xfId="7"/>
    <cellStyle name="Обычный 3" xfId="8"/>
    <cellStyle name="Обычный 3 2" xfId="9"/>
    <cellStyle name="Обычный 3 3" xfId="20"/>
    <cellStyle name="Обычный 4" xfId="10"/>
    <cellStyle name="Обычный 4 2" xfId="11"/>
    <cellStyle name="Обычный 5" xfId="12"/>
    <cellStyle name="Обычный 6" xfId="13"/>
    <cellStyle name="Обычный 7" xfId="14"/>
    <cellStyle name="Обычный 8" xfId="15"/>
    <cellStyle name="Процентный 2" xfId="16"/>
    <cellStyle name="Стиль 1" xfId="19"/>
    <cellStyle name="Финансовый 2" xfId="17"/>
    <cellStyle name="Финансовый 2 2" xfId="18"/>
  </cellStyles>
  <dxfs count="0"/>
  <tableStyles count="0" defaultTableStyle="TableStyleMedium2" defaultPivotStyle="PivotStyleLight16"/>
  <colors>
    <mruColors>
      <color rgb="FFED13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72;&#1103;%20&#1041;&#1091;&#1093;/&#1041;&#1072;&#1085;&#1082;&#1088;&#1086;&#1090;&#1089;&#1090;&#1074;&#1086;/&#1051;&#1086;&#1090;&#1099;/&#1056;&#1072;&#1073;&#1086;&#1095;&#1080;&#1077;%20&#1076;&#1086;&#1082;&#1091;&#1084;&#1077;&#1085;&#1090;&#1099;/&#1054;&#1057;_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73B5~1/AppData/Local/Temp/7zOE293.tmp/&#1056;&#1099;&#1085;&#1086;&#1095;&#1085;&#1072;&#1103;%20&#1089;&#1090;&#1086;&#1080;&#1084;&#1086;&#1089;&#1090;&#1100;_&#1076;&#1074;&#1080;&#1078;.&#1080;&#1084;&#1091;&#1097;&#1077;&#1089;&#1090;&#1074;&#108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%20&#1073;&#1091;&#1093;/&#1041;&#1072;&#1085;&#1082;&#1088;&#1086;&#1090;&#1089;&#1090;&#1074;&#1086;/&#1051;&#1086;&#1090;&#1099;/&#1056;&#1072;&#1073;&#1086;&#1095;&#1080;&#1077;%20&#1076;&#1086;&#1082;&#1091;&#1084;&#1077;&#1085;&#1090;&#1099;/&#1054;&#1075;&#1088;&#1072;&#1085;&#1080;&#1095;&#1077;&#1085;&#1085;&#1086;&#1077;/&#1051;&#1086;&#1090;&#1099;_1__&#1055;&#1088;&#1077;&#1075;&#1086;&#1083;&#1100;&#1089;&#1082;&#1080;&#1081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8">
          <cell r="A8">
            <v>0</v>
          </cell>
          <cell r="B8" t="str">
            <v>Основное средство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Стоимость на начало периода</v>
          </cell>
          <cell r="K8" t="str">
            <v>Амортизация на начало периода</v>
          </cell>
          <cell r="L8" t="str">
            <v>Увеличение стоимости</v>
          </cell>
          <cell r="M8" t="str">
            <v>Амортизация за период</v>
          </cell>
          <cell r="N8" t="str">
            <v>Уменьшение стоимости</v>
          </cell>
          <cell r="O8" t="str">
            <v>Стоимость на конец периода</v>
          </cell>
          <cell r="P8" t="str">
            <v>Амортизация на конец периода</v>
          </cell>
          <cell r="Q8" t="str">
            <v>Остаточная стоимость на конец</v>
          </cell>
        </row>
        <row r="9">
          <cell r="A9">
            <v>0</v>
          </cell>
          <cell r="B9" t="str">
            <v>01.01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131699778.86</v>
          </cell>
          <cell r="K9">
            <v>36046292.850000001</v>
          </cell>
          <cell r="L9">
            <v>96552</v>
          </cell>
          <cell r="M9">
            <v>2282387.7799999998</v>
          </cell>
          <cell r="N9">
            <v>2657700.6800000002</v>
          </cell>
          <cell r="O9">
            <v>129138630.18000001</v>
          </cell>
          <cell r="P9">
            <v>35905744.25</v>
          </cell>
          <cell r="Q9">
            <v>93232885.930000007</v>
          </cell>
        </row>
        <row r="10">
          <cell r="A10">
            <v>0</v>
          </cell>
          <cell r="B10" t="str">
            <v>Здания сборно-разборные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3750493.87</v>
          </cell>
          <cell r="K10">
            <v>1682941.32</v>
          </cell>
          <cell r="L10">
            <v>0</v>
          </cell>
          <cell r="M10">
            <v>370269.84</v>
          </cell>
          <cell r="N10">
            <v>0</v>
          </cell>
          <cell r="O10">
            <v>3750493.87</v>
          </cell>
          <cell r="P10">
            <v>2053211.16</v>
          </cell>
          <cell r="Q10">
            <v>1697282.71</v>
          </cell>
        </row>
        <row r="11">
          <cell r="A11" t="str">
            <v>А-0011084</v>
          </cell>
          <cell r="B11" t="str">
            <v>Сборно-разборное производ. помещ. модульного типа для изготовл. пиломат-в (Прег 387,1кв.инв.41685)</v>
          </cell>
          <cell r="C11" t="str">
            <v>А-0011084</v>
          </cell>
          <cell r="D11" t="str">
            <v>22.02.1974 0:00:00</v>
          </cell>
          <cell r="E11" t="str">
            <v>нет свидетельства о собственности</v>
          </cell>
          <cell r="F11" t="str">
            <v>Отсутствует право собственности</v>
          </cell>
          <cell r="G11" t="str">
            <v>Нет</v>
          </cell>
          <cell r="H11" t="str">
            <v>Горбунов Александр Георгиевич</v>
          </cell>
          <cell r="I11" t="str">
            <v>Управление</v>
          </cell>
          <cell r="J11">
            <v>4962</v>
          </cell>
          <cell r="K11">
            <v>4962</v>
          </cell>
          <cell r="L11">
            <v>0</v>
          </cell>
          <cell r="M11">
            <v>0</v>
          </cell>
          <cell r="N11">
            <v>0</v>
          </cell>
          <cell r="O11">
            <v>4962</v>
          </cell>
          <cell r="P11">
            <v>4962</v>
          </cell>
          <cell r="Q11">
            <v>0</v>
          </cell>
        </row>
        <row r="12">
          <cell r="A12">
            <v>1006</v>
          </cell>
          <cell r="B12" t="str">
            <v>Склад деревянный под металл (литер Д, № 41844) (п.Прегольский)</v>
          </cell>
          <cell r="C12">
            <v>1006</v>
          </cell>
          <cell r="D12" t="str">
            <v>01.01.1967 0:00:00</v>
          </cell>
          <cell r="E12">
            <v>0</v>
          </cell>
          <cell r="F12" t="str">
            <v>Отсутствует право собственности</v>
          </cell>
          <cell r="G12" t="str">
            <v>Нет</v>
          </cell>
          <cell r="H12" t="str">
            <v>Захарян Константин Шаваршович</v>
          </cell>
          <cell r="I12" t="str">
            <v>Участок энергомеханический*</v>
          </cell>
          <cell r="J12">
            <v>4426.6899999999996</v>
          </cell>
          <cell r="K12">
            <v>4426.6899999999996</v>
          </cell>
          <cell r="L12">
            <v>0</v>
          </cell>
          <cell r="M12">
            <v>0</v>
          </cell>
          <cell r="N12">
            <v>0</v>
          </cell>
          <cell r="O12">
            <v>4426.6899999999996</v>
          </cell>
          <cell r="P12">
            <v>4426.6899999999996</v>
          </cell>
          <cell r="Q12">
            <v>0</v>
          </cell>
        </row>
        <row r="13">
          <cell r="A13">
            <v>10012</v>
          </cell>
          <cell r="B13" t="str">
            <v>Здание склада ( для хранения стройматериалов (литер В, № 41842) 116,6 кв.м. (Дадаева)</v>
          </cell>
          <cell r="C13">
            <v>10012</v>
          </cell>
          <cell r="D13" t="str">
            <v>01.01.1956 0:00:00</v>
          </cell>
          <cell r="E13">
            <v>0</v>
          </cell>
          <cell r="F13" t="str">
            <v>Отсутствует право собственности</v>
          </cell>
          <cell r="G13" t="str">
            <v>Да</v>
          </cell>
          <cell r="H13" t="str">
            <v>Назаренко Геннадий Анатольевич</v>
          </cell>
          <cell r="I13" t="str">
            <v>Службы главного инженера - заместителя исполнительного директора по производству</v>
          </cell>
          <cell r="J13">
            <v>7549.25</v>
          </cell>
          <cell r="K13">
            <v>7549.25</v>
          </cell>
          <cell r="L13">
            <v>0</v>
          </cell>
          <cell r="M13">
            <v>0</v>
          </cell>
          <cell r="N13">
            <v>0</v>
          </cell>
          <cell r="O13">
            <v>7549.25</v>
          </cell>
          <cell r="P13">
            <v>7549.25</v>
          </cell>
          <cell r="Q13">
            <v>0</v>
          </cell>
        </row>
        <row r="14">
          <cell r="A14" t="str">
            <v>А-0011378</v>
          </cell>
          <cell r="B14" t="str">
            <v>Блок-контейнер фирмы Connainex 3-х секционный</v>
          </cell>
          <cell r="C14" t="str">
            <v>А-0011378</v>
          </cell>
          <cell r="D14" t="str">
            <v>28.12.2012 12:01:28</v>
          </cell>
          <cell r="E14">
            <v>0</v>
          </cell>
          <cell r="F14">
            <v>0</v>
          </cell>
          <cell r="G14" t="str">
            <v>Нет</v>
          </cell>
          <cell r="H14" t="str">
            <v>Першеев Сергей Григорьевич</v>
          </cell>
          <cell r="I14" t="str">
            <v>Цех сервисного обслуживания и ремонта РАВ*</v>
          </cell>
          <cell r="J14">
            <v>957710.17</v>
          </cell>
          <cell r="K14">
            <v>324513.36</v>
          </cell>
          <cell r="L14">
            <v>0</v>
          </cell>
          <cell r="M14">
            <v>94979.520000000004</v>
          </cell>
          <cell r="N14">
            <v>0</v>
          </cell>
          <cell r="O14">
            <v>957710.17</v>
          </cell>
          <cell r="P14">
            <v>419492.88</v>
          </cell>
          <cell r="Q14">
            <v>538217.29</v>
          </cell>
        </row>
        <row r="15">
          <cell r="A15" t="str">
            <v>А-0011379</v>
          </cell>
          <cell r="B15" t="str">
            <v>Блок-контейнер фирмы Connainex 2-х секционный</v>
          </cell>
          <cell r="C15" t="str">
            <v>А-0011379</v>
          </cell>
          <cell r="D15" t="str">
            <v>28.12.2012 12:01:29</v>
          </cell>
          <cell r="E15">
            <v>0</v>
          </cell>
          <cell r="F15">
            <v>0</v>
          </cell>
          <cell r="G15" t="str">
            <v>Нет</v>
          </cell>
          <cell r="H15" t="str">
            <v>Першеев Сергей Григорьевич</v>
          </cell>
          <cell r="I15" t="str">
            <v>Цех сервисного обслуживания и ремонта РАВ*</v>
          </cell>
          <cell r="J15">
            <v>594083.05000000005</v>
          </cell>
          <cell r="K15">
            <v>289677.02</v>
          </cell>
          <cell r="L15">
            <v>0</v>
          </cell>
          <cell r="M15">
            <v>58917.36</v>
          </cell>
          <cell r="N15">
            <v>0</v>
          </cell>
          <cell r="O15">
            <v>594083.05000000005</v>
          </cell>
          <cell r="P15">
            <v>348594.38</v>
          </cell>
          <cell r="Q15">
            <v>245488.67</v>
          </cell>
        </row>
        <row r="16">
          <cell r="A16" t="str">
            <v>А-0011385</v>
          </cell>
          <cell r="B16" t="str">
            <v>Блок-контейнер фирмы Connainex 1-но секционный</v>
          </cell>
          <cell r="C16" t="str">
            <v>А-0011385</v>
          </cell>
          <cell r="D16" t="str">
            <v>28.12.2012 23:59:59</v>
          </cell>
          <cell r="E16">
            <v>0</v>
          </cell>
          <cell r="F16">
            <v>0</v>
          </cell>
          <cell r="G16" t="str">
            <v>Нет</v>
          </cell>
          <cell r="H16" t="str">
            <v>Першеев Сергей Григорьевич</v>
          </cell>
          <cell r="I16" t="str">
            <v>Цех сервисного обслуживания и ремонта РАВ*</v>
          </cell>
          <cell r="J16">
            <v>363627.12</v>
          </cell>
          <cell r="K16">
            <v>177305.62</v>
          </cell>
          <cell r="L16">
            <v>0</v>
          </cell>
          <cell r="M16">
            <v>36062.160000000003</v>
          </cell>
          <cell r="N16">
            <v>0</v>
          </cell>
          <cell r="O16">
            <v>363627.12</v>
          </cell>
          <cell r="P16">
            <v>213367.78</v>
          </cell>
          <cell r="Q16">
            <v>150259.34</v>
          </cell>
        </row>
        <row r="17">
          <cell r="A17" t="str">
            <v>А-0011386</v>
          </cell>
          <cell r="B17" t="str">
            <v>Блок-контейнер фирмы Connainex 1-но секционный</v>
          </cell>
          <cell r="C17" t="str">
            <v>А-0011386</v>
          </cell>
          <cell r="D17" t="str">
            <v>29.12.2012 0:00:00</v>
          </cell>
          <cell r="E17">
            <v>0</v>
          </cell>
          <cell r="F17">
            <v>0</v>
          </cell>
          <cell r="G17" t="str">
            <v>Нет</v>
          </cell>
          <cell r="H17" t="str">
            <v>Першеев Сергей Григорьевич</v>
          </cell>
          <cell r="I17" t="str">
            <v>Цех сервисного обслуживания и ремонта РАВ*</v>
          </cell>
          <cell r="J17">
            <v>363627.12</v>
          </cell>
          <cell r="K17">
            <v>177305.62</v>
          </cell>
          <cell r="L17">
            <v>0</v>
          </cell>
          <cell r="M17">
            <v>36062.160000000003</v>
          </cell>
          <cell r="N17">
            <v>0</v>
          </cell>
          <cell r="O17">
            <v>363627.12</v>
          </cell>
          <cell r="P17">
            <v>213367.78</v>
          </cell>
          <cell r="Q17">
            <v>150259.34</v>
          </cell>
        </row>
        <row r="18">
          <cell r="A18" t="str">
            <v>А-0011387</v>
          </cell>
          <cell r="B18" t="str">
            <v>Блок-контейнер фирмы Connainex 1-но секционный</v>
          </cell>
          <cell r="C18" t="str">
            <v>А-0011387</v>
          </cell>
          <cell r="D18" t="str">
            <v>29.12.2012 0:00:00</v>
          </cell>
          <cell r="E18">
            <v>0</v>
          </cell>
          <cell r="F18">
            <v>0</v>
          </cell>
          <cell r="G18" t="str">
            <v>Нет</v>
          </cell>
          <cell r="H18" t="str">
            <v>Першеев Сергей Григорьевич</v>
          </cell>
          <cell r="I18" t="str">
            <v>Цех сервисного обслуживания и ремонта РАВ*</v>
          </cell>
          <cell r="J18">
            <v>363627.12</v>
          </cell>
          <cell r="K18">
            <v>177305.62</v>
          </cell>
          <cell r="L18">
            <v>0</v>
          </cell>
          <cell r="M18">
            <v>36062.160000000003</v>
          </cell>
          <cell r="N18">
            <v>0</v>
          </cell>
          <cell r="O18">
            <v>363627.12</v>
          </cell>
          <cell r="P18">
            <v>213367.78</v>
          </cell>
          <cell r="Q18">
            <v>150259.34</v>
          </cell>
        </row>
        <row r="19">
          <cell r="A19" t="str">
            <v>А-0011388</v>
          </cell>
          <cell r="B19" t="str">
            <v>Блок-контейнер фирмы Connainex 1-но секционный</v>
          </cell>
          <cell r="C19" t="str">
            <v>А-0011388</v>
          </cell>
          <cell r="D19" t="str">
            <v>29.12.2012 12:00:12</v>
          </cell>
          <cell r="E19">
            <v>0</v>
          </cell>
          <cell r="F19">
            <v>0</v>
          </cell>
          <cell r="G19" t="str">
            <v>Нет</v>
          </cell>
          <cell r="H19" t="str">
            <v>Першеев Сергей Григорьевич</v>
          </cell>
          <cell r="I19" t="str">
            <v>Цех сервисного обслуживания и ремонта РАВ*</v>
          </cell>
          <cell r="J19">
            <v>363627.12</v>
          </cell>
          <cell r="K19">
            <v>177305.62</v>
          </cell>
          <cell r="L19">
            <v>0</v>
          </cell>
          <cell r="M19">
            <v>36062.160000000003</v>
          </cell>
          <cell r="N19">
            <v>0</v>
          </cell>
          <cell r="O19">
            <v>363627.12</v>
          </cell>
          <cell r="P19">
            <v>213367.78</v>
          </cell>
          <cell r="Q19">
            <v>150259.34</v>
          </cell>
        </row>
        <row r="20">
          <cell r="A20" t="str">
            <v>А-0011389</v>
          </cell>
          <cell r="B20" t="str">
            <v>Блок-контейнер фирмы Connainex 1-но секционный</v>
          </cell>
          <cell r="C20" t="str">
            <v>А-0011389</v>
          </cell>
          <cell r="D20" t="str">
            <v>29.12.2012 12:00:12</v>
          </cell>
          <cell r="E20">
            <v>0</v>
          </cell>
          <cell r="F20">
            <v>0</v>
          </cell>
          <cell r="G20" t="str">
            <v>Нет</v>
          </cell>
          <cell r="H20" t="str">
            <v>Першеев Сергей Григорьевич</v>
          </cell>
          <cell r="I20" t="str">
            <v>Цех сервисного обслуживания и ремонта РАВ*</v>
          </cell>
          <cell r="J20">
            <v>363627.12</v>
          </cell>
          <cell r="K20">
            <v>177305.62</v>
          </cell>
          <cell r="L20">
            <v>0</v>
          </cell>
          <cell r="M20">
            <v>36062.160000000003</v>
          </cell>
          <cell r="N20">
            <v>0</v>
          </cell>
          <cell r="O20">
            <v>363627.12</v>
          </cell>
          <cell r="P20">
            <v>213367.78</v>
          </cell>
          <cell r="Q20">
            <v>150259.34</v>
          </cell>
        </row>
        <row r="21">
          <cell r="A21" t="str">
            <v>А-0011390</v>
          </cell>
          <cell r="B21" t="str">
            <v>Блок-контейнер фирмы Connainex 1-но секционный</v>
          </cell>
          <cell r="C21" t="str">
            <v>А-0011390</v>
          </cell>
          <cell r="D21" t="str">
            <v>29.12.2012 12:00:12</v>
          </cell>
          <cell r="E21">
            <v>0</v>
          </cell>
          <cell r="F21">
            <v>0</v>
          </cell>
          <cell r="G21" t="str">
            <v>Нет</v>
          </cell>
          <cell r="H21" t="str">
            <v>Першеев Сергей Григорьевич</v>
          </cell>
          <cell r="I21" t="str">
            <v>Цех сервисного обслуживания и ремонта РАВ*</v>
          </cell>
          <cell r="J21">
            <v>363627.11</v>
          </cell>
          <cell r="K21">
            <v>165284.9</v>
          </cell>
          <cell r="L21">
            <v>0</v>
          </cell>
          <cell r="M21">
            <v>36062.160000000003</v>
          </cell>
          <cell r="N21">
            <v>0</v>
          </cell>
          <cell r="O21">
            <v>363627.11</v>
          </cell>
          <cell r="P21">
            <v>201347.06</v>
          </cell>
          <cell r="Q21">
            <v>162280.04999999999</v>
          </cell>
        </row>
        <row r="22">
          <cell r="A22">
            <v>0</v>
          </cell>
          <cell r="B22" t="str">
            <v>Водно-канализационный комплекс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1008964.88</v>
          </cell>
          <cell r="K22">
            <v>773888.54</v>
          </cell>
          <cell r="L22">
            <v>0</v>
          </cell>
          <cell r="M22">
            <v>80547.12</v>
          </cell>
          <cell r="N22">
            <v>106803.36</v>
          </cell>
          <cell r="O22">
            <v>902161.52</v>
          </cell>
          <cell r="P22">
            <v>747632.3</v>
          </cell>
          <cell r="Q22">
            <v>154529.22</v>
          </cell>
        </row>
        <row r="23">
          <cell r="A23" t="str">
            <v>А-0011087</v>
          </cell>
          <cell r="B23" t="str">
            <v>Канализационная сеть завода 670 м (п. Прегольский)</v>
          </cell>
          <cell r="C23" t="str">
            <v>А-0011087</v>
          </cell>
          <cell r="D23" t="str">
            <v>01.01.1958 0:00:00</v>
          </cell>
          <cell r="E23" t="str">
            <v>Отсутствует право собственности
Отсутствует право собственности</v>
          </cell>
          <cell r="F23">
            <v>0</v>
          </cell>
          <cell r="G23" t="str">
            <v>Нет</v>
          </cell>
          <cell r="H23" t="str">
            <v>Захарян Константин Шаваршович</v>
          </cell>
          <cell r="I23" t="str">
            <v>Участок энергомеханический*</v>
          </cell>
          <cell r="J23">
            <v>1000</v>
          </cell>
          <cell r="K23">
            <v>1000</v>
          </cell>
          <cell r="L23">
            <v>0</v>
          </cell>
          <cell r="M23">
            <v>0</v>
          </cell>
          <cell r="N23">
            <v>0</v>
          </cell>
          <cell r="O23">
            <v>1000</v>
          </cell>
          <cell r="P23">
            <v>1000</v>
          </cell>
          <cell r="Q23">
            <v>0</v>
          </cell>
        </row>
        <row r="24">
          <cell r="A24">
            <v>12100</v>
          </cell>
          <cell r="B24" t="str">
            <v>Водонасосная станция (Прегольский 53 кв.м.) инв. 44036</v>
          </cell>
          <cell r="C24">
            <v>12100</v>
          </cell>
          <cell r="D24" t="str">
            <v>01.01.1953 0:00:00</v>
          </cell>
          <cell r="E24" t="str">
            <v>39-АА 769820 от 07.12.2009г.</v>
          </cell>
          <cell r="F24" t="str">
            <v>39-39-01/186/2007-604</v>
          </cell>
          <cell r="G24" t="str">
            <v>Да</v>
          </cell>
          <cell r="H24" t="str">
            <v>Захарян Константин Шаваршович</v>
          </cell>
          <cell r="I24" t="str">
            <v>Участок энергомеханический*</v>
          </cell>
          <cell r="J24">
            <v>41198.11</v>
          </cell>
          <cell r="K24">
            <v>41198.11</v>
          </cell>
          <cell r="L24">
            <v>0</v>
          </cell>
          <cell r="M24">
            <v>0</v>
          </cell>
          <cell r="N24">
            <v>0</v>
          </cell>
          <cell r="O24">
            <v>41198.11</v>
          </cell>
          <cell r="P24">
            <v>41198.11</v>
          </cell>
          <cell r="Q24">
            <v>0</v>
          </cell>
        </row>
        <row r="25">
          <cell r="A25">
            <v>13142</v>
          </cell>
          <cell r="B25" t="str">
            <v>Водопроводная сеть завода 700 м (п. Прегольский)</v>
          </cell>
          <cell r="C25">
            <v>13142</v>
          </cell>
          <cell r="D25" t="str">
            <v>01.01.1947 0:00:00</v>
          </cell>
          <cell r="E25" t="str">
            <v>Отсутствует право собственности</v>
          </cell>
          <cell r="F25">
            <v>0</v>
          </cell>
          <cell r="G25" t="str">
            <v>Нет</v>
          </cell>
          <cell r="H25" t="str">
            <v>Захарян Константин Шаваршович</v>
          </cell>
          <cell r="I25" t="str">
            <v>Участок энергомеханический*</v>
          </cell>
          <cell r="J25">
            <v>62416.43</v>
          </cell>
          <cell r="K25">
            <v>62416.43</v>
          </cell>
          <cell r="L25">
            <v>0</v>
          </cell>
          <cell r="M25">
            <v>0</v>
          </cell>
          <cell r="N25">
            <v>0</v>
          </cell>
          <cell r="O25">
            <v>62416.43</v>
          </cell>
          <cell r="P25">
            <v>62416.43</v>
          </cell>
          <cell r="Q25">
            <v>0</v>
          </cell>
        </row>
        <row r="26">
          <cell r="A26">
            <v>10004</v>
          </cell>
          <cell r="B26" t="str">
            <v>Корпус компресорной станции (Прегольский 125,7 кв.м.) инв.44462</v>
          </cell>
          <cell r="C26">
            <v>10004</v>
          </cell>
          <cell r="D26" t="str">
            <v>01.01.1940 0:00:00</v>
          </cell>
          <cell r="E26" t="str">
            <v>39-АА 769830 от 07.12.2009г.</v>
          </cell>
          <cell r="F26" t="str">
            <v>39-39-01/186/2007-598</v>
          </cell>
          <cell r="G26" t="str">
            <v>Да</v>
          </cell>
          <cell r="H26" t="str">
            <v>Захарян Константин Шаваршович</v>
          </cell>
          <cell r="I26" t="str">
            <v>Участок энергомеханический*</v>
          </cell>
          <cell r="J26">
            <v>99802.53</v>
          </cell>
          <cell r="K26">
            <v>83785.11</v>
          </cell>
          <cell r="L26">
            <v>0</v>
          </cell>
          <cell r="M26">
            <v>1232.1600000000001</v>
          </cell>
          <cell r="N26">
            <v>0</v>
          </cell>
          <cell r="O26">
            <v>99802.53</v>
          </cell>
          <cell r="P26">
            <v>85017.27</v>
          </cell>
          <cell r="Q26">
            <v>14785.26</v>
          </cell>
        </row>
        <row r="27">
          <cell r="A27">
            <v>12104</v>
          </cell>
          <cell r="B27" t="str">
            <v>Очистные сооружения Литер: В, 11,8кв.м. Прегольский инв. №44516</v>
          </cell>
          <cell r="C27">
            <v>12104</v>
          </cell>
          <cell r="D27" t="str">
            <v>01.10.1995 0:00:00</v>
          </cell>
          <cell r="E27" t="str">
            <v>39-АА 769829 от 07.12.2009г.</v>
          </cell>
          <cell r="F27" t="str">
            <v>39-39-01/186/2007-582</v>
          </cell>
          <cell r="G27" t="str">
            <v>Да</v>
          </cell>
          <cell r="H27" t="str">
            <v>Захарян Константин Шаваршович</v>
          </cell>
          <cell r="I27" t="str">
            <v>Участок энергомеханический*</v>
          </cell>
          <cell r="J27">
            <v>266010.11</v>
          </cell>
          <cell r="K27">
            <v>170246.45</v>
          </cell>
          <cell r="L27">
            <v>0</v>
          </cell>
          <cell r="M27">
            <v>5320.2</v>
          </cell>
          <cell r="N27">
            <v>0</v>
          </cell>
          <cell r="O27">
            <v>266010.11</v>
          </cell>
          <cell r="P27">
            <v>175566.65</v>
          </cell>
          <cell r="Q27">
            <v>90443.46</v>
          </cell>
        </row>
        <row r="28">
          <cell r="A28">
            <v>12103</v>
          </cell>
          <cell r="B28" t="str">
            <v>Скважина артезианская П- 77858 /№44544/(п.Прегольский)</v>
          </cell>
          <cell r="C28">
            <v>12103</v>
          </cell>
          <cell r="D28" t="str">
            <v>01.09.1995 0:00:00</v>
          </cell>
          <cell r="E28" t="str">
            <v>39-АА 769821 от 07.12.2009г.</v>
          </cell>
          <cell r="F28" t="str">
            <v>39-39-01/186/2007-596</v>
          </cell>
          <cell r="G28" t="str">
            <v>Да</v>
          </cell>
          <cell r="H28" t="str">
            <v>Захарян Константин Шаваршович</v>
          </cell>
          <cell r="I28" t="str">
            <v>Участок энергомеханический*</v>
          </cell>
          <cell r="J28">
            <v>46361.35</v>
          </cell>
          <cell r="K28">
            <v>46361.35</v>
          </cell>
          <cell r="L28">
            <v>0</v>
          </cell>
          <cell r="M28">
            <v>0</v>
          </cell>
          <cell r="N28">
            <v>0</v>
          </cell>
          <cell r="O28">
            <v>46361.35</v>
          </cell>
          <cell r="P28">
            <v>46361.35</v>
          </cell>
          <cell r="Q28">
            <v>0</v>
          </cell>
        </row>
        <row r="29">
          <cell r="A29">
            <v>12101</v>
          </cell>
          <cell r="B29" t="str">
            <v>Скважина артезианская П-7178 (п.Прегольский)</v>
          </cell>
          <cell r="C29">
            <v>12101</v>
          </cell>
          <cell r="D29" t="str">
            <v>01.01.1980 0:00:00</v>
          </cell>
          <cell r="E29" t="str">
            <v>39-АА 769822 от 07.12.2009г. (снята с учета)</v>
          </cell>
          <cell r="F29" t="str">
            <v>39-39-01/186/2007-594</v>
          </cell>
          <cell r="G29" t="str">
            <v>Нет</v>
          </cell>
          <cell r="H29" t="str">
            <v>Захарян Константин Шаваршович</v>
          </cell>
          <cell r="I29" t="str">
            <v>Участок энергомеханический*</v>
          </cell>
          <cell r="J29">
            <v>106803.36</v>
          </cell>
          <cell r="K29">
            <v>106803.36</v>
          </cell>
          <cell r="L29">
            <v>0</v>
          </cell>
          <cell r="M29">
            <v>0</v>
          </cell>
          <cell r="N29">
            <v>106803.36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13145</v>
          </cell>
          <cell r="B30" t="str">
            <v>Станция насосная для откачки (п.Прегольский)</v>
          </cell>
          <cell r="C30">
            <v>13145</v>
          </cell>
          <cell r="D30" t="str">
            <v>01.01.1947 0:00:00</v>
          </cell>
          <cell r="E30" t="str">
            <v>Отсутствует право собственности</v>
          </cell>
          <cell r="F30" t="str">
            <v>Отсутствует право собственности</v>
          </cell>
          <cell r="G30" t="str">
            <v>Нет</v>
          </cell>
          <cell r="H30" t="str">
            <v>Захарян Константин Шаваршович</v>
          </cell>
          <cell r="I30" t="str">
            <v>Участок энергомеханический*</v>
          </cell>
          <cell r="J30">
            <v>3649.98</v>
          </cell>
          <cell r="K30">
            <v>3649.98</v>
          </cell>
          <cell r="L30">
            <v>0</v>
          </cell>
          <cell r="M30">
            <v>0</v>
          </cell>
          <cell r="N30">
            <v>0</v>
          </cell>
          <cell r="O30">
            <v>3649.98</v>
          </cell>
          <cell r="P30">
            <v>3649.98</v>
          </cell>
          <cell r="Q30">
            <v>0</v>
          </cell>
        </row>
        <row r="31">
          <cell r="A31" t="str">
            <v>А-0011455</v>
          </cell>
          <cell r="B31" t="str">
            <v>Воздуходувка 2АF49M1-MH-30-4,4-3-4</v>
          </cell>
          <cell r="C31" t="str">
            <v>А-0011455</v>
          </cell>
          <cell r="D31" t="str">
            <v>07.04.2016 14:02:26</v>
          </cell>
          <cell r="E31" t="str">
            <v>установлена в здании компрессорной станции</v>
          </cell>
          <cell r="F31">
            <v>1015130</v>
          </cell>
          <cell r="G31" t="str">
            <v>Нет</v>
          </cell>
          <cell r="H31" t="str">
            <v>Захарян Константин Шаваршович</v>
          </cell>
          <cell r="I31" t="str">
            <v>Участок энергомеханический*</v>
          </cell>
          <cell r="J31">
            <v>159813.69</v>
          </cell>
          <cell r="K31">
            <v>86385.8</v>
          </cell>
          <cell r="L31">
            <v>0</v>
          </cell>
          <cell r="M31">
            <v>51831.48</v>
          </cell>
          <cell r="N31">
            <v>0</v>
          </cell>
          <cell r="O31">
            <v>159813.69</v>
          </cell>
          <cell r="P31">
            <v>138217.28</v>
          </cell>
          <cell r="Q31">
            <v>21596.41</v>
          </cell>
        </row>
        <row r="32">
          <cell r="A32">
            <v>911</v>
          </cell>
          <cell r="B32" t="str">
            <v>Воздуходувка 2АF49М1-МН-30-4.38-3-4</v>
          </cell>
          <cell r="C32">
            <v>911</v>
          </cell>
          <cell r="D32" t="str">
            <v>30.01.2009 0:00:00</v>
          </cell>
          <cell r="E32">
            <v>0</v>
          </cell>
          <cell r="F32">
            <v>1119</v>
          </cell>
          <cell r="G32" t="str">
            <v>Нет</v>
          </cell>
          <cell r="H32" t="str">
            <v>Захарян Константин Шаваршович</v>
          </cell>
          <cell r="I32" t="str">
            <v>Участок энергомеханический*</v>
          </cell>
          <cell r="J32">
            <v>108389.83</v>
          </cell>
          <cell r="K32">
            <v>108389.83</v>
          </cell>
          <cell r="L32">
            <v>0</v>
          </cell>
          <cell r="M32">
            <v>0</v>
          </cell>
          <cell r="N32">
            <v>0</v>
          </cell>
          <cell r="O32">
            <v>108389.83</v>
          </cell>
          <cell r="P32">
            <v>108389.83</v>
          </cell>
          <cell r="Q32">
            <v>0</v>
          </cell>
        </row>
        <row r="33">
          <cell r="A33" t="str">
            <v>А-0011467</v>
          </cell>
          <cell r="B33" t="str">
            <v>Насос центробежный для сточных масс СМ 125-10-250-4 Агрегат</v>
          </cell>
          <cell r="C33" t="str">
            <v>А-0011467</v>
          </cell>
          <cell r="D33" t="str">
            <v>16.03.2017 23:59:59</v>
          </cell>
          <cell r="E33">
            <v>0</v>
          </cell>
          <cell r="F33" t="str">
            <v>9Т11</v>
          </cell>
          <cell r="G33" t="str">
            <v>Нет</v>
          </cell>
          <cell r="H33" t="str">
            <v>Захарян Константин Шаваршович</v>
          </cell>
          <cell r="I33" t="str">
            <v>Участок энергомеханический*</v>
          </cell>
          <cell r="J33">
            <v>66489.83</v>
          </cell>
          <cell r="K33">
            <v>16622.46</v>
          </cell>
          <cell r="L33">
            <v>0</v>
          </cell>
          <cell r="M33">
            <v>22163.279999999999</v>
          </cell>
          <cell r="N33">
            <v>0</v>
          </cell>
          <cell r="O33">
            <v>66489.83</v>
          </cell>
          <cell r="P33">
            <v>38785.74</v>
          </cell>
          <cell r="Q33">
            <v>27704.09</v>
          </cell>
        </row>
        <row r="34">
          <cell r="A34" t="str">
            <v>А-0011283</v>
          </cell>
          <cell r="B34" t="str">
            <v>Электронасосный агрегат ВК 10/45 с двиг. 30 кВт/1500 об.мин.</v>
          </cell>
          <cell r="C34" t="str">
            <v>А-0011283</v>
          </cell>
          <cell r="D34" t="str">
            <v>26.03.2012 17:04:08</v>
          </cell>
          <cell r="E34">
            <v>0</v>
          </cell>
          <cell r="F34">
            <v>0</v>
          </cell>
          <cell r="G34" t="str">
            <v>Нет</v>
          </cell>
          <cell r="H34" t="str">
            <v>Захарян Константин Шаваршович</v>
          </cell>
          <cell r="I34" t="str">
            <v>Участок энергомеханический*</v>
          </cell>
          <cell r="J34">
            <v>47029.66</v>
          </cell>
          <cell r="K34">
            <v>47029.66</v>
          </cell>
          <cell r="L34">
            <v>0</v>
          </cell>
          <cell r="M34">
            <v>0</v>
          </cell>
          <cell r="N34">
            <v>0</v>
          </cell>
          <cell r="O34">
            <v>47029.66</v>
          </cell>
          <cell r="P34">
            <v>47029.66</v>
          </cell>
          <cell r="Q34">
            <v>0</v>
          </cell>
        </row>
        <row r="35">
          <cell r="A35">
            <v>0</v>
          </cell>
          <cell r="B35" t="str">
            <v>Энергосооружения и оборудование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31912.12</v>
          </cell>
          <cell r="K35">
            <v>31912.12</v>
          </cell>
          <cell r="L35">
            <v>0</v>
          </cell>
          <cell r="M35">
            <v>0</v>
          </cell>
          <cell r="N35">
            <v>0</v>
          </cell>
          <cell r="O35">
            <v>31912.12</v>
          </cell>
          <cell r="P35">
            <v>31912.12</v>
          </cell>
          <cell r="Q35">
            <v>0</v>
          </cell>
        </row>
        <row r="36">
          <cell r="A36">
            <v>13144</v>
          </cell>
          <cell r="B36" t="str">
            <v>Трансформаторная подстанция ТП-603 (п.Прегольский)</v>
          </cell>
          <cell r="C36">
            <v>13144</v>
          </cell>
          <cell r="D36" t="str">
            <v>01.01.1939 0:00:00</v>
          </cell>
          <cell r="E36">
            <v>0</v>
          </cell>
          <cell r="F36" t="str">
            <v>Отсутствует право собственности</v>
          </cell>
          <cell r="G36" t="str">
            <v>Нет</v>
          </cell>
          <cell r="H36" t="str">
            <v>Захарян Константин Шаваршович</v>
          </cell>
          <cell r="I36" t="str">
            <v>Участок энергомеханический*</v>
          </cell>
          <cell r="J36">
            <v>31912.12</v>
          </cell>
          <cell r="K36">
            <v>31912.12</v>
          </cell>
          <cell r="L36">
            <v>0</v>
          </cell>
          <cell r="M36">
            <v>0</v>
          </cell>
          <cell r="N36">
            <v>0</v>
          </cell>
          <cell r="O36">
            <v>31912.12</v>
          </cell>
          <cell r="P36">
            <v>31912.12</v>
          </cell>
          <cell r="Q36">
            <v>0</v>
          </cell>
        </row>
        <row r="37">
          <cell r="A37">
            <v>0</v>
          </cell>
          <cell r="B37" t="str">
            <v>Дороги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123213.53</v>
          </cell>
          <cell r="K37">
            <v>123213.53</v>
          </cell>
          <cell r="L37">
            <v>0</v>
          </cell>
          <cell r="M37">
            <v>0</v>
          </cell>
          <cell r="N37">
            <v>0</v>
          </cell>
          <cell r="O37">
            <v>123213.53</v>
          </cell>
          <cell r="P37">
            <v>123213.53</v>
          </cell>
          <cell r="Q37">
            <v>0</v>
          </cell>
        </row>
        <row r="38">
          <cell r="A38">
            <v>12102</v>
          </cell>
          <cell r="B38" t="str">
            <v>Дорога подъездная 460м (п.Прегольский)</v>
          </cell>
          <cell r="C38">
            <v>12102</v>
          </cell>
          <cell r="D38" t="str">
            <v>01.01.1985 0:00:00</v>
          </cell>
          <cell r="E38">
            <v>0</v>
          </cell>
          <cell r="F38" t="str">
            <v>Отсутствует право собственности</v>
          </cell>
          <cell r="G38" t="str">
            <v>Да</v>
          </cell>
          <cell r="H38" t="str">
            <v>Захарян Константин Шаваршович</v>
          </cell>
          <cell r="I38" t="str">
            <v>Участок энергомеханический*</v>
          </cell>
          <cell r="J38">
            <v>48708</v>
          </cell>
          <cell r="K38">
            <v>48708</v>
          </cell>
          <cell r="L38">
            <v>0</v>
          </cell>
          <cell r="M38">
            <v>0</v>
          </cell>
          <cell r="N38">
            <v>0</v>
          </cell>
          <cell r="O38">
            <v>48708</v>
          </cell>
          <cell r="P38">
            <v>48708</v>
          </cell>
          <cell r="Q38">
            <v>0</v>
          </cell>
        </row>
        <row r="39">
          <cell r="A39">
            <v>12096</v>
          </cell>
          <cell r="B39" t="str">
            <v>Дорога подъездая к части (п.Прегольский)</v>
          </cell>
          <cell r="C39">
            <v>12096</v>
          </cell>
          <cell r="D39" t="str">
            <v>01.01.1985 0:00:00</v>
          </cell>
          <cell r="E39">
            <v>0</v>
          </cell>
          <cell r="F39" t="str">
            <v>Отсутствует право собственности</v>
          </cell>
          <cell r="G39" t="str">
            <v>Да</v>
          </cell>
          <cell r="H39" t="str">
            <v>Захарян Константин Шаваршович</v>
          </cell>
          <cell r="I39" t="str">
            <v>Участок энергомеханический*</v>
          </cell>
          <cell r="J39">
            <v>30863.16</v>
          </cell>
          <cell r="K39">
            <v>30863.16</v>
          </cell>
          <cell r="L39">
            <v>0</v>
          </cell>
          <cell r="M39">
            <v>0</v>
          </cell>
          <cell r="N39">
            <v>0</v>
          </cell>
          <cell r="O39">
            <v>30863.16</v>
          </cell>
          <cell r="P39">
            <v>30863.16</v>
          </cell>
          <cell r="Q39">
            <v>0</v>
          </cell>
        </row>
        <row r="40">
          <cell r="A40">
            <v>12097</v>
          </cell>
          <cell r="B40" t="str">
            <v>Дорога подъездная на территорию (п.Прегольский)</v>
          </cell>
          <cell r="C40">
            <v>12097</v>
          </cell>
          <cell r="D40" t="str">
            <v>01.01.1957 0:00:00</v>
          </cell>
          <cell r="E40">
            <v>0</v>
          </cell>
          <cell r="F40" t="str">
            <v>Отсутствует право собственности</v>
          </cell>
          <cell r="G40" t="str">
            <v>Да</v>
          </cell>
          <cell r="H40" t="str">
            <v>Захарян Константин Шаваршович</v>
          </cell>
          <cell r="I40" t="str">
            <v>Участок энергомеханический*</v>
          </cell>
          <cell r="J40">
            <v>43642.37</v>
          </cell>
          <cell r="K40">
            <v>43642.37</v>
          </cell>
          <cell r="L40">
            <v>0</v>
          </cell>
          <cell r="M40">
            <v>0</v>
          </cell>
          <cell r="N40">
            <v>0</v>
          </cell>
          <cell r="O40">
            <v>43642.37</v>
          </cell>
          <cell r="P40">
            <v>43642.37</v>
          </cell>
          <cell r="Q40">
            <v>0</v>
          </cell>
        </row>
        <row r="41">
          <cell r="A41">
            <v>0</v>
          </cell>
          <cell r="B41" t="str">
            <v>Приборы измерительные, лабораторные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1270941.26</v>
          </cell>
          <cell r="K41">
            <v>1270941.26</v>
          </cell>
          <cell r="L41">
            <v>0</v>
          </cell>
          <cell r="M41">
            <v>0</v>
          </cell>
          <cell r="N41">
            <v>23011.61</v>
          </cell>
          <cell r="O41">
            <v>1247929.6499999999</v>
          </cell>
          <cell r="P41">
            <v>1247929.6499999999</v>
          </cell>
          <cell r="Q41">
            <v>0</v>
          </cell>
        </row>
        <row r="42">
          <cell r="A42">
            <v>16728</v>
          </cell>
          <cell r="B42" t="str">
            <v>Аттенюатор Д1-13</v>
          </cell>
          <cell r="C42">
            <v>16728</v>
          </cell>
          <cell r="D42" t="str">
            <v>01.01.1982 0:00:00</v>
          </cell>
          <cell r="E42">
            <v>0</v>
          </cell>
          <cell r="F42">
            <v>4450</v>
          </cell>
          <cell r="G42" t="str">
            <v>Нет</v>
          </cell>
          <cell r="H42" t="str">
            <v>Горбунов Александр Георгиевич</v>
          </cell>
          <cell r="I42" t="str">
            <v>Бюро материально-технического снабжения*</v>
          </cell>
          <cell r="J42">
            <v>6048.89</v>
          </cell>
          <cell r="K42">
            <v>6048.89</v>
          </cell>
          <cell r="L42">
            <v>0</v>
          </cell>
          <cell r="M42">
            <v>0</v>
          </cell>
          <cell r="N42">
            <v>0</v>
          </cell>
          <cell r="O42">
            <v>6048.89</v>
          </cell>
          <cell r="P42">
            <v>6048.89</v>
          </cell>
          <cell r="Q42">
            <v>0</v>
          </cell>
        </row>
        <row r="43">
          <cell r="A43">
            <v>66759</v>
          </cell>
          <cell r="B43" t="str">
            <v>Анализатор спектра СК4-56</v>
          </cell>
          <cell r="C43">
            <v>66759</v>
          </cell>
          <cell r="D43" t="str">
            <v>01.01.1989 0:00:00</v>
          </cell>
          <cell r="E43">
            <v>0</v>
          </cell>
          <cell r="F43">
            <v>8810202</v>
          </cell>
          <cell r="G43" t="str">
            <v>Нет</v>
          </cell>
          <cell r="H43" t="str">
            <v>Горбунов Александр Георгиевич</v>
          </cell>
          <cell r="I43" t="str">
            <v>Бюро материально-технического снабжения*</v>
          </cell>
          <cell r="J43">
            <v>18937.47</v>
          </cell>
          <cell r="K43">
            <v>18937.47</v>
          </cell>
          <cell r="L43">
            <v>0</v>
          </cell>
          <cell r="M43">
            <v>0</v>
          </cell>
          <cell r="N43">
            <v>0</v>
          </cell>
          <cell r="O43">
            <v>18937.47</v>
          </cell>
          <cell r="P43">
            <v>18937.47</v>
          </cell>
          <cell r="Q43">
            <v>0</v>
          </cell>
        </row>
        <row r="44">
          <cell r="A44">
            <v>16938</v>
          </cell>
          <cell r="B44" t="str">
            <v>Аттенюатор Д2-47</v>
          </cell>
          <cell r="C44">
            <v>16938</v>
          </cell>
          <cell r="D44" t="str">
            <v>01.01.1984 0:00:00</v>
          </cell>
          <cell r="E44">
            <v>0</v>
          </cell>
          <cell r="F44">
            <v>92329</v>
          </cell>
          <cell r="G44" t="str">
            <v>Нет</v>
          </cell>
          <cell r="H44" t="str">
            <v>Горбунов Александр Георгиевич</v>
          </cell>
          <cell r="I44" t="str">
            <v>Бюро материально-технического снабжения*</v>
          </cell>
          <cell r="J44">
            <v>4000</v>
          </cell>
          <cell r="K44">
            <v>4000</v>
          </cell>
          <cell r="L44">
            <v>0</v>
          </cell>
          <cell r="M44">
            <v>0</v>
          </cell>
          <cell r="N44">
            <v>0</v>
          </cell>
          <cell r="O44">
            <v>4000</v>
          </cell>
          <cell r="P44">
            <v>4000</v>
          </cell>
          <cell r="Q44">
            <v>0</v>
          </cell>
        </row>
        <row r="45">
          <cell r="A45">
            <v>66300</v>
          </cell>
          <cell r="B45" t="str">
            <v>Аттенюатор Д3-34а</v>
          </cell>
          <cell r="C45">
            <v>66300</v>
          </cell>
          <cell r="D45" t="str">
            <v>01.05.1987 0:00:00</v>
          </cell>
          <cell r="E45">
            <v>0</v>
          </cell>
          <cell r="F45">
            <v>470</v>
          </cell>
          <cell r="G45" t="str">
            <v>Нет</v>
          </cell>
          <cell r="H45" t="str">
            <v>Горбунов Александр Георгиевич</v>
          </cell>
          <cell r="I45" t="str">
            <v>Бюро материально-технического снабжения*</v>
          </cell>
          <cell r="J45">
            <v>2151.48</v>
          </cell>
          <cell r="K45">
            <v>2151.48</v>
          </cell>
          <cell r="L45">
            <v>0</v>
          </cell>
          <cell r="M45">
            <v>0</v>
          </cell>
          <cell r="N45">
            <v>0</v>
          </cell>
          <cell r="O45">
            <v>2151.48</v>
          </cell>
          <cell r="P45">
            <v>2151.48</v>
          </cell>
          <cell r="Q45">
            <v>0</v>
          </cell>
        </row>
        <row r="46">
          <cell r="A46">
            <v>16919</v>
          </cell>
          <cell r="B46" t="str">
            <v>Аттенюатор Д5-4</v>
          </cell>
          <cell r="C46">
            <v>16919</v>
          </cell>
          <cell r="D46" t="str">
            <v>01.01.1984 0:00:00</v>
          </cell>
          <cell r="E46">
            <v>0</v>
          </cell>
          <cell r="F46">
            <v>301441</v>
          </cell>
          <cell r="G46" t="str">
            <v>Нет</v>
          </cell>
          <cell r="H46" t="str">
            <v>Горбунов Александр Георгиевич</v>
          </cell>
          <cell r="I46" t="str">
            <v>Бюро материально-технического снабжения*</v>
          </cell>
          <cell r="J46">
            <v>2500</v>
          </cell>
          <cell r="K46">
            <v>2500</v>
          </cell>
          <cell r="L46">
            <v>0</v>
          </cell>
          <cell r="M46">
            <v>0</v>
          </cell>
          <cell r="N46">
            <v>0</v>
          </cell>
          <cell r="O46">
            <v>2500</v>
          </cell>
          <cell r="P46">
            <v>2500</v>
          </cell>
          <cell r="Q46">
            <v>0</v>
          </cell>
        </row>
        <row r="47">
          <cell r="A47">
            <v>66278</v>
          </cell>
          <cell r="B47" t="str">
            <v>Блок питания Б5-32</v>
          </cell>
          <cell r="C47">
            <v>66278</v>
          </cell>
          <cell r="D47" t="str">
            <v>01.03.1986 0:00:00</v>
          </cell>
          <cell r="E47">
            <v>0</v>
          </cell>
          <cell r="F47">
            <v>12642</v>
          </cell>
          <cell r="G47" t="str">
            <v>Нет</v>
          </cell>
          <cell r="H47" t="str">
            <v>Горбунов Александр Георгиевич</v>
          </cell>
          <cell r="I47" t="str">
            <v>Бюро материально-технического снабжения*</v>
          </cell>
          <cell r="J47">
            <v>2868.63</v>
          </cell>
          <cell r="K47">
            <v>2868.63</v>
          </cell>
          <cell r="L47">
            <v>0</v>
          </cell>
          <cell r="M47">
            <v>0</v>
          </cell>
          <cell r="N47">
            <v>0</v>
          </cell>
          <cell r="O47">
            <v>2868.63</v>
          </cell>
          <cell r="P47">
            <v>2868.63</v>
          </cell>
          <cell r="Q47">
            <v>0</v>
          </cell>
        </row>
        <row r="48">
          <cell r="A48">
            <v>66764</v>
          </cell>
          <cell r="B48" t="str">
            <v>Блок питания Б5-44</v>
          </cell>
          <cell r="C48">
            <v>66764</v>
          </cell>
          <cell r="D48" t="str">
            <v>01.03.1989 0:00:00</v>
          </cell>
          <cell r="E48">
            <v>0</v>
          </cell>
          <cell r="F48">
            <v>5882</v>
          </cell>
          <cell r="G48" t="str">
            <v>Нет</v>
          </cell>
          <cell r="H48" t="str">
            <v>Горбунов Александр Георгиевич</v>
          </cell>
          <cell r="I48" t="str">
            <v>Бюро материально-технического снабжения*</v>
          </cell>
          <cell r="J48">
            <v>1972.18</v>
          </cell>
          <cell r="K48">
            <v>1972.18</v>
          </cell>
          <cell r="L48">
            <v>0</v>
          </cell>
          <cell r="M48">
            <v>0</v>
          </cell>
          <cell r="N48">
            <v>0</v>
          </cell>
          <cell r="O48">
            <v>1972.18</v>
          </cell>
          <cell r="P48">
            <v>1972.18</v>
          </cell>
          <cell r="Q48">
            <v>0</v>
          </cell>
        </row>
        <row r="49">
          <cell r="A49">
            <v>66672</v>
          </cell>
          <cell r="B49" t="str">
            <v>Блок питания Б5-45</v>
          </cell>
          <cell r="C49">
            <v>66672</v>
          </cell>
          <cell r="D49" t="str">
            <v>01.04.1989 0:00:00</v>
          </cell>
          <cell r="E49">
            <v>0</v>
          </cell>
          <cell r="F49">
            <v>5568</v>
          </cell>
          <cell r="G49" t="str">
            <v>Нет</v>
          </cell>
          <cell r="H49" t="str">
            <v>Горбунов Александр Георгиевич</v>
          </cell>
          <cell r="I49" t="str">
            <v>Бюро материально-технического снабжения*</v>
          </cell>
          <cell r="J49">
            <v>1882.54</v>
          </cell>
          <cell r="K49">
            <v>1882.54</v>
          </cell>
          <cell r="L49">
            <v>0</v>
          </cell>
          <cell r="M49">
            <v>0</v>
          </cell>
          <cell r="N49">
            <v>0</v>
          </cell>
          <cell r="O49">
            <v>1882.54</v>
          </cell>
          <cell r="P49">
            <v>1882.54</v>
          </cell>
          <cell r="Q49">
            <v>0</v>
          </cell>
        </row>
        <row r="50">
          <cell r="A50">
            <v>66316</v>
          </cell>
          <cell r="B50" t="str">
            <v>Блок питания Б5-46</v>
          </cell>
          <cell r="C50">
            <v>66316</v>
          </cell>
          <cell r="D50" t="str">
            <v>01.01.1989 0:00:00</v>
          </cell>
          <cell r="E50">
            <v>0</v>
          </cell>
          <cell r="F50">
            <v>3792</v>
          </cell>
          <cell r="G50" t="str">
            <v>Нет</v>
          </cell>
          <cell r="H50" t="str">
            <v>Горбунов Александр Георгиевич</v>
          </cell>
          <cell r="I50" t="str">
            <v>Бюро материально-технического снабжения*</v>
          </cell>
          <cell r="J50">
            <v>2778.99</v>
          </cell>
          <cell r="K50">
            <v>2778.99</v>
          </cell>
          <cell r="L50">
            <v>0</v>
          </cell>
          <cell r="M50">
            <v>0</v>
          </cell>
          <cell r="N50">
            <v>0</v>
          </cell>
          <cell r="O50">
            <v>2778.99</v>
          </cell>
          <cell r="P50">
            <v>2778.99</v>
          </cell>
          <cell r="Q50">
            <v>0</v>
          </cell>
        </row>
        <row r="51">
          <cell r="A51">
            <v>66720</v>
          </cell>
          <cell r="B51" t="str">
            <v>Блок питания Б5-47</v>
          </cell>
          <cell r="C51">
            <v>66720</v>
          </cell>
          <cell r="D51" t="str">
            <v>01.01.1985 0:00:00</v>
          </cell>
          <cell r="E51">
            <v>0</v>
          </cell>
          <cell r="F51">
            <v>17077</v>
          </cell>
          <cell r="G51" t="str">
            <v>Нет</v>
          </cell>
          <cell r="H51" t="str">
            <v>Горбунов Александр Георгиевич</v>
          </cell>
          <cell r="I51" t="str">
            <v>Бюро материально-технического снабжения*</v>
          </cell>
          <cell r="J51">
            <v>2689.35</v>
          </cell>
          <cell r="K51">
            <v>2689.35</v>
          </cell>
          <cell r="L51">
            <v>0</v>
          </cell>
          <cell r="M51">
            <v>0</v>
          </cell>
          <cell r="N51">
            <v>0</v>
          </cell>
          <cell r="O51">
            <v>2689.35</v>
          </cell>
          <cell r="P51">
            <v>2689.35</v>
          </cell>
          <cell r="Q51">
            <v>0</v>
          </cell>
        </row>
        <row r="52">
          <cell r="A52">
            <v>66603</v>
          </cell>
          <cell r="B52" t="str">
            <v>Блок питания Б5-47</v>
          </cell>
          <cell r="C52">
            <v>66603</v>
          </cell>
          <cell r="D52" t="str">
            <v>01.04.1985 0:00:00</v>
          </cell>
          <cell r="E52">
            <v>0</v>
          </cell>
          <cell r="F52">
            <v>813353</v>
          </cell>
          <cell r="G52" t="str">
            <v>Нет</v>
          </cell>
          <cell r="H52" t="str">
            <v>Горбунов Александр Георгиевич</v>
          </cell>
          <cell r="I52" t="str">
            <v>Бюро материально-технического снабжения*</v>
          </cell>
          <cell r="J52">
            <v>2689.35</v>
          </cell>
          <cell r="K52">
            <v>2689.35</v>
          </cell>
          <cell r="L52">
            <v>0</v>
          </cell>
          <cell r="M52">
            <v>0</v>
          </cell>
          <cell r="N52">
            <v>0</v>
          </cell>
          <cell r="O52">
            <v>2689.35</v>
          </cell>
          <cell r="P52">
            <v>2689.35</v>
          </cell>
          <cell r="Q52">
            <v>0</v>
          </cell>
        </row>
        <row r="53">
          <cell r="A53">
            <v>66673</v>
          </cell>
          <cell r="B53" t="str">
            <v>Блок питания Б5-50</v>
          </cell>
          <cell r="C53">
            <v>66673</v>
          </cell>
          <cell r="D53" t="str">
            <v>01.04.1989 0:00:00</v>
          </cell>
          <cell r="E53">
            <v>0</v>
          </cell>
          <cell r="F53">
            <v>831</v>
          </cell>
          <cell r="G53" t="str">
            <v>Нет</v>
          </cell>
          <cell r="H53" t="str">
            <v>Горбунов Александр Георгиевич</v>
          </cell>
          <cell r="I53" t="str">
            <v>Бюро материально-технического снабжения*</v>
          </cell>
          <cell r="J53">
            <v>2868.63</v>
          </cell>
          <cell r="K53">
            <v>2868.63</v>
          </cell>
          <cell r="L53">
            <v>0</v>
          </cell>
          <cell r="M53">
            <v>0</v>
          </cell>
          <cell r="N53">
            <v>0</v>
          </cell>
          <cell r="O53">
            <v>2868.63</v>
          </cell>
          <cell r="P53">
            <v>2868.63</v>
          </cell>
          <cell r="Q53">
            <v>0</v>
          </cell>
        </row>
        <row r="54">
          <cell r="A54">
            <v>66559</v>
          </cell>
          <cell r="B54" t="str">
            <v>Ваттметр М3-51</v>
          </cell>
          <cell r="C54">
            <v>66559</v>
          </cell>
          <cell r="D54" t="str">
            <v>01.12.1986 0:00:00</v>
          </cell>
          <cell r="E54">
            <v>0</v>
          </cell>
          <cell r="F54">
            <v>13410</v>
          </cell>
          <cell r="G54" t="str">
            <v>Нет</v>
          </cell>
          <cell r="H54" t="str">
            <v>Горбунов Александр Георгиевич</v>
          </cell>
          <cell r="I54" t="str">
            <v>Бюро материально-технического снабжения*</v>
          </cell>
          <cell r="J54">
            <v>4706.3500000000004</v>
          </cell>
          <cell r="K54">
            <v>4706.3500000000004</v>
          </cell>
          <cell r="L54">
            <v>0</v>
          </cell>
          <cell r="M54">
            <v>0</v>
          </cell>
          <cell r="N54">
            <v>0</v>
          </cell>
          <cell r="O54">
            <v>4706.3500000000004</v>
          </cell>
          <cell r="P54">
            <v>4706.3500000000004</v>
          </cell>
          <cell r="Q54">
            <v>0</v>
          </cell>
        </row>
        <row r="55">
          <cell r="A55">
            <v>66854</v>
          </cell>
          <cell r="B55" t="str">
            <v>Ваттметр М3-54</v>
          </cell>
          <cell r="C55">
            <v>66854</v>
          </cell>
          <cell r="D55" t="str">
            <v>01.01.1982 0:00:00</v>
          </cell>
          <cell r="E55">
            <v>0</v>
          </cell>
          <cell r="F55" t="str">
            <v>32481/1366</v>
          </cell>
          <cell r="G55" t="str">
            <v>Нет</v>
          </cell>
          <cell r="H55" t="str">
            <v>Горбунов Александр Георгиевич</v>
          </cell>
          <cell r="I55" t="str">
            <v>Бюро материально-технического снабжения*</v>
          </cell>
          <cell r="J55">
            <v>4704.22</v>
          </cell>
          <cell r="K55">
            <v>4704.22</v>
          </cell>
          <cell r="L55">
            <v>0</v>
          </cell>
          <cell r="M55">
            <v>0</v>
          </cell>
          <cell r="N55">
            <v>0</v>
          </cell>
          <cell r="O55">
            <v>4704.22</v>
          </cell>
          <cell r="P55">
            <v>4704.22</v>
          </cell>
          <cell r="Q55">
            <v>0</v>
          </cell>
        </row>
        <row r="56">
          <cell r="A56">
            <v>66041</v>
          </cell>
          <cell r="B56" t="str">
            <v>Видеотест гм</v>
          </cell>
          <cell r="C56">
            <v>66041</v>
          </cell>
          <cell r="D56" t="str">
            <v>01.01.1988 0:00:00</v>
          </cell>
          <cell r="E56">
            <v>0</v>
          </cell>
          <cell r="F56">
            <v>34167</v>
          </cell>
          <cell r="G56" t="str">
            <v>Нет</v>
          </cell>
          <cell r="H56" t="str">
            <v>Кочуков Константин Иванович</v>
          </cell>
          <cell r="I56" t="str">
            <v>Лаборатория контрольно-поверочная</v>
          </cell>
          <cell r="J56">
            <v>1537.41</v>
          </cell>
          <cell r="K56">
            <v>1537.41</v>
          </cell>
          <cell r="L56">
            <v>0</v>
          </cell>
          <cell r="M56">
            <v>0</v>
          </cell>
          <cell r="N56">
            <v>1537.41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66265</v>
          </cell>
          <cell r="B57" t="str">
            <v>Вольтметр В1-8</v>
          </cell>
          <cell r="C57">
            <v>66265</v>
          </cell>
          <cell r="D57" t="str">
            <v>03.05.1985 0:00:00</v>
          </cell>
          <cell r="E57">
            <v>0</v>
          </cell>
          <cell r="F57">
            <v>8492</v>
          </cell>
          <cell r="G57" t="str">
            <v>Нет</v>
          </cell>
          <cell r="H57" t="str">
            <v>Горбунов Александр Георгиевич</v>
          </cell>
          <cell r="I57" t="str">
            <v>Бюро материально-технического снабжения*</v>
          </cell>
          <cell r="J57">
            <v>6746.85</v>
          </cell>
          <cell r="K57">
            <v>6746.85</v>
          </cell>
          <cell r="L57">
            <v>0</v>
          </cell>
          <cell r="M57">
            <v>0</v>
          </cell>
          <cell r="N57">
            <v>0</v>
          </cell>
          <cell r="O57">
            <v>6746.85</v>
          </cell>
          <cell r="P57">
            <v>6746.85</v>
          </cell>
          <cell r="Q57">
            <v>0</v>
          </cell>
        </row>
        <row r="58">
          <cell r="A58">
            <v>66837</v>
          </cell>
          <cell r="B58" t="str">
            <v>Вольтметр В1-8</v>
          </cell>
          <cell r="C58">
            <v>66837</v>
          </cell>
          <cell r="D58" t="str">
            <v>01.01.1989 0:00:00</v>
          </cell>
          <cell r="E58">
            <v>0</v>
          </cell>
          <cell r="F58">
            <v>1081</v>
          </cell>
          <cell r="G58" t="str">
            <v>Нет</v>
          </cell>
          <cell r="H58" t="str">
            <v>Горбунов Александр Георгиевич</v>
          </cell>
          <cell r="I58" t="str">
            <v>Бюро материально-технического снабжения*</v>
          </cell>
          <cell r="J58">
            <v>6746.85</v>
          </cell>
          <cell r="K58">
            <v>6746.85</v>
          </cell>
          <cell r="L58">
            <v>0</v>
          </cell>
          <cell r="M58">
            <v>0</v>
          </cell>
          <cell r="N58">
            <v>0</v>
          </cell>
          <cell r="O58">
            <v>6746.85</v>
          </cell>
          <cell r="P58">
            <v>6746.85</v>
          </cell>
          <cell r="Q58">
            <v>0</v>
          </cell>
        </row>
        <row r="59">
          <cell r="A59">
            <v>66582</v>
          </cell>
          <cell r="B59" t="str">
            <v>Вольтметр В1-8</v>
          </cell>
          <cell r="C59">
            <v>66582</v>
          </cell>
          <cell r="D59" t="str">
            <v>01.11.1984 0:00:00</v>
          </cell>
          <cell r="E59">
            <v>0</v>
          </cell>
          <cell r="F59">
            <v>5218</v>
          </cell>
          <cell r="G59" t="str">
            <v>Нет</v>
          </cell>
          <cell r="H59" t="str">
            <v>Горбунов Александр Георгиевич</v>
          </cell>
          <cell r="I59" t="str">
            <v>Бюро материально-технического снабжения*</v>
          </cell>
          <cell r="J59">
            <v>6746.84</v>
          </cell>
          <cell r="K59">
            <v>6746.84</v>
          </cell>
          <cell r="L59">
            <v>0</v>
          </cell>
          <cell r="M59">
            <v>0</v>
          </cell>
          <cell r="N59">
            <v>0</v>
          </cell>
          <cell r="O59">
            <v>6746.84</v>
          </cell>
          <cell r="P59">
            <v>6746.84</v>
          </cell>
          <cell r="Q59">
            <v>0</v>
          </cell>
        </row>
        <row r="60">
          <cell r="A60">
            <v>16755</v>
          </cell>
          <cell r="B60" t="str">
            <v>Вольтметр В3-36</v>
          </cell>
          <cell r="C60">
            <v>16755</v>
          </cell>
          <cell r="D60" t="str">
            <v>01.01.1983 0:00:00</v>
          </cell>
          <cell r="E60">
            <v>0</v>
          </cell>
          <cell r="F60">
            <v>2269</v>
          </cell>
          <cell r="G60" t="str">
            <v>Нет</v>
          </cell>
          <cell r="H60" t="str">
            <v>Горбунов Александр Георгиевич</v>
          </cell>
          <cell r="I60" t="str">
            <v>Бюро материально-технического снабжения*</v>
          </cell>
          <cell r="J60">
            <v>1470.6</v>
          </cell>
          <cell r="K60">
            <v>1470.6</v>
          </cell>
          <cell r="L60">
            <v>0</v>
          </cell>
          <cell r="M60">
            <v>0</v>
          </cell>
          <cell r="N60">
            <v>0</v>
          </cell>
          <cell r="O60">
            <v>1470.6</v>
          </cell>
          <cell r="P60">
            <v>1470.6</v>
          </cell>
          <cell r="Q60">
            <v>0</v>
          </cell>
        </row>
        <row r="61">
          <cell r="A61">
            <v>16858</v>
          </cell>
          <cell r="B61" t="str">
            <v>Вольтметр В3-41</v>
          </cell>
          <cell r="C61">
            <v>16858</v>
          </cell>
          <cell r="D61" t="str">
            <v>01.01.1984 0:00:00</v>
          </cell>
          <cell r="E61">
            <v>0</v>
          </cell>
          <cell r="F61">
            <v>1550</v>
          </cell>
          <cell r="G61" t="str">
            <v>Нет</v>
          </cell>
          <cell r="H61" t="str">
            <v>Горбунов Александр Георгиевич</v>
          </cell>
          <cell r="I61" t="str">
            <v>Бюро материально-технического снабжения*</v>
          </cell>
          <cell r="J61">
            <v>3000</v>
          </cell>
          <cell r="K61">
            <v>3000</v>
          </cell>
          <cell r="L61">
            <v>0</v>
          </cell>
          <cell r="M61">
            <v>0</v>
          </cell>
          <cell r="N61">
            <v>0</v>
          </cell>
          <cell r="O61">
            <v>3000</v>
          </cell>
          <cell r="P61">
            <v>3000</v>
          </cell>
          <cell r="Q61">
            <v>0</v>
          </cell>
        </row>
        <row r="62">
          <cell r="A62">
            <v>66469</v>
          </cell>
          <cell r="B62" t="str">
            <v>Вольтметр В3-41</v>
          </cell>
          <cell r="C62">
            <v>66469</v>
          </cell>
          <cell r="D62" t="str">
            <v>01.12.1979 0:00:00</v>
          </cell>
          <cell r="E62">
            <v>0</v>
          </cell>
          <cell r="F62">
            <v>7044</v>
          </cell>
          <cell r="G62" t="str">
            <v>Нет</v>
          </cell>
          <cell r="H62" t="str">
            <v>Горбунов Александр Георгиевич</v>
          </cell>
          <cell r="I62" t="str">
            <v>Бюро материально-технического снабжения*</v>
          </cell>
          <cell r="J62">
            <v>980.54</v>
          </cell>
          <cell r="K62">
            <v>980.54</v>
          </cell>
          <cell r="L62">
            <v>0</v>
          </cell>
          <cell r="M62">
            <v>0</v>
          </cell>
          <cell r="N62">
            <v>0</v>
          </cell>
          <cell r="O62">
            <v>980.54</v>
          </cell>
          <cell r="P62">
            <v>980.54</v>
          </cell>
          <cell r="Q62">
            <v>0</v>
          </cell>
        </row>
        <row r="63">
          <cell r="A63">
            <v>66539</v>
          </cell>
          <cell r="B63" t="str">
            <v>Вольтметр В3-48</v>
          </cell>
          <cell r="C63">
            <v>66539</v>
          </cell>
          <cell r="D63" t="str">
            <v>01.07.1982 0:00:00</v>
          </cell>
          <cell r="E63">
            <v>0</v>
          </cell>
          <cell r="F63">
            <v>9418</v>
          </cell>
          <cell r="G63" t="str">
            <v>Нет</v>
          </cell>
          <cell r="H63" t="str">
            <v>Горбунов Александр Георгиевич</v>
          </cell>
          <cell r="I63" t="str">
            <v>Бюро материально-технического снабжения*</v>
          </cell>
          <cell r="J63">
            <v>1237.95</v>
          </cell>
          <cell r="K63">
            <v>1237.95</v>
          </cell>
          <cell r="L63">
            <v>0</v>
          </cell>
          <cell r="M63">
            <v>0</v>
          </cell>
          <cell r="N63">
            <v>0</v>
          </cell>
          <cell r="O63">
            <v>1237.95</v>
          </cell>
          <cell r="P63">
            <v>1237.95</v>
          </cell>
          <cell r="Q63">
            <v>0</v>
          </cell>
        </row>
        <row r="64">
          <cell r="A64">
            <v>66690</v>
          </cell>
          <cell r="B64" t="str">
            <v>Вольтметр В3-49</v>
          </cell>
          <cell r="C64">
            <v>66690</v>
          </cell>
          <cell r="D64" t="str">
            <v>01.01.1990 0:00:00</v>
          </cell>
          <cell r="E64">
            <v>0</v>
          </cell>
          <cell r="F64">
            <v>1174</v>
          </cell>
          <cell r="G64" t="str">
            <v>Нет</v>
          </cell>
          <cell r="H64" t="str">
            <v>Кочуков Константин Иванович</v>
          </cell>
          <cell r="I64" t="str">
            <v>Лаборатория контрольно-поверочная</v>
          </cell>
          <cell r="J64">
            <v>7489.61</v>
          </cell>
          <cell r="K64">
            <v>7489.61</v>
          </cell>
          <cell r="L64">
            <v>0</v>
          </cell>
          <cell r="M64">
            <v>0</v>
          </cell>
          <cell r="N64">
            <v>7489.61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66279</v>
          </cell>
          <cell r="B65" t="str">
            <v>Вольтметр В3-56</v>
          </cell>
          <cell r="C65">
            <v>66279</v>
          </cell>
          <cell r="D65" t="str">
            <v>01.03.1986 0:00:00</v>
          </cell>
          <cell r="E65">
            <v>0</v>
          </cell>
          <cell r="F65">
            <v>555</v>
          </cell>
          <cell r="G65" t="str">
            <v>Нет</v>
          </cell>
          <cell r="H65" t="str">
            <v>Горбунов Александр Георгиевич</v>
          </cell>
          <cell r="I65" t="str">
            <v>Бюро материально-технического снабжения*</v>
          </cell>
          <cell r="J65">
            <v>1434.32</v>
          </cell>
          <cell r="K65">
            <v>1434.32</v>
          </cell>
          <cell r="L65">
            <v>0</v>
          </cell>
          <cell r="M65">
            <v>0</v>
          </cell>
          <cell r="N65">
            <v>0</v>
          </cell>
          <cell r="O65">
            <v>1434.32</v>
          </cell>
          <cell r="P65">
            <v>1434.32</v>
          </cell>
          <cell r="Q65">
            <v>0</v>
          </cell>
        </row>
        <row r="66">
          <cell r="A66">
            <v>66280</v>
          </cell>
          <cell r="B66" t="str">
            <v>Вольтметр В3-56</v>
          </cell>
          <cell r="C66">
            <v>66280</v>
          </cell>
          <cell r="D66" t="str">
            <v>03.05.1986 0:00:00</v>
          </cell>
          <cell r="E66">
            <v>0</v>
          </cell>
          <cell r="F66">
            <v>8438</v>
          </cell>
          <cell r="G66" t="str">
            <v>Нет</v>
          </cell>
          <cell r="H66" t="str">
            <v>Горбунов Александр Георгиевич</v>
          </cell>
          <cell r="I66" t="str">
            <v>Бюро материально-технического снабжения*</v>
          </cell>
          <cell r="J66">
            <v>1434.32</v>
          </cell>
          <cell r="K66">
            <v>1434.32</v>
          </cell>
          <cell r="L66">
            <v>0</v>
          </cell>
          <cell r="M66">
            <v>0</v>
          </cell>
          <cell r="N66">
            <v>0</v>
          </cell>
          <cell r="O66">
            <v>1434.32</v>
          </cell>
          <cell r="P66">
            <v>1434.32</v>
          </cell>
          <cell r="Q66">
            <v>0</v>
          </cell>
        </row>
        <row r="67">
          <cell r="A67">
            <v>66285</v>
          </cell>
          <cell r="B67" t="str">
            <v>Вольтметр В3-56</v>
          </cell>
          <cell r="C67">
            <v>66285</v>
          </cell>
          <cell r="D67" t="str">
            <v>01.09.1986 0:00:00</v>
          </cell>
          <cell r="E67">
            <v>0</v>
          </cell>
          <cell r="F67">
            <v>8832</v>
          </cell>
          <cell r="G67" t="str">
            <v>Нет</v>
          </cell>
          <cell r="H67" t="str">
            <v>Горбунов Александр Георгиевич</v>
          </cell>
          <cell r="I67" t="str">
            <v>Бюро материально-технического снабжения*</v>
          </cell>
          <cell r="J67">
            <v>1434.32</v>
          </cell>
          <cell r="K67">
            <v>1434.32</v>
          </cell>
          <cell r="L67">
            <v>0</v>
          </cell>
          <cell r="M67">
            <v>0</v>
          </cell>
          <cell r="N67">
            <v>0</v>
          </cell>
          <cell r="O67">
            <v>1434.32</v>
          </cell>
          <cell r="P67">
            <v>1434.32</v>
          </cell>
          <cell r="Q67">
            <v>0</v>
          </cell>
        </row>
        <row r="68">
          <cell r="A68">
            <v>66741</v>
          </cell>
          <cell r="B68" t="str">
            <v>Вольтметр В3-56</v>
          </cell>
          <cell r="C68">
            <v>66741</v>
          </cell>
          <cell r="D68" t="str">
            <v>01.05.1986 0:00:00</v>
          </cell>
          <cell r="E68">
            <v>0</v>
          </cell>
          <cell r="F68">
            <v>6006</v>
          </cell>
          <cell r="G68" t="str">
            <v>Нет</v>
          </cell>
          <cell r="H68" t="str">
            <v>Горбунов Александр Георгиевич</v>
          </cell>
          <cell r="I68" t="str">
            <v>Бюро материально-технического снабжения*</v>
          </cell>
          <cell r="J68">
            <v>1434.32</v>
          </cell>
          <cell r="K68">
            <v>1434.32</v>
          </cell>
          <cell r="L68">
            <v>0</v>
          </cell>
          <cell r="M68">
            <v>0</v>
          </cell>
          <cell r="N68">
            <v>0</v>
          </cell>
          <cell r="O68">
            <v>1434.32</v>
          </cell>
          <cell r="P68">
            <v>1434.32</v>
          </cell>
          <cell r="Q68">
            <v>0</v>
          </cell>
        </row>
        <row r="69">
          <cell r="A69">
            <v>16758</v>
          </cell>
          <cell r="B69" t="str">
            <v>Вольтметр В3-56</v>
          </cell>
          <cell r="C69">
            <v>16758</v>
          </cell>
          <cell r="D69" t="str">
            <v>01.01.1983 0:00:00</v>
          </cell>
          <cell r="E69">
            <v>0</v>
          </cell>
          <cell r="F69">
            <v>927</v>
          </cell>
          <cell r="G69" t="str">
            <v>Нет</v>
          </cell>
          <cell r="H69" t="str">
            <v>Горбунов Александр Георгиевич</v>
          </cell>
          <cell r="I69" t="str">
            <v>Бюро материально-технического снабжения*</v>
          </cell>
          <cell r="J69">
            <v>887.91</v>
          </cell>
          <cell r="K69">
            <v>887.91</v>
          </cell>
          <cell r="L69">
            <v>0</v>
          </cell>
          <cell r="M69">
            <v>0</v>
          </cell>
          <cell r="N69">
            <v>0</v>
          </cell>
          <cell r="O69">
            <v>887.91</v>
          </cell>
          <cell r="P69">
            <v>887.91</v>
          </cell>
          <cell r="Q69">
            <v>0</v>
          </cell>
        </row>
        <row r="70">
          <cell r="A70">
            <v>16760</v>
          </cell>
          <cell r="B70" t="str">
            <v>Вольтметр В3-57</v>
          </cell>
          <cell r="C70">
            <v>16760</v>
          </cell>
          <cell r="D70" t="str">
            <v>01.01.1983 0:00:00</v>
          </cell>
          <cell r="E70">
            <v>0</v>
          </cell>
          <cell r="F70">
            <v>286</v>
          </cell>
          <cell r="G70" t="str">
            <v>Нет</v>
          </cell>
          <cell r="H70" t="str">
            <v>Горбунов Александр Георгиевич</v>
          </cell>
          <cell r="I70" t="str">
            <v>Бюро материально-технического снабжения*</v>
          </cell>
          <cell r="J70">
            <v>1387.36</v>
          </cell>
          <cell r="K70">
            <v>1387.36</v>
          </cell>
          <cell r="L70">
            <v>0</v>
          </cell>
          <cell r="M70">
            <v>0</v>
          </cell>
          <cell r="N70">
            <v>0</v>
          </cell>
          <cell r="O70">
            <v>1387.36</v>
          </cell>
          <cell r="P70">
            <v>1387.36</v>
          </cell>
          <cell r="Q70">
            <v>0</v>
          </cell>
        </row>
        <row r="71">
          <cell r="A71">
            <v>66689</v>
          </cell>
          <cell r="B71" t="str">
            <v>Вольтметр В6-9</v>
          </cell>
          <cell r="C71">
            <v>66689</v>
          </cell>
          <cell r="D71" t="str">
            <v>01.01.1990 0:00:00</v>
          </cell>
          <cell r="E71">
            <v>0</v>
          </cell>
          <cell r="F71">
            <v>5816</v>
          </cell>
          <cell r="G71" t="str">
            <v>Нет</v>
          </cell>
          <cell r="H71" t="str">
            <v>Горбунов Александр Георгиевич</v>
          </cell>
          <cell r="I71" t="str">
            <v>Бюро материально-технического снабжения*</v>
          </cell>
          <cell r="J71">
            <v>12595.1</v>
          </cell>
          <cell r="K71">
            <v>12595.1</v>
          </cell>
          <cell r="L71">
            <v>0</v>
          </cell>
          <cell r="M71">
            <v>0</v>
          </cell>
          <cell r="N71">
            <v>0</v>
          </cell>
          <cell r="O71">
            <v>12595.1</v>
          </cell>
          <cell r="P71">
            <v>12595.1</v>
          </cell>
          <cell r="Q71">
            <v>0</v>
          </cell>
        </row>
        <row r="72">
          <cell r="A72">
            <v>16685</v>
          </cell>
          <cell r="B72" t="str">
            <v>Вольтметр В6-9</v>
          </cell>
          <cell r="C72">
            <v>16685</v>
          </cell>
          <cell r="D72" t="str">
            <v>01.01.1974 0:00:00</v>
          </cell>
          <cell r="E72">
            <v>0</v>
          </cell>
          <cell r="F72">
            <v>8478</v>
          </cell>
          <cell r="G72" t="str">
            <v>Нет</v>
          </cell>
          <cell r="H72" t="str">
            <v>Горбунов Александр Георгиевич</v>
          </cell>
          <cell r="I72" t="str">
            <v>Бюро материально-технического снабжения*</v>
          </cell>
          <cell r="J72">
            <v>975.37</v>
          </cell>
          <cell r="K72">
            <v>975.37</v>
          </cell>
          <cell r="L72">
            <v>0</v>
          </cell>
          <cell r="M72">
            <v>0</v>
          </cell>
          <cell r="N72">
            <v>0</v>
          </cell>
          <cell r="O72">
            <v>975.37</v>
          </cell>
          <cell r="P72">
            <v>975.37</v>
          </cell>
          <cell r="Q72">
            <v>0</v>
          </cell>
        </row>
        <row r="73">
          <cell r="A73">
            <v>66382</v>
          </cell>
          <cell r="B73" t="str">
            <v>Вольтметр В7-15</v>
          </cell>
          <cell r="C73">
            <v>66382</v>
          </cell>
          <cell r="D73" t="str">
            <v>01.03.1978 0:00:00</v>
          </cell>
          <cell r="E73">
            <v>0</v>
          </cell>
          <cell r="F73">
            <v>1925573</v>
          </cell>
          <cell r="G73" t="str">
            <v>Нет</v>
          </cell>
          <cell r="H73" t="str">
            <v>Горбунов Александр Георгиевич</v>
          </cell>
          <cell r="I73" t="str">
            <v>Бюро материально-технического снабжения*</v>
          </cell>
          <cell r="J73">
            <v>1412.88</v>
          </cell>
          <cell r="K73">
            <v>1412.88</v>
          </cell>
          <cell r="L73">
            <v>0</v>
          </cell>
          <cell r="M73">
            <v>0</v>
          </cell>
          <cell r="N73">
            <v>0</v>
          </cell>
          <cell r="O73">
            <v>1412.88</v>
          </cell>
          <cell r="P73">
            <v>1412.88</v>
          </cell>
          <cell r="Q73">
            <v>0</v>
          </cell>
        </row>
        <row r="74">
          <cell r="A74">
            <v>66313</v>
          </cell>
          <cell r="B74" t="str">
            <v>Вольтметр В7-32</v>
          </cell>
          <cell r="C74">
            <v>66313</v>
          </cell>
          <cell r="D74" t="str">
            <v>01.04.1989 0:00:00</v>
          </cell>
          <cell r="E74">
            <v>0</v>
          </cell>
          <cell r="F74">
            <v>475</v>
          </cell>
          <cell r="G74" t="str">
            <v>Нет</v>
          </cell>
          <cell r="H74" t="str">
            <v>Горбунов Александр Георгиевич</v>
          </cell>
          <cell r="I74" t="str">
            <v>Бюро материально-технического снабжения*</v>
          </cell>
          <cell r="J74">
            <v>5916.56</v>
          </cell>
          <cell r="K74">
            <v>5916.56</v>
          </cell>
          <cell r="L74">
            <v>0</v>
          </cell>
          <cell r="M74">
            <v>0</v>
          </cell>
          <cell r="N74">
            <v>0</v>
          </cell>
          <cell r="O74">
            <v>5916.56</v>
          </cell>
          <cell r="P74">
            <v>5916.56</v>
          </cell>
          <cell r="Q74">
            <v>0</v>
          </cell>
        </row>
        <row r="75">
          <cell r="A75">
            <v>66022</v>
          </cell>
          <cell r="B75" t="str">
            <v>Вольтметр В7-40</v>
          </cell>
          <cell r="C75">
            <v>66022</v>
          </cell>
          <cell r="D75" t="str">
            <v>01.12.1989 0:00:00</v>
          </cell>
          <cell r="E75">
            <v>0</v>
          </cell>
          <cell r="F75">
            <v>927489</v>
          </cell>
          <cell r="G75" t="str">
            <v>Нет</v>
          </cell>
          <cell r="H75" t="str">
            <v>Горбунов Александр Георгиевич</v>
          </cell>
          <cell r="I75" t="str">
            <v>Бюро материально-технического снабжения*</v>
          </cell>
          <cell r="J75">
            <v>2343.66</v>
          </cell>
          <cell r="K75">
            <v>2343.66</v>
          </cell>
          <cell r="L75">
            <v>0</v>
          </cell>
          <cell r="M75">
            <v>0</v>
          </cell>
          <cell r="N75">
            <v>0</v>
          </cell>
          <cell r="O75">
            <v>2343.66</v>
          </cell>
          <cell r="P75">
            <v>2343.66</v>
          </cell>
          <cell r="Q75">
            <v>0</v>
          </cell>
        </row>
        <row r="76">
          <cell r="A76">
            <v>66023</v>
          </cell>
          <cell r="B76" t="str">
            <v>Вольтметр В7-40</v>
          </cell>
          <cell r="C76">
            <v>66023</v>
          </cell>
          <cell r="D76" t="str">
            <v>01.01.1991 0:00:00</v>
          </cell>
          <cell r="E76">
            <v>0</v>
          </cell>
          <cell r="F76">
            <v>195903</v>
          </cell>
          <cell r="G76" t="str">
            <v>Нет</v>
          </cell>
          <cell r="H76" t="str">
            <v>Горбунов Александр Георгиевич</v>
          </cell>
          <cell r="I76" t="str">
            <v>Бюро материально-технического снабжения*</v>
          </cell>
          <cell r="J76">
            <v>2343.66</v>
          </cell>
          <cell r="K76">
            <v>2343.66</v>
          </cell>
          <cell r="L76">
            <v>0</v>
          </cell>
          <cell r="M76">
            <v>0</v>
          </cell>
          <cell r="N76">
            <v>0</v>
          </cell>
          <cell r="O76">
            <v>2343.66</v>
          </cell>
          <cell r="P76">
            <v>2343.66</v>
          </cell>
          <cell r="Q76">
            <v>0</v>
          </cell>
        </row>
        <row r="77">
          <cell r="A77">
            <v>66656</v>
          </cell>
          <cell r="B77" t="str">
            <v>Вольтметр В8-7</v>
          </cell>
          <cell r="C77">
            <v>66656</v>
          </cell>
          <cell r="D77" t="str">
            <v>01.04.1989 0:00:00</v>
          </cell>
          <cell r="E77">
            <v>0</v>
          </cell>
          <cell r="F77">
            <v>533</v>
          </cell>
          <cell r="G77" t="str">
            <v>Нет</v>
          </cell>
          <cell r="H77" t="str">
            <v>Горбунов Александр Георгиевич</v>
          </cell>
          <cell r="I77" t="str">
            <v>Бюро материально-технического снабжения*</v>
          </cell>
          <cell r="J77">
            <v>4302.96</v>
          </cell>
          <cell r="K77">
            <v>4302.96</v>
          </cell>
          <cell r="L77">
            <v>0</v>
          </cell>
          <cell r="M77">
            <v>0</v>
          </cell>
          <cell r="N77">
            <v>0</v>
          </cell>
          <cell r="O77">
            <v>4302.96</v>
          </cell>
          <cell r="P77">
            <v>4302.96</v>
          </cell>
          <cell r="Q77">
            <v>0</v>
          </cell>
        </row>
        <row r="78">
          <cell r="A78">
            <v>16859</v>
          </cell>
          <cell r="B78" t="str">
            <v>Вольтметр ВУ-15</v>
          </cell>
          <cell r="C78">
            <v>16859</v>
          </cell>
          <cell r="D78" t="str">
            <v>01.01.1984 0:00:00</v>
          </cell>
          <cell r="E78">
            <v>0</v>
          </cell>
          <cell r="F78">
            <v>7789</v>
          </cell>
          <cell r="G78" t="str">
            <v>Нет</v>
          </cell>
          <cell r="H78" t="str">
            <v>Горбунов Александр Георгиевич</v>
          </cell>
          <cell r="I78" t="str">
            <v>Бюро материально-технического снабжения*</v>
          </cell>
          <cell r="J78">
            <v>3000</v>
          </cell>
          <cell r="K78">
            <v>3000</v>
          </cell>
          <cell r="L78">
            <v>0</v>
          </cell>
          <cell r="M78">
            <v>0</v>
          </cell>
          <cell r="N78">
            <v>0</v>
          </cell>
          <cell r="O78">
            <v>3000</v>
          </cell>
          <cell r="P78">
            <v>3000</v>
          </cell>
          <cell r="Q78">
            <v>0</v>
          </cell>
        </row>
        <row r="79">
          <cell r="A79">
            <v>66515</v>
          </cell>
          <cell r="B79" t="str">
            <v>Вольтметр ВУ-15</v>
          </cell>
          <cell r="C79">
            <v>66515</v>
          </cell>
          <cell r="D79" t="str">
            <v>01.11.1981 0:00:00</v>
          </cell>
          <cell r="E79">
            <v>0</v>
          </cell>
          <cell r="F79">
            <v>512468</v>
          </cell>
          <cell r="G79" t="str">
            <v>Нет</v>
          </cell>
          <cell r="H79" t="str">
            <v>Горбунов Александр Георгиевич</v>
          </cell>
          <cell r="I79" t="str">
            <v>Бюро материально-технического снабжения*</v>
          </cell>
          <cell r="J79">
            <v>2946.33</v>
          </cell>
          <cell r="K79">
            <v>2946.33</v>
          </cell>
          <cell r="L79">
            <v>0</v>
          </cell>
          <cell r="M79">
            <v>0</v>
          </cell>
          <cell r="N79">
            <v>0</v>
          </cell>
          <cell r="O79">
            <v>2946.33</v>
          </cell>
          <cell r="P79">
            <v>2946.33</v>
          </cell>
          <cell r="Q79">
            <v>0</v>
          </cell>
        </row>
        <row r="80">
          <cell r="A80">
            <v>66415</v>
          </cell>
          <cell r="B80" t="str">
            <v>Генератор Г3-102</v>
          </cell>
          <cell r="C80">
            <v>66415</v>
          </cell>
          <cell r="D80" t="str">
            <v>01.08.1978 0:00:00</v>
          </cell>
          <cell r="E80">
            <v>0</v>
          </cell>
          <cell r="F80">
            <v>10114</v>
          </cell>
          <cell r="G80" t="str">
            <v>Нет</v>
          </cell>
          <cell r="H80" t="str">
            <v>Горбунов Александр Георгиевич</v>
          </cell>
          <cell r="I80" t="str">
            <v>Бюро материально-технического снабжения*</v>
          </cell>
          <cell r="J80">
            <v>1596.56</v>
          </cell>
          <cell r="K80">
            <v>1596.56</v>
          </cell>
          <cell r="L80">
            <v>0</v>
          </cell>
          <cell r="M80">
            <v>0</v>
          </cell>
          <cell r="N80">
            <v>0</v>
          </cell>
          <cell r="O80">
            <v>1596.56</v>
          </cell>
          <cell r="P80">
            <v>1596.56</v>
          </cell>
          <cell r="Q80">
            <v>0</v>
          </cell>
        </row>
        <row r="81">
          <cell r="A81">
            <v>66425</v>
          </cell>
          <cell r="B81" t="str">
            <v>Генератор Г3-102</v>
          </cell>
          <cell r="C81">
            <v>66425</v>
          </cell>
          <cell r="D81" t="str">
            <v>01.11.1978 0:00:00</v>
          </cell>
          <cell r="E81">
            <v>0</v>
          </cell>
          <cell r="F81">
            <v>49150</v>
          </cell>
          <cell r="G81" t="str">
            <v>Нет</v>
          </cell>
          <cell r="H81" t="str">
            <v>Горбунов Александр Георгиевич</v>
          </cell>
          <cell r="I81" t="str">
            <v>Бюро материально-технического снабжения*</v>
          </cell>
          <cell r="J81">
            <v>1596.56</v>
          </cell>
          <cell r="K81">
            <v>1596.56</v>
          </cell>
          <cell r="L81">
            <v>0</v>
          </cell>
          <cell r="M81">
            <v>0</v>
          </cell>
          <cell r="N81">
            <v>0</v>
          </cell>
          <cell r="O81">
            <v>1596.56</v>
          </cell>
          <cell r="P81">
            <v>1596.56</v>
          </cell>
          <cell r="Q81">
            <v>0</v>
          </cell>
        </row>
        <row r="82">
          <cell r="A82">
            <v>66429</v>
          </cell>
          <cell r="B82" t="str">
            <v>Генератор Г3-102</v>
          </cell>
          <cell r="C82">
            <v>66429</v>
          </cell>
          <cell r="D82" t="str">
            <v>01.12.1979 0:00:00</v>
          </cell>
          <cell r="E82">
            <v>0</v>
          </cell>
          <cell r="F82">
            <v>15035</v>
          </cell>
          <cell r="G82" t="str">
            <v>Нет</v>
          </cell>
          <cell r="H82" t="str">
            <v>Горбунов Александр Георгиевич</v>
          </cell>
          <cell r="I82" t="str">
            <v>Бюро материально-технического снабжения*</v>
          </cell>
          <cell r="J82">
            <v>1596.56</v>
          </cell>
          <cell r="K82">
            <v>1596.56</v>
          </cell>
          <cell r="L82">
            <v>0</v>
          </cell>
          <cell r="M82">
            <v>0</v>
          </cell>
          <cell r="N82">
            <v>0</v>
          </cell>
          <cell r="O82">
            <v>1596.56</v>
          </cell>
          <cell r="P82">
            <v>1596.56</v>
          </cell>
          <cell r="Q82">
            <v>0</v>
          </cell>
        </row>
        <row r="83">
          <cell r="A83">
            <v>66428</v>
          </cell>
          <cell r="B83" t="str">
            <v>Генератор Г3-106</v>
          </cell>
          <cell r="C83">
            <v>66428</v>
          </cell>
          <cell r="D83" t="str">
            <v>01.02.1979 0:00:00</v>
          </cell>
          <cell r="E83">
            <v>0</v>
          </cell>
          <cell r="F83">
            <v>1406</v>
          </cell>
          <cell r="G83" t="str">
            <v>Нет</v>
          </cell>
          <cell r="H83" t="str">
            <v>Горбунов Александр Георгиевич</v>
          </cell>
          <cell r="I83" t="str">
            <v>Бюро материально-технического снабжения*</v>
          </cell>
          <cell r="J83">
            <v>1596.56</v>
          </cell>
          <cell r="K83">
            <v>1596.56</v>
          </cell>
          <cell r="L83">
            <v>0</v>
          </cell>
          <cell r="M83">
            <v>0</v>
          </cell>
          <cell r="N83">
            <v>0</v>
          </cell>
          <cell r="O83">
            <v>1596.56</v>
          </cell>
          <cell r="P83">
            <v>1596.56</v>
          </cell>
          <cell r="Q83">
            <v>0</v>
          </cell>
        </row>
        <row r="84">
          <cell r="A84">
            <v>66592</v>
          </cell>
          <cell r="B84" t="str">
            <v>Генератор Г3-107</v>
          </cell>
          <cell r="C84">
            <v>66592</v>
          </cell>
          <cell r="D84" t="str">
            <v>01.07.1984 0:00:00</v>
          </cell>
          <cell r="E84">
            <v>0</v>
          </cell>
          <cell r="F84">
            <v>3856</v>
          </cell>
          <cell r="G84" t="str">
            <v>Нет</v>
          </cell>
          <cell r="H84" t="str">
            <v>Горбунов Александр Георгиевич</v>
          </cell>
          <cell r="I84" t="str">
            <v>Бюро материально-технического снабжения*</v>
          </cell>
          <cell r="J84">
            <v>8356.17</v>
          </cell>
          <cell r="K84">
            <v>8356.17</v>
          </cell>
          <cell r="L84">
            <v>0</v>
          </cell>
          <cell r="M84">
            <v>0</v>
          </cell>
          <cell r="N84">
            <v>0</v>
          </cell>
          <cell r="O84">
            <v>8356.17</v>
          </cell>
          <cell r="P84">
            <v>8356.17</v>
          </cell>
          <cell r="Q84">
            <v>0</v>
          </cell>
        </row>
        <row r="85">
          <cell r="A85">
            <v>66544</v>
          </cell>
          <cell r="B85" t="str">
            <v>Генератор Г3-109</v>
          </cell>
          <cell r="C85">
            <v>66544</v>
          </cell>
          <cell r="D85" t="str">
            <v>01.01.1985 0:00:00</v>
          </cell>
          <cell r="E85">
            <v>0</v>
          </cell>
          <cell r="F85">
            <v>33282</v>
          </cell>
          <cell r="G85" t="str">
            <v>Нет</v>
          </cell>
          <cell r="H85" t="str">
            <v>Горбунов Александр Георгиевич</v>
          </cell>
          <cell r="I85" t="str">
            <v>Бюро материально-технического снабжения*</v>
          </cell>
          <cell r="J85">
            <v>1795.04</v>
          </cell>
          <cell r="K85">
            <v>1795.04</v>
          </cell>
          <cell r="L85">
            <v>0</v>
          </cell>
          <cell r="M85">
            <v>0</v>
          </cell>
          <cell r="N85">
            <v>0</v>
          </cell>
          <cell r="O85">
            <v>1795.04</v>
          </cell>
          <cell r="P85">
            <v>1795.04</v>
          </cell>
          <cell r="Q85">
            <v>0</v>
          </cell>
        </row>
        <row r="86">
          <cell r="A86">
            <v>16886</v>
          </cell>
          <cell r="B86" t="str">
            <v>Генератор Г3-109</v>
          </cell>
          <cell r="C86">
            <v>16886</v>
          </cell>
          <cell r="D86" t="str">
            <v>01.01.1984 0:00:00</v>
          </cell>
          <cell r="E86">
            <v>0</v>
          </cell>
          <cell r="F86">
            <v>3655</v>
          </cell>
          <cell r="G86" t="str">
            <v>Нет</v>
          </cell>
          <cell r="H86" t="str">
            <v>Горбунов Александр Георгиевич</v>
          </cell>
          <cell r="I86" t="str">
            <v>Бюро материально-технического снабжения*</v>
          </cell>
          <cell r="J86">
            <v>3500</v>
          </cell>
          <cell r="K86">
            <v>3500</v>
          </cell>
          <cell r="L86">
            <v>0</v>
          </cell>
          <cell r="M86">
            <v>0</v>
          </cell>
          <cell r="N86">
            <v>0</v>
          </cell>
          <cell r="O86">
            <v>3500</v>
          </cell>
          <cell r="P86">
            <v>3500</v>
          </cell>
          <cell r="Q86">
            <v>0</v>
          </cell>
        </row>
        <row r="87">
          <cell r="A87">
            <v>16885</v>
          </cell>
          <cell r="B87" t="str">
            <v>Генератор Г3-109</v>
          </cell>
          <cell r="C87">
            <v>16885</v>
          </cell>
          <cell r="D87" t="str">
            <v>01.01.1984 0:00:00</v>
          </cell>
          <cell r="E87">
            <v>0</v>
          </cell>
          <cell r="F87">
            <v>2872</v>
          </cell>
          <cell r="G87" t="str">
            <v>Нет</v>
          </cell>
          <cell r="H87" t="str">
            <v>Горбунов Александр Георгиевич</v>
          </cell>
          <cell r="I87" t="str">
            <v>Бюро материально-технического снабжения*</v>
          </cell>
          <cell r="J87">
            <v>3500</v>
          </cell>
          <cell r="K87">
            <v>3500</v>
          </cell>
          <cell r="L87">
            <v>0</v>
          </cell>
          <cell r="M87">
            <v>0</v>
          </cell>
          <cell r="N87">
            <v>0</v>
          </cell>
          <cell r="O87">
            <v>3500</v>
          </cell>
          <cell r="P87">
            <v>3500</v>
          </cell>
          <cell r="Q87">
            <v>0</v>
          </cell>
        </row>
        <row r="88">
          <cell r="A88">
            <v>66834</v>
          </cell>
          <cell r="B88" t="str">
            <v>Генератор Г3-110</v>
          </cell>
          <cell r="C88">
            <v>66834</v>
          </cell>
          <cell r="D88" t="str">
            <v>01.05.1984 0:00:00</v>
          </cell>
          <cell r="E88">
            <v>0</v>
          </cell>
          <cell r="F88">
            <v>8324</v>
          </cell>
          <cell r="G88" t="str">
            <v>Нет</v>
          </cell>
          <cell r="H88" t="str">
            <v>Горбунов Александр Георгиевич</v>
          </cell>
          <cell r="I88" t="str">
            <v>Бюро материально-технического снабжения*</v>
          </cell>
          <cell r="J88">
            <v>6808.74</v>
          </cell>
          <cell r="K88">
            <v>6808.74</v>
          </cell>
          <cell r="L88">
            <v>0</v>
          </cell>
          <cell r="M88">
            <v>0</v>
          </cell>
          <cell r="N88">
            <v>0</v>
          </cell>
          <cell r="O88">
            <v>6808.74</v>
          </cell>
          <cell r="P88">
            <v>6808.74</v>
          </cell>
          <cell r="Q88">
            <v>0</v>
          </cell>
        </row>
        <row r="89">
          <cell r="A89">
            <v>16887</v>
          </cell>
          <cell r="B89" t="str">
            <v>Генератор Г3-110</v>
          </cell>
          <cell r="C89">
            <v>16887</v>
          </cell>
          <cell r="D89" t="str">
            <v>01.01.1984 0:00:00</v>
          </cell>
          <cell r="E89">
            <v>0</v>
          </cell>
          <cell r="F89">
            <v>8324</v>
          </cell>
          <cell r="G89" t="str">
            <v>Нет</v>
          </cell>
          <cell r="H89" t="str">
            <v>Горбунов Александр Георгиевич</v>
          </cell>
          <cell r="I89" t="str">
            <v>Бюро материально-технического снабжения*</v>
          </cell>
          <cell r="J89">
            <v>3500</v>
          </cell>
          <cell r="K89">
            <v>3500</v>
          </cell>
          <cell r="L89">
            <v>0</v>
          </cell>
          <cell r="M89">
            <v>0</v>
          </cell>
          <cell r="N89">
            <v>0</v>
          </cell>
          <cell r="O89">
            <v>3500</v>
          </cell>
          <cell r="P89">
            <v>3500</v>
          </cell>
          <cell r="Q89">
            <v>0</v>
          </cell>
        </row>
        <row r="90">
          <cell r="A90">
            <v>66766</v>
          </cell>
          <cell r="B90" t="str">
            <v>Генератор Г3-113</v>
          </cell>
          <cell r="C90">
            <v>66766</v>
          </cell>
          <cell r="D90" t="str">
            <v>01.01.1989 0:00:00</v>
          </cell>
          <cell r="E90">
            <v>0</v>
          </cell>
          <cell r="F90">
            <v>278</v>
          </cell>
          <cell r="G90" t="str">
            <v>Нет</v>
          </cell>
          <cell r="H90" t="str">
            <v>Горбунов Александр Георгиевич</v>
          </cell>
          <cell r="I90" t="str">
            <v>Бюро материально-технического снабжения*</v>
          </cell>
          <cell r="J90">
            <v>4347.7700000000004</v>
          </cell>
          <cell r="K90">
            <v>4347.7700000000004</v>
          </cell>
          <cell r="L90">
            <v>0</v>
          </cell>
          <cell r="M90">
            <v>0</v>
          </cell>
          <cell r="N90">
            <v>0</v>
          </cell>
          <cell r="O90">
            <v>4347.7700000000004</v>
          </cell>
          <cell r="P90">
            <v>4347.7700000000004</v>
          </cell>
          <cell r="Q90">
            <v>0</v>
          </cell>
        </row>
        <row r="91">
          <cell r="A91">
            <v>65627</v>
          </cell>
          <cell r="B91" t="str">
            <v>Генератор Г3-120</v>
          </cell>
          <cell r="C91">
            <v>65627</v>
          </cell>
          <cell r="D91" t="str">
            <v>01.06.1985 0:00:00</v>
          </cell>
          <cell r="E91">
            <v>0</v>
          </cell>
          <cell r="F91">
            <v>2807</v>
          </cell>
          <cell r="G91" t="str">
            <v>Нет</v>
          </cell>
          <cell r="H91" t="str">
            <v>Горбунов Александр Георгиевич</v>
          </cell>
          <cell r="I91" t="str">
            <v>Бюро материально-технического снабжения*</v>
          </cell>
          <cell r="J91">
            <v>3020.79</v>
          </cell>
          <cell r="K91">
            <v>3020.79</v>
          </cell>
          <cell r="L91">
            <v>0</v>
          </cell>
          <cell r="M91">
            <v>0</v>
          </cell>
          <cell r="N91">
            <v>0</v>
          </cell>
          <cell r="O91">
            <v>3020.79</v>
          </cell>
          <cell r="P91">
            <v>3020.79</v>
          </cell>
          <cell r="Q91">
            <v>0</v>
          </cell>
        </row>
        <row r="92">
          <cell r="A92">
            <v>66769</v>
          </cell>
          <cell r="B92" t="str">
            <v>Генератор Г3-120</v>
          </cell>
          <cell r="C92">
            <v>66769</v>
          </cell>
          <cell r="D92" t="str">
            <v>01.01.1989 0:00:00</v>
          </cell>
          <cell r="E92">
            <v>0</v>
          </cell>
          <cell r="F92">
            <v>4035</v>
          </cell>
          <cell r="G92" t="str">
            <v>Нет</v>
          </cell>
          <cell r="H92" t="str">
            <v>Горбунов Александр Георгиевич</v>
          </cell>
          <cell r="I92" t="str">
            <v>Бюро материально-технического снабжения*</v>
          </cell>
          <cell r="J92">
            <v>34513.25</v>
          </cell>
          <cell r="K92">
            <v>34513.25</v>
          </cell>
          <cell r="L92">
            <v>0</v>
          </cell>
          <cell r="M92">
            <v>0</v>
          </cell>
          <cell r="N92">
            <v>0</v>
          </cell>
          <cell r="O92">
            <v>34513.25</v>
          </cell>
          <cell r="P92">
            <v>34513.25</v>
          </cell>
          <cell r="Q92">
            <v>0</v>
          </cell>
        </row>
        <row r="93">
          <cell r="A93">
            <v>66498</v>
          </cell>
          <cell r="B93" t="str">
            <v>Генератор Г4-102</v>
          </cell>
          <cell r="C93">
            <v>66498</v>
          </cell>
          <cell r="D93" t="str">
            <v>01.11.1981 0:00:00</v>
          </cell>
          <cell r="E93">
            <v>0</v>
          </cell>
          <cell r="F93">
            <v>90196</v>
          </cell>
          <cell r="G93" t="str">
            <v>Нет</v>
          </cell>
          <cell r="H93" t="str">
            <v>Горбунов Александр Георгиевич</v>
          </cell>
          <cell r="I93" t="str">
            <v>Бюро материально-технического снабжения*</v>
          </cell>
          <cell r="J93">
            <v>1237.95</v>
          </cell>
          <cell r="K93">
            <v>1237.95</v>
          </cell>
          <cell r="L93">
            <v>0</v>
          </cell>
          <cell r="M93">
            <v>0</v>
          </cell>
          <cell r="N93">
            <v>0</v>
          </cell>
          <cell r="O93">
            <v>1237.95</v>
          </cell>
          <cell r="P93">
            <v>1237.95</v>
          </cell>
          <cell r="Q93">
            <v>0</v>
          </cell>
        </row>
        <row r="94">
          <cell r="A94">
            <v>66452</v>
          </cell>
          <cell r="B94" t="str">
            <v>Генератор Г4-102</v>
          </cell>
          <cell r="C94">
            <v>66452</v>
          </cell>
          <cell r="D94" t="str">
            <v>01.12.1979 0:00:00</v>
          </cell>
          <cell r="E94">
            <v>0</v>
          </cell>
          <cell r="F94">
            <v>11860</v>
          </cell>
          <cell r="G94" t="str">
            <v>Нет</v>
          </cell>
          <cell r="H94" t="str">
            <v>Горбунов Александр Георгиевич</v>
          </cell>
          <cell r="I94" t="str">
            <v>Бюро материально-технического снабжения*</v>
          </cell>
          <cell r="J94">
            <v>1130.31</v>
          </cell>
          <cell r="K94">
            <v>1130.31</v>
          </cell>
          <cell r="L94">
            <v>0</v>
          </cell>
          <cell r="M94">
            <v>0</v>
          </cell>
          <cell r="N94">
            <v>0</v>
          </cell>
          <cell r="O94">
            <v>1130.31</v>
          </cell>
          <cell r="P94">
            <v>1130.31</v>
          </cell>
          <cell r="Q94">
            <v>0</v>
          </cell>
        </row>
        <row r="95">
          <cell r="A95">
            <v>66453</v>
          </cell>
          <cell r="B95" t="str">
            <v>Генератор Г4-106</v>
          </cell>
          <cell r="C95">
            <v>66453</v>
          </cell>
          <cell r="D95" t="str">
            <v>01.12.1979 0:00:00</v>
          </cell>
          <cell r="E95">
            <v>0</v>
          </cell>
          <cell r="F95">
            <v>91128</v>
          </cell>
          <cell r="G95" t="str">
            <v>Нет</v>
          </cell>
          <cell r="H95" t="str">
            <v>Горбунов Александр Георгиевич</v>
          </cell>
          <cell r="I95" t="str">
            <v>Бюро материально-технического снабжения*</v>
          </cell>
          <cell r="J95">
            <v>3560.46</v>
          </cell>
          <cell r="K95">
            <v>3560.46</v>
          </cell>
          <cell r="L95">
            <v>0</v>
          </cell>
          <cell r="M95">
            <v>0</v>
          </cell>
          <cell r="N95">
            <v>0</v>
          </cell>
          <cell r="O95">
            <v>3560.46</v>
          </cell>
          <cell r="P95">
            <v>3560.46</v>
          </cell>
          <cell r="Q95">
            <v>0</v>
          </cell>
        </row>
        <row r="96">
          <cell r="A96">
            <v>66448</v>
          </cell>
          <cell r="B96" t="str">
            <v>Генератор Г4-106</v>
          </cell>
          <cell r="C96">
            <v>66448</v>
          </cell>
          <cell r="D96" t="str">
            <v>01.12.1979 0:00:00</v>
          </cell>
          <cell r="E96">
            <v>0</v>
          </cell>
          <cell r="F96">
            <v>3108</v>
          </cell>
          <cell r="G96" t="str">
            <v>Нет</v>
          </cell>
          <cell r="H96" t="str">
            <v>Горбунов Александр Георгиевич</v>
          </cell>
          <cell r="I96" t="str">
            <v>Бюро материально-технического снабжения*</v>
          </cell>
          <cell r="J96">
            <v>3560.46</v>
          </cell>
          <cell r="K96">
            <v>3560.46</v>
          </cell>
          <cell r="L96">
            <v>0</v>
          </cell>
          <cell r="M96">
            <v>0</v>
          </cell>
          <cell r="N96">
            <v>0</v>
          </cell>
          <cell r="O96">
            <v>3560.46</v>
          </cell>
          <cell r="P96">
            <v>3560.46</v>
          </cell>
          <cell r="Q96">
            <v>0</v>
          </cell>
        </row>
        <row r="97">
          <cell r="A97">
            <v>66384</v>
          </cell>
          <cell r="B97" t="str">
            <v>Генератор Г4-107</v>
          </cell>
          <cell r="C97">
            <v>66384</v>
          </cell>
          <cell r="D97" t="str">
            <v>01.01.1976 0:00:00</v>
          </cell>
          <cell r="E97">
            <v>0</v>
          </cell>
          <cell r="F97">
            <v>5686</v>
          </cell>
          <cell r="G97" t="str">
            <v>Нет</v>
          </cell>
          <cell r="H97" t="str">
            <v>Горбунов Александр Георгиевич</v>
          </cell>
          <cell r="I97" t="str">
            <v>Бюро материально-технического снабжения*</v>
          </cell>
          <cell r="J97">
            <v>1921.52</v>
          </cell>
          <cell r="K97">
            <v>1921.52</v>
          </cell>
          <cell r="L97">
            <v>0</v>
          </cell>
          <cell r="M97">
            <v>0</v>
          </cell>
          <cell r="N97">
            <v>0</v>
          </cell>
          <cell r="O97">
            <v>1921.52</v>
          </cell>
          <cell r="P97">
            <v>1921.52</v>
          </cell>
          <cell r="Q97">
            <v>0</v>
          </cell>
        </row>
        <row r="98">
          <cell r="A98">
            <v>66499</v>
          </cell>
          <cell r="B98" t="str">
            <v>Генератор Г4-107</v>
          </cell>
          <cell r="C98">
            <v>66499</v>
          </cell>
          <cell r="D98" t="str">
            <v>01.11.1981 0:00:00</v>
          </cell>
          <cell r="E98">
            <v>0</v>
          </cell>
          <cell r="F98">
            <v>3132</v>
          </cell>
          <cell r="G98" t="str">
            <v>Нет</v>
          </cell>
          <cell r="H98" t="str">
            <v>Горбунов Александр Георгиевич</v>
          </cell>
          <cell r="I98" t="str">
            <v>Бюро материально-технического снабжения*</v>
          </cell>
          <cell r="J98">
            <v>2104.52</v>
          </cell>
          <cell r="K98">
            <v>2104.52</v>
          </cell>
          <cell r="L98">
            <v>0</v>
          </cell>
          <cell r="M98">
            <v>0</v>
          </cell>
          <cell r="N98">
            <v>0</v>
          </cell>
          <cell r="O98">
            <v>2104.52</v>
          </cell>
          <cell r="P98">
            <v>2104.52</v>
          </cell>
          <cell r="Q98">
            <v>0</v>
          </cell>
        </row>
        <row r="99">
          <cell r="A99">
            <v>66461</v>
          </cell>
          <cell r="B99" t="str">
            <v>Генератор Г4-107</v>
          </cell>
          <cell r="C99">
            <v>66461</v>
          </cell>
          <cell r="D99" t="str">
            <v>01.12.1979 0:00:00</v>
          </cell>
          <cell r="E99">
            <v>0</v>
          </cell>
          <cell r="F99">
            <v>3859</v>
          </cell>
          <cell r="G99" t="str">
            <v>Нет</v>
          </cell>
          <cell r="H99" t="str">
            <v>Горбунов Александр Георгиевич</v>
          </cell>
          <cell r="I99" t="str">
            <v>Бюро материально-технического снабжения*</v>
          </cell>
          <cell r="J99">
            <v>1921.52</v>
          </cell>
          <cell r="K99">
            <v>1921.52</v>
          </cell>
          <cell r="L99">
            <v>0</v>
          </cell>
          <cell r="M99">
            <v>0</v>
          </cell>
          <cell r="N99">
            <v>0</v>
          </cell>
          <cell r="O99">
            <v>1921.52</v>
          </cell>
          <cell r="P99">
            <v>1921.52</v>
          </cell>
          <cell r="Q99">
            <v>0</v>
          </cell>
        </row>
        <row r="100">
          <cell r="A100">
            <v>66433</v>
          </cell>
          <cell r="B100" t="str">
            <v>Генератор Г4-107</v>
          </cell>
          <cell r="C100">
            <v>66433</v>
          </cell>
          <cell r="D100" t="str">
            <v>01.03.1979 0:00:00</v>
          </cell>
          <cell r="E100">
            <v>0</v>
          </cell>
          <cell r="F100">
            <v>117139</v>
          </cell>
          <cell r="G100" t="str">
            <v>Нет</v>
          </cell>
          <cell r="H100" t="str">
            <v>Горбунов Александр Георгиевич</v>
          </cell>
          <cell r="I100" t="str">
            <v>Бюро материально-технического снабжения*</v>
          </cell>
          <cell r="J100">
            <v>6075.39</v>
          </cell>
          <cell r="K100">
            <v>6075.39</v>
          </cell>
          <cell r="L100">
            <v>0</v>
          </cell>
          <cell r="M100">
            <v>0</v>
          </cell>
          <cell r="N100">
            <v>0</v>
          </cell>
          <cell r="O100">
            <v>6075.39</v>
          </cell>
          <cell r="P100">
            <v>6075.39</v>
          </cell>
          <cell r="Q100">
            <v>0</v>
          </cell>
        </row>
        <row r="101">
          <cell r="A101">
            <v>16888</v>
          </cell>
          <cell r="B101" t="str">
            <v>Генератор Г4-107</v>
          </cell>
          <cell r="C101">
            <v>16888</v>
          </cell>
          <cell r="D101" t="str">
            <v>01.01.1984 0:00:00</v>
          </cell>
          <cell r="E101">
            <v>0</v>
          </cell>
          <cell r="F101">
            <v>119264</v>
          </cell>
          <cell r="G101" t="str">
            <v>Нет</v>
          </cell>
          <cell r="H101" t="str">
            <v>Горбунов Александр Георгиевич</v>
          </cell>
          <cell r="I101" t="str">
            <v>Бюро материально-технического снабжения*</v>
          </cell>
          <cell r="J101">
            <v>3500</v>
          </cell>
          <cell r="K101">
            <v>3500</v>
          </cell>
          <cell r="L101">
            <v>0</v>
          </cell>
          <cell r="M101">
            <v>0</v>
          </cell>
          <cell r="N101">
            <v>0</v>
          </cell>
          <cell r="O101">
            <v>3500</v>
          </cell>
          <cell r="P101">
            <v>3500</v>
          </cell>
          <cell r="Q101">
            <v>0</v>
          </cell>
        </row>
        <row r="102">
          <cell r="A102">
            <v>16889</v>
          </cell>
          <cell r="B102" t="str">
            <v>Генератор Г4-108</v>
          </cell>
          <cell r="C102">
            <v>16889</v>
          </cell>
          <cell r="D102" t="str">
            <v>01.01.1984 0:00:00</v>
          </cell>
          <cell r="E102">
            <v>0</v>
          </cell>
          <cell r="F102">
            <v>786</v>
          </cell>
          <cell r="G102" t="str">
            <v>Нет</v>
          </cell>
          <cell r="H102" t="str">
            <v>Горбунов Александр Георгиевич</v>
          </cell>
          <cell r="I102" t="str">
            <v>Бюро материально-технического снабжения*</v>
          </cell>
          <cell r="J102">
            <v>3500</v>
          </cell>
          <cell r="K102">
            <v>3500</v>
          </cell>
          <cell r="L102">
            <v>0</v>
          </cell>
          <cell r="M102">
            <v>0</v>
          </cell>
          <cell r="N102">
            <v>0</v>
          </cell>
          <cell r="O102">
            <v>3500</v>
          </cell>
          <cell r="P102">
            <v>3500</v>
          </cell>
          <cell r="Q102">
            <v>0</v>
          </cell>
        </row>
        <row r="103">
          <cell r="A103">
            <v>16890</v>
          </cell>
          <cell r="B103" t="str">
            <v>Генератор Г4-108</v>
          </cell>
          <cell r="C103">
            <v>16890</v>
          </cell>
          <cell r="D103" t="str">
            <v>01.01.1984 0:00:00</v>
          </cell>
          <cell r="E103">
            <v>0</v>
          </cell>
          <cell r="F103">
            <v>991</v>
          </cell>
          <cell r="G103" t="str">
            <v>Нет</v>
          </cell>
          <cell r="H103" t="str">
            <v>Горбунов Александр Георгиевич</v>
          </cell>
          <cell r="I103" t="str">
            <v>Бюро материально-технического снабжения*</v>
          </cell>
          <cell r="J103">
            <v>3500</v>
          </cell>
          <cell r="K103">
            <v>3500</v>
          </cell>
          <cell r="L103">
            <v>0</v>
          </cell>
          <cell r="M103">
            <v>0</v>
          </cell>
          <cell r="N103">
            <v>0</v>
          </cell>
          <cell r="O103">
            <v>3500</v>
          </cell>
          <cell r="P103">
            <v>3500</v>
          </cell>
          <cell r="Q103">
            <v>0</v>
          </cell>
        </row>
        <row r="104">
          <cell r="A104">
            <v>66294</v>
          </cell>
          <cell r="B104" t="str">
            <v>Генератор Г4-109</v>
          </cell>
          <cell r="C104">
            <v>66294</v>
          </cell>
          <cell r="D104" t="str">
            <v>01.05.1987 0:00:00</v>
          </cell>
          <cell r="E104">
            <v>0</v>
          </cell>
          <cell r="F104">
            <v>221</v>
          </cell>
          <cell r="G104" t="str">
            <v>Нет</v>
          </cell>
          <cell r="H104" t="str">
            <v>Горбунов Александр Георгиевич</v>
          </cell>
          <cell r="I104" t="str">
            <v>Бюро материально-технического снабжения*</v>
          </cell>
          <cell r="J104">
            <v>8516.26</v>
          </cell>
          <cell r="K104">
            <v>8516.26</v>
          </cell>
          <cell r="L104">
            <v>0</v>
          </cell>
          <cell r="M104">
            <v>0</v>
          </cell>
          <cell r="N104">
            <v>0</v>
          </cell>
          <cell r="O104">
            <v>8516.26</v>
          </cell>
          <cell r="P104">
            <v>8516.26</v>
          </cell>
          <cell r="Q104">
            <v>0</v>
          </cell>
        </row>
        <row r="105">
          <cell r="A105">
            <v>66679</v>
          </cell>
          <cell r="B105" t="str">
            <v>Генератор Г4-109</v>
          </cell>
          <cell r="C105">
            <v>66679</v>
          </cell>
          <cell r="D105" t="str">
            <v>01.06.1989 0:00:00</v>
          </cell>
          <cell r="E105">
            <v>0</v>
          </cell>
          <cell r="F105">
            <v>919</v>
          </cell>
          <cell r="G105" t="str">
            <v>Нет</v>
          </cell>
          <cell r="H105" t="str">
            <v>Горбунов Александр Георгиевич</v>
          </cell>
          <cell r="I105" t="str">
            <v>Бюро материально-технического снабжения*</v>
          </cell>
          <cell r="J105">
            <v>8516.25</v>
          </cell>
          <cell r="K105">
            <v>8516.25</v>
          </cell>
          <cell r="L105">
            <v>0</v>
          </cell>
          <cell r="M105">
            <v>0</v>
          </cell>
          <cell r="N105">
            <v>0</v>
          </cell>
          <cell r="O105">
            <v>8516.25</v>
          </cell>
          <cell r="P105">
            <v>8516.25</v>
          </cell>
          <cell r="Q105">
            <v>0</v>
          </cell>
        </row>
        <row r="106">
          <cell r="A106">
            <v>66308</v>
          </cell>
          <cell r="B106" t="str">
            <v>Генератор Г4-111а</v>
          </cell>
          <cell r="C106">
            <v>66308</v>
          </cell>
          <cell r="D106" t="str">
            <v>01.08.1989 0:00:00</v>
          </cell>
          <cell r="E106">
            <v>0</v>
          </cell>
          <cell r="F106">
            <v>591118</v>
          </cell>
          <cell r="G106" t="str">
            <v>Нет</v>
          </cell>
          <cell r="H106" t="str">
            <v>Горбунов Александр Георгиевич</v>
          </cell>
          <cell r="I106" t="str">
            <v>Бюро материально-технического снабжения*</v>
          </cell>
          <cell r="J106">
            <v>8740.3700000000008</v>
          </cell>
          <cell r="K106">
            <v>8740.3700000000008</v>
          </cell>
          <cell r="L106">
            <v>0</v>
          </cell>
          <cell r="M106">
            <v>0</v>
          </cell>
          <cell r="N106">
            <v>0</v>
          </cell>
          <cell r="O106">
            <v>8740.3700000000008</v>
          </cell>
          <cell r="P106">
            <v>8740.3700000000008</v>
          </cell>
          <cell r="Q106">
            <v>0</v>
          </cell>
        </row>
        <row r="107">
          <cell r="A107">
            <v>16799</v>
          </cell>
          <cell r="B107" t="str">
            <v>Генератор Г4-111Б</v>
          </cell>
          <cell r="C107">
            <v>16799</v>
          </cell>
          <cell r="D107" t="str">
            <v>01.08.1985 0:00:00</v>
          </cell>
          <cell r="E107">
            <v>0</v>
          </cell>
          <cell r="F107">
            <v>89419</v>
          </cell>
          <cell r="G107" t="str">
            <v>Нет</v>
          </cell>
          <cell r="H107" t="str">
            <v>Горбунов Александр Георгиевич</v>
          </cell>
          <cell r="I107" t="str">
            <v>Бюро материально-технического снабжения*</v>
          </cell>
          <cell r="J107">
            <v>4855.76</v>
          </cell>
          <cell r="K107">
            <v>4855.76</v>
          </cell>
          <cell r="L107">
            <v>0</v>
          </cell>
          <cell r="M107">
            <v>0</v>
          </cell>
          <cell r="N107">
            <v>0</v>
          </cell>
          <cell r="O107">
            <v>4855.76</v>
          </cell>
          <cell r="P107">
            <v>4855.76</v>
          </cell>
          <cell r="Q107">
            <v>0</v>
          </cell>
        </row>
        <row r="108">
          <cell r="A108">
            <v>66830</v>
          </cell>
          <cell r="B108" t="str">
            <v>Генератор Г4-116</v>
          </cell>
          <cell r="C108">
            <v>66830</v>
          </cell>
          <cell r="D108" t="str">
            <v>01.03.1988 0:00:00</v>
          </cell>
          <cell r="E108">
            <v>0</v>
          </cell>
          <cell r="F108">
            <v>9507</v>
          </cell>
          <cell r="G108" t="str">
            <v>Нет</v>
          </cell>
          <cell r="H108" t="str">
            <v>Горбунов Александр Георгиевич</v>
          </cell>
          <cell r="I108" t="str">
            <v>Бюро материально-технического снабжения*</v>
          </cell>
          <cell r="J108">
            <v>5109.75</v>
          </cell>
          <cell r="K108">
            <v>5109.75</v>
          </cell>
          <cell r="L108">
            <v>0</v>
          </cell>
          <cell r="M108">
            <v>0</v>
          </cell>
          <cell r="N108">
            <v>0</v>
          </cell>
          <cell r="O108">
            <v>5109.75</v>
          </cell>
          <cell r="P108">
            <v>5109.75</v>
          </cell>
          <cell r="Q108">
            <v>0</v>
          </cell>
        </row>
        <row r="109">
          <cell r="A109">
            <v>16769</v>
          </cell>
          <cell r="B109" t="str">
            <v>Генератор Г4-116</v>
          </cell>
          <cell r="C109">
            <v>16769</v>
          </cell>
          <cell r="D109" t="str">
            <v>01.01.1983 0:00:00</v>
          </cell>
          <cell r="E109">
            <v>0</v>
          </cell>
          <cell r="F109">
            <v>214102</v>
          </cell>
          <cell r="G109" t="str">
            <v>Нет</v>
          </cell>
          <cell r="H109" t="str">
            <v>Горбунов Александр Георгиевич</v>
          </cell>
          <cell r="I109" t="str">
            <v>Бюро материально-технического снабжения*</v>
          </cell>
          <cell r="J109">
            <v>3163.18</v>
          </cell>
          <cell r="K109">
            <v>3163.18</v>
          </cell>
          <cell r="L109">
            <v>0</v>
          </cell>
          <cell r="M109">
            <v>0</v>
          </cell>
          <cell r="N109">
            <v>0</v>
          </cell>
          <cell r="O109">
            <v>3163.18</v>
          </cell>
          <cell r="P109">
            <v>3163.18</v>
          </cell>
          <cell r="Q109">
            <v>0</v>
          </cell>
        </row>
        <row r="110">
          <cell r="A110">
            <v>16779</v>
          </cell>
          <cell r="B110" t="str">
            <v>Генератор Г4-116</v>
          </cell>
          <cell r="C110">
            <v>16779</v>
          </cell>
          <cell r="D110" t="str">
            <v>01.01.1984 0:00:00</v>
          </cell>
          <cell r="E110">
            <v>0</v>
          </cell>
          <cell r="F110">
            <v>12584</v>
          </cell>
          <cell r="G110" t="str">
            <v>Нет</v>
          </cell>
          <cell r="H110" t="str">
            <v>Горбунов Александр Георгиевич</v>
          </cell>
          <cell r="I110" t="str">
            <v>Бюро материально-технического снабжения*</v>
          </cell>
          <cell r="J110">
            <v>3163.18</v>
          </cell>
          <cell r="K110">
            <v>3163.18</v>
          </cell>
          <cell r="L110">
            <v>0</v>
          </cell>
          <cell r="M110">
            <v>0</v>
          </cell>
          <cell r="N110">
            <v>0</v>
          </cell>
          <cell r="O110">
            <v>3163.18</v>
          </cell>
          <cell r="P110">
            <v>3163.18</v>
          </cell>
          <cell r="Q110">
            <v>0</v>
          </cell>
        </row>
        <row r="111">
          <cell r="A111">
            <v>66743</v>
          </cell>
          <cell r="B111" t="str">
            <v>Генератор Г4-116</v>
          </cell>
          <cell r="C111">
            <v>66743</v>
          </cell>
          <cell r="D111" t="str">
            <v>01.05.1985 0:00:00</v>
          </cell>
          <cell r="E111">
            <v>0</v>
          </cell>
          <cell r="F111">
            <v>9526</v>
          </cell>
          <cell r="G111" t="str">
            <v>Нет</v>
          </cell>
          <cell r="H111" t="str">
            <v>Горбунов Александр Георгиевич</v>
          </cell>
          <cell r="I111" t="str">
            <v>Бюро материально-технического снабжения*</v>
          </cell>
          <cell r="J111">
            <v>5109.75</v>
          </cell>
          <cell r="K111">
            <v>5109.75</v>
          </cell>
          <cell r="L111">
            <v>0</v>
          </cell>
          <cell r="M111">
            <v>0</v>
          </cell>
          <cell r="N111">
            <v>0</v>
          </cell>
          <cell r="O111">
            <v>5109.75</v>
          </cell>
          <cell r="P111">
            <v>5109.75</v>
          </cell>
          <cell r="Q111">
            <v>0</v>
          </cell>
        </row>
        <row r="112">
          <cell r="A112">
            <v>16823</v>
          </cell>
          <cell r="B112" t="str">
            <v>Генератор Г4-117</v>
          </cell>
          <cell r="C112">
            <v>16823</v>
          </cell>
          <cell r="D112" t="str">
            <v>01.10.1985 0:00:00</v>
          </cell>
          <cell r="E112">
            <v>0</v>
          </cell>
          <cell r="F112">
            <v>3275</v>
          </cell>
          <cell r="G112" t="str">
            <v>Нет</v>
          </cell>
          <cell r="H112" t="str">
            <v>Горбунов Александр Георгиевич</v>
          </cell>
          <cell r="I112" t="str">
            <v>Бюро материально-технического снабжения*</v>
          </cell>
          <cell r="J112">
            <v>1609.34</v>
          </cell>
          <cell r="K112">
            <v>1609.34</v>
          </cell>
          <cell r="L112">
            <v>0</v>
          </cell>
          <cell r="M112">
            <v>0</v>
          </cell>
          <cell r="N112">
            <v>0</v>
          </cell>
          <cell r="O112">
            <v>1609.34</v>
          </cell>
          <cell r="P112">
            <v>1609.34</v>
          </cell>
          <cell r="Q112">
            <v>0</v>
          </cell>
        </row>
        <row r="113">
          <cell r="A113">
            <v>66419</v>
          </cell>
          <cell r="B113" t="str">
            <v>Генератор Г4-117</v>
          </cell>
          <cell r="C113">
            <v>66419</v>
          </cell>
          <cell r="D113" t="str">
            <v>01.08.1978 0:00:00</v>
          </cell>
          <cell r="E113">
            <v>0</v>
          </cell>
          <cell r="F113">
            <v>20106</v>
          </cell>
          <cell r="G113" t="str">
            <v>Нет</v>
          </cell>
          <cell r="H113" t="str">
            <v>Горбунов Александр Георгиевич</v>
          </cell>
          <cell r="I113" t="str">
            <v>Бюро материально-технического снабжения*</v>
          </cell>
          <cell r="J113">
            <v>1582.43</v>
          </cell>
          <cell r="K113">
            <v>1582.43</v>
          </cell>
          <cell r="L113">
            <v>0</v>
          </cell>
          <cell r="M113">
            <v>0</v>
          </cell>
          <cell r="N113">
            <v>0</v>
          </cell>
          <cell r="O113">
            <v>1582.43</v>
          </cell>
          <cell r="P113">
            <v>1582.43</v>
          </cell>
          <cell r="Q113">
            <v>0</v>
          </cell>
        </row>
        <row r="114">
          <cell r="A114">
            <v>16891</v>
          </cell>
          <cell r="B114" t="str">
            <v>Генератор Г4-117</v>
          </cell>
          <cell r="C114">
            <v>16891</v>
          </cell>
          <cell r="D114" t="str">
            <v>01.01.1984 0:00:00</v>
          </cell>
          <cell r="E114">
            <v>0</v>
          </cell>
          <cell r="F114">
            <v>14129</v>
          </cell>
          <cell r="G114" t="str">
            <v>Нет</v>
          </cell>
          <cell r="H114" t="str">
            <v>Горбунов Александр Георгиевич</v>
          </cell>
          <cell r="I114" t="str">
            <v>Бюро материально-технического снабжения*</v>
          </cell>
          <cell r="J114">
            <v>3500</v>
          </cell>
          <cell r="K114">
            <v>3500</v>
          </cell>
          <cell r="L114">
            <v>0</v>
          </cell>
          <cell r="M114">
            <v>0</v>
          </cell>
          <cell r="N114">
            <v>0</v>
          </cell>
          <cell r="O114">
            <v>3500</v>
          </cell>
          <cell r="P114">
            <v>3500</v>
          </cell>
          <cell r="Q114">
            <v>0</v>
          </cell>
        </row>
        <row r="115">
          <cell r="A115">
            <v>16826</v>
          </cell>
          <cell r="B115" t="str">
            <v>Генератор Г4-118</v>
          </cell>
          <cell r="C115">
            <v>16826</v>
          </cell>
          <cell r="D115" t="str">
            <v>01.01.1984 0:00:00</v>
          </cell>
          <cell r="E115">
            <v>0</v>
          </cell>
          <cell r="F115">
            <v>9069</v>
          </cell>
          <cell r="G115" t="str">
            <v>Нет</v>
          </cell>
          <cell r="H115" t="str">
            <v>Горбунов Александр Георгиевич</v>
          </cell>
          <cell r="I115" t="str">
            <v>Бюро материально-технического снабжения*</v>
          </cell>
          <cell r="J115">
            <v>2107.2600000000002</v>
          </cell>
          <cell r="K115">
            <v>2107.2600000000002</v>
          </cell>
          <cell r="L115">
            <v>0</v>
          </cell>
          <cell r="M115">
            <v>0</v>
          </cell>
          <cell r="N115">
            <v>0</v>
          </cell>
          <cell r="O115">
            <v>2107.2600000000002</v>
          </cell>
          <cell r="P115">
            <v>2107.2600000000002</v>
          </cell>
          <cell r="Q115">
            <v>0</v>
          </cell>
        </row>
        <row r="116">
          <cell r="A116">
            <v>16716</v>
          </cell>
          <cell r="B116" t="str">
            <v>Генератор Г4-124</v>
          </cell>
          <cell r="C116">
            <v>16716</v>
          </cell>
          <cell r="D116" t="str">
            <v>01.01.1981 0:00:00</v>
          </cell>
          <cell r="E116">
            <v>0</v>
          </cell>
          <cell r="F116">
            <v>703107</v>
          </cell>
          <cell r="G116" t="str">
            <v>Нет</v>
          </cell>
          <cell r="H116" t="str">
            <v>Горбунов Александр Георгиевич</v>
          </cell>
          <cell r="I116" t="str">
            <v>Бюро материально-технического снабжения*</v>
          </cell>
          <cell r="J116">
            <v>860.16</v>
          </cell>
          <cell r="K116">
            <v>860.16</v>
          </cell>
          <cell r="L116">
            <v>0</v>
          </cell>
          <cell r="M116">
            <v>0</v>
          </cell>
          <cell r="N116">
            <v>0</v>
          </cell>
          <cell r="O116">
            <v>860.16</v>
          </cell>
          <cell r="P116">
            <v>860.16</v>
          </cell>
          <cell r="Q116">
            <v>0</v>
          </cell>
        </row>
        <row r="117">
          <cell r="A117">
            <v>16791</v>
          </cell>
          <cell r="B117" t="str">
            <v>Генератор Г4-142</v>
          </cell>
          <cell r="C117">
            <v>16791</v>
          </cell>
          <cell r="D117" t="str">
            <v>01.08.1985 0:00:00</v>
          </cell>
          <cell r="E117">
            <v>0</v>
          </cell>
          <cell r="F117">
            <v>22022</v>
          </cell>
          <cell r="G117" t="str">
            <v>Нет</v>
          </cell>
          <cell r="H117" t="str">
            <v>Горбунов Александр Георгиевич</v>
          </cell>
          <cell r="I117" t="str">
            <v>Бюро материально-технического снабжения*</v>
          </cell>
          <cell r="J117">
            <v>9156.58</v>
          </cell>
          <cell r="K117">
            <v>9156.58</v>
          </cell>
          <cell r="L117">
            <v>0</v>
          </cell>
          <cell r="M117">
            <v>0</v>
          </cell>
          <cell r="N117">
            <v>0</v>
          </cell>
          <cell r="O117">
            <v>9156.58</v>
          </cell>
          <cell r="P117">
            <v>9156.58</v>
          </cell>
          <cell r="Q117">
            <v>0</v>
          </cell>
        </row>
        <row r="118">
          <cell r="A118">
            <v>66281</v>
          </cell>
          <cell r="B118" t="str">
            <v>Генератор Г4-144</v>
          </cell>
          <cell r="C118">
            <v>66281</v>
          </cell>
          <cell r="D118" t="str">
            <v>01.05.1986 0:00:00</v>
          </cell>
          <cell r="E118">
            <v>0</v>
          </cell>
          <cell r="F118">
            <v>509071</v>
          </cell>
          <cell r="G118" t="str">
            <v>Нет</v>
          </cell>
          <cell r="H118" t="str">
            <v>Горбунов Александр Георгиевич</v>
          </cell>
          <cell r="I118" t="str">
            <v>Бюро материально-технического снабжения*</v>
          </cell>
          <cell r="J118">
            <v>11205.6</v>
          </cell>
          <cell r="K118">
            <v>11205.6</v>
          </cell>
          <cell r="L118">
            <v>0</v>
          </cell>
          <cell r="M118">
            <v>0</v>
          </cell>
          <cell r="N118">
            <v>0</v>
          </cell>
          <cell r="O118">
            <v>11205.6</v>
          </cell>
          <cell r="P118">
            <v>11205.6</v>
          </cell>
          <cell r="Q118">
            <v>0</v>
          </cell>
        </row>
        <row r="119">
          <cell r="A119">
            <v>66306</v>
          </cell>
          <cell r="B119" t="str">
            <v>Генератор Г4-144</v>
          </cell>
          <cell r="C119">
            <v>66306</v>
          </cell>
          <cell r="D119" t="str">
            <v>01.08.1989 0:00:00</v>
          </cell>
          <cell r="E119">
            <v>0</v>
          </cell>
          <cell r="F119">
            <v>8610039</v>
          </cell>
          <cell r="G119" t="str">
            <v>Нет</v>
          </cell>
          <cell r="H119" t="str">
            <v>Горбунов Александр Георгиевич</v>
          </cell>
          <cell r="I119" t="str">
            <v>Бюро материально-технического снабжения*</v>
          </cell>
          <cell r="J119">
            <v>11205.6</v>
          </cell>
          <cell r="K119">
            <v>11205.6</v>
          </cell>
          <cell r="L119">
            <v>0</v>
          </cell>
          <cell r="M119">
            <v>0</v>
          </cell>
          <cell r="N119">
            <v>0</v>
          </cell>
          <cell r="O119">
            <v>11205.6</v>
          </cell>
          <cell r="P119">
            <v>11205.6</v>
          </cell>
          <cell r="Q119">
            <v>0</v>
          </cell>
        </row>
        <row r="120">
          <cell r="A120">
            <v>16781</v>
          </cell>
          <cell r="B120" t="str">
            <v>Генератор Г4-144</v>
          </cell>
          <cell r="C120">
            <v>16781</v>
          </cell>
          <cell r="D120" t="str">
            <v>01.12.1984 0:00:00</v>
          </cell>
          <cell r="E120">
            <v>0</v>
          </cell>
          <cell r="F120">
            <v>405051</v>
          </cell>
          <cell r="G120" t="str">
            <v>Нет</v>
          </cell>
          <cell r="H120" t="str">
            <v>Горбунов Александр Георгиевич</v>
          </cell>
          <cell r="I120" t="str">
            <v>Бюро материально-технического снабжения*</v>
          </cell>
          <cell r="J120">
            <v>3468.4</v>
          </cell>
          <cell r="K120">
            <v>3468.4</v>
          </cell>
          <cell r="L120">
            <v>0</v>
          </cell>
          <cell r="M120">
            <v>0</v>
          </cell>
          <cell r="N120">
            <v>0</v>
          </cell>
          <cell r="O120">
            <v>3468.4</v>
          </cell>
          <cell r="P120">
            <v>3468.4</v>
          </cell>
          <cell r="Q120">
            <v>0</v>
          </cell>
        </row>
        <row r="121">
          <cell r="A121">
            <v>16780</v>
          </cell>
          <cell r="B121" t="str">
            <v>Генератор Г4-144</v>
          </cell>
          <cell r="C121">
            <v>16780</v>
          </cell>
          <cell r="D121" t="str">
            <v>01.12.1984 0:00:00</v>
          </cell>
          <cell r="E121">
            <v>0</v>
          </cell>
          <cell r="F121">
            <v>405060</v>
          </cell>
          <cell r="G121" t="str">
            <v>Нет</v>
          </cell>
          <cell r="H121" t="str">
            <v>Горбунов Александр Георгиевич</v>
          </cell>
          <cell r="I121" t="str">
            <v>Бюро материально-технического снабжения*</v>
          </cell>
          <cell r="J121">
            <v>3468.4</v>
          </cell>
          <cell r="K121">
            <v>3468.4</v>
          </cell>
          <cell r="L121">
            <v>0</v>
          </cell>
          <cell r="M121">
            <v>0</v>
          </cell>
          <cell r="N121">
            <v>0</v>
          </cell>
          <cell r="O121">
            <v>3468.4</v>
          </cell>
          <cell r="P121">
            <v>3468.4</v>
          </cell>
          <cell r="Q121">
            <v>0</v>
          </cell>
        </row>
        <row r="122">
          <cell r="A122">
            <v>66675</v>
          </cell>
          <cell r="B122" t="str">
            <v>Генератор Г4-154</v>
          </cell>
          <cell r="C122">
            <v>66675</v>
          </cell>
          <cell r="D122" t="str">
            <v>01.06.1989 0:00:00</v>
          </cell>
          <cell r="E122">
            <v>0</v>
          </cell>
          <cell r="F122">
            <v>10980</v>
          </cell>
          <cell r="G122" t="str">
            <v>Нет</v>
          </cell>
          <cell r="H122" t="str">
            <v>Горбунов Александр Георгиевич</v>
          </cell>
          <cell r="I122" t="str">
            <v>Бюро материально-технического снабжения*</v>
          </cell>
          <cell r="J122">
            <v>8068.03</v>
          </cell>
          <cell r="K122">
            <v>8068.03</v>
          </cell>
          <cell r="L122">
            <v>0</v>
          </cell>
          <cell r="M122">
            <v>0</v>
          </cell>
          <cell r="N122">
            <v>0</v>
          </cell>
          <cell r="O122">
            <v>8068.03</v>
          </cell>
          <cell r="P122">
            <v>8068.03</v>
          </cell>
          <cell r="Q122">
            <v>0</v>
          </cell>
        </row>
        <row r="123">
          <cell r="A123">
            <v>66724</v>
          </cell>
          <cell r="B123" t="str">
            <v>Генератор Г4-158</v>
          </cell>
          <cell r="C123">
            <v>66724</v>
          </cell>
          <cell r="D123" t="str">
            <v>01.01.1990 0:00:00</v>
          </cell>
          <cell r="E123">
            <v>0</v>
          </cell>
          <cell r="F123">
            <v>75129</v>
          </cell>
          <cell r="G123" t="str">
            <v>Нет</v>
          </cell>
          <cell r="H123" t="str">
            <v>Горбунов Александр Георгиевич</v>
          </cell>
          <cell r="I123" t="str">
            <v>Бюро материально-технического снабжения*</v>
          </cell>
          <cell r="J123">
            <v>12102.05</v>
          </cell>
          <cell r="K123">
            <v>12102.05</v>
          </cell>
          <cell r="L123">
            <v>0</v>
          </cell>
          <cell r="M123">
            <v>0</v>
          </cell>
          <cell r="N123">
            <v>0</v>
          </cell>
          <cell r="O123">
            <v>12102.05</v>
          </cell>
          <cell r="P123">
            <v>12102.05</v>
          </cell>
          <cell r="Q123">
            <v>0</v>
          </cell>
        </row>
        <row r="124">
          <cell r="A124">
            <v>65623</v>
          </cell>
          <cell r="B124" t="str">
            <v>Генератор Г4-76А</v>
          </cell>
          <cell r="C124">
            <v>65623</v>
          </cell>
          <cell r="D124" t="str">
            <v>01.06.1986 0:00:00</v>
          </cell>
          <cell r="E124">
            <v>0</v>
          </cell>
          <cell r="F124">
            <v>11566</v>
          </cell>
          <cell r="G124" t="str">
            <v>Нет</v>
          </cell>
          <cell r="H124" t="str">
            <v>Горбунов Александр Георгиевич</v>
          </cell>
          <cell r="I124" t="str">
            <v>Бюро материально-технического снабжения*</v>
          </cell>
          <cell r="J124">
            <v>3003.51</v>
          </cell>
          <cell r="K124">
            <v>3003.51</v>
          </cell>
          <cell r="L124">
            <v>0</v>
          </cell>
          <cell r="M124">
            <v>0</v>
          </cell>
          <cell r="N124">
            <v>0</v>
          </cell>
          <cell r="O124">
            <v>3003.51</v>
          </cell>
          <cell r="P124">
            <v>3003.51</v>
          </cell>
          <cell r="Q124">
            <v>0</v>
          </cell>
        </row>
        <row r="125">
          <cell r="A125">
            <v>66826</v>
          </cell>
          <cell r="B125" t="str">
            <v>Генератор Г4-76А</v>
          </cell>
          <cell r="C125">
            <v>66826</v>
          </cell>
          <cell r="D125" t="str">
            <v>01.11.1986 0:00:00</v>
          </cell>
          <cell r="E125">
            <v>0</v>
          </cell>
          <cell r="F125">
            <v>1380</v>
          </cell>
          <cell r="G125" t="str">
            <v>Нет</v>
          </cell>
          <cell r="H125" t="str">
            <v>Горбунов Александр Георгиевич</v>
          </cell>
          <cell r="I125" t="str">
            <v>Бюро материально-технического снабжения*</v>
          </cell>
          <cell r="J125">
            <v>5826.91</v>
          </cell>
          <cell r="K125">
            <v>5826.91</v>
          </cell>
          <cell r="L125">
            <v>0</v>
          </cell>
          <cell r="M125">
            <v>0</v>
          </cell>
          <cell r="N125">
            <v>0</v>
          </cell>
          <cell r="O125">
            <v>5826.91</v>
          </cell>
          <cell r="P125">
            <v>5826.91</v>
          </cell>
          <cell r="Q125">
            <v>0</v>
          </cell>
        </row>
        <row r="126">
          <cell r="A126">
            <v>15184</v>
          </cell>
          <cell r="B126" t="str">
            <v>Стенд имитации качки приборов</v>
          </cell>
          <cell r="C126">
            <v>15184</v>
          </cell>
          <cell r="D126" t="str">
            <v>01.12.1991 0:00:00</v>
          </cell>
          <cell r="E126">
            <v>0</v>
          </cell>
          <cell r="F126">
            <v>0</v>
          </cell>
          <cell r="G126" t="str">
            <v>Нет</v>
          </cell>
          <cell r="H126" t="str">
            <v>Першеев Сергей Григорьевич</v>
          </cell>
          <cell r="I126" t="str">
            <v>Цех сервисного обслуживания и ремонта РАВ*</v>
          </cell>
          <cell r="J126">
            <v>3316.36</v>
          </cell>
          <cell r="K126">
            <v>3316.36</v>
          </cell>
          <cell r="L126">
            <v>0</v>
          </cell>
          <cell r="M126">
            <v>0</v>
          </cell>
          <cell r="N126">
            <v>0</v>
          </cell>
          <cell r="O126">
            <v>3316.36</v>
          </cell>
          <cell r="P126">
            <v>3316.36</v>
          </cell>
          <cell r="Q126">
            <v>0</v>
          </cell>
        </row>
        <row r="127">
          <cell r="A127" t="str">
            <v>А-0010946</v>
          </cell>
          <cell r="B127" t="str">
            <v>Усилитель РА-4000А 120ВТ</v>
          </cell>
          <cell r="C127" t="str">
            <v>А-0010946</v>
          </cell>
          <cell r="D127" t="str">
            <v>10.04.2007 0:00:00</v>
          </cell>
          <cell r="E127">
            <v>0</v>
          </cell>
          <cell r="F127">
            <v>0</v>
          </cell>
          <cell r="G127" t="str">
            <v>Нет</v>
          </cell>
          <cell r="H127" t="str">
            <v>Жилинский Алексей Анатольевич</v>
          </cell>
          <cell r="I127" t="str">
            <v>Служба режима и безопасности</v>
          </cell>
          <cell r="J127">
            <v>13396.61</v>
          </cell>
          <cell r="K127">
            <v>13396.61</v>
          </cell>
          <cell r="L127">
            <v>0</v>
          </cell>
          <cell r="M127">
            <v>0</v>
          </cell>
          <cell r="N127">
            <v>0</v>
          </cell>
          <cell r="O127">
            <v>13396.61</v>
          </cell>
          <cell r="P127">
            <v>13396.61</v>
          </cell>
          <cell r="Q127">
            <v>0</v>
          </cell>
        </row>
        <row r="128">
          <cell r="A128">
            <v>16910</v>
          </cell>
          <cell r="B128" t="str">
            <v>Измерительная линия Р1-29</v>
          </cell>
          <cell r="C128">
            <v>16910</v>
          </cell>
          <cell r="D128" t="str">
            <v>01.01.1984 0:00:00</v>
          </cell>
          <cell r="E128">
            <v>0</v>
          </cell>
          <cell r="F128">
            <v>157</v>
          </cell>
          <cell r="G128" t="str">
            <v>Нет</v>
          </cell>
          <cell r="H128" t="str">
            <v>Горбунов Александр Георгиевич</v>
          </cell>
          <cell r="I128" t="str">
            <v>Бюро материально-технического снабжения*</v>
          </cell>
          <cell r="J128">
            <v>4000</v>
          </cell>
          <cell r="K128">
            <v>4000</v>
          </cell>
          <cell r="L128">
            <v>0</v>
          </cell>
          <cell r="M128">
            <v>0</v>
          </cell>
          <cell r="N128">
            <v>0</v>
          </cell>
          <cell r="O128">
            <v>4000</v>
          </cell>
          <cell r="P128">
            <v>4000</v>
          </cell>
          <cell r="Q128">
            <v>0</v>
          </cell>
        </row>
        <row r="129">
          <cell r="A129">
            <v>16835</v>
          </cell>
          <cell r="B129" t="str">
            <v>Осциллограф С1-101</v>
          </cell>
          <cell r="C129">
            <v>16835</v>
          </cell>
          <cell r="D129" t="str">
            <v>01.12.1985 0:00:00</v>
          </cell>
          <cell r="E129">
            <v>0</v>
          </cell>
          <cell r="F129" t="str">
            <v>Х04166</v>
          </cell>
          <cell r="G129" t="str">
            <v>Нет</v>
          </cell>
          <cell r="H129" t="str">
            <v>Горбунов Александр Георгиевич</v>
          </cell>
          <cell r="I129" t="str">
            <v>Бюро материально-технического снабжения*</v>
          </cell>
          <cell r="J129">
            <v>971.15</v>
          </cell>
          <cell r="K129">
            <v>971.15</v>
          </cell>
          <cell r="L129">
            <v>0</v>
          </cell>
          <cell r="M129">
            <v>0</v>
          </cell>
          <cell r="N129">
            <v>0</v>
          </cell>
          <cell r="O129">
            <v>971.15</v>
          </cell>
          <cell r="P129">
            <v>971.15</v>
          </cell>
          <cell r="Q129">
            <v>0</v>
          </cell>
        </row>
        <row r="130">
          <cell r="A130">
            <v>16836</v>
          </cell>
          <cell r="B130" t="str">
            <v>Осциллограф С1-101</v>
          </cell>
          <cell r="C130">
            <v>16836</v>
          </cell>
          <cell r="D130" t="str">
            <v>01.12.1985 0:00:00</v>
          </cell>
          <cell r="E130">
            <v>0</v>
          </cell>
          <cell r="F130" t="str">
            <v>Х05155</v>
          </cell>
          <cell r="G130" t="str">
            <v>Нет</v>
          </cell>
          <cell r="H130" t="str">
            <v>Горбунов Александр Георгиевич</v>
          </cell>
          <cell r="I130" t="str">
            <v>Бюро материально-технического снабжения*</v>
          </cell>
          <cell r="J130">
            <v>971.15</v>
          </cell>
          <cell r="K130">
            <v>971.15</v>
          </cell>
          <cell r="L130">
            <v>0</v>
          </cell>
          <cell r="M130">
            <v>0</v>
          </cell>
          <cell r="N130">
            <v>0</v>
          </cell>
          <cell r="O130">
            <v>971.15</v>
          </cell>
          <cell r="P130">
            <v>971.15</v>
          </cell>
          <cell r="Q130">
            <v>0</v>
          </cell>
        </row>
        <row r="131">
          <cell r="A131">
            <v>16863</v>
          </cell>
          <cell r="B131" t="str">
            <v>Осциллограф С1-65</v>
          </cell>
          <cell r="C131">
            <v>16863</v>
          </cell>
          <cell r="D131" t="str">
            <v>01.01.1984 0:00:00</v>
          </cell>
          <cell r="E131">
            <v>0</v>
          </cell>
          <cell r="F131">
            <v>175378</v>
          </cell>
          <cell r="G131" t="str">
            <v>Нет</v>
          </cell>
          <cell r="H131" t="str">
            <v>Горбунов Александр Георгиевич</v>
          </cell>
          <cell r="I131" t="str">
            <v>Бюро материально-технического снабжения*</v>
          </cell>
          <cell r="J131">
            <v>3000</v>
          </cell>
          <cell r="K131">
            <v>3000</v>
          </cell>
          <cell r="L131">
            <v>0</v>
          </cell>
          <cell r="M131">
            <v>0</v>
          </cell>
          <cell r="N131">
            <v>0</v>
          </cell>
          <cell r="O131">
            <v>3000</v>
          </cell>
          <cell r="P131">
            <v>3000</v>
          </cell>
          <cell r="Q131">
            <v>0</v>
          </cell>
        </row>
        <row r="132">
          <cell r="A132">
            <v>16864</v>
          </cell>
          <cell r="B132" t="str">
            <v>Осциллограф С1-65</v>
          </cell>
          <cell r="C132">
            <v>16864</v>
          </cell>
          <cell r="D132" t="str">
            <v>01.01.1984 0:00:00</v>
          </cell>
          <cell r="E132">
            <v>0</v>
          </cell>
          <cell r="F132">
            <v>797180</v>
          </cell>
          <cell r="G132" t="str">
            <v>Нет</v>
          </cell>
          <cell r="H132" t="str">
            <v>Горбунов Александр Георгиевич</v>
          </cell>
          <cell r="I132" t="str">
            <v>Бюро материально-технического снабжения*</v>
          </cell>
          <cell r="J132">
            <v>3000</v>
          </cell>
          <cell r="K132">
            <v>3000</v>
          </cell>
          <cell r="L132">
            <v>0</v>
          </cell>
          <cell r="M132">
            <v>0</v>
          </cell>
          <cell r="N132">
            <v>0</v>
          </cell>
          <cell r="O132">
            <v>3000</v>
          </cell>
          <cell r="P132">
            <v>3000</v>
          </cell>
          <cell r="Q132">
            <v>0</v>
          </cell>
        </row>
        <row r="133">
          <cell r="A133">
            <v>16865</v>
          </cell>
          <cell r="B133" t="str">
            <v>Осциллограф С1-65</v>
          </cell>
          <cell r="C133">
            <v>16865</v>
          </cell>
          <cell r="D133" t="str">
            <v>01.01.1984 0:00:00</v>
          </cell>
          <cell r="E133">
            <v>0</v>
          </cell>
          <cell r="F133">
            <v>158974</v>
          </cell>
          <cell r="G133" t="str">
            <v>Нет</v>
          </cell>
          <cell r="H133" t="str">
            <v>Горбунов Александр Георгиевич</v>
          </cell>
          <cell r="I133" t="str">
            <v>Бюро материально-технического снабжения*</v>
          </cell>
          <cell r="J133">
            <v>3000</v>
          </cell>
          <cell r="K133">
            <v>3000</v>
          </cell>
          <cell r="L133">
            <v>0</v>
          </cell>
          <cell r="M133">
            <v>0</v>
          </cell>
          <cell r="N133">
            <v>0</v>
          </cell>
          <cell r="O133">
            <v>3000</v>
          </cell>
          <cell r="P133">
            <v>3000</v>
          </cell>
          <cell r="Q133">
            <v>0</v>
          </cell>
        </row>
        <row r="134">
          <cell r="A134">
            <v>16724</v>
          </cell>
          <cell r="B134" t="str">
            <v>Осциллограф С1-65А</v>
          </cell>
          <cell r="C134">
            <v>16724</v>
          </cell>
          <cell r="D134" t="str">
            <v>01.01.1981 0:00:00</v>
          </cell>
          <cell r="E134">
            <v>0</v>
          </cell>
          <cell r="F134">
            <v>320180</v>
          </cell>
          <cell r="G134" t="str">
            <v>Нет</v>
          </cell>
          <cell r="H134" t="str">
            <v>Горбунов Александр Георгиевич</v>
          </cell>
          <cell r="I134" t="str">
            <v>Бюро материально-технического снабжения*</v>
          </cell>
          <cell r="J134">
            <v>7907.95</v>
          </cell>
          <cell r="K134">
            <v>7907.95</v>
          </cell>
          <cell r="L134">
            <v>0</v>
          </cell>
          <cell r="M134">
            <v>0</v>
          </cell>
          <cell r="N134">
            <v>0</v>
          </cell>
          <cell r="O134">
            <v>7907.95</v>
          </cell>
          <cell r="P134">
            <v>7907.95</v>
          </cell>
          <cell r="Q134">
            <v>0</v>
          </cell>
        </row>
        <row r="135">
          <cell r="A135">
            <v>718</v>
          </cell>
          <cell r="B135" t="str">
            <v>Осциллограф С1-67</v>
          </cell>
          <cell r="C135">
            <v>718</v>
          </cell>
          <cell r="D135" t="str">
            <v>01.01.1981 0:00:00</v>
          </cell>
          <cell r="E135">
            <v>0</v>
          </cell>
          <cell r="F135" t="str">
            <v>Г-06245</v>
          </cell>
          <cell r="G135" t="str">
            <v>Нет</v>
          </cell>
          <cell r="H135" t="str">
            <v>Горбунов Александр Георгиевич</v>
          </cell>
          <cell r="I135" t="str">
            <v>Бюро материально-технического снабжения*</v>
          </cell>
          <cell r="J135">
            <v>2330.77</v>
          </cell>
          <cell r="K135">
            <v>2330.77</v>
          </cell>
          <cell r="L135">
            <v>0</v>
          </cell>
          <cell r="M135">
            <v>0</v>
          </cell>
          <cell r="N135">
            <v>0</v>
          </cell>
          <cell r="O135">
            <v>2330.77</v>
          </cell>
          <cell r="P135">
            <v>2330.77</v>
          </cell>
          <cell r="Q135">
            <v>0</v>
          </cell>
        </row>
        <row r="136">
          <cell r="A136">
            <v>16943</v>
          </cell>
          <cell r="B136" t="str">
            <v>Осциллограф С1-68</v>
          </cell>
          <cell r="C136">
            <v>16943</v>
          </cell>
          <cell r="D136" t="str">
            <v>01.01.1984 0:00:00</v>
          </cell>
          <cell r="E136">
            <v>0</v>
          </cell>
          <cell r="F136" t="str">
            <v>Б05311</v>
          </cell>
          <cell r="G136" t="str">
            <v>Нет</v>
          </cell>
          <cell r="H136" t="str">
            <v>Горбунов Александр Георгиевич</v>
          </cell>
          <cell r="I136" t="str">
            <v>Бюро материально-технического снабжения*</v>
          </cell>
          <cell r="J136">
            <v>3000</v>
          </cell>
          <cell r="K136">
            <v>3000</v>
          </cell>
          <cell r="L136">
            <v>0</v>
          </cell>
          <cell r="M136">
            <v>0</v>
          </cell>
          <cell r="N136">
            <v>0</v>
          </cell>
          <cell r="O136">
            <v>3000</v>
          </cell>
          <cell r="P136">
            <v>3000</v>
          </cell>
          <cell r="Q136">
            <v>0</v>
          </cell>
        </row>
        <row r="137">
          <cell r="A137">
            <v>16866</v>
          </cell>
          <cell r="B137" t="str">
            <v>Осциллограф С1-68</v>
          </cell>
          <cell r="C137">
            <v>16866</v>
          </cell>
          <cell r="D137" t="str">
            <v>01.01.1984 0:00:00</v>
          </cell>
          <cell r="E137">
            <v>0</v>
          </cell>
          <cell r="F137" t="str">
            <v>А06088</v>
          </cell>
          <cell r="G137" t="str">
            <v>Нет</v>
          </cell>
          <cell r="H137" t="str">
            <v>Горбунов Александр Георгиевич</v>
          </cell>
          <cell r="I137" t="str">
            <v>Бюро материально-технического снабжения*</v>
          </cell>
          <cell r="J137">
            <v>3000</v>
          </cell>
          <cell r="K137">
            <v>3000</v>
          </cell>
          <cell r="L137">
            <v>0</v>
          </cell>
          <cell r="M137">
            <v>0</v>
          </cell>
          <cell r="N137">
            <v>0</v>
          </cell>
          <cell r="O137">
            <v>3000</v>
          </cell>
          <cell r="P137">
            <v>3000</v>
          </cell>
          <cell r="Q137">
            <v>0</v>
          </cell>
        </row>
        <row r="138">
          <cell r="A138">
            <v>16714</v>
          </cell>
          <cell r="B138" t="str">
            <v>Осциллограф С1-68</v>
          </cell>
          <cell r="C138">
            <v>16714</v>
          </cell>
          <cell r="D138" t="str">
            <v>01.01.1981 0:00:00</v>
          </cell>
          <cell r="E138">
            <v>0</v>
          </cell>
          <cell r="F138" t="str">
            <v>Б-11454</v>
          </cell>
          <cell r="G138" t="str">
            <v>Нет</v>
          </cell>
          <cell r="H138" t="str">
            <v>Горбунов Александр Георгиевич</v>
          </cell>
          <cell r="I138" t="str">
            <v>Бюро материально-технического снабжения*</v>
          </cell>
          <cell r="J138">
            <v>4023.34</v>
          </cell>
          <cell r="K138">
            <v>4023.34</v>
          </cell>
          <cell r="L138">
            <v>0</v>
          </cell>
          <cell r="M138">
            <v>0</v>
          </cell>
          <cell r="N138">
            <v>0</v>
          </cell>
          <cell r="O138">
            <v>4023.34</v>
          </cell>
          <cell r="P138">
            <v>4023.34</v>
          </cell>
          <cell r="Q138">
            <v>0</v>
          </cell>
        </row>
        <row r="139">
          <cell r="A139">
            <v>16752</v>
          </cell>
          <cell r="B139" t="str">
            <v>Осциллограф С1-70/1</v>
          </cell>
          <cell r="C139">
            <v>16752</v>
          </cell>
          <cell r="D139" t="str">
            <v>01.01.1983 0:00:00</v>
          </cell>
          <cell r="E139">
            <v>0</v>
          </cell>
          <cell r="F139">
            <v>18504</v>
          </cell>
          <cell r="G139" t="str">
            <v>Нет</v>
          </cell>
          <cell r="H139" t="str">
            <v>Горбунов Александр Георгиевич</v>
          </cell>
          <cell r="I139" t="str">
            <v>Бюро материально-технического снабжения*</v>
          </cell>
          <cell r="J139">
            <v>5549.44</v>
          </cell>
          <cell r="K139">
            <v>5549.44</v>
          </cell>
          <cell r="L139">
            <v>0</v>
          </cell>
          <cell r="M139">
            <v>0</v>
          </cell>
          <cell r="N139">
            <v>0</v>
          </cell>
          <cell r="O139">
            <v>5549.44</v>
          </cell>
          <cell r="P139">
            <v>5549.44</v>
          </cell>
          <cell r="Q139">
            <v>0</v>
          </cell>
        </row>
        <row r="140">
          <cell r="A140">
            <v>16753</v>
          </cell>
          <cell r="B140" t="str">
            <v>Осциллограф С1-70/2</v>
          </cell>
          <cell r="C140">
            <v>16753</v>
          </cell>
          <cell r="D140" t="str">
            <v>01.01.1983 0:00:00</v>
          </cell>
          <cell r="E140">
            <v>0</v>
          </cell>
          <cell r="F140">
            <v>6175</v>
          </cell>
          <cell r="G140" t="str">
            <v>Нет</v>
          </cell>
          <cell r="H140" t="str">
            <v>Горбунов Александр Георгиевич</v>
          </cell>
          <cell r="I140" t="str">
            <v>Бюро материально-технического снабжения*</v>
          </cell>
          <cell r="J140">
            <v>4994.5</v>
          </cell>
          <cell r="K140">
            <v>4994.5</v>
          </cell>
          <cell r="L140">
            <v>0</v>
          </cell>
          <cell r="M140">
            <v>0</v>
          </cell>
          <cell r="N140">
            <v>0</v>
          </cell>
          <cell r="O140">
            <v>4994.5</v>
          </cell>
          <cell r="P140">
            <v>4994.5</v>
          </cell>
          <cell r="Q140">
            <v>0</v>
          </cell>
        </row>
        <row r="141">
          <cell r="A141">
            <v>16754</v>
          </cell>
          <cell r="B141" t="str">
            <v>Осциллограф С1-70/3</v>
          </cell>
          <cell r="C141">
            <v>16754</v>
          </cell>
          <cell r="D141" t="str">
            <v>01.01.1983 0:00:00</v>
          </cell>
          <cell r="E141">
            <v>0</v>
          </cell>
          <cell r="F141">
            <v>8617</v>
          </cell>
          <cell r="G141" t="str">
            <v>Нет</v>
          </cell>
          <cell r="H141" t="str">
            <v>Горбунов Александр Георгиевич</v>
          </cell>
          <cell r="I141" t="str">
            <v>Бюро материально-технического снабжения*</v>
          </cell>
          <cell r="J141">
            <v>4300.82</v>
          </cell>
          <cell r="K141">
            <v>4300.82</v>
          </cell>
          <cell r="L141">
            <v>0</v>
          </cell>
          <cell r="M141">
            <v>0</v>
          </cell>
          <cell r="N141">
            <v>0</v>
          </cell>
          <cell r="O141">
            <v>4300.82</v>
          </cell>
          <cell r="P141">
            <v>4300.82</v>
          </cell>
          <cell r="Q141">
            <v>0</v>
          </cell>
        </row>
        <row r="142">
          <cell r="A142">
            <v>16749</v>
          </cell>
          <cell r="B142" t="str">
            <v>Осциллограф С1-76</v>
          </cell>
          <cell r="C142">
            <v>16749</v>
          </cell>
          <cell r="D142" t="str">
            <v>01.01.1982 0:00:00</v>
          </cell>
          <cell r="E142">
            <v>0</v>
          </cell>
          <cell r="F142">
            <v>442480</v>
          </cell>
          <cell r="G142" t="str">
            <v>Нет</v>
          </cell>
          <cell r="H142" t="str">
            <v>Горбунов Александр Георгиевич</v>
          </cell>
          <cell r="I142" t="str">
            <v>Бюро материально-технического снабжения*</v>
          </cell>
          <cell r="J142">
            <v>2857.96</v>
          </cell>
          <cell r="K142">
            <v>2857.96</v>
          </cell>
          <cell r="L142">
            <v>0</v>
          </cell>
          <cell r="M142">
            <v>0</v>
          </cell>
          <cell r="N142">
            <v>0</v>
          </cell>
          <cell r="O142">
            <v>2857.96</v>
          </cell>
          <cell r="P142">
            <v>2857.96</v>
          </cell>
          <cell r="Q142">
            <v>0</v>
          </cell>
        </row>
        <row r="143">
          <cell r="A143" t="str">
            <v>А-0010851</v>
          </cell>
          <cell r="B143" t="str">
            <v>Осциллограф С1-99</v>
          </cell>
          <cell r="C143" t="str">
            <v>А-0010851</v>
          </cell>
          <cell r="D143" t="str">
            <v>02.10.2006 0:00:00</v>
          </cell>
          <cell r="E143">
            <v>0</v>
          </cell>
          <cell r="F143" t="str">
            <v>Р17012</v>
          </cell>
          <cell r="G143" t="str">
            <v>Нет</v>
          </cell>
          <cell r="H143" t="str">
            <v>Горбунов Александр Георгиевич</v>
          </cell>
          <cell r="I143" t="str">
            <v>Бюро материально-технического снабжения*</v>
          </cell>
          <cell r="J143">
            <v>26141.05</v>
          </cell>
          <cell r="K143">
            <v>26141.05</v>
          </cell>
          <cell r="L143">
            <v>0</v>
          </cell>
          <cell r="M143">
            <v>0</v>
          </cell>
          <cell r="N143">
            <v>0</v>
          </cell>
          <cell r="O143">
            <v>26141.05</v>
          </cell>
          <cell r="P143">
            <v>26141.05</v>
          </cell>
          <cell r="Q143">
            <v>0</v>
          </cell>
        </row>
        <row r="144">
          <cell r="A144">
            <v>66664</v>
          </cell>
          <cell r="B144" t="str">
            <v>Осциллограф С1-101</v>
          </cell>
          <cell r="C144">
            <v>66664</v>
          </cell>
          <cell r="D144" t="str">
            <v>01.04.1989 0:00:00</v>
          </cell>
          <cell r="E144">
            <v>0</v>
          </cell>
          <cell r="F144">
            <v>410142</v>
          </cell>
          <cell r="G144" t="str">
            <v>Нет</v>
          </cell>
          <cell r="H144" t="str">
            <v>Горбунов Александр Георгиевич</v>
          </cell>
          <cell r="I144" t="str">
            <v>Бюро материально-технического снабжения*</v>
          </cell>
          <cell r="J144">
            <v>3137.57</v>
          </cell>
          <cell r="K144">
            <v>3137.57</v>
          </cell>
          <cell r="L144">
            <v>0</v>
          </cell>
          <cell r="M144">
            <v>0</v>
          </cell>
          <cell r="N144">
            <v>0</v>
          </cell>
          <cell r="O144">
            <v>3137.57</v>
          </cell>
          <cell r="P144">
            <v>3137.57</v>
          </cell>
          <cell r="Q144">
            <v>0</v>
          </cell>
        </row>
        <row r="145">
          <cell r="A145">
            <v>66677</v>
          </cell>
          <cell r="B145" t="str">
            <v>Осциллограф С1-101</v>
          </cell>
          <cell r="C145">
            <v>66677</v>
          </cell>
          <cell r="D145" t="str">
            <v>01.06.1989 0:00:00</v>
          </cell>
          <cell r="E145">
            <v>0</v>
          </cell>
          <cell r="F145" t="str">
            <v>Ч10139</v>
          </cell>
          <cell r="G145" t="str">
            <v>Нет</v>
          </cell>
          <cell r="H145" t="str">
            <v>Горбунов Александр Георгиевич</v>
          </cell>
          <cell r="I145" t="str">
            <v>Бюро материально-технического снабжения*</v>
          </cell>
          <cell r="J145">
            <v>3137.57</v>
          </cell>
          <cell r="K145">
            <v>3137.57</v>
          </cell>
          <cell r="L145">
            <v>0</v>
          </cell>
          <cell r="M145">
            <v>0</v>
          </cell>
          <cell r="N145">
            <v>0</v>
          </cell>
          <cell r="O145">
            <v>3137.57</v>
          </cell>
          <cell r="P145">
            <v>3137.57</v>
          </cell>
          <cell r="Q145">
            <v>0</v>
          </cell>
        </row>
        <row r="146">
          <cell r="A146">
            <v>66731</v>
          </cell>
          <cell r="B146" t="str">
            <v>Осциллограф С1-101</v>
          </cell>
          <cell r="C146">
            <v>66731</v>
          </cell>
          <cell r="D146" t="str">
            <v>01.07.1985 0:00:00</v>
          </cell>
          <cell r="E146">
            <v>0</v>
          </cell>
          <cell r="F146" t="str">
            <v>Х08128</v>
          </cell>
          <cell r="G146" t="str">
            <v>Нет</v>
          </cell>
          <cell r="H146" t="str">
            <v>Горбунов Александр Георгиевич</v>
          </cell>
          <cell r="I146" t="str">
            <v>Бюро материально-технического снабжения*</v>
          </cell>
          <cell r="J146">
            <v>1485.55</v>
          </cell>
          <cell r="K146">
            <v>1485.55</v>
          </cell>
          <cell r="L146">
            <v>0</v>
          </cell>
          <cell r="M146">
            <v>0</v>
          </cell>
          <cell r="N146">
            <v>0</v>
          </cell>
          <cell r="O146">
            <v>1485.55</v>
          </cell>
          <cell r="P146">
            <v>1485.55</v>
          </cell>
          <cell r="Q146">
            <v>0</v>
          </cell>
        </row>
        <row r="147">
          <cell r="A147">
            <v>66725</v>
          </cell>
          <cell r="B147" t="str">
            <v>Осциллограф С1-101</v>
          </cell>
          <cell r="C147">
            <v>66725</v>
          </cell>
          <cell r="D147" t="str">
            <v>01.11.1984 0:00:00</v>
          </cell>
          <cell r="E147">
            <v>0</v>
          </cell>
          <cell r="F147" t="str">
            <v>Х06170</v>
          </cell>
          <cell r="G147" t="str">
            <v>Нет</v>
          </cell>
          <cell r="H147" t="str">
            <v>Горбунов Александр Георгиевич</v>
          </cell>
          <cell r="I147" t="str">
            <v>Бюро материально-технического снабжения*</v>
          </cell>
          <cell r="J147">
            <v>1485.55</v>
          </cell>
          <cell r="K147">
            <v>1485.55</v>
          </cell>
          <cell r="L147">
            <v>0</v>
          </cell>
          <cell r="M147">
            <v>0</v>
          </cell>
          <cell r="N147">
            <v>0</v>
          </cell>
          <cell r="O147">
            <v>1485.55</v>
          </cell>
          <cell r="P147">
            <v>1485.55</v>
          </cell>
          <cell r="Q147">
            <v>0</v>
          </cell>
        </row>
        <row r="148">
          <cell r="A148">
            <v>66730</v>
          </cell>
          <cell r="B148" t="str">
            <v>Осциллограф С1-101</v>
          </cell>
          <cell r="C148">
            <v>66730</v>
          </cell>
          <cell r="D148" t="str">
            <v>01.06.1985 0:00:00</v>
          </cell>
          <cell r="E148">
            <v>0</v>
          </cell>
          <cell r="F148" t="str">
            <v>Х05136</v>
          </cell>
          <cell r="G148" t="str">
            <v>Нет</v>
          </cell>
          <cell r="H148" t="str">
            <v>Горбунов Александр Георгиевич</v>
          </cell>
          <cell r="I148" t="str">
            <v>Бюро материально-технического снабжения*</v>
          </cell>
          <cell r="J148">
            <v>1485.55</v>
          </cell>
          <cell r="K148">
            <v>1485.55</v>
          </cell>
          <cell r="L148">
            <v>0</v>
          </cell>
          <cell r="M148">
            <v>0</v>
          </cell>
          <cell r="N148">
            <v>0</v>
          </cell>
          <cell r="O148">
            <v>1485.55</v>
          </cell>
          <cell r="P148">
            <v>1485.55</v>
          </cell>
          <cell r="Q148">
            <v>0</v>
          </cell>
        </row>
        <row r="149">
          <cell r="A149">
            <v>66598</v>
          </cell>
          <cell r="B149" t="str">
            <v>Осциллограф С1-101</v>
          </cell>
          <cell r="C149">
            <v>66598</v>
          </cell>
          <cell r="D149" t="str">
            <v>01.10.1984 0:00:00</v>
          </cell>
          <cell r="E149">
            <v>0</v>
          </cell>
          <cell r="F149" t="str">
            <v>Х08133</v>
          </cell>
          <cell r="G149" t="str">
            <v>Нет</v>
          </cell>
          <cell r="H149" t="str">
            <v>Горбунов Александр Георгиевич</v>
          </cell>
          <cell r="I149" t="str">
            <v>Бюро материально-технического снабжения*</v>
          </cell>
          <cell r="J149">
            <v>1485.55</v>
          </cell>
          <cell r="K149">
            <v>1485.55</v>
          </cell>
          <cell r="L149">
            <v>0</v>
          </cell>
          <cell r="M149">
            <v>0</v>
          </cell>
          <cell r="N149">
            <v>0</v>
          </cell>
          <cell r="O149">
            <v>1485.55</v>
          </cell>
          <cell r="P149">
            <v>1485.55</v>
          </cell>
          <cell r="Q149">
            <v>0</v>
          </cell>
        </row>
        <row r="150">
          <cell r="A150">
            <v>66595</v>
          </cell>
          <cell r="B150" t="str">
            <v>Осциллограф С1-101</v>
          </cell>
          <cell r="C150">
            <v>66595</v>
          </cell>
          <cell r="D150" t="str">
            <v>01.09.1984 0:00:00</v>
          </cell>
          <cell r="E150">
            <v>0</v>
          </cell>
          <cell r="F150" t="str">
            <v>Х08158</v>
          </cell>
          <cell r="G150" t="str">
            <v>Нет</v>
          </cell>
          <cell r="H150" t="str">
            <v>Горбунов Александр Георгиевич</v>
          </cell>
          <cell r="I150" t="str">
            <v>Бюро материально-технического снабжения*</v>
          </cell>
          <cell r="J150">
            <v>1485.55</v>
          </cell>
          <cell r="K150">
            <v>1485.55</v>
          </cell>
          <cell r="L150">
            <v>0</v>
          </cell>
          <cell r="M150">
            <v>0</v>
          </cell>
          <cell r="N150">
            <v>0</v>
          </cell>
          <cell r="O150">
            <v>1485.55</v>
          </cell>
          <cell r="P150">
            <v>1485.55</v>
          </cell>
          <cell r="Q150">
            <v>0</v>
          </cell>
        </row>
        <row r="151">
          <cell r="A151">
            <v>66637</v>
          </cell>
          <cell r="B151" t="str">
            <v>Осциллограф С1-101</v>
          </cell>
          <cell r="C151">
            <v>66637</v>
          </cell>
          <cell r="D151" t="str">
            <v>01.08.1986 0:00:00</v>
          </cell>
          <cell r="E151">
            <v>0</v>
          </cell>
          <cell r="F151" t="str">
            <v>Х01293</v>
          </cell>
          <cell r="G151" t="str">
            <v>Нет</v>
          </cell>
          <cell r="H151" t="str">
            <v>Горбунов Александр Георгиевич</v>
          </cell>
          <cell r="I151" t="str">
            <v>Бюро материально-технического снабжения*</v>
          </cell>
          <cell r="J151">
            <v>1485.55</v>
          </cell>
          <cell r="K151">
            <v>1485.55</v>
          </cell>
          <cell r="L151">
            <v>0</v>
          </cell>
          <cell r="M151">
            <v>0</v>
          </cell>
          <cell r="N151">
            <v>0</v>
          </cell>
          <cell r="O151">
            <v>1485.55</v>
          </cell>
          <cell r="P151">
            <v>1485.55</v>
          </cell>
          <cell r="Q151">
            <v>0</v>
          </cell>
        </row>
        <row r="152">
          <cell r="A152">
            <v>66663</v>
          </cell>
          <cell r="B152" t="str">
            <v>Осциллограф С1-101</v>
          </cell>
          <cell r="C152">
            <v>66663</v>
          </cell>
          <cell r="D152" t="str">
            <v>01.04.1989 0:00:00</v>
          </cell>
          <cell r="E152">
            <v>0</v>
          </cell>
          <cell r="F152" t="str">
            <v>Х04143</v>
          </cell>
          <cell r="G152" t="str">
            <v>Нет</v>
          </cell>
          <cell r="H152" t="str">
            <v>Горбунов Александр Георгиевич</v>
          </cell>
          <cell r="I152" t="str">
            <v>Бюро материально-технического снабжения*</v>
          </cell>
          <cell r="J152">
            <v>3137.57</v>
          </cell>
          <cell r="K152">
            <v>3137.57</v>
          </cell>
          <cell r="L152">
            <v>0</v>
          </cell>
          <cell r="M152">
            <v>0</v>
          </cell>
          <cell r="N152">
            <v>0</v>
          </cell>
          <cell r="O152">
            <v>3137.57</v>
          </cell>
          <cell r="P152">
            <v>3137.57</v>
          </cell>
          <cell r="Q152">
            <v>0</v>
          </cell>
        </row>
        <row r="153">
          <cell r="A153">
            <v>66845</v>
          </cell>
          <cell r="B153" t="str">
            <v>Осциллограф С1-104</v>
          </cell>
          <cell r="C153">
            <v>66845</v>
          </cell>
          <cell r="D153" t="str">
            <v>01.03.1988 0:00:00</v>
          </cell>
          <cell r="E153">
            <v>0</v>
          </cell>
          <cell r="F153" t="str">
            <v>Ч-11005</v>
          </cell>
          <cell r="G153" t="str">
            <v>Нет</v>
          </cell>
          <cell r="H153" t="str">
            <v>Горбунов Александр Георгиевич</v>
          </cell>
          <cell r="I153" t="str">
            <v>Бюро материально-технического снабжения*</v>
          </cell>
          <cell r="J153">
            <v>31106.74</v>
          </cell>
          <cell r="K153">
            <v>31106.74</v>
          </cell>
          <cell r="L153">
            <v>0</v>
          </cell>
          <cell r="M153">
            <v>0</v>
          </cell>
          <cell r="N153">
            <v>0</v>
          </cell>
          <cell r="O153">
            <v>31106.74</v>
          </cell>
          <cell r="P153">
            <v>31106.74</v>
          </cell>
          <cell r="Q153">
            <v>0</v>
          </cell>
        </row>
        <row r="154">
          <cell r="A154">
            <v>66843</v>
          </cell>
          <cell r="B154" t="str">
            <v>Осциллограф С1-108</v>
          </cell>
          <cell r="C154">
            <v>66843</v>
          </cell>
          <cell r="D154" t="str">
            <v>01.03.1988 0:00:00</v>
          </cell>
          <cell r="E154">
            <v>0</v>
          </cell>
          <cell r="F154">
            <v>102580</v>
          </cell>
          <cell r="G154" t="str">
            <v>Нет</v>
          </cell>
          <cell r="H154" t="str">
            <v>Горбунов Александр Георгиевич</v>
          </cell>
          <cell r="I154" t="str">
            <v>Бюро материально-технического снабжения*</v>
          </cell>
          <cell r="J154">
            <v>20282.14</v>
          </cell>
          <cell r="K154">
            <v>20282.14</v>
          </cell>
          <cell r="L154">
            <v>0</v>
          </cell>
          <cell r="M154">
            <v>0</v>
          </cell>
          <cell r="N154">
            <v>0</v>
          </cell>
          <cell r="O154">
            <v>20282.14</v>
          </cell>
          <cell r="P154">
            <v>20282.14</v>
          </cell>
          <cell r="Q154">
            <v>0</v>
          </cell>
        </row>
        <row r="155">
          <cell r="A155">
            <v>66621</v>
          </cell>
          <cell r="B155" t="str">
            <v>Осциллограф С1-112</v>
          </cell>
          <cell r="C155">
            <v>66621</v>
          </cell>
          <cell r="D155" t="str">
            <v>01.02.1986 0:00:00</v>
          </cell>
          <cell r="E155">
            <v>0</v>
          </cell>
          <cell r="F155">
            <v>25121</v>
          </cell>
          <cell r="G155" t="str">
            <v>Нет</v>
          </cell>
          <cell r="H155" t="str">
            <v>Горбунов Александр Георгиевич</v>
          </cell>
          <cell r="I155" t="str">
            <v>Бюро материально-технического снабжения*</v>
          </cell>
          <cell r="J155">
            <v>1479.14</v>
          </cell>
          <cell r="K155">
            <v>1479.14</v>
          </cell>
          <cell r="L155">
            <v>0</v>
          </cell>
          <cell r="M155">
            <v>0</v>
          </cell>
          <cell r="N155">
            <v>0</v>
          </cell>
          <cell r="O155">
            <v>1479.14</v>
          </cell>
          <cell r="P155">
            <v>1479.14</v>
          </cell>
          <cell r="Q155">
            <v>0</v>
          </cell>
        </row>
        <row r="156">
          <cell r="A156">
            <v>66502</v>
          </cell>
          <cell r="B156" t="str">
            <v>Осциллограф С1-65</v>
          </cell>
          <cell r="C156">
            <v>66502</v>
          </cell>
          <cell r="D156" t="str">
            <v>01.11.1981 0:00:00</v>
          </cell>
          <cell r="E156">
            <v>0</v>
          </cell>
          <cell r="F156">
            <v>300976</v>
          </cell>
          <cell r="G156" t="str">
            <v>Нет</v>
          </cell>
          <cell r="H156" t="str">
            <v>Горбунов Александр Георгиевич</v>
          </cell>
          <cell r="I156" t="str">
            <v>Бюро материально-технического снабжения*</v>
          </cell>
          <cell r="J156">
            <v>3187.73</v>
          </cell>
          <cell r="K156">
            <v>3187.73</v>
          </cell>
          <cell r="L156">
            <v>0</v>
          </cell>
          <cell r="M156">
            <v>0</v>
          </cell>
          <cell r="N156">
            <v>0</v>
          </cell>
          <cell r="O156">
            <v>3187.73</v>
          </cell>
          <cell r="P156">
            <v>3187.73</v>
          </cell>
          <cell r="Q156">
            <v>0</v>
          </cell>
        </row>
        <row r="157">
          <cell r="A157">
            <v>66527</v>
          </cell>
          <cell r="B157" t="str">
            <v>Осциллограф С1-65</v>
          </cell>
          <cell r="C157">
            <v>66527</v>
          </cell>
          <cell r="D157" t="str">
            <v>01.11.1981 0:00:00</v>
          </cell>
          <cell r="E157">
            <v>0</v>
          </cell>
          <cell r="F157">
            <v>7805</v>
          </cell>
          <cell r="G157" t="str">
            <v>Нет</v>
          </cell>
          <cell r="H157" t="str">
            <v>Горбунов Александр Георгиевич</v>
          </cell>
          <cell r="I157" t="str">
            <v>Бюро материально-технического снабжения*</v>
          </cell>
          <cell r="J157">
            <v>3187.73</v>
          </cell>
          <cell r="K157">
            <v>3187.73</v>
          </cell>
          <cell r="L157">
            <v>0</v>
          </cell>
          <cell r="M157">
            <v>0</v>
          </cell>
          <cell r="N157">
            <v>0</v>
          </cell>
          <cell r="O157">
            <v>3187.73</v>
          </cell>
          <cell r="P157">
            <v>3187.73</v>
          </cell>
          <cell r="Q157">
            <v>0</v>
          </cell>
        </row>
        <row r="158">
          <cell r="A158">
            <v>66579</v>
          </cell>
          <cell r="B158" t="str">
            <v>Осциллограф С1-65А</v>
          </cell>
          <cell r="C158">
            <v>66579</v>
          </cell>
          <cell r="D158" t="str">
            <v>01.05.1984 0:00:00</v>
          </cell>
          <cell r="E158">
            <v>0</v>
          </cell>
          <cell r="F158">
            <v>421581</v>
          </cell>
          <cell r="G158" t="str">
            <v>Нет</v>
          </cell>
          <cell r="H158" t="str">
            <v>Горбунов Александр Георгиевич</v>
          </cell>
          <cell r="I158" t="str">
            <v>Бюро материально-технического снабжения*</v>
          </cell>
          <cell r="J158">
            <v>3187.73</v>
          </cell>
          <cell r="K158">
            <v>3187.73</v>
          </cell>
          <cell r="L158">
            <v>0</v>
          </cell>
          <cell r="M158">
            <v>0</v>
          </cell>
          <cell r="N158">
            <v>0</v>
          </cell>
          <cell r="O158">
            <v>3187.73</v>
          </cell>
          <cell r="P158">
            <v>3187.73</v>
          </cell>
          <cell r="Q158">
            <v>0</v>
          </cell>
        </row>
        <row r="159">
          <cell r="A159">
            <v>66220</v>
          </cell>
          <cell r="B159" t="str">
            <v>Осциллограф С1-65А</v>
          </cell>
          <cell r="C159">
            <v>66220</v>
          </cell>
          <cell r="D159" t="str">
            <v>01.01.1981 0:00:00</v>
          </cell>
          <cell r="E159">
            <v>0</v>
          </cell>
          <cell r="F159">
            <v>402280</v>
          </cell>
          <cell r="G159" t="str">
            <v>Нет</v>
          </cell>
          <cell r="H159" t="str">
            <v>Горбунов Александр Георгиевич</v>
          </cell>
          <cell r="I159" t="str">
            <v>Бюро материально-технического снабжения*</v>
          </cell>
          <cell r="J159">
            <v>3187.73</v>
          </cell>
          <cell r="K159">
            <v>3187.73</v>
          </cell>
          <cell r="L159">
            <v>0</v>
          </cell>
          <cell r="M159">
            <v>0</v>
          </cell>
          <cell r="N159">
            <v>0</v>
          </cell>
          <cell r="O159">
            <v>3187.73</v>
          </cell>
          <cell r="P159">
            <v>3187.73</v>
          </cell>
          <cell r="Q159">
            <v>0</v>
          </cell>
        </row>
        <row r="160">
          <cell r="A160">
            <v>66528</v>
          </cell>
          <cell r="B160" t="str">
            <v>Осциллограф С1-65А</v>
          </cell>
          <cell r="C160">
            <v>66528</v>
          </cell>
          <cell r="D160" t="str">
            <v>01.11.1981 0:00:00</v>
          </cell>
          <cell r="E160">
            <v>0</v>
          </cell>
          <cell r="F160">
            <v>287380</v>
          </cell>
          <cell r="G160" t="str">
            <v>Нет</v>
          </cell>
          <cell r="H160" t="str">
            <v>Горбунов Александр Георгиевич</v>
          </cell>
          <cell r="I160" t="str">
            <v>Бюро материально-технического снабжения*</v>
          </cell>
          <cell r="J160">
            <v>3187.73</v>
          </cell>
          <cell r="K160">
            <v>3187.73</v>
          </cell>
          <cell r="L160">
            <v>0</v>
          </cell>
          <cell r="M160">
            <v>0</v>
          </cell>
          <cell r="N160">
            <v>0</v>
          </cell>
          <cell r="O160">
            <v>3187.73</v>
          </cell>
          <cell r="P160">
            <v>3187.73</v>
          </cell>
          <cell r="Q160">
            <v>0</v>
          </cell>
        </row>
        <row r="161">
          <cell r="A161">
            <v>66457</v>
          </cell>
          <cell r="B161" t="str">
            <v>Осциллограф С1-70</v>
          </cell>
          <cell r="C161">
            <v>66457</v>
          </cell>
          <cell r="D161" t="str">
            <v>01.01.1981 0:00:00</v>
          </cell>
          <cell r="E161">
            <v>0</v>
          </cell>
          <cell r="F161">
            <v>12443</v>
          </cell>
          <cell r="G161" t="str">
            <v>Нет</v>
          </cell>
          <cell r="H161" t="str">
            <v>Горбунов Александр Георгиевич</v>
          </cell>
          <cell r="I161" t="str">
            <v>Бюро материально-технического снабжения*</v>
          </cell>
          <cell r="J161">
            <v>12037.74</v>
          </cell>
          <cell r="K161">
            <v>12037.74</v>
          </cell>
          <cell r="L161">
            <v>0</v>
          </cell>
          <cell r="M161">
            <v>0</v>
          </cell>
          <cell r="N161">
            <v>0</v>
          </cell>
          <cell r="O161">
            <v>12037.74</v>
          </cell>
          <cell r="P161">
            <v>12037.74</v>
          </cell>
          <cell r="Q161">
            <v>0</v>
          </cell>
        </row>
        <row r="162">
          <cell r="A162">
            <v>66710</v>
          </cell>
          <cell r="B162" t="str">
            <v>Осциллограф С1-73</v>
          </cell>
          <cell r="C162">
            <v>66710</v>
          </cell>
          <cell r="D162" t="str">
            <v>01.12.1979 0:00:00</v>
          </cell>
          <cell r="E162">
            <v>0</v>
          </cell>
          <cell r="F162" t="str">
            <v>Э-030033</v>
          </cell>
          <cell r="G162" t="str">
            <v>Нет</v>
          </cell>
          <cell r="H162" t="str">
            <v>Горбунов Александр Георгиевич</v>
          </cell>
          <cell r="I162" t="str">
            <v>Бюро материально-технического снабжения*</v>
          </cell>
          <cell r="J162">
            <v>1412.88</v>
          </cell>
          <cell r="K162">
            <v>1412.88</v>
          </cell>
          <cell r="L162">
            <v>0</v>
          </cell>
          <cell r="M162">
            <v>0</v>
          </cell>
          <cell r="N162">
            <v>0</v>
          </cell>
          <cell r="O162">
            <v>1412.88</v>
          </cell>
          <cell r="P162">
            <v>1412.88</v>
          </cell>
          <cell r="Q162">
            <v>0</v>
          </cell>
        </row>
        <row r="163">
          <cell r="A163">
            <v>66707</v>
          </cell>
          <cell r="B163" t="str">
            <v>Осциллограф С1-73</v>
          </cell>
          <cell r="C163">
            <v>66707</v>
          </cell>
          <cell r="D163" t="str">
            <v>01.05.1979 0:00:00</v>
          </cell>
          <cell r="E163">
            <v>0</v>
          </cell>
          <cell r="F163" t="str">
            <v>Э-030016</v>
          </cell>
          <cell r="G163" t="str">
            <v>Нет</v>
          </cell>
          <cell r="H163" t="str">
            <v>Горбунов Александр Георгиевич</v>
          </cell>
          <cell r="I163" t="str">
            <v>Бюро материально-технического снабжения*</v>
          </cell>
          <cell r="J163">
            <v>1412.88</v>
          </cell>
          <cell r="K163">
            <v>1412.88</v>
          </cell>
          <cell r="L163">
            <v>0</v>
          </cell>
          <cell r="M163">
            <v>0</v>
          </cell>
          <cell r="N163">
            <v>0</v>
          </cell>
          <cell r="O163">
            <v>1412.88</v>
          </cell>
          <cell r="P163">
            <v>1412.88</v>
          </cell>
          <cell r="Q163">
            <v>0</v>
          </cell>
        </row>
        <row r="164">
          <cell r="A164">
            <v>66508</v>
          </cell>
          <cell r="B164" t="str">
            <v>Осциллограф С1-73</v>
          </cell>
          <cell r="C164">
            <v>66508</v>
          </cell>
          <cell r="D164" t="str">
            <v>01.11.1981 0:00:00</v>
          </cell>
          <cell r="E164">
            <v>0</v>
          </cell>
          <cell r="F164" t="str">
            <v>Р050020</v>
          </cell>
          <cell r="G164" t="str">
            <v>Нет</v>
          </cell>
          <cell r="H164" t="str">
            <v>Горбунов Александр Георгиевич</v>
          </cell>
          <cell r="I164" t="str">
            <v>Бюро материально-технического снабжения*</v>
          </cell>
          <cell r="J164">
            <v>1547.44</v>
          </cell>
          <cell r="K164">
            <v>1547.44</v>
          </cell>
          <cell r="L164">
            <v>0</v>
          </cell>
          <cell r="M164">
            <v>0</v>
          </cell>
          <cell r="N164">
            <v>0</v>
          </cell>
          <cell r="O164">
            <v>1547.44</v>
          </cell>
          <cell r="P164">
            <v>1547.44</v>
          </cell>
          <cell r="Q164">
            <v>0</v>
          </cell>
        </row>
        <row r="165">
          <cell r="A165">
            <v>66507</v>
          </cell>
          <cell r="B165" t="str">
            <v>Осциллограф С1-73</v>
          </cell>
          <cell r="C165">
            <v>66507</v>
          </cell>
          <cell r="D165" t="str">
            <v>01.11.1981 0:00:00</v>
          </cell>
          <cell r="E165">
            <v>0</v>
          </cell>
          <cell r="F165" t="str">
            <v>П080102</v>
          </cell>
          <cell r="G165" t="str">
            <v>Нет</v>
          </cell>
          <cell r="H165" t="str">
            <v>Горбунов Александр Георгиевич</v>
          </cell>
          <cell r="I165" t="str">
            <v>Бюро материально-технического снабжения*</v>
          </cell>
          <cell r="J165">
            <v>1547.44</v>
          </cell>
          <cell r="K165">
            <v>1547.44</v>
          </cell>
          <cell r="L165">
            <v>0</v>
          </cell>
          <cell r="M165">
            <v>0</v>
          </cell>
          <cell r="N165">
            <v>0</v>
          </cell>
          <cell r="O165">
            <v>1547.44</v>
          </cell>
          <cell r="P165">
            <v>1547.44</v>
          </cell>
          <cell r="Q165">
            <v>0</v>
          </cell>
        </row>
        <row r="166">
          <cell r="A166">
            <v>66562</v>
          </cell>
          <cell r="B166" t="str">
            <v>Осциллограф С1-73</v>
          </cell>
          <cell r="C166">
            <v>66562</v>
          </cell>
          <cell r="D166" t="str">
            <v>01.04.1983 0:00:00</v>
          </cell>
          <cell r="E166">
            <v>0</v>
          </cell>
          <cell r="F166" t="str">
            <v>Н06010</v>
          </cell>
          <cell r="G166" t="str">
            <v>Нет</v>
          </cell>
          <cell r="H166" t="str">
            <v>Горбунов Александр Георгиевич</v>
          </cell>
          <cell r="I166" t="str">
            <v>Бюро материально-технического снабжения*</v>
          </cell>
          <cell r="J166">
            <v>1547.44</v>
          </cell>
          <cell r="K166">
            <v>1547.44</v>
          </cell>
          <cell r="L166">
            <v>0</v>
          </cell>
          <cell r="M166">
            <v>0</v>
          </cell>
          <cell r="N166">
            <v>0</v>
          </cell>
          <cell r="O166">
            <v>1547.44</v>
          </cell>
          <cell r="P166">
            <v>1547.44</v>
          </cell>
          <cell r="Q166">
            <v>0</v>
          </cell>
        </row>
        <row r="167">
          <cell r="A167">
            <v>66548</v>
          </cell>
          <cell r="B167" t="str">
            <v>Осциллограф С1-73</v>
          </cell>
          <cell r="C167">
            <v>66548</v>
          </cell>
          <cell r="D167" t="str">
            <v>01.06.1982 0:00:00</v>
          </cell>
          <cell r="E167">
            <v>0</v>
          </cell>
          <cell r="F167" t="str">
            <v>Р-110113</v>
          </cell>
          <cell r="G167" t="str">
            <v>Нет</v>
          </cell>
          <cell r="H167" t="str">
            <v>Горбунов Александр Георгиевич</v>
          </cell>
          <cell r="I167" t="str">
            <v>Бюро материально-технического снабжения*</v>
          </cell>
          <cell r="J167">
            <v>1547.44</v>
          </cell>
          <cell r="K167">
            <v>1547.44</v>
          </cell>
          <cell r="L167">
            <v>0</v>
          </cell>
          <cell r="M167">
            <v>0</v>
          </cell>
          <cell r="N167">
            <v>0</v>
          </cell>
          <cell r="O167">
            <v>1547.44</v>
          </cell>
          <cell r="P167">
            <v>1547.44</v>
          </cell>
          <cell r="Q167">
            <v>0</v>
          </cell>
        </row>
        <row r="168">
          <cell r="A168">
            <v>66752</v>
          </cell>
          <cell r="B168" t="str">
            <v>Осциллограф С1-73</v>
          </cell>
          <cell r="C168">
            <v>66752</v>
          </cell>
          <cell r="D168" t="str">
            <v>01.06.1986 0:00:00</v>
          </cell>
          <cell r="E168">
            <v>0</v>
          </cell>
          <cell r="F168">
            <v>7030030</v>
          </cell>
          <cell r="G168" t="str">
            <v>Нет</v>
          </cell>
          <cell r="H168" t="str">
            <v>Горбунов Александр Георгиевич</v>
          </cell>
          <cell r="I168" t="str">
            <v>Бюро материально-технического снабжения*</v>
          </cell>
          <cell r="J168">
            <v>1485.55</v>
          </cell>
          <cell r="K168">
            <v>1485.55</v>
          </cell>
          <cell r="L168">
            <v>0</v>
          </cell>
          <cell r="M168">
            <v>0</v>
          </cell>
          <cell r="N168">
            <v>0</v>
          </cell>
          <cell r="O168">
            <v>1485.55</v>
          </cell>
          <cell r="P168">
            <v>1485.55</v>
          </cell>
          <cell r="Q168">
            <v>0</v>
          </cell>
        </row>
        <row r="169">
          <cell r="A169">
            <v>66520</v>
          </cell>
          <cell r="B169" t="str">
            <v>Осциллограф С1-76</v>
          </cell>
          <cell r="C169">
            <v>66520</v>
          </cell>
          <cell r="D169" t="str">
            <v>01.01.1981 0:00:00</v>
          </cell>
          <cell r="E169">
            <v>0</v>
          </cell>
          <cell r="F169">
            <v>416481</v>
          </cell>
          <cell r="G169" t="str">
            <v>Нет</v>
          </cell>
          <cell r="H169" t="str">
            <v>Горбунов Александр Георгиевич</v>
          </cell>
          <cell r="I169" t="str">
            <v>Бюро материально-технического снабжения*</v>
          </cell>
          <cell r="J169">
            <v>3094.88</v>
          </cell>
          <cell r="K169">
            <v>3094.88</v>
          </cell>
          <cell r="L169">
            <v>0</v>
          </cell>
          <cell r="M169">
            <v>0</v>
          </cell>
          <cell r="N169">
            <v>0</v>
          </cell>
          <cell r="O169">
            <v>3094.88</v>
          </cell>
          <cell r="P169">
            <v>3094.88</v>
          </cell>
          <cell r="Q169">
            <v>0</v>
          </cell>
        </row>
        <row r="170">
          <cell r="A170">
            <v>66543</v>
          </cell>
          <cell r="B170" t="str">
            <v>Осциллограф С1-73</v>
          </cell>
          <cell r="C170">
            <v>66543</v>
          </cell>
          <cell r="D170" t="str">
            <v>01.06.1982 0:00:00</v>
          </cell>
          <cell r="E170">
            <v>0</v>
          </cell>
          <cell r="F170">
            <v>110061</v>
          </cell>
          <cell r="G170" t="str">
            <v>Нет</v>
          </cell>
          <cell r="H170" t="str">
            <v>Горбунов Александр Георгиевич</v>
          </cell>
          <cell r="I170" t="str">
            <v>Бюро материально-технического снабжения*</v>
          </cell>
          <cell r="J170">
            <v>1547.44</v>
          </cell>
          <cell r="K170">
            <v>1547.44</v>
          </cell>
          <cell r="L170">
            <v>0</v>
          </cell>
          <cell r="M170">
            <v>0</v>
          </cell>
          <cell r="N170">
            <v>0</v>
          </cell>
          <cell r="O170">
            <v>1547.44</v>
          </cell>
          <cell r="P170">
            <v>1547.44</v>
          </cell>
          <cell r="Q170">
            <v>0</v>
          </cell>
        </row>
        <row r="171">
          <cell r="A171">
            <v>66693</v>
          </cell>
          <cell r="B171" t="str">
            <v>Осциллограф С1-83</v>
          </cell>
          <cell r="C171">
            <v>66693</v>
          </cell>
          <cell r="D171" t="str">
            <v>01.06.1989 0:00:00</v>
          </cell>
          <cell r="E171">
            <v>0</v>
          </cell>
          <cell r="F171" t="str">
            <v>П03075</v>
          </cell>
          <cell r="G171" t="str">
            <v>Нет</v>
          </cell>
          <cell r="H171" t="str">
            <v>Горбунов Александр Георгиевич</v>
          </cell>
          <cell r="I171" t="str">
            <v>Бюро материально-технического снабжения*</v>
          </cell>
          <cell r="J171">
            <v>6499.25</v>
          </cell>
          <cell r="K171">
            <v>6499.25</v>
          </cell>
          <cell r="L171">
            <v>0</v>
          </cell>
          <cell r="M171">
            <v>0</v>
          </cell>
          <cell r="N171">
            <v>0</v>
          </cell>
          <cell r="O171">
            <v>6499.25</v>
          </cell>
          <cell r="P171">
            <v>6499.25</v>
          </cell>
          <cell r="Q171">
            <v>0</v>
          </cell>
        </row>
        <row r="172">
          <cell r="A172">
            <v>66733</v>
          </cell>
          <cell r="B172" t="str">
            <v>Осциллограф С1-83</v>
          </cell>
          <cell r="C172">
            <v>66733</v>
          </cell>
          <cell r="D172" t="str">
            <v>01.05.1985 0:00:00</v>
          </cell>
          <cell r="E172">
            <v>0</v>
          </cell>
          <cell r="F172" t="str">
            <v>Ч08058</v>
          </cell>
          <cell r="G172" t="str">
            <v>Нет</v>
          </cell>
          <cell r="H172" t="str">
            <v>Горбунов Александр Георгиевич</v>
          </cell>
          <cell r="I172" t="str">
            <v>Бюро материально-технического снабжения*</v>
          </cell>
          <cell r="J172">
            <v>4487.58</v>
          </cell>
          <cell r="K172">
            <v>4487.58</v>
          </cell>
          <cell r="L172">
            <v>0</v>
          </cell>
          <cell r="M172">
            <v>0</v>
          </cell>
          <cell r="N172">
            <v>0</v>
          </cell>
          <cell r="O172">
            <v>4487.58</v>
          </cell>
          <cell r="P172">
            <v>4487.58</v>
          </cell>
          <cell r="Q172">
            <v>0</v>
          </cell>
        </row>
        <row r="173">
          <cell r="A173">
            <v>66728</v>
          </cell>
          <cell r="B173" t="str">
            <v>Осциллограф С1-83</v>
          </cell>
          <cell r="C173">
            <v>66728</v>
          </cell>
          <cell r="D173" t="str">
            <v>01.07.1985 0:00:00</v>
          </cell>
          <cell r="E173">
            <v>0</v>
          </cell>
          <cell r="F173" t="str">
            <v>Ч10242</v>
          </cell>
          <cell r="G173" t="str">
            <v>Нет</v>
          </cell>
          <cell r="H173" t="str">
            <v>Горбунов Александр Георгиевич</v>
          </cell>
          <cell r="I173" t="str">
            <v>Бюро материально-технического снабжения*</v>
          </cell>
          <cell r="J173">
            <v>4487.58</v>
          </cell>
          <cell r="K173">
            <v>4487.58</v>
          </cell>
          <cell r="L173">
            <v>0</v>
          </cell>
          <cell r="M173">
            <v>0</v>
          </cell>
          <cell r="N173">
            <v>0</v>
          </cell>
          <cell r="O173">
            <v>4487.58</v>
          </cell>
          <cell r="P173">
            <v>4487.58</v>
          </cell>
          <cell r="Q173">
            <v>0</v>
          </cell>
        </row>
        <row r="174">
          <cell r="A174">
            <v>66776</v>
          </cell>
          <cell r="B174" t="str">
            <v>Осциллограф С1-93</v>
          </cell>
          <cell r="C174">
            <v>66776</v>
          </cell>
          <cell r="D174" t="str">
            <v>01.08.1989 0:00:00</v>
          </cell>
          <cell r="E174">
            <v>0</v>
          </cell>
          <cell r="F174" t="str">
            <v>П02005</v>
          </cell>
          <cell r="G174" t="str">
            <v>Нет</v>
          </cell>
          <cell r="H174" t="str">
            <v>Горбунов Александр Георгиевич</v>
          </cell>
          <cell r="I174" t="str">
            <v>Бюро материально-технического снабжения*</v>
          </cell>
          <cell r="J174">
            <v>4951.8100000000004</v>
          </cell>
          <cell r="K174">
            <v>4951.8100000000004</v>
          </cell>
          <cell r="L174">
            <v>0</v>
          </cell>
          <cell r="M174">
            <v>0</v>
          </cell>
          <cell r="N174">
            <v>0</v>
          </cell>
          <cell r="O174">
            <v>4951.8100000000004</v>
          </cell>
          <cell r="P174">
            <v>4951.8100000000004</v>
          </cell>
          <cell r="Q174">
            <v>0</v>
          </cell>
        </row>
        <row r="175">
          <cell r="A175">
            <v>66723</v>
          </cell>
          <cell r="B175" t="str">
            <v>Осциллограф С1-93</v>
          </cell>
          <cell r="C175">
            <v>66723</v>
          </cell>
          <cell r="D175" t="str">
            <v>01.05.1985 0:00:00</v>
          </cell>
          <cell r="E175">
            <v>0</v>
          </cell>
          <cell r="F175" t="str">
            <v>С-01059</v>
          </cell>
          <cell r="G175" t="str">
            <v>Нет</v>
          </cell>
          <cell r="H175" t="str">
            <v>Горбунов Александр Георгиевич</v>
          </cell>
          <cell r="I175" t="str">
            <v>Бюро материально-технического снабжения*</v>
          </cell>
          <cell r="J175">
            <v>4951.8100000000004</v>
          </cell>
          <cell r="K175">
            <v>4951.8100000000004</v>
          </cell>
          <cell r="L175">
            <v>0</v>
          </cell>
          <cell r="M175">
            <v>0</v>
          </cell>
          <cell r="N175">
            <v>0</v>
          </cell>
          <cell r="O175">
            <v>4951.8100000000004</v>
          </cell>
          <cell r="P175">
            <v>4951.8100000000004</v>
          </cell>
          <cell r="Q175">
            <v>0</v>
          </cell>
        </row>
        <row r="176">
          <cell r="A176" t="str">
            <v>А-0010857</v>
          </cell>
          <cell r="B176" t="str">
            <v>Осциллограф С1-99</v>
          </cell>
          <cell r="C176" t="str">
            <v>А-0010857</v>
          </cell>
          <cell r="D176" t="str">
            <v>02.10.2006 0:00:00</v>
          </cell>
          <cell r="E176">
            <v>0</v>
          </cell>
          <cell r="F176" t="str">
            <v>Р12015</v>
          </cell>
          <cell r="G176" t="str">
            <v>Нет</v>
          </cell>
          <cell r="H176" t="str">
            <v>Горбунов Александр Георгиевич</v>
          </cell>
          <cell r="I176" t="str">
            <v>Бюро материально-технического снабжения*</v>
          </cell>
          <cell r="J176">
            <v>26141.05</v>
          </cell>
          <cell r="K176">
            <v>26141.05</v>
          </cell>
          <cell r="L176">
            <v>0</v>
          </cell>
          <cell r="M176">
            <v>0</v>
          </cell>
          <cell r="N176">
            <v>0</v>
          </cell>
          <cell r="O176">
            <v>26141.05</v>
          </cell>
          <cell r="P176">
            <v>26141.05</v>
          </cell>
          <cell r="Q176">
            <v>0</v>
          </cell>
        </row>
        <row r="177">
          <cell r="A177">
            <v>66654</v>
          </cell>
          <cell r="B177" t="str">
            <v>Преобразователь частот ЯЗЧ -87</v>
          </cell>
          <cell r="C177">
            <v>66654</v>
          </cell>
          <cell r="D177" t="str">
            <v>01.12.1988 0:00:00</v>
          </cell>
          <cell r="E177">
            <v>0</v>
          </cell>
          <cell r="F177">
            <v>307004</v>
          </cell>
          <cell r="G177" t="str">
            <v>Нет</v>
          </cell>
          <cell r="H177" t="str">
            <v>Горбунов Александр Георгиевич</v>
          </cell>
          <cell r="I177" t="str">
            <v>Бюро материально-технического снабжения*</v>
          </cell>
          <cell r="J177">
            <v>2129.0700000000002</v>
          </cell>
          <cell r="K177">
            <v>2129.0700000000002</v>
          </cell>
          <cell r="L177">
            <v>0</v>
          </cell>
          <cell r="M177">
            <v>0</v>
          </cell>
          <cell r="N177">
            <v>0</v>
          </cell>
          <cell r="O177">
            <v>2129.0700000000002</v>
          </cell>
          <cell r="P177">
            <v>2129.0700000000002</v>
          </cell>
          <cell r="Q177">
            <v>0</v>
          </cell>
        </row>
        <row r="178">
          <cell r="A178">
            <v>66669</v>
          </cell>
          <cell r="B178" t="str">
            <v>Преобразователь частот ЯЗЧ -87</v>
          </cell>
          <cell r="C178">
            <v>66669</v>
          </cell>
          <cell r="D178" t="str">
            <v>01.04.1989 0:00:00</v>
          </cell>
          <cell r="E178">
            <v>0</v>
          </cell>
          <cell r="F178">
            <v>310199</v>
          </cell>
          <cell r="G178" t="str">
            <v>Нет</v>
          </cell>
          <cell r="H178" t="str">
            <v>Горбунов Александр Георгиевич</v>
          </cell>
          <cell r="I178" t="str">
            <v>Бюро материально-технического снабжения*</v>
          </cell>
          <cell r="J178">
            <v>2129.0700000000002</v>
          </cell>
          <cell r="K178">
            <v>2129.0700000000002</v>
          </cell>
          <cell r="L178">
            <v>0</v>
          </cell>
          <cell r="M178">
            <v>0</v>
          </cell>
          <cell r="N178">
            <v>0</v>
          </cell>
          <cell r="O178">
            <v>2129.0700000000002</v>
          </cell>
          <cell r="P178">
            <v>2129.0700000000002</v>
          </cell>
          <cell r="Q178">
            <v>0</v>
          </cell>
        </row>
        <row r="179">
          <cell r="A179">
            <v>66451</v>
          </cell>
          <cell r="B179" t="str">
            <v>Преобразователь частот ЯЗЧ -42</v>
          </cell>
          <cell r="C179">
            <v>66451</v>
          </cell>
          <cell r="D179" t="str">
            <v>01.12.1979 0:00:00</v>
          </cell>
          <cell r="E179">
            <v>0</v>
          </cell>
          <cell r="F179">
            <v>903212</v>
          </cell>
          <cell r="G179" t="str">
            <v>Нет</v>
          </cell>
          <cell r="H179" t="str">
            <v>Горбунов Александр Георгиевич</v>
          </cell>
          <cell r="I179" t="str">
            <v>Бюро материально-технического снабжения*</v>
          </cell>
          <cell r="J179">
            <v>2260.61</v>
          </cell>
          <cell r="K179">
            <v>2260.61</v>
          </cell>
          <cell r="L179">
            <v>0</v>
          </cell>
          <cell r="M179">
            <v>0</v>
          </cell>
          <cell r="N179">
            <v>0</v>
          </cell>
          <cell r="O179">
            <v>2260.61</v>
          </cell>
          <cell r="P179">
            <v>2260.61</v>
          </cell>
          <cell r="Q179">
            <v>0</v>
          </cell>
        </row>
        <row r="180">
          <cell r="A180">
            <v>66449</v>
          </cell>
          <cell r="B180" t="str">
            <v>Преобразователь частот ЯЗЧ -43</v>
          </cell>
          <cell r="C180">
            <v>66449</v>
          </cell>
          <cell r="D180" t="str">
            <v>01.12.1979 0:00:00</v>
          </cell>
          <cell r="E180">
            <v>0</v>
          </cell>
          <cell r="F180">
            <v>807195</v>
          </cell>
          <cell r="G180" t="str">
            <v>Нет</v>
          </cell>
          <cell r="H180" t="str">
            <v>Горбунов Александр Георгиевич</v>
          </cell>
          <cell r="I180" t="str">
            <v>Бюро материально-технического снабжения*</v>
          </cell>
          <cell r="J180">
            <v>2260.61</v>
          </cell>
          <cell r="K180">
            <v>2260.61</v>
          </cell>
          <cell r="L180">
            <v>0</v>
          </cell>
          <cell r="M180">
            <v>0</v>
          </cell>
          <cell r="N180">
            <v>0</v>
          </cell>
          <cell r="O180">
            <v>2260.61</v>
          </cell>
          <cell r="P180">
            <v>2260.61</v>
          </cell>
          <cell r="Q180">
            <v>0</v>
          </cell>
        </row>
        <row r="181">
          <cell r="A181">
            <v>66282</v>
          </cell>
          <cell r="B181" t="str">
            <v>Преобразователь частот ЯЗЧ -87</v>
          </cell>
          <cell r="C181">
            <v>66282</v>
          </cell>
          <cell r="D181" t="str">
            <v>01.05.1986 0:00:00</v>
          </cell>
          <cell r="E181">
            <v>0</v>
          </cell>
          <cell r="F181">
            <v>310154</v>
          </cell>
          <cell r="G181" t="str">
            <v>Нет</v>
          </cell>
          <cell r="H181" t="str">
            <v>Горбунов Александр Георгиевич</v>
          </cell>
          <cell r="I181" t="str">
            <v>Бюро материально-технического снабжения*</v>
          </cell>
          <cell r="J181">
            <v>2129.0700000000002</v>
          </cell>
          <cell r="K181">
            <v>2129.0700000000002</v>
          </cell>
          <cell r="L181">
            <v>0</v>
          </cell>
          <cell r="M181">
            <v>0</v>
          </cell>
          <cell r="N181">
            <v>0</v>
          </cell>
          <cell r="O181">
            <v>2129.0700000000002</v>
          </cell>
          <cell r="P181">
            <v>2129.0700000000002</v>
          </cell>
          <cell r="Q181">
            <v>0</v>
          </cell>
        </row>
        <row r="182">
          <cell r="A182">
            <v>66016</v>
          </cell>
          <cell r="B182" t="str">
            <v>Прибор П-603</v>
          </cell>
          <cell r="C182">
            <v>66016</v>
          </cell>
          <cell r="D182" t="str">
            <v>04.12.1988 0:00:00</v>
          </cell>
          <cell r="E182">
            <v>0</v>
          </cell>
          <cell r="F182">
            <v>16270036</v>
          </cell>
          <cell r="G182" t="str">
            <v>Нет</v>
          </cell>
          <cell r="H182" t="str">
            <v>Горбунов Александр Георгиевич</v>
          </cell>
          <cell r="I182" t="str">
            <v>Бюро материально-технического снабжения*</v>
          </cell>
          <cell r="J182">
            <v>9228.93</v>
          </cell>
          <cell r="K182">
            <v>9228.93</v>
          </cell>
          <cell r="L182">
            <v>0</v>
          </cell>
          <cell r="M182">
            <v>0</v>
          </cell>
          <cell r="N182">
            <v>0</v>
          </cell>
          <cell r="O182">
            <v>9228.93</v>
          </cell>
          <cell r="P182">
            <v>9228.93</v>
          </cell>
          <cell r="Q182">
            <v>0</v>
          </cell>
        </row>
        <row r="183">
          <cell r="A183">
            <v>66610</v>
          </cell>
          <cell r="B183" t="str">
            <v>Прибор П-604</v>
          </cell>
          <cell r="C183">
            <v>66610</v>
          </cell>
          <cell r="D183" t="str">
            <v>01.01.1988 0:00:00</v>
          </cell>
          <cell r="E183">
            <v>0</v>
          </cell>
          <cell r="F183" t="str">
            <v>607С0641</v>
          </cell>
          <cell r="G183" t="str">
            <v>Нет</v>
          </cell>
          <cell r="H183" t="str">
            <v>Горбунов Александр Георгиевич</v>
          </cell>
          <cell r="I183" t="str">
            <v>Бюро материально-технического снабжения*</v>
          </cell>
          <cell r="J183">
            <v>8157.68</v>
          </cell>
          <cell r="K183">
            <v>8157.68</v>
          </cell>
          <cell r="L183">
            <v>0</v>
          </cell>
          <cell r="M183">
            <v>0</v>
          </cell>
          <cell r="N183">
            <v>0</v>
          </cell>
          <cell r="O183">
            <v>8157.68</v>
          </cell>
          <cell r="P183">
            <v>8157.68</v>
          </cell>
          <cell r="Q183">
            <v>0</v>
          </cell>
        </row>
        <row r="184">
          <cell r="A184">
            <v>66576</v>
          </cell>
          <cell r="B184" t="str">
            <v>Прибор П-604</v>
          </cell>
          <cell r="C184">
            <v>66576</v>
          </cell>
          <cell r="D184" t="str">
            <v>01.10.1988 0:00:00</v>
          </cell>
          <cell r="E184">
            <v>0</v>
          </cell>
          <cell r="F184">
            <v>60741091</v>
          </cell>
          <cell r="G184" t="str">
            <v>Нет</v>
          </cell>
          <cell r="H184" t="str">
            <v>Горбунов Александр Георгиевич</v>
          </cell>
          <cell r="I184" t="str">
            <v>Бюро материально-технического снабжения*</v>
          </cell>
          <cell r="J184">
            <v>8157.68</v>
          </cell>
          <cell r="K184">
            <v>8157.68</v>
          </cell>
          <cell r="L184">
            <v>0</v>
          </cell>
          <cell r="M184">
            <v>0</v>
          </cell>
          <cell r="N184">
            <v>0</v>
          </cell>
          <cell r="O184">
            <v>8157.68</v>
          </cell>
          <cell r="P184">
            <v>8157.68</v>
          </cell>
          <cell r="Q184">
            <v>0</v>
          </cell>
        </row>
        <row r="185">
          <cell r="A185">
            <v>66117</v>
          </cell>
          <cell r="B185" t="str">
            <v>Прибор П-633</v>
          </cell>
          <cell r="C185">
            <v>66117</v>
          </cell>
          <cell r="D185" t="str">
            <v>01.01.1988 0:00:00</v>
          </cell>
          <cell r="E185">
            <v>0</v>
          </cell>
          <cell r="F185">
            <v>17</v>
          </cell>
          <cell r="G185" t="str">
            <v>Нет</v>
          </cell>
          <cell r="H185" t="str">
            <v>Горбунов Александр Георгиевич</v>
          </cell>
          <cell r="I185" t="str">
            <v>Бюро материально-технического снабжения*</v>
          </cell>
          <cell r="J185">
            <v>4482.24</v>
          </cell>
          <cell r="K185">
            <v>4482.24</v>
          </cell>
          <cell r="L185">
            <v>0</v>
          </cell>
          <cell r="M185">
            <v>0</v>
          </cell>
          <cell r="N185">
            <v>0</v>
          </cell>
          <cell r="O185">
            <v>4482.24</v>
          </cell>
          <cell r="P185">
            <v>4482.24</v>
          </cell>
          <cell r="Q185">
            <v>0</v>
          </cell>
        </row>
        <row r="186">
          <cell r="A186">
            <v>66096</v>
          </cell>
          <cell r="B186" t="str">
            <v>Прибор П-633</v>
          </cell>
          <cell r="C186">
            <v>66096</v>
          </cell>
          <cell r="D186" t="str">
            <v>01.01.1988 0:00:00</v>
          </cell>
          <cell r="E186">
            <v>0</v>
          </cell>
          <cell r="F186">
            <v>96</v>
          </cell>
          <cell r="G186" t="str">
            <v>Нет</v>
          </cell>
          <cell r="H186" t="str">
            <v>Горбунов Александр Георгиевич</v>
          </cell>
          <cell r="I186" t="str">
            <v>Бюро материально-технического снабжения*</v>
          </cell>
          <cell r="J186">
            <v>4482.24</v>
          </cell>
          <cell r="K186">
            <v>4482.24</v>
          </cell>
          <cell r="L186">
            <v>0</v>
          </cell>
          <cell r="M186">
            <v>0</v>
          </cell>
          <cell r="N186">
            <v>0</v>
          </cell>
          <cell r="O186">
            <v>4482.24</v>
          </cell>
          <cell r="P186">
            <v>4482.24</v>
          </cell>
          <cell r="Q186">
            <v>0</v>
          </cell>
        </row>
        <row r="187">
          <cell r="A187">
            <v>66020</v>
          </cell>
          <cell r="B187" t="str">
            <v>Прибор П-636</v>
          </cell>
          <cell r="C187">
            <v>66020</v>
          </cell>
          <cell r="D187" t="str">
            <v>01.01.1988 0:00:00</v>
          </cell>
          <cell r="E187">
            <v>0</v>
          </cell>
          <cell r="F187">
            <v>20</v>
          </cell>
          <cell r="G187" t="str">
            <v>Нет</v>
          </cell>
          <cell r="H187" t="str">
            <v>Горбунов Александр Георгиевич</v>
          </cell>
          <cell r="I187" t="str">
            <v>Бюро материально-технического снабжения*</v>
          </cell>
          <cell r="J187">
            <v>3585.79</v>
          </cell>
          <cell r="K187">
            <v>3585.79</v>
          </cell>
          <cell r="L187">
            <v>0</v>
          </cell>
          <cell r="M187">
            <v>0</v>
          </cell>
          <cell r="N187">
            <v>0</v>
          </cell>
          <cell r="O187">
            <v>3585.79</v>
          </cell>
          <cell r="P187">
            <v>3585.79</v>
          </cell>
          <cell r="Q187">
            <v>0</v>
          </cell>
        </row>
        <row r="188">
          <cell r="A188">
            <v>66159</v>
          </cell>
          <cell r="B188" t="str">
            <v>Прибор П-674</v>
          </cell>
          <cell r="C188">
            <v>66159</v>
          </cell>
          <cell r="D188" t="str">
            <v>01.01.1988 0:00:00</v>
          </cell>
          <cell r="E188">
            <v>0</v>
          </cell>
          <cell r="F188">
            <v>159</v>
          </cell>
          <cell r="G188" t="str">
            <v>Нет</v>
          </cell>
          <cell r="H188" t="str">
            <v>Горбунов Александр Георгиевич</v>
          </cell>
          <cell r="I188" t="str">
            <v>Бюро материально-технического снабжения*</v>
          </cell>
          <cell r="J188">
            <v>3585.79</v>
          </cell>
          <cell r="K188">
            <v>3585.79</v>
          </cell>
          <cell r="L188">
            <v>0</v>
          </cell>
          <cell r="M188">
            <v>0</v>
          </cell>
          <cell r="N188">
            <v>0</v>
          </cell>
          <cell r="O188">
            <v>3585.79</v>
          </cell>
          <cell r="P188">
            <v>3585.79</v>
          </cell>
          <cell r="Q188">
            <v>0</v>
          </cell>
        </row>
        <row r="189">
          <cell r="A189">
            <v>66035</v>
          </cell>
          <cell r="B189" t="str">
            <v>Прибор П-675</v>
          </cell>
          <cell r="C189">
            <v>66035</v>
          </cell>
          <cell r="D189" t="str">
            <v>01.01.1989 0:00:00</v>
          </cell>
          <cell r="E189">
            <v>0</v>
          </cell>
          <cell r="F189">
            <v>32140</v>
          </cell>
          <cell r="G189" t="str">
            <v>Нет</v>
          </cell>
          <cell r="H189" t="str">
            <v>Горбунов Александр Георгиевич</v>
          </cell>
          <cell r="I189" t="str">
            <v>Бюро материально-технического снабжения*</v>
          </cell>
          <cell r="J189">
            <v>27704.720000000001</v>
          </cell>
          <cell r="K189">
            <v>27704.720000000001</v>
          </cell>
          <cell r="L189">
            <v>0</v>
          </cell>
          <cell r="M189">
            <v>0</v>
          </cell>
          <cell r="N189">
            <v>0</v>
          </cell>
          <cell r="O189">
            <v>27704.720000000001</v>
          </cell>
          <cell r="P189">
            <v>27704.720000000001</v>
          </cell>
          <cell r="Q189">
            <v>0</v>
          </cell>
        </row>
        <row r="190">
          <cell r="A190">
            <v>66264</v>
          </cell>
          <cell r="B190" t="str">
            <v>Прибор РИП-3</v>
          </cell>
          <cell r="C190">
            <v>66264</v>
          </cell>
          <cell r="D190" t="str">
            <v>01.05.1985 0:00:00</v>
          </cell>
          <cell r="E190">
            <v>0</v>
          </cell>
          <cell r="F190" t="str">
            <v>0904043/8940</v>
          </cell>
          <cell r="G190" t="str">
            <v>Нет</v>
          </cell>
          <cell r="H190" t="str">
            <v>Горбунов Александр Георгиевич</v>
          </cell>
          <cell r="I190" t="str">
            <v>Бюро материально-технического снабжения*</v>
          </cell>
          <cell r="J190">
            <v>2677.08</v>
          </cell>
          <cell r="K190">
            <v>2677.08</v>
          </cell>
          <cell r="L190">
            <v>0</v>
          </cell>
          <cell r="M190">
            <v>0</v>
          </cell>
          <cell r="N190">
            <v>0</v>
          </cell>
          <cell r="O190">
            <v>2677.08</v>
          </cell>
          <cell r="P190">
            <v>2677.08</v>
          </cell>
          <cell r="Q190">
            <v>0</v>
          </cell>
        </row>
        <row r="191">
          <cell r="A191">
            <v>66305</v>
          </cell>
          <cell r="B191" t="str">
            <v>Прибор РИП-3</v>
          </cell>
          <cell r="C191">
            <v>66305</v>
          </cell>
          <cell r="D191" t="str">
            <v>01.08.1989 0:00:00</v>
          </cell>
          <cell r="E191">
            <v>0</v>
          </cell>
          <cell r="F191">
            <v>404121</v>
          </cell>
          <cell r="G191" t="str">
            <v>Нет</v>
          </cell>
          <cell r="H191" t="str">
            <v>Горбунов Александр Георгиевич</v>
          </cell>
          <cell r="I191" t="str">
            <v>Бюро материально-технического снабжения*</v>
          </cell>
          <cell r="J191">
            <v>2677.08</v>
          </cell>
          <cell r="K191">
            <v>2677.08</v>
          </cell>
          <cell r="L191">
            <v>0</v>
          </cell>
          <cell r="M191">
            <v>0</v>
          </cell>
          <cell r="N191">
            <v>0</v>
          </cell>
          <cell r="O191">
            <v>2677.08</v>
          </cell>
          <cell r="P191">
            <v>2677.08</v>
          </cell>
          <cell r="Q191">
            <v>0</v>
          </cell>
        </row>
        <row r="192">
          <cell r="A192">
            <v>66636</v>
          </cell>
          <cell r="B192" t="str">
            <v>Радио изм.прибор РИП-3</v>
          </cell>
          <cell r="C192">
            <v>66636</v>
          </cell>
          <cell r="D192" t="str">
            <v>01.01.1986 0:00:00</v>
          </cell>
          <cell r="E192">
            <v>0</v>
          </cell>
          <cell r="F192">
            <v>408034</v>
          </cell>
          <cell r="G192" t="str">
            <v>Нет</v>
          </cell>
          <cell r="H192" t="str">
            <v>Горбунов Александр Георгиевич</v>
          </cell>
          <cell r="I192" t="str">
            <v>Бюро материально-технического снабжения*</v>
          </cell>
          <cell r="J192">
            <v>2677.08</v>
          </cell>
          <cell r="K192">
            <v>2677.08</v>
          </cell>
          <cell r="L192">
            <v>0</v>
          </cell>
          <cell r="M192">
            <v>0</v>
          </cell>
          <cell r="N192">
            <v>0</v>
          </cell>
          <cell r="O192">
            <v>2677.08</v>
          </cell>
          <cell r="P192">
            <v>2677.08</v>
          </cell>
          <cell r="Q192">
            <v>0</v>
          </cell>
        </row>
        <row r="193">
          <cell r="A193">
            <v>16845</v>
          </cell>
          <cell r="B193" t="str">
            <v>РИП-3</v>
          </cell>
          <cell r="C193">
            <v>16845</v>
          </cell>
          <cell r="D193" t="str">
            <v>01.05.1987 0:00:00</v>
          </cell>
          <cell r="E193">
            <v>0</v>
          </cell>
          <cell r="F193">
            <v>0</v>
          </cell>
          <cell r="G193" t="str">
            <v>Нет</v>
          </cell>
          <cell r="H193" t="str">
            <v>Горбунов Александр Георгиевич</v>
          </cell>
          <cell r="I193" t="str">
            <v>Бюро материально-технического снабжения*</v>
          </cell>
          <cell r="J193">
            <v>3476.05</v>
          </cell>
          <cell r="K193">
            <v>3476.05</v>
          </cell>
          <cell r="L193">
            <v>0</v>
          </cell>
          <cell r="M193">
            <v>0</v>
          </cell>
          <cell r="N193">
            <v>0</v>
          </cell>
          <cell r="O193">
            <v>3476.05</v>
          </cell>
          <cell r="P193">
            <v>3476.05</v>
          </cell>
          <cell r="Q193">
            <v>0</v>
          </cell>
        </row>
        <row r="194">
          <cell r="A194">
            <v>16771</v>
          </cell>
          <cell r="B194" t="str">
            <v>Теодолит 2Т-5К</v>
          </cell>
          <cell r="C194">
            <v>16771</v>
          </cell>
          <cell r="D194" t="str">
            <v>01.01.1983 0:00:00</v>
          </cell>
          <cell r="E194">
            <v>0</v>
          </cell>
          <cell r="F194">
            <v>47450</v>
          </cell>
          <cell r="G194" t="str">
            <v>Нет</v>
          </cell>
          <cell r="H194" t="str">
            <v>Горбунов Александр Георгиевич</v>
          </cell>
          <cell r="I194" t="str">
            <v>Бюро материально-технического снабжения*</v>
          </cell>
          <cell r="J194">
            <v>1866.87</v>
          </cell>
          <cell r="K194">
            <v>1866.87</v>
          </cell>
          <cell r="L194">
            <v>0</v>
          </cell>
          <cell r="M194">
            <v>0</v>
          </cell>
          <cell r="N194">
            <v>0</v>
          </cell>
          <cell r="O194">
            <v>1866.87</v>
          </cell>
          <cell r="P194">
            <v>1866.87</v>
          </cell>
          <cell r="Q194">
            <v>0</v>
          </cell>
        </row>
        <row r="195">
          <cell r="A195">
            <v>16732</v>
          </cell>
          <cell r="B195" t="str">
            <v>Установка Д1-14/1</v>
          </cell>
          <cell r="C195">
            <v>16732</v>
          </cell>
          <cell r="D195" t="str">
            <v>01.01.1982 0:00:00</v>
          </cell>
          <cell r="E195">
            <v>0</v>
          </cell>
          <cell r="F195">
            <v>1061</v>
          </cell>
          <cell r="G195" t="str">
            <v>Нет</v>
          </cell>
          <cell r="H195" t="str">
            <v>Горбунов Александр Георгиевич</v>
          </cell>
          <cell r="I195" t="str">
            <v>Бюро материально-технического снабжения*</v>
          </cell>
          <cell r="J195">
            <v>6992.29</v>
          </cell>
          <cell r="K195">
            <v>6992.29</v>
          </cell>
          <cell r="L195">
            <v>0</v>
          </cell>
          <cell r="M195">
            <v>0</v>
          </cell>
          <cell r="N195">
            <v>0</v>
          </cell>
          <cell r="O195">
            <v>6992.29</v>
          </cell>
          <cell r="P195">
            <v>6992.29</v>
          </cell>
          <cell r="Q195">
            <v>0</v>
          </cell>
        </row>
        <row r="196">
          <cell r="A196">
            <v>66540</v>
          </cell>
          <cell r="B196" t="str">
            <v>Установка для пов.ат Д1-14/1</v>
          </cell>
          <cell r="C196">
            <v>66540</v>
          </cell>
          <cell r="D196" t="str">
            <v>01.04.1985 0:00:00</v>
          </cell>
          <cell r="E196">
            <v>0</v>
          </cell>
          <cell r="F196">
            <v>9417</v>
          </cell>
          <cell r="G196" t="str">
            <v>Нет</v>
          </cell>
          <cell r="H196" t="str">
            <v>Горбунов Александр Георгиевич</v>
          </cell>
          <cell r="I196" t="str">
            <v>Бюро материально-технического снабжения*</v>
          </cell>
          <cell r="J196">
            <v>12781.3</v>
          </cell>
          <cell r="K196">
            <v>12781.3</v>
          </cell>
          <cell r="L196">
            <v>0</v>
          </cell>
          <cell r="M196">
            <v>0</v>
          </cell>
          <cell r="N196">
            <v>0</v>
          </cell>
          <cell r="O196">
            <v>12781.3</v>
          </cell>
          <cell r="P196">
            <v>12781.3</v>
          </cell>
          <cell r="Q196">
            <v>0</v>
          </cell>
        </row>
        <row r="197">
          <cell r="A197">
            <v>66450</v>
          </cell>
          <cell r="B197" t="str">
            <v>Частометр Ч2-36А</v>
          </cell>
          <cell r="C197">
            <v>66450</v>
          </cell>
          <cell r="D197" t="str">
            <v>01.12.1979 0:00:00</v>
          </cell>
          <cell r="E197">
            <v>0</v>
          </cell>
          <cell r="F197">
            <v>12515</v>
          </cell>
          <cell r="G197" t="str">
            <v>Нет</v>
          </cell>
          <cell r="H197" t="str">
            <v>Горбунов Александр Георгиевич</v>
          </cell>
          <cell r="I197" t="str">
            <v>Бюро материально-технического снабжения*</v>
          </cell>
          <cell r="J197">
            <v>1370.49</v>
          </cell>
          <cell r="K197">
            <v>1370.49</v>
          </cell>
          <cell r="L197">
            <v>0</v>
          </cell>
          <cell r="M197">
            <v>0</v>
          </cell>
          <cell r="N197">
            <v>0</v>
          </cell>
          <cell r="O197">
            <v>1370.49</v>
          </cell>
          <cell r="P197">
            <v>1370.49</v>
          </cell>
          <cell r="Q197">
            <v>0</v>
          </cell>
        </row>
        <row r="198">
          <cell r="A198">
            <v>66619</v>
          </cell>
          <cell r="B198" t="str">
            <v>Частометр Ч2-37А</v>
          </cell>
          <cell r="C198">
            <v>66619</v>
          </cell>
          <cell r="D198" t="str">
            <v>01.08.1985 0:00:00</v>
          </cell>
          <cell r="E198">
            <v>0</v>
          </cell>
          <cell r="F198">
            <v>3871</v>
          </cell>
          <cell r="G198" t="str">
            <v>Нет</v>
          </cell>
          <cell r="H198" t="str">
            <v>Горбунов Александр Георгиевич</v>
          </cell>
          <cell r="I198" t="str">
            <v>Бюро материально-технического снабжения*</v>
          </cell>
          <cell r="J198">
            <v>1129.6400000000001</v>
          </cell>
          <cell r="K198">
            <v>1129.6400000000001</v>
          </cell>
          <cell r="L198">
            <v>0</v>
          </cell>
          <cell r="M198">
            <v>0</v>
          </cell>
          <cell r="N198">
            <v>0</v>
          </cell>
          <cell r="O198">
            <v>1129.6400000000001</v>
          </cell>
          <cell r="P198">
            <v>1129.6400000000001</v>
          </cell>
          <cell r="Q198">
            <v>0</v>
          </cell>
        </row>
        <row r="199">
          <cell r="A199">
            <v>16713</v>
          </cell>
          <cell r="B199" t="str">
            <v>Частометр Ч3-32</v>
          </cell>
          <cell r="C199">
            <v>16713</v>
          </cell>
          <cell r="D199" t="str">
            <v>01.01.1980 0:00:00</v>
          </cell>
          <cell r="E199">
            <v>0</v>
          </cell>
          <cell r="F199" t="str">
            <v>П-12020</v>
          </cell>
          <cell r="G199" t="str">
            <v>Нет</v>
          </cell>
          <cell r="H199" t="str">
            <v>Горбунов Александр Георгиевич</v>
          </cell>
          <cell r="I199" t="str">
            <v>Бюро материально-технического снабжения*</v>
          </cell>
          <cell r="J199">
            <v>2660.11</v>
          </cell>
          <cell r="K199">
            <v>2660.11</v>
          </cell>
          <cell r="L199">
            <v>0</v>
          </cell>
          <cell r="M199">
            <v>0</v>
          </cell>
          <cell r="N199">
            <v>0</v>
          </cell>
          <cell r="O199">
            <v>2660.11</v>
          </cell>
          <cell r="P199">
            <v>2660.11</v>
          </cell>
          <cell r="Q199">
            <v>0</v>
          </cell>
        </row>
        <row r="200">
          <cell r="A200">
            <v>16737</v>
          </cell>
          <cell r="B200" t="str">
            <v>Частометр Ч3-34</v>
          </cell>
          <cell r="C200">
            <v>16737</v>
          </cell>
          <cell r="D200" t="str">
            <v>01.01.1982 0:00:00</v>
          </cell>
          <cell r="E200">
            <v>0</v>
          </cell>
          <cell r="F200" t="str">
            <v>Э07856</v>
          </cell>
          <cell r="G200" t="str">
            <v>Нет</v>
          </cell>
          <cell r="H200" t="str">
            <v>Горбунов Александр Георгиевич</v>
          </cell>
          <cell r="I200" t="str">
            <v>Бюро материально-технического снабжения*</v>
          </cell>
          <cell r="J200">
            <v>3496.15</v>
          </cell>
          <cell r="K200">
            <v>3496.15</v>
          </cell>
          <cell r="L200">
            <v>0</v>
          </cell>
          <cell r="M200">
            <v>0</v>
          </cell>
          <cell r="N200">
            <v>0</v>
          </cell>
          <cell r="O200">
            <v>3496.15</v>
          </cell>
          <cell r="P200">
            <v>3496.15</v>
          </cell>
          <cell r="Q200">
            <v>0</v>
          </cell>
        </row>
        <row r="201">
          <cell r="A201">
            <v>16903</v>
          </cell>
          <cell r="B201" t="str">
            <v>Частометр Ч3-34</v>
          </cell>
          <cell r="C201">
            <v>16903</v>
          </cell>
          <cell r="D201" t="str">
            <v>01.01.1984 0:00:00</v>
          </cell>
          <cell r="E201">
            <v>0</v>
          </cell>
          <cell r="F201">
            <v>110016</v>
          </cell>
          <cell r="G201" t="str">
            <v>Нет</v>
          </cell>
          <cell r="H201" t="str">
            <v>Горбунов Александр Георгиевич</v>
          </cell>
          <cell r="I201" t="str">
            <v>Бюро материально-технического снабжения*</v>
          </cell>
          <cell r="J201">
            <v>2800</v>
          </cell>
          <cell r="K201">
            <v>2800</v>
          </cell>
          <cell r="L201">
            <v>0</v>
          </cell>
          <cell r="M201">
            <v>0</v>
          </cell>
          <cell r="N201">
            <v>0</v>
          </cell>
          <cell r="O201">
            <v>2800</v>
          </cell>
          <cell r="P201">
            <v>2800</v>
          </cell>
          <cell r="Q201">
            <v>0</v>
          </cell>
        </row>
        <row r="202">
          <cell r="A202">
            <v>66517</v>
          </cell>
          <cell r="B202" t="str">
            <v>Частометр Ч3-36</v>
          </cell>
          <cell r="C202">
            <v>66517</v>
          </cell>
          <cell r="D202" t="str">
            <v>01.11.1981 0:00:00</v>
          </cell>
          <cell r="E202">
            <v>0</v>
          </cell>
          <cell r="F202">
            <v>6073</v>
          </cell>
          <cell r="G202" t="str">
            <v>Нет</v>
          </cell>
          <cell r="H202" t="str">
            <v>Горбунов Александр Георгиевич</v>
          </cell>
          <cell r="I202" t="str">
            <v>Бюро материально-технического снабжения*</v>
          </cell>
          <cell r="J202">
            <v>2444.96</v>
          </cell>
          <cell r="K202">
            <v>2444.96</v>
          </cell>
          <cell r="L202">
            <v>0</v>
          </cell>
          <cell r="M202">
            <v>0</v>
          </cell>
          <cell r="N202">
            <v>0</v>
          </cell>
          <cell r="O202">
            <v>2444.96</v>
          </cell>
          <cell r="P202">
            <v>2444.96</v>
          </cell>
          <cell r="Q202">
            <v>0</v>
          </cell>
        </row>
        <row r="203">
          <cell r="A203">
            <v>66276</v>
          </cell>
          <cell r="B203" t="str">
            <v>Частометр Ч3-38</v>
          </cell>
          <cell r="C203">
            <v>66276</v>
          </cell>
          <cell r="D203" t="str">
            <v>01.11.1975 0:00:00</v>
          </cell>
          <cell r="E203">
            <v>0</v>
          </cell>
          <cell r="F203">
            <v>411215</v>
          </cell>
          <cell r="G203" t="str">
            <v>Нет</v>
          </cell>
          <cell r="H203" t="str">
            <v>Горбунов Александр Георгиевич</v>
          </cell>
          <cell r="I203" t="str">
            <v>Бюро материально-технического снабжения*</v>
          </cell>
          <cell r="J203">
            <v>4408.18</v>
          </cell>
          <cell r="K203">
            <v>4408.18</v>
          </cell>
          <cell r="L203">
            <v>0</v>
          </cell>
          <cell r="M203">
            <v>0</v>
          </cell>
          <cell r="N203">
            <v>0</v>
          </cell>
          <cell r="O203">
            <v>4408.18</v>
          </cell>
          <cell r="P203">
            <v>4408.18</v>
          </cell>
          <cell r="Q203">
            <v>0</v>
          </cell>
        </row>
        <row r="204">
          <cell r="A204">
            <v>16904</v>
          </cell>
          <cell r="B204" t="str">
            <v>Частометр Ч3-38</v>
          </cell>
          <cell r="C204">
            <v>16904</v>
          </cell>
          <cell r="D204" t="str">
            <v>01.01.1984 0:00:00</v>
          </cell>
          <cell r="E204">
            <v>0</v>
          </cell>
          <cell r="F204">
            <v>411215</v>
          </cell>
          <cell r="G204" t="str">
            <v>Нет</v>
          </cell>
          <cell r="H204" t="str">
            <v>Горбунов Александр Георгиевич</v>
          </cell>
          <cell r="I204" t="str">
            <v>Бюро материально-технического снабжения*</v>
          </cell>
          <cell r="J204">
            <v>2800</v>
          </cell>
          <cell r="K204">
            <v>2800</v>
          </cell>
          <cell r="L204">
            <v>0</v>
          </cell>
          <cell r="M204">
            <v>0</v>
          </cell>
          <cell r="N204">
            <v>0</v>
          </cell>
          <cell r="O204">
            <v>2800</v>
          </cell>
          <cell r="P204">
            <v>2800</v>
          </cell>
          <cell r="Q204">
            <v>0</v>
          </cell>
        </row>
        <row r="205">
          <cell r="A205">
            <v>66608</v>
          </cell>
          <cell r="B205" t="str">
            <v>Частометр Ч3-44</v>
          </cell>
          <cell r="C205">
            <v>66608</v>
          </cell>
          <cell r="D205" t="str">
            <v>01.05.1985 0:00:00</v>
          </cell>
          <cell r="E205">
            <v>0</v>
          </cell>
          <cell r="F205">
            <v>5137</v>
          </cell>
          <cell r="G205" t="str">
            <v>Нет</v>
          </cell>
          <cell r="H205" t="str">
            <v>Горбунов Александр Георгиевич</v>
          </cell>
          <cell r="I205" t="str">
            <v>Бюро материально-технического снабжения*</v>
          </cell>
          <cell r="J205">
            <v>1384.63</v>
          </cell>
          <cell r="K205">
            <v>1384.63</v>
          </cell>
          <cell r="L205">
            <v>0</v>
          </cell>
          <cell r="M205">
            <v>0</v>
          </cell>
          <cell r="N205">
            <v>0</v>
          </cell>
          <cell r="O205">
            <v>1384.63</v>
          </cell>
          <cell r="P205">
            <v>1384.63</v>
          </cell>
          <cell r="Q205">
            <v>0</v>
          </cell>
        </row>
        <row r="206">
          <cell r="A206">
            <v>66761</v>
          </cell>
          <cell r="B206" t="str">
            <v>Частометр Ч3-45</v>
          </cell>
          <cell r="C206">
            <v>66761</v>
          </cell>
          <cell r="D206" t="str">
            <v>01.01.1989 0:00:00</v>
          </cell>
          <cell r="E206">
            <v>0</v>
          </cell>
          <cell r="F206">
            <v>1763</v>
          </cell>
          <cell r="G206" t="str">
            <v>Нет</v>
          </cell>
          <cell r="H206" t="str">
            <v>Горбунов Александр Георгиевич</v>
          </cell>
          <cell r="I206" t="str">
            <v>Бюро материально-технического снабжения*</v>
          </cell>
          <cell r="J206">
            <v>2383.06</v>
          </cell>
          <cell r="K206">
            <v>2383.06</v>
          </cell>
          <cell r="L206">
            <v>0</v>
          </cell>
          <cell r="M206">
            <v>0</v>
          </cell>
          <cell r="N206">
            <v>0</v>
          </cell>
          <cell r="O206">
            <v>2383.06</v>
          </cell>
          <cell r="P206">
            <v>2383.06</v>
          </cell>
          <cell r="Q206">
            <v>0</v>
          </cell>
        </row>
        <row r="207">
          <cell r="A207">
            <v>16767</v>
          </cell>
          <cell r="B207" t="str">
            <v>Частометр Ч3-45</v>
          </cell>
          <cell r="C207">
            <v>16767</v>
          </cell>
          <cell r="D207" t="str">
            <v>01.01.1983 0:00:00</v>
          </cell>
          <cell r="E207">
            <v>0</v>
          </cell>
          <cell r="F207">
            <v>725</v>
          </cell>
          <cell r="G207" t="str">
            <v>Нет</v>
          </cell>
          <cell r="H207" t="str">
            <v>Горбунов Александр Георгиевич</v>
          </cell>
          <cell r="I207" t="str">
            <v>Бюро материально-технического снабжения*</v>
          </cell>
          <cell r="J207">
            <v>2136.5300000000002</v>
          </cell>
          <cell r="K207">
            <v>2136.5300000000002</v>
          </cell>
          <cell r="L207">
            <v>0</v>
          </cell>
          <cell r="M207">
            <v>0</v>
          </cell>
          <cell r="N207">
            <v>0</v>
          </cell>
          <cell r="O207">
            <v>2136.5300000000002</v>
          </cell>
          <cell r="P207">
            <v>2136.5300000000002</v>
          </cell>
          <cell r="Q207">
            <v>0</v>
          </cell>
        </row>
        <row r="208">
          <cell r="A208">
            <v>66589</v>
          </cell>
          <cell r="B208" t="str">
            <v>Частометр Ч3-45</v>
          </cell>
          <cell r="C208">
            <v>66589</v>
          </cell>
          <cell r="D208" t="str">
            <v>01.11.1984 0:00:00</v>
          </cell>
          <cell r="E208">
            <v>0</v>
          </cell>
          <cell r="F208">
            <v>2624</v>
          </cell>
          <cell r="G208" t="str">
            <v>Нет</v>
          </cell>
          <cell r="H208" t="str">
            <v>Горбунов Александр Георгиевич</v>
          </cell>
          <cell r="I208" t="str">
            <v>Бюро материально-технического снабжения*</v>
          </cell>
          <cell r="J208">
            <v>2383.06</v>
          </cell>
          <cell r="K208">
            <v>2383.06</v>
          </cell>
          <cell r="L208">
            <v>0</v>
          </cell>
          <cell r="M208">
            <v>0</v>
          </cell>
          <cell r="N208">
            <v>0</v>
          </cell>
          <cell r="O208">
            <v>2383.06</v>
          </cell>
          <cell r="P208">
            <v>2383.06</v>
          </cell>
          <cell r="Q208">
            <v>0</v>
          </cell>
        </row>
        <row r="209">
          <cell r="A209">
            <v>66655</v>
          </cell>
          <cell r="B209" t="str">
            <v>Частометр Ч3-45</v>
          </cell>
          <cell r="C209">
            <v>66655</v>
          </cell>
          <cell r="D209" t="str">
            <v>01.01.1989 0:00:00</v>
          </cell>
          <cell r="E209">
            <v>0</v>
          </cell>
          <cell r="F209">
            <v>7067</v>
          </cell>
          <cell r="G209" t="str">
            <v>Нет</v>
          </cell>
          <cell r="H209" t="str">
            <v>Горбунов Александр Георгиевич</v>
          </cell>
          <cell r="I209" t="str">
            <v>Бюро материально-технического снабжения*</v>
          </cell>
          <cell r="J209">
            <v>2383.06</v>
          </cell>
          <cell r="K209">
            <v>2383.06</v>
          </cell>
          <cell r="L209">
            <v>0</v>
          </cell>
          <cell r="M209">
            <v>0</v>
          </cell>
          <cell r="N209">
            <v>0</v>
          </cell>
          <cell r="O209">
            <v>2383.06</v>
          </cell>
          <cell r="P209">
            <v>2383.06</v>
          </cell>
          <cell r="Q209">
            <v>0</v>
          </cell>
        </row>
        <row r="210">
          <cell r="A210">
            <v>66266</v>
          </cell>
          <cell r="B210" t="str">
            <v>Частометр Ч3-46</v>
          </cell>
          <cell r="C210">
            <v>66266</v>
          </cell>
          <cell r="D210" t="str">
            <v>01.03.1985 0:00:00</v>
          </cell>
          <cell r="E210">
            <v>0</v>
          </cell>
          <cell r="F210">
            <v>767</v>
          </cell>
          <cell r="G210" t="str">
            <v>Нет</v>
          </cell>
          <cell r="H210" t="str">
            <v>Горбунов Александр Георгиевич</v>
          </cell>
          <cell r="I210" t="str">
            <v>Бюро материально-технического снабжения*</v>
          </cell>
          <cell r="J210">
            <v>2383.06</v>
          </cell>
          <cell r="K210">
            <v>2383.06</v>
          </cell>
          <cell r="L210">
            <v>0</v>
          </cell>
          <cell r="M210">
            <v>0</v>
          </cell>
          <cell r="N210">
            <v>0</v>
          </cell>
          <cell r="O210">
            <v>2383.06</v>
          </cell>
          <cell r="P210">
            <v>2383.06</v>
          </cell>
          <cell r="Q210">
            <v>0</v>
          </cell>
        </row>
        <row r="211">
          <cell r="A211">
            <v>16804</v>
          </cell>
          <cell r="B211" t="str">
            <v>Частометр Ч3-46</v>
          </cell>
          <cell r="C211">
            <v>16804</v>
          </cell>
          <cell r="D211" t="str">
            <v>01.10.1985 0:00:00</v>
          </cell>
          <cell r="E211">
            <v>0</v>
          </cell>
          <cell r="F211">
            <v>554</v>
          </cell>
          <cell r="G211" t="str">
            <v>Нет</v>
          </cell>
          <cell r="H211" t="str">
            <v>Горбунов Александр Георгиевич</v>
          </cell>
          <cell r="I211" t="str">
            <v>Бюро материально-технического снабжения*</v>
          </cell>
          <cell r="J211">
            <v>2136.5300000000002</v>
          </cell>
          <cell r="K211">
            <v>2136.5300000000002</v>
          </cell>
          <cell r="L211">
            <v>0</v>
          </cell>
          <cell r="M211">
            <v>0</v>
          </cell>
          <cell r="N211">
            <v>0</v>
          </cell>
          <cell r="O211">
            <v>2136.5300000000002</v>
          </cell>
          <cell r="P211">
            <v>2136.5300000000002</v>
          </cell>
          <cell r="Q211">
            <v>0</v>
          </cell>
        </row>
        <row r="212">
          <cell r="A212">
            <v>66530</v>
          </cell>
          <cell r="B212" t="str">
            <v>Частометр Ч3-46</v>
          </cell>
          <cell r="C212">
            <v>66530</v>
          </cell>
          <cell r="D212" t="str">
            <v>01.11.1981 0:00:00</v>
          </cell>
          <cell r="E212">
            <v>0</v>
          </cell>
          <cell r="F212">
            <v>405</v>
          </cell>
          <cell r="G212" t="str">
            <v>Нет</v>
          </cell>
          <cell r="H212" t="str">
            <v>Горбунов Александр Георгиевич</v>
          </cell>
          <cell r="I212" t="str">
            <v>Бюро материально-технического снабжения*</v>
          </cell>
          <cell r="J212">
            <v>2383.06</v>
          </cell>
          <cell r="K212">
            <v>2383.06</v>
          </cell>
          <cell r="L212">
            <v>0</v>
          </cell>
          <cell r="M212">
            <v>0</v>
          </cell>
          <cell r="N212">
            <v>0</v>
          </cell>
          <cell r="O212">
            <v>2383.06</v>
          </cell>
          <cell r="P212">
            <v>2383.06</v>
          </cell>
          <cell r="Q212">
            <v>0</v>
          </cell>
        </row>
        <row r="213">
          <cell r="A213">
            <v>66652</v>
          </cell>
          <cell r="B213" t="str">
            <v>Частометр Ч3-46</v>
          </cell>
          <cell r="C213">
            <v>66652</v>
          </cell>
          <cell r="D213" t="str">
            <v>01.12.1988 0:00:00</v>
          </cell>
          <cell r="E213">
            <v>0</v>
          </cell>
          <cell r="F213">
            <v>1153</v>
          </cell>
          <cell r="G213" t="str">
            <v>Нет</v>
          </cell>
          <cell r="H213" t="str">
            <v>Горбунов Александр Георгиевич</v>
          </cell>
          <cell r="I213" t="str">
            <v>Бюро материально-технического снабжения*</v>
          </cell>
          <cell r="J213">
            <v>2383.06</v>
          </cell>
          <cell r="K213">
            <v>2383.06</v>
          </cell>
          <cell r="L213">
            <v>0</v>
          </cell>
          <cell r="M213">
            <v>0</v>
          </cell>
          <cell r="N213">
            <v>0</v>
          </cell>
          <cell r="O213">
            <v>2383.06</v>
          </cell>
          <cell r="P213">
            <v>2383.06</v>
          </cell>
          <cell r="Q213">
            <v>0</v>
          </cell>
        </row>
        <row r="214">
          <cell r="A214">
            <v>16907</v>
          </cell>
          <cell r="B214" t="str">
            <v>Частометр Ч3-51</v>
          </cell>
          <cell r="C214">
            <v>16907</v>
          </cell>
          <cell r="D214" t="str">
            <v>01.01.1984 0:00:00</v>
          </cell>
          <cell r="E214">
            <v>0</v>
          </cell>
          <cell r="F214">
            <v>217</v>
          </cell>
          <cell r="G214" t="str">
            <v>Нет</v>
          </cell>
          <cell r="H214" t="str">
            <v>Горбунов Александр Георгиевич</v>
          </cell>
          <cell r="I214" t="str">
            <v>Бюро материально-технического снабжения*</v>
          </cell>
          <cell r="J214">
            <v>2800</v>
          </cell>
          <cell r="K214">
            <v>2800</v>
          </cell>
          <cell r="L214">
            <v>0</v>
          </cell>
          <cell r="M214">
            <v>0</v>
          </cell>
          <cell r="N214">
            <v>0</v>
          </cell>
          <cell r="O214">
            <v>2800</v>
          </cell>
          <cell r="P214">
            <v>2800</v>
          </cell>
          <cell r="Q214">
            <v>0</v>
          </cell>
        </row>
        <row r="215">
          <cell r="A215">
            <v>66252</v>
          </cell>
          <cell r="B215" t="str">
            <v>Частометр Ч3-54</v>
          </cell>
          <cell r="C215">
            <v>66252</v>
          </cell>
          <cell r="D215" t="str">
            <v>01.03.1985 0:00:00</v>
          </cell>
          <cell r="E215">
            <v>0</v>
          </cell>
          <cell r="F215">
            <v>406338</v>
          </cell>
          <cell r="G215" t="str">
            <v>Нет</v>
          </cell>
          <cell r="H215" t="str">
            <v>Горбунов Александр Георгиевич</v>
          </cell>
          <cell r="I215" t="str">
            <v>Бюро материально-технического снабжения*</v>
          </cell>
          <cell r="J215">
            <v>3713.86</v>
          </cell>
          <cell r="K215">
            <v>3713.86</v>
          </cell>
          <cell r="L215">
            <v>0</v>
          </cell>
          <cell r="M215">
            <v>0</v>
          </cell>
          <cell r="N215">
            <v>0</v>
          </cell>
          <cell r="O215">
            <v>3713.86</v>
          </cell>
          <cell r="P215">
            <v>3713.86</v>
          </cell>
          <cell r="Q215">
            <v>0</v>
          </cell>
        </row>
        <row r="216">
          <cell r="A216">
            <v>66259</v>
          </cell>
          <cell r="B216" t="str">
            <v>Частометр Ч3-54</v>
          </cell>
          <cell r="C216">
            <v>66259</v>
          </cell>
          <cell r="D216" t="str">
            <v>01.03.1985 0:00:00</v>
          </cell>
          <cell r="E216">
            <v>0</v>
          </cell>
          <cell r="F216">
            <v>5334</v>
          </cell>
          <cell r="G216" t="str">
            <v>Нет</v>
          </cell>
          <cell r="H216" t="str">
            <v>Горбунов Александр Георгиевич</v>
          </cell>
          <cell r="I216" t="str">
            <v>Бюро материально-технического снабжения*</v>
          </cell>
          <cell r="J216">
            <v>2383.06</v>
          </cell>
          <cell r="K216">
            <v>2383.06</v>
          </cell>
          <cell r="L216">
            <v>0</v>
          </cell>
          <cell r="M216">
            <v>0</v>
          </cell>
          <cell r="N216">
            <v>0</v>
          </cell>
          <cell r="O216">
            <v>2383.06</v>
          </cell>
          <cell r="P216">
            <v>2383.06</v>
          </cell>
          <cell r="Q216">
            <v>0</v>
          </cell>
        </row>
        <row r="217">
          <cell r="A217">
            <v>66739</v>
          </cell>
          <cell r="B217" t="str">
            <v>Частометр Ч3-57</v>
          </cell>
          <cell r="C217">
            <v>66739</v>
          </cell>
          <cell r="D217" t="str">
            <v>01.03.1986 0:00:00</v>
          </cell>
          <cell r="E217">
            <v>0</v>
          </cell>
          <cell r="F217">
            <v>405494</v>
          </cell>
          <cell r="G217" t="str">
            <v>Нет</v>
          </cell>
          <cell r="H217" t="str">
            <v>Горбунов Александр Георгиевич</v>
          </cell>
          <cell r="I217" t="str">
            <v>Бюро материально-технического снабжения*</v>
          </cell>
          <cell r="J217">
            <v>2970.59</v>
          </cell>
          <cell r="K217">
            <v>2970.59</v>
          </cell>
          <cell r="L217">
            <v>0</v>
          </cell>
          <cell r="M217">
            <v>0</v>
          </cell>
          <cell r="N217">
            <v>0</v>
          </cell>
          <cell r="O217">
            <v>2970.59</v>
          </cell>
          <cell r="P217">
            <v>2970.59</v>
          </cell>
          <cell r="Q217">
            <v>0</v>
          </cell>
        </row>
        <row r="218">
          <cell r="A218">
            <v>66735</v>
          </cell>
          <cell r="B218" t="str">
            <v>Частометр Ч3-57</v>
          </cell>
          <cell r="C218">
            <v>66735</v>
          </cell>
          <cell r="D218" t="str">
            <v>01.03.1986 0:00:00</v>
          </cell>
          <cell r="E218">
            <v>0</v>
          </cell>
          <cell r="F218">
            <v>3071397</v>
          </cell>
          <cell r="G218" t="str">
            <v>Нет</v>
          </cell>
          <cell r="H218" t="str">
            <v>Горбунов Александр Георгиевич</v>
          </cell>
          <cell r="I218" t="str">
            <v>Бюро материально-технического снабжения*</v>
          </cell>
          <cell r="J218">
            <v>2970.58</v>
          </cell>
          <cell r="K218">
            <v>2970.58</v>
          </cell>
          <cell r="L218">
            <v>0</v>
          </cell>
          <cell r="M218">
            <v>0</v>
          </cell>
          <cell r="N218">
            <v>0</v>
          </cell>
          <cell r="O218">
            <v>2970.58</v>
          </cell>
          <cell r="P218">
            <v>2970.58</v>
          </cell>
          <cell r="Q218">
            <v>0</v>
          </cell>
        </row>
        <row r="219">
          <cell r="A219">
            <v>66721</v>
          </cell>
          <cell r="B219" t="str">
            <v>Частометр Ч3-57</v>
          </cell>
          <cell r="C219">
            <v>66721</v>
          </cell>
          <cell r="D219" t="str">
            <v>01.05.1985 0:00:00</v>
          </cell>
          <cell r="E219">
            <v>0</v>
          </cell>
          <cell r="F219">
            <v>406153</v>
          </cell>
          <cell r="G219" t="str">
            <v>Нет</v>
          </cell>
          <cell r="H219" t="str">
            <v>Горбунов Александр Георгиевич</v>
          </cell>
          <cell r="I219" t="str">
            <v>Бюро материально-технического снабжения*</v>
          </cell>
          <cell r="J219">
            <v>2971.08</v>
          </cell>
          <cell r="K219">
            <v>2971.08</v>
          </cell>
          <cell r="L219">
            <v>0</v>
          </cell>
          <cell r="M219">
            <v>0</v>
          </cell>
          <cell r="N219">
            <v>0</v>
          </cell>
          <cell r="O219">
            <v>2971.08</v>
          </cell>
          <cell r="P219">
            <v>2971.08</v>
          </cell>
          <cell r="Q219">
            <v>0</v>
          </cell>
        </row>
        <row r="220">
          <cell r="A220">
            <v>66503</v>
          </cell>
          <cell r="B220" t="str">
            <v>Частометр Ч3-57</v>
          </cell>
          <cell r="C220">
            <v>66503</v>
          </cell>
          <cell r="D220" t="str">
            <v>01.11.1981 0:00:00</v>
          </cell>
          <cell r="E220">
            <v>0</v>
          </cell>
          <cell r="F220">
            <v>902185</v>
          </cell>
          <cell r="G220" t="str">
            <v>Нет</v>
          </cell>
          <cell r="H220" t="str">
            <v>Горбунов Александр Георгиевич</v>
          </cell>
          <cell r="I220" t="str">
            <v>Бюро материально-технического снабжения*</v>
          </cell>
          <cell r="J220">
            <v>2971.08</v>
          </cell>
          <cell r="K220">
            <v>2971.08</v>
          </cell>
          <cell r="L220">
            <v>0</v>
          </cell>
          <cell r="M220">
            <v>0</v>
          </cell>
          <cell r="N220">
            <v>0</v>
          </cell>
          <cell r="O220">
            <v>2971.08</v>
          </cell>
          <cell r="P220">
            <v>2971.08</v>
          </cell>
          <cell r="Q220">
            <v>0</v>
          </cell>
        </row>
        <row r="221">
          <cell r="A221">
            <v>66290</v>
          </cell>
          <cell r="B221" t="str">
            <v>Частометр Ч3-62</v>
          </cell>
          <cell r="C221">
            <v>66290</v>
          </cell>
          <cell r="D221" t="str">
            <v>01.11.1986 0:00:00</v>
          </cell>
          <cell r="E221">
            <v>0</v>
          </cell>
          <cell r="F221">
            <v>201014</v>
          </cell>
          <cell r="G221" t="str">
            <v>Нет</v>
          </cell>
          <cell r="H221" t="str">
            <v>Горбунов Александр Георгиевич</v>
          </cell>
          <cell r="I221" t="str">
            <v>Бюро материально-технического снабжения*</v>
          </cell>
          <cell r="J221">
            <v>3137.57</v>
          </cell>
          <cell r="K221">
            <v>3137.57</v>
          </cell>
          <cell r="L221">
            <v>0</v>
          </cell>
          <cell r="M221">
            <v>0</v>
          </cell>
          <cell r="N221">
            <v>0</v>
          </cell>
          <cell r="O221">
            <v>3137.57</v>
          </cell>
          <cell r="P221">
            <v>3137.57</v>
          </cell>
          <cell r="Q221">
            <v>0</v>
          </cell>
        </row>
        <row r="222">
          <cell r="A222">
            <v>66567</v>
          </cell>
          <cell r="B222" t="str">
            <v>Частометр Ч3-63</v>
          </cell>
          <cell r="C222">
            <v>66567</v>
          </cell>
          <cell r="D222" t="str">
            <v>01.03.1988 0:00:00</v>
          </cell>
          <cell r="E222">
            <v>0</v>
          </cell>
          <cell r="F222">
            <v>8709053</v>
          </cell>
          <cell r="G222" t="str">
            <v>Нет</v>
          </cell>
          <cell r="H222" t="str">
            <v>Горбунов Александр Георгиевич</v>
          </cell>
          <cell r="I222" t="str">
            <v>Бюро материально-технического снабжения*</v>
          </cell>
          <cell r="J222">
            <v>6409.61</v>
          </cell>
          <cell r="K222">
            <v>6409.61</v>
          </cell>
          <cell r="L222">
            <v>0</v>
          </cell>
          <cell r="M222">
            <v>0</v>
          </cell>
          <cell r="N222">
            <v>0</v>
          </cell>
          <cell r="O222">
            <v>6409.61</v>
          </cell>
          <cell r="P222">
            <v>6409.61</v>
          </cell>
          <cell r="Q222">
            <v>0</v>
          </cell>
        </row>
        <row r="223">
          <cell r="A223">
            <v>66832</v>
          </cell>
          <cell r="B223" t="str">
            <v>Частометр Ч3-63</v>
          </cell>
          <cell r="C223">
            <v>66832</v>
          </cell>
          <cell r="D223" t="str">
            <v>01.03.1988 0:00:00</v>
          </cell>
          <cell r="E223">
            <v>0</v>
          </cell>
          <cell r="F223">
            <v>8709015</v>
          </cell>
          <cell r="G223" t="str">
            <v>Нет</v>
          </cell>
          <cell r="H223" t="str">
            <v>Горбунов Александр Георгиевич</v>
          </cell>
          <cell r="I223" t="str">
            <v>Бюро материально-технического снабжения*</v>
          </cell>
          <cell r="J223">
            <v>6409.61</v>
          </cell>
          <cell r="K223">
            <v>6409.61</v>
          </cell>
          <cell r="L223">
            <v>0</v>
          </cell>
          <cell r="M223">
            <v>0</v>
          </cell>
          <cell r="N223">
            <v>0</v>
          </cell>
          <cell r="O223">
            <v>6409.61</v>
          </cell>
          <cell r="P223">
            <v>6409.61</v>
          </cell>
          <cell r="Q223">
            <v>0</v>
          </cell>
        </row>
        <row r="224">
          <cell r="A224">
            <v>16772</v>
          </cell>
          <cell r="B224" t="str">
            <v>ЯЗЧ-72</v>
          </cell>
          <cell r="C224">
            <v>16772</v>
          </cell>
          <cell r="D224" t="str">
            <v>01.01.1983 0:00:00</v>
          </cell>
          <cell r="E224">
            <v>0</v>
          </cell>
          <cell r="F224">
            <v>105092</v>
          </cell>
          <cell r="G224" t="str">
            <v>Нет</v>
          </cell>
          <cell r="H224" t="str">
            <v>Горбунов Александр Георгиевич</v>
          </cell>
          <cell r="I224" t="str">
            <v>Бюро материально-технического снабжения*</v>
          </cell>
          <cell r="J224">
            <v>2497.25</v>
          </cell>
          <cell r="K224">
            <v>2497.25</v>
          </cell>
          <cell r="L224">
            <v>0</v>
          </cell>
          <cell r="M224">
            <v>0</v>
          </cell>
          <cell r="N224">
            <v>0</v>
          </cell>
          <cell r="O224">
            <v>2497.25</v>
          </cell>
          <cell r="P224">
            <v>2497.25</v>
          </cell>
          <cell r="Q224">
            <v>0</v>
          </cell>
        </row>
        <row r="225">
          <cell r="A225">
            <v>16868</v>
          </cell>
          <cell r="B225" t="str">
            <v>Осциллограф С1-83</v>
          </cell>
          <cell r="C225">
            <v>16868</v>
          </cell>
          <cell r="D225" t="str">
            <v>01.01.1984 0:00:00</v>
          </cell>
          <cell r="E225">
            <v>0</v>
          </cell>
          <cell r="F225">
            <v>410163</v>
          </cell>
          <cell r="G225" t="str">
            <v>Нет</v>
          </cell>
          <cell r="H225" t="str">
            <v>Горбунов Александр Георгиевич</v>
          </cell>
          <cell r="I225" t="str">
            <v>Бюро материально-технического снабжения*</v>
          </cell>
          <cell r="J225">
            <v>4000</v>
          </cell>
          <cell r="K225">
            <v>4000</v>
          </cell>
          <cell r="L225">
            <v>0</v>
          </cell>
          <cell r="M225">
            <v>0</v>
          </cell>
          <cell r="N225">
            <v>0</v>
          </cell>
          <cell r="O225">
            <v>4000</v>
          </cell>
          <cell r="P225">
            <v>4000</v>
          </cell>
          <cell r="Q225">
            <v>0</v>
          </cell>
        </row>
        <row r="226">
          <cell r="A226">
            <v>66028</v>
          </cell>
          <cell r="B226" t="str">
            <v>Прибор Рубин</v>
          </cell>
          <cell r="C226">
            <v>66028</v>
          </cell>
          <cell r="D226" t="str">
            <v>01.10.1991 0:00:00</v>
          </cell>
          <cell r="E226">
            <v>0</v>
          </cell>
          <cell r="F226">
            <v>0</v>
          </cell>
          <cell r="G226" t="str">
            <v>Нет</v>
          </cell>
          <cell r="H226" t="str">
            <v>Горбунов Александр Георгиевич</v>
          </cell>
          <cell r="I226" t="str">
            <v>Бюро материально-технического снабжения*</v>
          </cell>
          <cell r="J226">
            <v>1956.17</v>
          </cell>
          <cell r="K226">
            <v>1956.17</v>
          </cell>
          <cell r="L226">
            <v>0</v>
          </cell>
          <cell r="M226">
            <v>0</v>
          </cell>
          <cell r="N226">
            <v>0</v>
          </cell>
          <cell r="O226">
            <v>1956.17</v>
          </cell>
          <cell r="P226">
            <v>1956.17</v>
          </cell>
          <cell r="Q226">
            <v>0</v>
          </cell>
        </row>
        <row r="227">
          <cell r="A227">
            <v>66309</v>
          </cell>
          <cell r="B227" t="str">
            <v>Генератор Г4-78</v>
          </cell>
          <cell r="C227">
            <v>66309</v>
          </cell>
          <cell r="D227" t="str">
            <v>01.07.1989 0:00:00</v>
          </cell>
          <cell r="E227">
            <v>0</v>
          </cell>
          <cell r="F227">
            <v>9039</v>
          </cell>
          <cell r="G227" t="str">
            <v>Нет</v>
          </cell>
          <cell r="H227" t="str">
            <v>Горбунов Александр Георгиевич</v>
          </cell>
          <cell r="I227" t="str">
            <v>Бюро материально-технического снабжения*</v>
          </cell>
          <cell r="J227">
            <v>5289.05</v>
          </cell>
          <cell r="K227">
            <v>5289.05</v>
          </cell>
          <cell r="L227">
            <v>0</v>
          </cell>
          <cell r="M227">
            <v>0</v>
          </cell>
          <cell r="N227">
            <v>0</v>
          </cell>
          <cell r="O227">
            <v>5289.05</v>
          </cell>
          <cell r="P227">
            <v>5289.05</v>
          </cell>
          <cell r="Q227">
            <v>0</v>
          </cell>
        </row>
        <row r="228">
          <cell r="A228">
            <v>66681</v>
          </cell>
          <cell r="B228" t="str">
            <v>Генератор Г4-78</v>
          </cell>
          <cell r="C228">
            <v>66681</v>
          </cell>
          <cell r="D228" t="str">
            <v>01.06.1989 0:00:00</v>
          </cell>
          <cell r="E228">
            <v>0</v>
          </cell>
          <cell r="F228">
            <v>108876</v>
          </cell>
          <cell r="G228" t="str">
            <v>Нет</v>
          </cell>
          <cell r="H228" t="str">
            <v>Горбунов Александр Георгиевич</v>
          </cell>
          <cell r="I228" t="str">
            <v>Бюро материально-технического снабжения*</v>
          </cell>
          <cell r="J228">
            <v>5289.05</v>
          </cell>
          <cell r="K228">
            <v>5289.05</v>
          </cell>
          <cell r="L228">
            <v>0</v>
          </cell>
          <cell r="M228">
            <v>0</v>
          </cell>
          <cell r="N228">
            <v>0</v>
          </cell>
          <cell r="O228">
            <v>5289.05</v>
          </cell>
          <cell r="P228">
            <v>5289.05</v>
          </cell>
          <cell r="Q228">
            <v>0</v>
          </cell>
        </row>
        <row r="229">
          <cell r="A229">
            <v>66824</v>
          </cell>
          <cell r="B229" t="str">
            <v>Генератор Г4-78</v>
          </cell>
          <cell r="C229">
            <v>66824</v>
          </cell>
          <cell r="D229" t="str">
            <v>01.01.1983 0:00:00</v>
          </cell>
          <cell r="E229">
            <v>0</v>
          </cell>
          <cell r="F229">
            <v>90360</v>
          </cell>
          <cell r="G229" t="str">
            <v>Нет</v>
          </cell>
          <cell r="H229" t="str">
            <v>Горбунов Александр Георгиевич</v>
          </cell>
          <cell r="I229" t="str">
            <v>Бюро материально-технического снабжения*</v>
          </cell>
          <cell r="J229">
            <v>3651.96</v>
          </cell>
          <cell r="K229">
            <v>3651.96</v>
          </cell>
          <cell r="L229">
            <v>0</v>
          </cell>
          <cell r="M229">
            <v>0</v>
          </cell>
          <cell r="N229">
            <v>0</v>
          </cell>
          <cell r="O229">
            <v>3651.96</v>
          </cell>
          <cell r="P229">
            <v>3651.96</v>
          </cell>
          <cell r="Q229">
            <v>0</v>
          </cell>
        </row>
        <row r="230">
          <cell r="A230">
            <v>66254</v>
          </cell>
          <cell r="B230" t="str">
            <v>Генератор Г4-79</v>
          </cell>
          <cell r="C230">
            <v>66254</v>
          </cell>
          <cell r="D230" t="str">
            <v>01.01.1983 0:00:00</v>
          </cell>
          <cell r="E230">
            <v>0</v>
          </cell>
          <cell r="F230">
            <v>71393</v>
          </cell>
          <cell r="G230" t="str">
            <v>Нет</v>
          </cell>
          <cell r="H230" t="str">
            <v>Горбунов Александр Георгиевич</v>
          </cell>
          <cell r="I230" t="str">
            <v>Бюро материально-технического снабжения*</v>
          </cell>
          <cell r="J230">
            <v>3249.62</v>
          </cell>
          <cell r="K230">
            <v>3249.62</v>
          </cell>
          <cell r="L230">
            <v>0</v>
          </cell>
          <cell r="M230">
            <v>0</v>
          </cell>
          <cell r="N230">
            <v>0</v>
          </cell>
          <cell r="O230">
            <v>3249.62</v>
          </cell>
          <cell r="P230">
            <v>3249.62</v>
          </cell>
          <cell r="Q230">
            <v>0</v>
          </cell>
        </row>
        <row r="231">
          <cell r="A231">
            <v>16778</v>
          </cell>
          <cell r="B231" t="str">
            <v>Генератор Г4-79</v>
          </cell>
          <cell r="C231">
            <v>16778</v>
          </cell>
          <cell r="D231" t="str">
            <v>01.01.1984 0:00:00</v>
          </cell>
          <cell r="E231">
            <v>0</v>
          </cell>
          <cell r="F231">
            <v>83720</v>
          </cell>
          <cell r="G231" t="str">
            <v>Нет</v>
          </cell>
          <cell r="H231" t="str">
            <v>Горбунов Александр Георгиевич</v>
          </cell>
          <cell r="I231" t="str">
            <v>Бюро материально-технического снабжения*</v>
          </cell>
          <cell r="J231">
            <v>2913.46</v>
          </cell>
          <cell r="K231">
            <v>2913.46</v>
          </cell>
          <cell r="L231">
            <v>0</v>
          </cell>
          <cell r="M231">
            <v>0</v>
          </cell>
          <cell r="N231">
            <v>0</v>
          </cell>
          <cell r="O231">
            <v>2913.46</v>
          </cell>
          <cell r="P231">
            <v>2913.46</v>
          </cell>
          <cell r="Q231">
            <v>0</v>
          </cell>
        </row>
        <row r="232">
          <cell r="A232">
            <v>16812</v>
          </cell>
          <cell r="B232" t="str">
            <v>Генератор Г4-79</v>
          </cell>
          <cell r="C232">
            <v>16812</v>
          </cell>
          <cell r="D232" t="str">
            <v>01.10.1985 0:00:00</v>
          </cell>
          <cell r="E232">
            <v>0</v>
          </cell>
          <cell r="F232">
            <v>83713</v>
          </cell>
          <cell r="G232" t="str">
            <v>Нет</v>
          </cell>
          <cell r="H232" t="str">
            <v>Горбунов Александр Георгиевич</v>
          </cell>
          <cell r="I232" t="str">
            <v>Бюро материально-технического снабжения*</v>
          </cell>
          <cell r="J232">
            <v>2913.46</v>
          </cell>
          <cell r="K232">
            <v>2913.46</v>
          </cell>
          <cell r="L232">
            <v>0</v>
          </cell>
          <cell r="M232">
            <v>0</v>
          </cell>
          <cell r="N232">
            <v>0</v>
          </cell>
          <cell r="O232">
            <v>2913.46</v>
          </cell>
          <cell r="P232">
            <v>2913.46</v>
          </cell>
          <cell r="Q232">
            <v>0</v>
          </cell>
        </row>
        <row r="233">
          <cell r="A233">
            <v>66684</v>
          </cell>
          <cell r="B233" t="str">
            <v>Генератор Г4-80</v>
          </cell>
          <cell r="C233">
            <v>66684</v>
          </cell>
          <cell r="D233" t="str">
            <v>01.01.1989 0:00:00</v>
          </cell>
          <cell r="E233">
            <v>0</v>
          </cell>
          <cell r="F233">
            <v>89736</v>
          </cell>
          <cell r="G233" t="str">
            <v>Нет</v>
          </cell>
          <cell r="H233" t="str">
            <v>Горбунов Александр Георгиевич</v>
          </cell>
          <cell r="I233" t="str">
            <v>Бюро материально-технического снабжения*</v>
          </cell>
          <cell r="J233">
            <v>3528.17</v>
          </cell>
          <cell r="K233">
            <v>3528.17</v>
          </cell>
          <cell r="L233">
            <v>0</v>
          </cell>
          <cell r="M233">
            <v>0</v>
          </cell>
          <cell r="N233">
            <v>0</v>
          </cell>
          <cell r="O233">
            <v>3528.17</v>
          </cell>
          <cell r="P233">
            <v>3528.17</v>
          </cell>
          <cell r="Q233">
            <v>0</v>
          </cell>
        </row>
        <row r="234">
          <cell r="A234">
            <v>66744</v>
          </cell>
          <cell r="B234" t="str">
            <v>Генератор Г4-80</v>
          </cell>
          <cell r="C234">
            <v>66744</v>
          </cell>
          <cell r="D234" t="str">
            <v>01.03.1988 0:00:00</v>
          </cell>
          <cell r="E234">
            <v>0</v>
          </cell>
          <cell r="F234">
            <v>83170</v>
          </cell>
          <cell r="G234" t="str">
            <v>Нет</v>
          </cell>
          <cell r="H234" t="str">
            <v>Горбунов Александр Георгиевич</v>
          </cell>
          <cell r="I234" t="str">
            <v>Бюро материально-технического снабжения*</v>
          </cell>
          <cell r="J234">
            <v>4213.3</v>
          </cell>
          <cell r="K234">
            <v>4213.3</v>
          </cell>
          <cell r="L234">
            <v>0</v>
          </cell>
          <cell r="M234">
            <v>0</v>
          </cell>
          <cell r="N234">
            <v>0</v>
          </cell>
          <cell r="O234">
            <v>4213.3</v>
          </cell>
          <cell r="P234">
            <v>4213.3</v>
          </cell>
          <cell r="Q234">
            <v>0</v>
          </cell>
        </row>
        <row r="235">
          <cell r="A235">
            <v>66550</v>
          </cell>
          <cell r="B235" t="str">
            <v>Генератор Г4-80</v>
          </cell>
          <cell r="C235">
            <v>66550</v>
          </cell>
          <cell r="D235" t="str">
            <v>01.01.1983 0:00:00</v>
          </cell>
          <cell r="E235">
            <v>0</v>
          </cell>
          <cell r="F235">
            <v>110732</v>
          </cell>
          <cell r="G235" t="str">
            <v>Нет</v>
          </cell>
          <cell r="H235" t="str">
            <v>Горбунов Александр Георгиевич</v>
          </cell>
          <cell r="I235" t="str">
            <v>Бюро материально-технического снабжения*</v>
          </cell>
          <cell r="J235">
            <v>3528.17</v>
          </cell>
          <cell r="K235">
            <v>3528.17</v>
          </cell>
          <cell r="L235">
            <v>0</v>
          </cell>
          <cell r="M235">
            <v>0</v>
          </cell>
          <cell r="N235">
            <v>0</v>
          </cell>
          <cell r="O235">
            <v>3528.17</v>
          </cell>
          <cell r="P235">
            <v>3528.17</v>
          </cell>
          <cell r="Q235">
            <v>0</v>
          </cell>
        </row>
        <row r="236">
          <cell r="A236">
            <v>66657</v>
          </cell>
          <cell r="B236" t="str">
            <v>Генератор Г4-81</v>
          </cell>
          <cell r="C236">
            <v>66657</v>
          </cell>
          <cell r="D236" t="str">
            <v>01.07.1988 0:00:00</v>
          </cell>
          <cell r="E236">
            <v>0</v>
          </cell>
          <cell r="F236">
            <v>114958</v>
          </cell>
          <cell r="G236" t="str">
            <v>Нет</v>
          </cell>
          <cell r="H236" t="str">
            <v>Горбунов Александр Георгиевич</v>
          </cell>
          <cell r="I236" t="str">
            <v>Бюро материально-технического снабжения*</v>
          </cell>
          <cell r="J236">
            <v>3651.97</v>
          </cell>
          <cell r="K236">
            <v>3651.97</v>
          </cell>
          <cell r="L236">
            <v>0</v>
          </cell>
          <cell r="M236">
            <v>0</v>
          </cell>
          <cell r="N236">
            <v>0</v>
          </cell>
          <cell r="O236">
            <v>3651.97</v>
          </cell>
          <cell r="P236">
            <v>3651.97</v>
          </cell>
          <cell r="Q236">
            <v>0</v>
          </cell>
        </row>
        <row r="237">
          <cell r="A237">
            <v>66553</v>
          </cell>
          <cell r="B237" t="str">
            <v>Генератор Г4-81</v>
          </cell>
          <cell r="C237">
            <v>66553</v>
          </cell>
          <cell r="D237" t="str">
            <v>01.01.1985 0:00:00</v>
          </cell>
          <cell r="E237">
            <v>0</v>
          </cell>
          <cell r="F237">
            <v>123812</v>
          </cell>
          <cell r="G237" t="str">
            <v>Нет</v>
          </cell>
          <cell r="H237" t="str">
            <v>Горбунов Александр Георгиевич</v>
          </cell>
          <cell r="I237" t="str">
            <v>Бюро материально-технического снабжения*</v>
          </cell>
          <cell r="J237">
            <v>3651.97</v>
          </cell>
          <cell r="K237">
            <v>3651.97</v>
          </cell>
          <cell r="L237">
            <v>0</v>
          </cell>
          <cell r="M237">
            <v>0</v>
          </cell>
          <cell r="N237">
            <v>0</v>
          </cell>
          <cell r="O237">
            <v>3651.97</v>
          </cell>
          <cell r="P237">
            <v>3651.97</v>
          </cell>
          <cell r="Q237">
            <v>0</v>
          </cell>
        </row>
        <row r="238">
          <cell r="A238">
            <v>16816</v>
          </cell>
          <cell r="B238" t="str">
            <v>Генератор Г4-81</v>
          </cell>
          <cell r="C238">
            <v>16816</v>
          </cell>
          <cell r="D238" t="str">
            <v>01.10.1985 0:00:00</v>
          </cell>
          <cell r="E238">
            <v>0</v>
          </cell>
          <cell r="F238">
            <v>123647</v>
          </cell>
          <cell r="G238" t="str">
            <v>Нет</v>
          </cell>
          <cell r="H238" t="str">
            <v>Горбунов Александр Георгиевич</v>
          </cell>
          <cell r="I238" t="str">
            <v>Бюро материально-технического снабжения*</v>
          </cell>
          <cell r="J238">
            <v>3274.17</v>
          </cell>
          <cell r="K238">
            <v>3274.17</v>
          </cell>
          <cell r="L238">
            <v>0</v>
          </cell>
          <cell r="M238">
            <v>0</v>
          </cell>
          <cell r="N238">
            <v>0</v>
          </cell>
          <cell r="O238">
            <v>3274.17</v>
          </cell>
          <cell r="P238">
            <v>3274.17</v>
          </cell>
          <cell r="Q238">
            <v>0</v>
          </cell>
        </row>
        <row r="239">
          <cell r="A239">
            <v>66653</v>
          </cell>
          <cell r="B239" t="str">
            <v>Генератор Г4-81</v>
          </cell>
          <cell r="C239">
            <v>66653</v>
          </cell>
          <cell r="D239" t="str">
            <v>01.12.1988 0:00:00</v>
          </cell>
          <cell r="E239">
            <v>0</v>
          </cell>
          <cell r="F239">
            <v>114958</v>
          </cell>
          <cell r="G239" t="str">
            <v>Нет</v>
          </cell>
          <cell r="H239" t="str">
            <v>Горбунов Александр Георгиевич</v>
          </cell>
          <cell r="I239" t="str">
            <v>Бюро материально-технического снабжения*</v>
          </cell>
          <cell r="J239">
            <v>3651.97</v>
          </cell>
          <cell r="K239">
            <v>3651.97</v>
          </cell>
          <cell r="L239">
            <v>0</v>
          </cell>
          <cell r="M239">
            <v>0</v>
          </cell>
          <cell r="N239">
            <v>0</v>
          </cell>
          <cell r="O239">
            <v>3651.97</v>
          </cell>
          <cell r="P239">
            <v>3651.97</v>
          </cell>
          <cell r="Q239">
            <v>0</v>
          </cell>
        </row>
        <row r="240">
          <cell r="A240">
            <v>66651</v>
          </cell>
          <cell r="B240" t="str">
            <v>Генератор Г4-82</v>
          </cell>
          <cell r="C240">
            <v>66651</v>
          </cell>
          <cell r="D240" t="str">
            <v>01.12.1988 0:00:00</v>
          </cell>
          <cell r="E240">
            <v>0</v>
          </cell>
          <cell r="F240">
            <v>66138</v>
          </cell>
          <cell r="G240" t="str">
            <v>Нет</v>
          </cell>
          <cell r="H240" t="str">
            <v>Горбунов Александр Георгиевич</v>
          </cell>
          <cell r="I240" t="str">
            <v>Бюро материально-технического снабжения*</v>
          </cell>
          <cell r="J240">
            <v>3528.17</v>
          </cell>
          <cell r="K240">
            <v>3528.17</v>
          </cell>
          <cell r="L240">
            <v>0</v>
          </cell>
          <cell r="M240">
            <v>0</v>
          </cell>
          <cell r="N240">
            <v>0</v>
          </cell>
          <cell r="O240">
            <v>3528.17</v>
          </cell>
          <cell r="P240">
            <v>3528.17</v>
          </cell>
          <cell r="Q240">
            <v>0</v>
          </cell>
        </row>
        <row r="241">
          <cell r="A241">
            <v>16813</v>
          </cell>
          <cell r="B241" t="str">
            <v>Генератор Г4-83</v>
          </cell>
          <cell r="C241">
            <v>16813</v>
          </cell>
          <cell r="D241" t="str">
            <v>01.10.1985 0:00:00</v>
          </cell>
          <cell r="E241">
            <v>0</v>
          </cell>
          <cell r="F241">
            <v>19238</v>
          </cell>
          <cell r="G241" t="str">
            <v>Нет</v>
          </cell>
          <cell r="H241" t="str">
            <v>Горбунов Александр Георгиевич</v>
          </cell>
          <cell r="I241" t="str">
            <v>Бюро материально-технического снабжения*</v>
          </cell>
          <cell r="J241">
            <v>4162.08</v>
          </cell>
          <cell r="K241">
            <v>4162.08</v>
          </cell>
          <cell r="L241">
            <v>0</v>
          </cell>
          <cell r="M241">
            <v>0</v>
          </cell>
          <cell r="N241">
            <v>0</v>
          </cell>
          <cell r="O241">
            <v>4162.08</v>
          </cell>
          <cell r="P241">
            <v>4162.08</v>
          </cell>
          <cell r="Q241">
            <v>0</v>
          </cell>
        </row>
        <row r="242">
          <cell r="A242">
            <v>66648</v>
          </cell>
          <cell r="B242" t="str">
            <v>Генератор Г4-83</v>
          </cell>
          <cell r="C242">
            <v>66648</v>
          </cell>
          <cell r="D242" t="str">
            <v>01.10.1988 0:00:00</v>
          </cell>
          <cell r="E242">
            <v>0</v>
          </cell>
          <cell r="F242">
            <v>547113</v>
          </cell>
          <cell r="G242" t="str">
            <v>Нет</v>
          </cell>
          <cell r="H242" t="str">
            <v>Горбунов Александр Георгиевич</v>
          </cell>
          <cell r="I242" t="str">
            <v>Бюро материально-технического снабжения*</v>
          </cell>
          <cell r="J242">
            <v>6723.36</v>
          </cell>
          <cell r="K242">
            <v>6723.36</v>
          </cell>
          <cell r="L242">
            <v>0</v>
          </cell>
          <cell r="M242">
            <v>0</v>
          </cell>
          <cell r="N242">
            <v>0</v>
          </cell>
          <cell r="O242">
            <v>6723.36</v>
          </cell>
          <cell r="P242">
            <v>6723.36</v>
          </cell>
          <cell r="Q242">
            <v>0</v>
          </cell>
        </row>
        <row r="243">
          <cell r="A243">
            <v>66253</v>
          </cell>
          <cell r="B243" t="str">
            <v>Генератор Г4-97</v>
          </cell>
          <cell r="C243">
            <v>66253</v>
          </cell>
          <cell r="D243" t="str">
            <v>01.11.1975 0:00:00</v>
          </cell>
          <cell r="E243">
            <v>0</v>
          </cell>
          <cell r="F243">
            <v>312003</v>
          </cell>
          <cell r="G243" t="str">
            <v>Нет</v>
          </cell>
          <cell r="H243" t="str">
            <v>Горбунов Александр Георгиевич</v>
          </cell>
          <cell r="I243" t="str">
            <v>Бюро материально-технического снабжения*</v>
          </cell>
          <cell r="J243">
            <v>7064.4</v>
          </cell>
          <cell r="K243">
            <v>7064.4</v>
          </cell>
          <cell r="L243">
            <v>0</v>
          </cell>
          <cell r="M243">
            <v>0</v>
          </cell>
          <cell r="N243">
            <v>0</v>
          </cell>
          <cell r="O243">
            <v>7064.4</v>
          </cell>
          <cell r="P243">
            <v>7064.4</v>
          </cell>
          <cell r="Q243">
            <v>0</v>
          </cell>
        </row>
        <row r="244">
          <cell r="A244">
            <v>16820</v>
          </cell>
          <cell r="B244" t="str">
            <v>Генератор Г5-56</v>
          </cell>
          <cell r="C244">
            <v>16820</v>
          </cell>
          <cell r="D244" t="str">
            <v>01.10.1985 0:00:00</v>
          </cell>
          <cell r="E244">
            <v>0</v>
          </cell>
          <cell r="F244">
            <v>20489</v>
          </cell>
          <cell r="G244" t="str">
            <v>Нет</v>
          </cell>
          <cell r="H244" t="str">
            <v>Горбунов Александр Георгиевич</v>
          </cell>
          <cell r="I244" t="str">
            <v>Бюро материально-технического снабжения*</v>
          </cell>
          <cell r="J244">
            <v>5715.92</v>
          </cell>
          <cell r="K244">
            <v>5715.92</v>
          </cell>
          <cell r="L244">
            <v>0</v>
          </cell>
          <cell r="M244">
            <v>0</v>
          </cell>
          <cell r="N244">
            <v>0</v>
          </cell>
          <cell r="O244">
            <v>5715.92</v>
          </cell>
          <cell r="P244">
            <v>5715.92</v>
          </cell>
          <cell r="Q244">
            <v>0</v>
          </cell>
        </row>
        <row r="245">
          <cell r="A245">
            <v>66536</v>
          </cell>
          <cell r="B245" t="str">
            <v>Генератор Г5-56</v>
          </cell>
          <cell r="C245">
            <v>66536</v>
          </cell>
          <cell r="D245" t="str">
            <v>01.06.1982 0:00:00</v>
          </cell>
          <cell r="E245">
            <v>0</v>
          </cell>
          <cell r="F245">
            <v>20506</v>
          </cell>
          <cell r="G245" t="str">
            <v>Нет</v>
          </cell>
          <cell r="H245" t="str">
            <v>Горбунов Александр Георгиевич</v>
          </cell>
          <cell r="I245" t="str">
            <v>Бюро материально-технического снабжения*</v>
          </cell>
          <cell r="J245">
            <v>6375.45</v>
          </cell>
          <cell r="K245">
            <v>6375.45</v>
          </cell>
          <cell r="L245">
            <v>0</v>
          </cell>
          <cell r="M245">
            <v>0</v>
          </cell>
          <cell r="N245">
            <v>0</v>
          </cell>
          <cell r="O245">
            <v>6375.45</v>
          </cell>
          <cell r="P245">
            <v>6375.45</v>
          </cell>
          <cell r="Q245">
            <v>0</v>
          </cell>
        </row>
        <row r="246">
          <cell r="A246">
            <v>66736</v>
          </cell>
          <cell r="B246" t="str">
            <v>Генератор Г5-56</v>
          </cell>
          <cell r="C246">
            <v>66736</v>
          </cell>
          <cell r="D246" t="str">
            <v>01.03.1986 0:00:00</v>
          </cell>
          <cell r="E246">
            <v>0</v>
          </cell>
          <cell r="F246">
            <v>12620</v>
          </cell>
          <cell r="G246" t="str">
            <v>Нет</v>
          </cell>
          <cell r="H246" t="str">
            <v>Горбунов Александр Георгиевич</v>
          </cell>
          <cell r="I246" t="str">
            <v>Бюро материально-технического снабжения*</v>
          </cell>
          <cell r="J246">
            <v>6375.45</v>
          </cell>
          <cell r="K246">
            <v>6375.45</v>
          </cell>
          <cell r="L246">
            <v>0</v>
          </cell>
          <cell r="M246">
            <v>0</v>
          </cell>
          <cell r="N246">
            <v>0</v>
          </cell>
          <cell r="O246">
            <v>6375.45</v>
          </cell>
          <cell r="P246">
            <v>6375.45</v>
          </cell>
          <cell r="Q246">
            <v>0</v>
          </cell>
        </row>
        <row r="247">
          <cell r="A247">
            <v>16803</v>
          </cell>
          <cell r="B247" t="str">
            <v>Генератор Г5-60</v>
          </cell>
          <cell r="C247">
            <v>16803</v>
          </cell>
          <cell r="D247" t="str">
            <v>01.10.1985 0:00:00</v>
          </cell>
          <cell r="E247">
            <v>0</v>
          </cell>
          <cell r="F247">
            <v>15034</v>
          </cell>
          <cell r="G247" t="str">
            <v>Нет</v>
          </cell>
          <cell r="H247" t="str">
            <v>Горбунов Александр Георгиевич</v>
          </cell>
          <cell r="I247" t="str">
            <v>Бюро материально-технического снабжения*</v>
          </cell>
          <cell r="J247">
            <v>6187.63</v>
          </cell>
          <cell r="K247">
            <v>6187.63</v>
          </cell>
          <cell r="L247">
            <v>0</v>
          </cell>
          <cell r="M247">
            <v>0</v>
          </cell>
          <cell r="N247">
            <v>0</v>
          </cell>
          <cell r="O247">
            <v>6187.63</v>
          </cell>
          <cell r="P247">
            <v>6187.63</v>
          </cell>
          <cell r="Q247">
            <v>0</v>
          </cell>
        </row>
        <row r="248">
          <cell r="A248">
            <v>66535</v>
          </cell>
          <cell r="B248" t="str">
            <v>Генератор Г5-63</v>
          </cell>
          <cell r="C248">
            <v>66535</v>
          </cell>
          <cell r="D248" t="str">
            <v>01.02.1982 0:00:00</v>
          </cell>
          <cell r="E248">
            <v>0</v>
          </cell>
          <cell r="F248">
            <v>5370</v>
          </cell>
          <cell r="G248" t="str">
            <v>Нет</v>
          </cell>
          <cell r="H248" t="str">
            <v>Горбунов Александр Георгиевич</v>
          </cell>
          <cell r="I248" t="str">
            <v>Бюро материально-технического снабжения*</v>
          </cell>
          <cell r="J248">
            <v>2135.4699999999998</v>
          </cell>
          <cell r="K248">
            <v>2135.4699999999998</v>
          </cell>
          <cell r="L248">
            <v>0</v>
          </cell>
          <cell r="M248">
            <v>0</v>
          </cell>
          <cell r="N248">
            <v>0</v>
          </cell>
          <cell r="O248">
            <v>2135.4699999999998</v>
          </cell>
          <cell r="P248">
            <v>2135.4699999999998</v>
          </cell>
          <cell r="Q248">
            <v>0</v>
          </cell>
        </row>
        <row r="249">
          <cell r="A249">
            <v>16901</v>
          </cell>
          <cell r="B249" t="str">
            <v>Генератор Г5-63</v>
          </cell>
          <cell r="C249">
            <v>16901</v>
          </cell>
          <cell r="D249" t="str">
            <v>01.01.1984 0:00:00</v>
          </cell>
          <cell r="E249">
            <v>0</v>
          </cell>
          <cell r="F249">
            <v>11218</v>
          </cell>
          <cell r="G249" t="str">
            <v>Нет</v>
          </cell>
          <cell r="H249" t="str">
            <v>Горбунов Александр Георгиевич</v>
          </cell>
          <cell r="I249" t="str">
            <v>Бюро материально-технического снабжения*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3500</v>
          </cell>
          <cell r="P249">
            <v>3500</v>
          </cell>
          <cell r="Q249">
            <v>0</v>
          </cell>
        </row>
        <row r="250">
          <cell r="A250">
            <v>66523</v>
          </cell>
          <cell r="B250" t="str">
            <v>Генератор Г5-63</v>
          </cell>
          <cell r="C250">
            <v>66523</v>
          </cell>
          <cell r="D250" t="str">
            <v>01.11.1981 0:00:00</v>
          </cell>
          <cell r="E250">
            <v>0</v>
          </cell>
          <cell r="F250">
            <v>3704</v>
          </cell>
          <cell r="G250" t="str">
            <v>Нет</v>
          </cell>
          <cell r="H250" t="str">
            <v>Горбунов Александр Георгиевич</v>
          </cell>
          <cell r="I250" t="str">
            <v>Бюро материально-технического снабжения*</v>
          </cell>
          <cell r="J250">
            <v>2135.4699999999998</v>
          </cell>
          <cell r="K250">
            <v>2135.4699999999998</v>
          </cell>
          <cell r="L250">
            <v>0</v>
          </cell>
          <cell r="M250">
            <v>0</v>
          </cell>
          <cell r="N250">
            <v>0</v>
          </cell>
          <cell r="O250">
            <v>2135.4699999999998</v>
          </cell>
          <cell r="P250">
            <v>2135.4699999999998</v>
          </cell>
          <cell r="Q250">
            <v>0</v>
          </cell>
        </row>
        <row r="251">
          <cell r="A251">
            <v>66519</v>
          </cell>
          <cell r="B251" t="str">
            <v>Генератор Г5-63</v>
          </cell>
          <cell r="C251">
            <v>66519</v>
          </cell>
          <cell r="D251" t="str">
            <v>01.11.1981 0:00:00</v>
          </cell>
          <cell r="E251">
            <v>0</v>
          </cell>
          <cell r="F251">
            <v>3500</v>
          </cell>
          <cell r="G251" t="str">
            <v>Нет</v>
          </cell>
          <cell r="H251" t="str">
            <v>Горбунов Александр Георгиевич</v>
          </cell>
          <cell r="I251" t="str">
            <v>Бюро материально-технического снабжения*</v>
          </cell>
          <cell r="J251">
            <v>2135.4699999999998</v>
          </cell>
          <cell r="K251">
            <v>2135.4699999999998</v>
          </cell>
          <cell r="L251">
            <v>0</v>
          </cell>
          <cell r="M251">
            <v>0</v>
          </cell>
          <cell r="N251">
            <v>0</v>
          </cell>
          <cell r="O251">
            <v>2135.4699999999998</v>
          </cell>
          <cell r="P251">
            <v>2135.4699999999998</v>
          </cell>
          <cell r="Q251">
            <v>0</v>
          </cell>
        </row>
        <row r="252">
          <cell r="A252">
            <v>66591</v>
          </cell>
          <cell r="B252" t="str">
            <v>Генератор Г5-63</v>
          </cell>
          <cell r="C252">
            <v>66591</v>
          </cell>
          <cell r="D252" t="str">
            <v>01.06.1984 0:00:00</v>
          </cell>
          <cell r="E252">
            <v>0</v>
          </cell>
          <cell r="F252">
            <v>11834</v>
          </cell>
          <cell r="G252" t="str">
            <v>Нет</v>
          </cell>
          <cell r="H252" t="str">
            <v>Горбунов Александр Георгиевич</v>
          </cell>
          <cell r="I252" t="str">
            <v>Бюро материально-технического снабжения*</v>
          </cell>
          <cell r="J252">
            <v>2135.4699999999998</v>
          </cell>
          <cell r="K252">
            <v>2135.4699999999998</v>
          </cell>
          <cell r="L252">
            <v>0</v>
          </cell>
          <cell r="M252">
            <v>0</v>
          </cell>
          <cell r="N252">
            <v>0</v>
          </cell>
          <cell r="O252">
            <v>2135.4699999999998</v>
          </cell>
          <cell r="P252">
            <v>2135.4699999999998</v>
          </cell>
          <cell r="Q252">
            <v>0</v>
          </cell>
        </row>
        <row r="253">
          <cell r="A253">
            <v>66770</v>
          </cell>
          <cell r="B253" t="str">
            <v>Генератор Г5-66</v>
          </cell>
          <cell r="C253">
            <v>66770</v>
          </cell>
          <cell r="D253" t="str">
            <v>01.01.1989 0:00:00</v>
          </cell>
          <cell r="E253">
            <v>0</v>
          </cell>
          <cell r="F253">
            <v>9324</v>
          </cell>
          <cell r="G253" t="str">
            <v>Нет</v>
          </cell>
          <cell r="H253" t="str">
            <v>Горбунов Александр Георгиевич</v>
          </cell>
          <cell r="I253" t="str">
            <v>Бюро материально-технического снабжения*</v>
          </cell>
          <cell r="J253">
            <v>6723.36</v>
          </cell>
          <cell r="K253">
            <v>6723.36</v>
          </cell>
          <cell r="L253">
            <v>0</v>
          </cell>
          <cell r="M253">
            <v>0</v>
          </cell>
          <cell r="N253">
            <v>0</v>
          </cell>
          <cell r="O253">
            <v>6723.36</v>
          </cell>
          <cell r="P253">
            <v>6723.36</v>
          </cell>
          <cell r="Q253">
            <v>0</v>
          </cell>
        </row>
        <row r="254">
          <cell r="A254">
            <v>66841</v>
          </cell>
          <cell r="B254" t="str">
            <v>Генератор Г5-75</v>
          </cell>
          <cell r="C254">
            <v>66841</v>
          </cell>
          <cell r="D254" t="str">
            <v>01.04.1989 0:00:00</v>
          </cell>
          <cell r="E254">
            <v>0</v>
          </cell>
          <cell r="F254">
            <v>14345</v>
          </cell>
          <cell r="G254" t="str">
            <v>Нет</v>
          </cell>
          <cell r="H254" t="str">
            <v>Горбунов Александр Георгиевич</v>
          </cell>
          <cell r="I254" t="str">
            <v>Бюро материально-технического снабжения*</v>
          </cell>
          <cell r="J254">
            <v>7978.39</v>
          </cell>
          <cell r="K254">
            <v>7978.39</v>
          </cell>
          <cell r="L254">
            <v>0</v>
          </cell>
          <cell r="M254">
            <v>0</v>
          </cell>
          <cell r="N254">
            <v>0</v>
          </cell>
          <cell r="O254">
            <v>7978.39</v>
          </cell>
          <cell r="P254">
            <v>7978.39</v>
          </cell>
          <cell r="Q254">
            <v>0</v>
          </cell>
        </row>
        <row r="255">
          <cell r="A255">
            <v>66003</v>
          </cell>
          <cell r="B255" t="str">
            <v>Генератор Г5-78</v>
          </cell>
          <cell r="C255">
            <v>66003</v>
          </cell>
          <cell r="D255" t="str">
            <v>01.01.1988 0:00:00</v>
          </cell>
          <cell r="E255">
            <v>0</v>
          </cell>
          <cell r="F255">
            <v>980</v>
          </cell>
          <cell r="G255" t="str">
            <v>Нет</v>
          </cell>
          <cell r="H255" t="str">
            <v>Горбунов Александр Георгиевич</v>
          </cell>
          <cell r="I255" t="str">
            <v>Бюро материально-технического снабжения*</v>
          </cell>
          <cell r="J255">
            <v>12550.27</v>
          </cell>
          <cell r="K255">
            <v>12550.27</v>
          </cell>
          <cell r="L255">
            <v>0</v>
          </cell>
          <cell r="M255">
            <v>0</v>
          </cell>
          <cell r="N255">
            <v>0</v>
          </cell>
          <cell r="O255">
            <v>12550.27</v>
          </cell>
          <cell r="P255">
            <v>12550.27</v>
          </cell>
          <cell r="Q255">
            <v>0</v>
          </cell>
        </row>
        <row r="256">
          <cell r="A256">
            <v>66590</v>
          </cell>
          <cell r="B256" t="str">
            <v>Генератор Г5-82</v>
          </cell>
          <cell r="C256">
            <v>66590</v>
          </cell>
          <cell r="D256" t="str">
            <v>01.07.1989 0:00:00</v>
          </cell>
          <cell r="E256">
            <v>0</v>
          </cell>
          <cell r="F256">
            <v>5191</v>
          </cell>
          <cell r="G256" t="str">
            <v>Нет</v>
          </cell>
          <cell r="H256" t="str">
            <v>Горбунов Александр Георгиевич</v>
          </cell>
          <cell r="I256" t="str">
            <v>Бюро материально-технического снабжения*</v>
          </cell>
          <cell r="J256">
            <v>12281.34</v>
          </cell>
          <cell r="K256">
            <v>12281.34</v>
          </cell>
          <cell r="L256">
            <v>0</v>
          </cell>
          <cell r="M256">
            <v>0</v>
          </cell>
          <cell r="N256">
            <v>0</v>
          </cell>
          <cell r="O256">
            <v>12281.34</v>
          </cell>
          <cell r="P256">
            <v>12281.34</v>
          </cell>
          <cell r="Q256">
            <v>0</v>
          </cell>
        </row>
        <row r="257">
          <cell r="A257">
            <v>66454</v>
          </cell>
          <cell r="B257" t="str">
            <v>Генератор радиолок. ГК4-19А</v>
          </cell>
          <cell r="C257">
            <v>66454</v>
          </cell>
          <cell r="D257" t="str">
            <v>01.11.1979 0:00:00</v>
          </cell>
          <cell r="E257">
            <v>0</v>
          </cell>
          <cell r="F257">
            <v>61261</v>
          </cell>
          <cell r="G257" t="str">
            <v>Нет</v>
          </cell>
          <cell r="H257" t="str">
            <v>Горбунов Александр Георгиевич</v>
          </cell>
          <cell r="I257" t="str">
            <v>Бюро материально-технического снабжения*</v>
          </cell>
          <cell r="J257">
            <v>2444.29</v>
          </cell>
          <cell r="K257">
            <v>2444.29</v>
          </cell>
          <cell r="L257">
            <v>0</v>
          </cell>
          <cell r="M257">
            <v>0</v>
          </cell>
          <cell r="N257">
            <v>0</v>
          </cell>
          <cell r="O257">
            <v>2444.29</v>
          </cell>
          <cell r="P257">
            <v>2444.29</v>
          </cell>
          <cell r="Q257">
            <v>0</v>
          </cell>
        </row>
        <row r="258">
          <cell r="A258">
            <v>66545</v>
          </cell>
          <cell r="B258" t="str">
            <v>Генератор радиолок. ГК4-19А</v>
          </cell>
          <cell r="C258">
            <v>66545</v>
          </cell>
          <cell r="D258" t="str">
            <v>01.06.1982 0:00:00</v>
          </cell>
          <cell r="E258">
            <v>0</v>
          </cell>
          <cell r="F258">
            <v>50652</v>
          </cell>
          <cell r="G258" t="str">
            <v>Нет</v>
          </cell>
          <cell r="H258" t="str">
            <v>Горбунов Александр Георгиевич</v>
          </cell>
          <cell r="I258" t="str">
            <v>Бюро материально-технического снабжения*</v>
          </cell>
          <cell r="J258">
            <v>3435.32</v>
          </cell>
          <cell r="K258">
            <v>3435.32</v>
          </cell>
          <cell r="L258">
            <v>0</v>
          </cell>
          <cell r="M258">
            <v>0</v>
          </cell>
          <cell r="N258">
            <v>0</v>
          </cell>
          <cell r="O258">
            <v>3435.32</v>
          </cell>
          <cell r="P258">
            <v>3435.32</v>
          </cell>
          <cell r="Q258">
            <v>0</v>
          </cell>
        </row>
        <row r="259">
          <cell r="A259">
            <v>66404</v>
          </cell>
          <cell r="B259" t="str">
            <v>Генератор 0836</v>
          </cell>
          <cell r="C259">
            <v>66404</v>
          </cell>
          <cell r="D259" t="str">
            <v>01.01.1988 0:00:00</v>
          </cell>
          <cell r="E259">
            <v>0</v>
          </cell>
          <cell r="F259" t="str">
            <v>371-7560</v>
          </cell>
          <cell r="G259" t="str">
            <v>Нет</v>
          </cell>
          <cell r="H259" t="str">
            <v>Горбунов Александр Георгиевич</v>
          </cell>
          <cell r="I259" t="str">
            <v>Бюро материально-технического снабжения*</v>
          </cell>
          <cell r="J259">
            <v>5510.09</v>
          </cell>
          <cell r="K259">
            <v>5510.09</v>
          </cell>
          <cell r="L259">
            <v>0</v>
          </cell>
          <cell r="M259">
            <v>0</v>
          </cell>
          <cell r="N259">
            <v>0</v>
          </cell>
          <cell r="O259">
            <v>5510.09</v>
          </cell>
          <cell r="P259">
            <v>5510.09</v>
          </cell>
          <cell r="Q259">
            <v>0</v>
          </cell>
        </row>
        <row r="260">
          <cell r="A260">
            <v>618</v>
          </cell>
          <cell r="B260" t="str">
            <v>Генератор 0836</v>
          </cell>
          <cell r="C260">
            <v>618</v>
          </cell>
          <cell r="D260" t="str">
            <v>01.01.1988 0:00:00</v>
          </cell>
          <cell r="E260">
            <v>0</v>
          </cell>
          <cell r="F260" t="str">
            <v>871-7555</v>
          </cell>
          <cell r="G260" t="str">
            <v>Нет</v>
          </cell>
          <cell r="H260" t="str">
            <v>Горбунов Александр Георгиевич</v>
          </cell>
          <cell r="I260" t="str">
            <v>Бюро материально-технического снабжения*</v>
          </cell>
          <cell r="J260">
            <v>5510.09</v>
          </cell>
          <cell r="K260">
            <v>5510.09</v>
          </cell>
          <cell r="L260">
            <v>0</v>
          </cell>
          <cell r="M260">
            <v>0</v>
          </cell>
          <cell r="N260">
            <v>0</v>
          </cell>
          <cell r="O260">
            <v>5510.09</v>
          </cell>
          <cell r="P260">
            <v>5510.09</v>
          </cell>
          <cell r="Q260">
            <v>0</v>
          </cell>
        </row>
        <row r="261">
          <cell r="A261">
            <v>66640</v>
          </cell>
          <cell r="B261" t="str">
            <v>Измеритель универсальный Е7-11</v>
          </cell>
          <cell r="C261">
            <v>66640</v>
          </cell>
          <cell r="D261" t="str">
            <v>01.01.1988 0:00:00</v>
          </cell>
          <cell r="E261">
            <v>0</v>
          </cell>
          <cell r="F261">
            <v>47639</v>
          </cell>
          <cell r="G261" t="str">
            <v>Нет</v>
          </cell>
          <cell r="H261" t="str">
            <v>Горбунов Александр Георгиевич</v>
          </cell>
          <cell r="I261" t="str">
            <v>Бюро материально-технического снабжения*</v>
          </cell>
          <cell r="J261">
            <v>2106.65</v>
          </cell>
          <cell r="K261">
            <v>2106.65</v>
          </cell>
          <cell r="L261">
            <v>0</v>
          </cell>
          <cell r="M261">
            <v>0</v>
          </cell>
          <cell r="N261">
            <v>0</v>
          </cell>
          <cell r="O261">
            <v>2106.65</v>
          </cell>
          <cell r="P261">
            <v>2106.65</v>
          </cell>
          <cell r="Q261">
            <v>0</v>
          </cell>
        </row>
        <row r="262">
          <cell r="A262">
            <v>16774</v>
          </cell>
          <cell r="B262" t="str">
            <v>Измеритель RLC Е4-11</v>
          </cell>
          <cell r="C262">
            <v>16774</v>
          </cell>
          <cell r="D262" t="str">
            <v>01.01.1983 0:00:00</v>
          </cell>
          <cell r="E262">
            <v>0</v>
          </cell>
          <cell r="F262">
            <v>1360</v>
          </cell>
          <cell r="G262" t="str">
            <v>Нет</v>
          </cell>
          <cell r="H262" t="str">
            <v>Горбунов Александр Георгиевич</v>
          </cell>
          <cell r="I262" t="str">
            <v>Бюро материально-технического снабжения*</v>
          </cell>
          <cell r="J262">
            <v>1831.32</v>
          </cell>
          <cell r="K262">
            <v>1831.32</v>
          </cell>
          <cell r="L262">
            <v>0</v>
          </cell>
          <cell r="M262">
            <v>0</v>
          </cell>
          <cell r="N262">
            <v>0</v>
          </cell>
          <cell r="O262">
            <v>1831.32</v>
          </cell>
          <cell r="P262">
            <v>1831.32</v>
          </cell>
          <cell r="Q262">
            <v>0</v>
          </cell>
        </row>
        <row r="263">
          <cell r="A263">
            <v>16794</v>
          </cell>
          <cell r="B263" t="str">
            <v>Измеритель RLC Е7-9</v>
          </cell>
          <cell r="C263">
            <v>16794</v>
          </cell>
          <cell r="D263" t="str">
            <v>01.08.1985 0:00:00</v>
          </cell>
          <cell r="E263">
            <v>0</v>
          </cell>
          <cell r="F263">
            <v>120102</v>
          </cell>
          <cell r="G263" t="str">
            <v>Нет</v>
          </cell>
          <cell r="H263" t="str">
            <v>Горбунов Александр Георгиевич</v>
          </cell>
          <cell r="I263" t="str">
            <v>Бюро материально-технического снабжения*</v>
          </cell>
          <cell r="J263">
            <v>1054.3900000000001</v>
          </cell>
          <cell r="K263">
            <v>1054.3900000000001</v>
          </cell>
          <cell r="L263">
            <v>0</v>
          </cell>
          <cell r="M263">
            <v>0</v>
          </cell>
          <cell r="N263">
            <v>0</v>
          </cell>
          <cell r="O263">
            <v>1054.3900000000001</v>
          </cell>
          <cell r="P263">
            <v>1054.3900000000001</v>
          </cell>
          <cell r="Q263">
            <v>0</v>
          </cell>
        </row>
        <row r="264">
          <cell r="A264">
            <v>16814</v>
          </cell>
          <cell r="B264" t="str">
            <v>Измеритель АЧХ С4-60</v>
          </cell>
          <cell r="C264">
            <v>16814</v>
          </cell>
          <cell r="D264" t="str">
            <v>01.10.1985 0:00:00</v>
          </cell>
          <cell r="E264">
            <v>0</v>
          </cell>
          <cell r="F264" t="str">
            <v>9008/90/0713/9010248</v>
          </cell>
          <cell r="G264" t="str">
            <v>Нет</v>
          </cell>
          <cell r="H264" t="str">
            <v>Горбунов Александр Георгиевич</v>
          </cell>
          <cell r="I264" t="str">
            <v>Бюро материально-технического снабжения*</v>
          </cell>
          <cell r="J264">
            <v>55494.400000000001</v>
          </cell>
          <cell r="K264">
            <v>55494.400000000001</v>
          </cell>
          <cell r="L264">
            <v>0</v>
          </cell>
          <cell r="M264">
            <v>0</v>
          </cell>
          <cell r="N264">
            <v>0</v>
          </cell>
          <cell r="O264">
            <v>55494.400000000001</v>
          </cell>
          <cell r="P264">
            <v>55494.400000000001</v>
          </cell>
          <cell r="Q264">
            <v>0</v>
          </cell>
        </row>
        <row r="265">
          <cell r="A265">
            <v>16783</v>
          </cell>
          <cell r="B265" t="str">
            <v>Измеритель АЧХ  Х1-47</v>
          </cell>
          <cell r="C265">
            <v>16783</v>
          </cell>
          <cell r="D265" t="str">
            <v>01.08.1985 0:00:00</v>
          </cell>
          <cell r="E265">
            <v>0</v>
          </cell>
          <cell r="F265">
            <v>15584</v>
          </cell>
          <cell r="G265" t="str">
            <v>Нет</v>
          </cell>
          <cell r="H265" t="str">
            <v>Горбунов Александр Георгиевич</v>
          </cell>
          <cell r="I265" t="str">
            <v>Бюро материально-технического снабжения*</v>
          </cell>
          <cell r="J265">
            <v>3412.91</v>
          </cell>
          <cell r="K265">
            <v>3412.91</v>
          </cell>
          <cell r="L265">
            <v>0</v>
          </cell>
          <cell r="M265">
            <v>0</v>
          </cell>
          <cell r="N265">
            <v>0</v>
          </cell>
          <cell r="O265">
            <v>3412.91</v>
          </cell>
          <cell r="P265">
            <v>3412.91</v>
          </cell>
          <cell r="Q265">
            <v>0</v>
          </cell>
        </row>
        <row r="266">
          <cell r="A266">
            <v>66391</v>
          </cell>
          <cell r="B266" t="str">
            <v>Измеритель врем. интерв. И2-26</v>
          </cell>
          <cell r="C266">
            <v>66391</v>
          </cell>
          <cell r="D266" t="str">
            <v>01.01.1986 0:00:00</v>
          </cell>
          <cell r="E266">
            <v>0</v>
          </cell>
          <cell r="F266">
            <v>4380</v>
          </cell>
          <cell r="G266" t="str">
            <v>Нет</v>
          </cell>
          <cell r="H266" t="str">
            <v>Горбунов Александр Георгиевич</v>
          </cell>
          <cell r="I266" t="str">
            <v>Бюро материально-технического снабжения*</v>
          </cell>
          <cell r="J266">
            <v>4527.07</v>
          </cell>
          <cell r="K266">
            <v>4527.07</v>
          </cell>
          <cell r="L266">
            <v>0</v>
          </cell>
          <cell r="M266">
            <v>0</v>
          </cell>
          <cell r="N266">
            <v>0</v>
          </cell>
          <cell r="O266">
            <v>4527.07</v>
          </cell>
          <cell r="P266">
            <v>4527.07</v>
          </cell>
          <cell r="Q266">
            <v>0</v>
          </cell>
        </row>
        <row r="267">
          <cell r="A267">
            <v>16821</v>
          </cell>
          <cell r="B267" t="str">
            <v>Измеритель девиации СКЗ-41</v>
          </cell>
          <cell r="C267">
            <v>16821</v>
          </cell>
          <cell r="D267" t="str">
            <v>01.10.1985 0:00:00</v>
          </cell>
          <cell r="E267">
            <v>0</v>
          </cell>
          <cell r="F267">
            <v>38122</v>
          </cell>
          <cell r="G267" t="str">
            <v>Нет</v>
          </cell>
          <cell r="H267" t="str">
            <v>Горбунов Александр Георгиевич</v>
          </cell>
          <cell r="I267" t="str">
            <v>Бюро материально-технического снабжения*</v>
          </cell>
          <cell r="J267">
            <v>3662.63</v>
          </cell>
          <cell r="K267">
            <v>3662.63</v>
          </cell>
          <cell r="L267">
            <v>0</v>
          </cell>
          <cell r="M267">
            <v>0</v>
          </cell>
          <cell r="N267">
            <v>0</v>
          </cell>
          <cell r="O267">
            <v>3662.63</v>
          </cell>
          <cell r="P267">
            <v>3662.63</v>
          </cell>
          <cell r="Q267">
            <v>0</v>
          </cell>
        </row>
        <row r="268">
          <cell r="A268">
            <v>66569</v>
          </cell>
          <cell r="B268" t="str">
            <v>Измеритель И1-11</v>
          </cell>
          <cell r="C268">
            <v>66569</v>
          </cell>
          <cell r="D268" t="str">
            <v>01.03.1988 0:00:00</v>
          </cell>
          <cell r="E268">
            <v>0</v>
          </cell>
          <cell r="F268">
            <v>180</v>
          </cell>
          <cell r="G268" t="str">
            <v>Нет</v>
          </cell>
          <cell r="H268" t="str">
            <v>Горбунов Александр Георгиевич</v>
          </cell>
          <cell r="I268" t="str">
            <v>Бюро материально-технического снабжения*</v>
          </cell>
          <cell r="J268">
            <v>6095.85</v>
          </cell>
          <cell r="K268">
            <v>6095.85</v>
          </cell>
          <cell r="L268">
            <v>0</v>
          </cell>
          <cell r="M268">
            <v>0</v>
          </cell>
          <cell r="N268">
            <v>0</v>
          </cell>
          <cell r="O268">
            <v>6095.85</v>
          </cell>
          <cell r="P268">
            <v>6095.85</v>
          </cell>
          <cell r="Q268">
            <v>0</v>
          </cell>
        </row>
        <row r="269">
          <cell r="A269">
            <v>66295</v>
          </cell>
          <cell r="B269" t="str">
            <v>Измеритель И1-11</v>
          </cell>
          <cell r="C269">
            <v>66295</v>
          </cell>
          <cell r="D269" t="str">
            <v>01.05.1987 0:00:00</v>
          </cell>
          <cell r="E269">
            <v>0</v>
          </cell>
          <cell r="F269">
            <v>24053</v>
          </cell>
          <cell r="G269" t="str">
            <v>Нет</v>
          </cell>
          <cell r="H269" t="str">
            <v>Горбунов Александр Георгиевич</v>
          </cell>
          <cell r="I269" t="str">
            <v>Бюро материально-технического снабжения*</v>
          </cell>
          <cell r="J269">
            <v>6095.85</v>
          </cell>
          <cell r="K269">
            <v>6095.85</v>
          </cell>
          <cell r="L269">
            <v>0</v>
          </cell>
          <cell r="M269">
            <v>0</v>
          </cell>
          <cell r="N269">
            <v>0</v>
          </cell>
          <cell r="O269">
            <v>6095.85</v>
          </cell>
          <cell r="P269">
            <v>6095.85</v>
          </cell>
          <cell r="Q269">
            <v>0</v>
          </cell>
        </row>
        <row r="270">
          <cell r="A270">
            <v>66283</v>
          </cell>
          <cell r="B270" t="str">
            <v>Измеритель И1-14</v>
          </cell>
          <cell r="C270">
            <v>66283</v>
          </cell>
          <cell r="D270" t="str">
            <v>01.05.1986 0:00:00</v>
          </cell>
          <cell r="E270">
            <v>0</v>
          </cell>
          <cell r="F270">
            <v>360</v>
          </cell>
          <cell r="G270" t="str">
            <v>Нет</v>
          </cell>
          <cell r="H270" t="str">
            <v>Горбунов Александр Георгиевич</v>
          </cell>
          <cell r="I270" t="str">
            <v>Бюро материально-технического снабжения*</v>
          </cell>
          <cell r="J270">
            <v>5826.91</v>
          </cell>
          <cell r="K270">
            <v>5826.91</v>
          </cell>
          <cell r="L270">
            <v>0</v>
          </cell>
          <cell r="M270">
            <v>0</v>
          </cell>
          <cell r="N270">
            <v>0</v>
          </cell>
          <cell r="O270">
            <v>5826.91</v>
          </cell>
          <cell r="P270">
            <v>5826.91</v>
          </cell>
          <cell r="Q270">
            <v>0</v>
          </cell>
        </row>
        <row r="271">
          <cell r="A271">
            <v>66602</v>
          </cell>
          <cell r="B271" t="str">
            <v>Измеритель И1-14</v>
          </cell>
          <cell r="C271">
            <v>66602</v>
          </cell>
          <cell r="D271" t="str">
            <v>01.01.1984 0:00:00</v>
          </cell>
          <cell r="E271">
            <v>0</v>
          </cell>
          <cell r="F271">
            <v>528</v>
          </cell>
          <cell r="G271" t="str">
            <v>Нет</v>
          </cell>
          <cell r="H271" t="str">
            <v>Горбунов Александр Георгиевич</v>
          </cell>
          <cell r="I271" t="str">
            <v>Бюро материально-технического снабжения*</v>
          </cell>
          <cell r="J271">
            <v>3094.88</v>
          </cell>
          <cell r="K271">
            <v>3094.88</v>
          </cell>
          <cell r="L271">
            <v>0</v>
          </cell>
          <cell r="M271">
            <v>0</v>
          </cell>
          <cell r="N271">
            <v>0</v>
          </cell>
          <cell r="O271">
            <v>3094.88</v>
          </cell>
          <cell r="P271">
            <v>3094.88</v>
          </cell>
          <cell r="Q271">
            <v>0</v>
          </cell>
        </row>
        <row r="272">
          <cell r="A272">
            <v>16850</v>
          </cell>
          <cell r="B272" t="str">
            <v>Измеритель КСВ Р2-60</v>
          </cell>
          <cell r="C272">
            <v>16850</v>
          </cell>
          <cell r="D272" t="str">
            <v>01.07.1987 0:00:00</v>
          </cell>
          <cell r="E272">
            <v>0</v>
          </cell>
          <cell r="F272" t="str">
            <v>19860/16157</v>
          </cell>
          <cell r="G272" t="str">
            <v>Нет</v>
          </cell>
          <cell r="H272" t="str">
            <v>Горбунов Александр Георгиевич</v>
          </cell>
          <cell r="I272" t="str">
            <v>Бюро материально-технического снабжения*</v>
          </cell>
          <cell r="J272">
            <v>41391.17</v>
          </cell>
          <cell r="K272">
            <v>41391.17</v>
          </cell>
          <cell r="L272">
            <v>0</v>
          </cell>
          <cell r="M272">
            <v>0</v>
          </cell>
          <cell r="N272">
            <v>0</v>
          </cell>
          <cell r="O272">
            <v>41391.17</v>
          </cell>
          <cell r="P272">
            <v>41391.17</v>
          </cell>
          <cell r="Q272">
            <v>0</v>
          </cell>
        </row>
        <row r="273">
          <cell r="A273">
            <v>66260</v>
          </cell>
          <cell r="B273" t="str">
            <v>Измеритель Л2-42</v>
          </cell>
          <cell r="C273">
            <v>66260</v>
          </cell>
          <cell r="D273" t="str">
            <v>01.03.1985 0:00:00</v>
          </cell>
          <cell r="E273">
            <v>0</v>
          </cell>
          <cell r="F273">
            <v>14511</v>
          </cell>
          <cell r="G273" t="str">
            <v>Нет</v>
          </cell>
          <cell r="H273" t="str">
            <v>Горбунов Александр Георгиевич</v>
          </cell>
          <cell r="I273" t="str">
            <v>Бюро материально-технического снабжения*</v>
          </cell>
          <cell r="J273">
            <v>3682.91</v>
          </cell>
          <cell r="K273">
            <v>3682.91</v>
          </cell>
          <cell r="L273">
            <v>0</v>
          </cell>
          <cell r="M273">
            <v>0</v>
          </cell>
          <cell r="N273">
            <v>0</v>
          </cell>
          <cell r="O273">
            <v>3682.91</v>
          </cell>
          <cell r="P273">
            <v>3682.91</v>
          </cell>
          <cell r="Q273">
            <v>0</v>
          </cell>
        </row>
        <row r="274">
          <cell r="A274">
            <v>66601</v>
          </cell>
          <cell r="B274" t="str">
            <v>Измеритель Л2-54</v>
          </cell>
          <cell r="C274">
            <v>66601</v>
          </cell>
          <cell r="D274" t="str">
            <v>10.10.1984 0:00:00</v>
          </cell>
          <cell r="E274">
            <v>0</v>
          </cell>
          <cell r="F274">
            <v>410184</v>
          </cell>
          <cell r="G274" t="str">
            <v>Нет</v>
          </cell>
          <cell r="H274" t="str">
            <v>Горбунов Александр Георгиевич</v>
          </cell>
          <cell r="I274" t="str">
            <v>Бюро материально-технического снабжения*</v>
          </cell>
          <cell r="J274">
            <v>3765.08</v>
          </cell>
          <cell r="K274">
            <v>3765.08</v>
          </cell>
          <cell r="L274">
            <v>0</v>
          </cell>
          <cell r="M274">
            <v>0</v>
          </cell>
          <cell r="N274">
            <v>0</v>
          </cell>
          <cell r="O274">
            <v>3765.08</v>
          </cell>
          <cell r="P274">
            <v>3765.08</v>
          </cell>
          <cell r="Q274">
            <v>0</v>
          </cell>
        </row>
        <row r="275">
          <cell r="A275">
            <v>66556</v>
          </cell>
          <cell r="B275" t="str">
            <v>Измеритель ламп Л3-3</v>
          </cell>
          <cell r="C275">
            <v>66556</v>
          </cell>
          <cell r="D275" t="str">
            <v>01.01.1983 0:00:00</v>
          </cell>
          <cell r="E275">
            <v>0</v>
          </cell>
          <cell r="F275">
            <v>39948</v>
          </cell>
          <cell r="G275" t="str">
            <v>Нет</v>
          </cell>
          <cell r="H275" t="str">
            <v>Горбунов Александр Георгиевич</v>
          </cell>
          <cell r="I275" t="str">
            <v>Бюро материально-технического снабжения*</v>
          </cell>
          <cell r="J275">
            <v>1127.51</v>
          </cell>
          <cell r="K275">
            <v>1127.51</v>
          </cell>
          <cell r="L275">
            <v>0</v>
          </cell>
          <cell r="M275">
            <v>0</v>
          </cell>
          <cell r="N275">
            <v>0</v>
          </cell>
          <cell r="O275">
            <v>1127.51</v>
          </cell>
          <cell r="P275">
            <v>1127.51</v>
          </cell>
          <cell r="Q275">
            <v>0</v>
          </cell>
        </row>
        <row r="276">
          <cell r="A276">
            <v>66557</v>
          </cell>
          <cell r="B276" t="str">
            <v>Измеритель ламп Л3-3</v>
          </cell>
          <cell r="C276">
            <v>66557</v>
          </cell>
          <cell r="D276" t="str">
            <v>01.01.1983 0:00:00</v>
          </cell>
          <cell r="E276">
            <v>0</v>
          </cell>
          <cell r="F276">
            <v>33681</v>
          </cell>
          <cell r="G276" t="str">
            <v>Нет</v>
          </cell>
          <cell r="H276" t="str">
            <v>Горбунов Александр Георгиевич</v>
          </cell>
          <cell r="I276" t="str">
            <v>Бюро материально-технического снабжения*</v>
          </cell>
          <cell r="J276">
            <v>1127.51</v>
          </cell>
          <cell r="K276">
            <v>1127.51</v>
          </cell>
          <cell r="L276">
            <v>0</v>
          </cell>
          <cell r="M276">
            <v>0</v>
          </cell>
          <cell r="N276">
            <v>0</v>
          </cell>
          <cell r="O276">
            <v>1127.51</v>
          </cell>
          <cell r="P276">
            <v>1127.51</v>
          </cell>
          <cell r="Q276">
            <v>0</v>
          </cell>
        </row>
        <row r="277">
          <cell r="A277">
            <v>66304</v>
          </cell>
          <cell r="B277" t="str">
            <v>Измеритель модуляций СК3-46</v>
          </cell>
          <cell r="C277">
            <v>66304</v>
          </cell>
          <cell r="D277" t="str">
            <v>01.08.1989 0:00:00</v>
          </cell>
          <cell r="E277">
            <v>0</v>
          </cell>
          <cell r="F277" t="str">
            <v>1/8809577</v>
          </cell>
          <cell r="G277" t="str">
            <v>Нет</v>
          </cell>
          <cell r="H277" t="str">
            <v>Горбунов Александр Георгиевич</v>
          </cell>
          <cell r="I277" t="str">
            <v>Бюро материально-технического снабжения*</v>
          </cell>
          <cell r="J277">
            <v>5490.75</v>
          </cell>
          <cell r="K277">
            <v>5490.75</v>
          </cell>
          <cell r="L277">
            <v>0</v>
          </cell>
          <cell r="M277">
            <v>0</v>
          </cell>
          <cell r="N277">
            <v>0</v>
          </cell>
          <cell r="O277">
            <v>5490.75</v>
          </cell>
          <cell r="P277">
            <v>5490.75</v>
          </cell>
          <cell r="Q277">
            <v>0</v>
          </cell>
        </row>
        <row r="278">
          <cell r="A278">
            <v>16787</v>
          </cell>
          <cell r="B278" t="str">
            <v>Измеритель мощности М3-46</v>
          </cell>
          <cell r="C278">
            <v>16787</v>
          </cell>
          <cell r="D278" t="str">
            <v>01.08.1985 0:00:00</v>
          </cell>
          <cell r="E278">
            <v>0</v>
          </cell>
          <cell r="F278">
            <v>5375</v>
          </cell>
          <cell r="G278" t="str">
            <v>Нет</v>
          </cell>
          <cell r="H278" t="str">
            <v>Горбунов Александр Георгиевич</v>
          </cell>
          <cell r="I278" t="str">
            <v>Бюро материально-технического снабжения*</v>
          </cell>
          <cell r="J278">
            <v>8046.69</v>
          </cell>
          <cell r="K278">
            <v>8046.69</v>
          </cell>
          <cell r="L278">
            <v>0</v>
          </cell>
          <cell r="M278">
            <v>0</v>
          </cell>
          <cell r="N278">
            <v>0</v>
          </cell>
          <cell r="O278">
            <v>8046.69</v>
          </cell>
          <cell r="P278">
            <v>8046.69</v>
          </cell>
          <cell r="Q278">
            <v>0</v>
          </cell>
        </row>
        <row r="279">
          <cell r="A279">
            <v>16788</v>
          </cell>
          <cell r="B279" t="str">
            <v>Измеритель мощности М3-47</v>
          </cell>
          <cell r="C279">
            <v>16788</v>
          </cell>
          <cell r="D279" t="str">
            <v>01.08.1985 0:00:00</v>
          </cell>
          <cell r="E279">
            <v>0</v>
          </cell>
          <cell r="F279">
            <v>5420</v>
          </cell>
          <cell r="G279" t="str">
            <v>Нет</v>
          </cell>
          <cell r="H279" t="str">
            <v>Горбунов Александр Георгиевич</v>
          </cell>
          <cell r="I279" t="str">
            <v>Бюро материально-технического снабжения*</v>
          </cell>
          <cell r="J279">
            <v>8046.69</v>
          </cell>
          <cell r="K279">
            <v>8046.69</v>
          </cell>
          <cell r="L279">
            <v>0</v>
          </cell>
          <cell r="M279">
            <v>0</v>
          </cell>
          <cell r="N279">
            <v>0</v>
          </cell>
          <cell r="O279">
            <v>8046.69</v>
          </cell>
          <cell r="P279">
            <v>8046.69</v>
          </cell>
          <cell r="Q279">
            <v>0</v>
          </cell>
        </row>
        <row r="280">
          <cell r="A280">
            <v>16837</v>
          </cell>
          <cell r="B280" t="str">
            <v>Измеритель мощности М3-48</v>
          </cell>
          <cell r="C280">
            <v>16837</v>
          </cell>
          <cell r="D280" t="str">
            <v>01.08.1986 0:00:00</v>
          </cell>
          <cell r="E280">
            <v>0</v>
          </cell>
          <cell r="F280">
            <v>3732</v>
          </cell>
          <cell r="G280" t="str">
            <v>Нет</v>
          </cell>
          <cell r="H280" t="str">
            <v>Горбунов Александр Георгиевич</v>
          </cell>
          <cell r="I280" t="str">
            <v>Бюро материально-технического снабжения*</v>
          </cell>
          <cell r="J280">
            <v>12457.54</v>
          </cell>
          <cell r="K280">
            <v>12457.54</v>
          </cell>
          <cell r="L280">
            <v>0</v>
          </cell>
          <cell r="M280">
            <v>0</v>
          </cell>
          <cell r="N280">
            <v>0</v>
          </cell>
          <cell r="O280">
            <v>12457.54</v>
          </cell>
          <cell r="P280">
            <v>12457.54</v>
          </cell>
          <cell r="Q280">
            <v>0</v>
          </cell>
        </row>
        <row r="281">
          <cell r="A281">
            <v>16834</v>
          </cell>
          <cell r="B281" t="str">
            <v>Измеритель мощности М3-56</v>
          </cell>
          <cell r="C281">
            <v>16834</v>
          </cell>
          <cell r="D281" t="str">
            <v>01.12.1985 0:00:00</v>
          </cell>
          <cell r="E281">
            <v>0</v>
          </cell>
          <cell r="F281">
            <v>13761</v>
          </cell>
          <cell r="G281" t="str">
            <v>Нет</v>
          </cell>
          <cell r="H281" t="str">
            <v>Горбунов Александр Георгиевич</v>
          </cell>
          <cell r="I281" t="str">
            <v>Бюро материально-технического снабжения*</v>
          </cell>
          <cell r="J281">
            <v>3052.19</v>
          </cell>
          <cell r="K281">
            <v>3052.19</v>
          </cell>
          <cell r="L281">
            <v>0</v>
          </cell>
          <cell r="M281">
            <v>0</v>
          </cell>
          <cell r="N281">
            <v>0</v>
          </cell>
          <cell r="O281">
            <v>3052.19</v>
          </cell>
          <cell r="P281">
            <v>3052.19</v>
          </cell>
          <cell r="Q281">
            <v>0</v>
          </cell>
        </row>
        <row r="282">
          <cell r="A282">
            <v>66773</v>
          </cell>
          <cell r="B282" t="str">
            <v>Измеритель нел.част. С6-11</v>
          </cell>
          <cell r="C282">
            <v>66773</v>
          </cell>
          <cell r="D282" t="str">
            <v>01.01.1989 0:00:00</v>
          </cell>
          <cell r="E282">
            <v>0</v>
          </cell>
          <cell r="F282">
            <v>8904395</v>
          </cell>
          <cell r="G282" t="str">
            <v>Нет</v>
          </cell>
          <cell r="H282" t="str">
            <v>Горбунов Александр Георгиевич</v>
          </cell>
          <cell r="I282" t="str">
            <v>Бюро материально-технического снабжения*</v>
          </cell>
          <cell r="J282">
            <v>7664.64</v>
          </cell>
          <cell r="K282">
            <v>7664.64</v>
          </cell>
          <cell r="L282">
            <v>0</v>
          </cell>
          <cell r="M282">
            <v>0</v>
          </cell>
          <cell r="N282">
            <v>0</v>
          </cell>
          <cell r="O282">
            <v>7664.64</v>
          </cell>
          <cell r="P282">
            <v>7664.64</v>
          </cell>
          <cell r="Q282">
            <v>0</v>
          </cell>
        </row>
        <row r="283">
          <cell r="A283">
            <v>16860</v>
          </cell>
          <cell r="B283" t="str">
            <v>Измеритель отнош.напряж. В8-7</v>
          </cell>
          <cell r="C283">
            <v>16860</v>
          </cell>
          <cell r="D283" t="str">
            <v>01.01.1984 0:00:00</v>
          </cell>
          <cell r="E283">
            <v>0</v>
          </cell>
          <cell r="F283">
            <v>1017</v>
          </cell>
          <cell r="G283" t="str">
            <v>Нет</v>
          </cell>
          <cell r="H283" t="str">
            <v>Горбунов Александр Георгиевич</v>
          </cell>
          <cell r="I283" t="str">
            <v>Бюро материально-технического снабжения*</v>
          </cell>
          <cell r="J283">
            <v>3000</v>
          </cell>
          <cell r="K283">
            <v>3000</v>
          </cell>
          <cell r="L283">
            <v>0</v>
          </cell>
          <cell r="M283">
            <v>0</v>
          </cell>
          <cell r="N283">
            <v>0</v>
          </cell>
          <cell r="O283">
            <v>3000</v>
          </cell>
          <cell r="P283">
            <v>3000</v>
          </cell>
          <cell r="Q283">
            <v>0</v>
          </cell>
        </row>
        <row r="284">
          <cell r="A284">
            <v>66460</v>
          </cell>
          <cell r="B284" t="str">
            <v>Измеритель панорамн.Р2-73</v>
          </cell>
          <cell r="C284">
            <v>66460</v>
          </cell>
          <cell r="D284" t="str">
            <v>01.07.1989 0:00:00</v>
          </cell>
          <cell r="E284">
            <v>0</v>
          </cell>
          <cell r="F284" t="str">
            <v>10458/100151</v>
          </cell>
          <cell r="G284" t="str">
            <v>Нет</v>
          </cell>
          <cell r="H284" t="str">
            <v>Кочуков Константин Иванович</v>
          </cell>
          <cell r="I284" t="str">
            <v>Лаборатория контрольно-поверочная</v>
          </cell>
          <cell r="J284">
            <v>13984.59</v>
          </cell>
          <cell r="K284">
            <v>13984.59</v>
          </cell>
          <cell r="L284">
            <v>0</v>
          </cell>
          <cell r="M284">
            <v>0</v>
          </cell>
          <cell r="N284">
            <v>13984.59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66671</v>
          </cell>
          <cell r="B285" t="str">
            <v>Измеритель Р2-53/2</v>
          </cell>
          <cell r="C285">
            <v>66671</v>
          </cell>
          <cell r="D285" t="str">
            <v>01.04.1989 0:00:00</v>
          </cell>
          <cell r="E285">
            <v>0</v>
          </cell>
          <cell r="F285" t="str">
            <v>15303/15594</v>
          </cell>
          <cell r="G285" t="str">
            <v>Нет</v>
          </cell>
          <cell r="H285" t="str">
            <v>Горбунов Александр Георгиевич</v>
          </cell>
          <cell r="I285" t="str">
            <v>Бюро материально-технического снабжения*</v>
          </cell>
          <cell r="J285">
            <v>28014</v>
          </cell>
          <cell r="K285">
            <v>28014</v>
          </cell>
          <cell r="L285">
            <v>0</v>
          </cell>
          <cell r="M285">
            <v>0</v>
          </cell>
          <cell r="N285">
            <v>0</v>
          </cell>
          <cell r="O285">
            <v>28014</v>
          </cell>
          <cell r="P285">
            <v>28014</v>
          </cell>
          <cell r="Q285">
            <v>0</v>
          </cell>
        </row>
        <row r="286">
          <cell r="A286">
            <v>16613</v>
          </cell>
          <cell r="B286" t="str">
            <v>Измеритель Р-33</v>
          </cell>
          <cell r="C286">
            <v>16613</v>
          </cell>
          <cell r="D286" t="str">
            <v>01.01.1984 0:00:00</v>
          </cell>
          <cell r="E286">
            <v>0</v>
          </cell>
          <cell r="F286">
            <v>6914</v>
          </cell>
          <cell r="G286" t="str">
            <v>Нет</v>
          </cell>
          <cell r="H286" t="str">
            <v>Горбунов Александр Георгиевич</v>
          </cell>
          <cell r="I286" t="str">
            <v>Бюро материально-технического снабжения*</v>
          </cell>
          <cell r="J286">
            <v>3000</v>
          </cell>
          <cell r="K286">
            <v>3000</v>
          </cell>
          <cell r="L286">
            <v>0</v>
          </cell>
          <cell r="M286">
            <v>0</v>
          </cell>
          <cell r="N286">
            <v>0</v>
          </cell>
          <cell r="O286">
            <v>3000</v>
          </cell>
          <cell r="P286">
            <v>3000</v>
          </cell>
          <cell r="Q286">
            <v>0</v>
          </cell>
        </row>
        <row r="287">
          <cell r="A287">
            <v>66754</v>
          </cell>
          <cell r="B287" t="str">
            <v>Измеритель разн.фаз. Ф2-16</v>
          </cell>
          <cell r="C287">
            <v>66754</v>
          </cell>
          <cell r="D287" t="str">
            <v>01.01.1988 0:00:00</v>
          </cell>
          <cell r="E287">
            <v>0</v>
          </cell>
          <cell r="F287">
            <v>1106</v>
          </cell>
          <cell r="G287" t="str">
            <v>Нет</v>
          </cell>
          <cell r="H287" t="str">
            <v>Горбунов Александр Георгиевич</v>
          </cell>
          <cell r="I287" t="str">
            <v>Бюро материально-технического снабжения*</v>
          </cell>
          <cell r="J287">
            <v>5826.91</v>
          </cell>
          <cell r="K287">
            <v>5826.91</v>
          </cell>
          <cell r="L287">
            <v>0</v>
          </cell>
          <cell r="M287">
            <v>0</v>
          </cell>
          <cell r="N287">
            <v>0</v>
          </cell>
          <cell r="O287">
            <v>5826.91</v>
          </cell>
          <cell r="P287">
            <v>5826.91</v>
          </cell>
          <cell r="Q287">
            <v>0</v>
          </cell>
        </row>
        <row r="288">
          <cell r="A288">
            <v>66347</v>
          </cell>
          <cell r="B288" t="str">
            <v>Линия измерительная Р1-22</v>
          </cell>
          <cell r="C288">
            <v>66347</v>
          </cell>
          <cell r="D288" t="str">
            <v>01.12.1977 0:00:00</v>
          </cell>
          <cell r="E288">
            <v>0</v>
          </cell>
          <cell r="F288">
            <v>7002</v>
          </cell>
          <cell r="G288" t="str">
            <v>Нет</v>
          </cell>
          <cell r="H288" t="str">
            <v>Горбунов Александр Георгиевич</v>
          </cell>
          <cell r="I288" t="str">
            <v>Бюро материально-технического снабжения*</v>
          </cell>
          <cell r="J288">
            <v>2684.47</v>
          </cell>
          <cell r="K288">
            <v>2684.47</v>
          </cell>
          <cell r="L288">
            <v>0</v>
          </cell>
          <cell r="M288">
            <v>0</v>
          </cell>
          <cell r="N288">
            <v>0</v>
          </cell>
          <cell r="O288">
            <v>2684.47</v>
          </cell>
          <cell r="P288">
            <v>2684.47</v>
          </cell>
          <cell r="Q288">
            <v>0</v>
          </cell>
        </row>
        <row r="289">
          <cell r="A289">
            <v>66310</v>
          </cell>
          <cell r="B289" t="str">
            <v>Источник стабильного напр. ИСН-1</v>
          </cell>
          <cell r="C289">
            <v>66310</v>
          </cell>
          <cell r="D289" t="str">
            <v>01.12.1976 0:00:00</v>
          </cell>
          <cell r="E289">
            <v>0</v>
          </cell>
          <cell r="F289">
            <v>797</v>
          </cell>
          <cell r="G289" t="str">
            <v>Нет</v>
          </cell>
          <cell r="H289" t="str">
            <v>Горбунов Александр Георгиевич</v>
          </cell>
          <cell r="I289" t="str">
            <v>Бюро материально-технического снабжения*</v>
          </cell>
          <cell r="J289">
            <v>1695.46</v>
          </cell>
          <cell r="K289">
            <v>1695.46</v>
          </cell>
          <cell r="L289">
            <v>0</v>
          </cell>
          <cell r="M289">
            <v>0</v>
          </cell>
          <cell r="N289">
            <v>0</v>
          </cell>
          <cell r="O289">
            <v>1695.46</v>
          </cell>
          <cell r="P289">
            <v>1695.46</v>
          </cell>
          <cell r="Q289">
            <v>0</v>
          </cell>
        </row>
        <row r="290">
          <cell r="A290">
            <v>16815</v>
          </cell>
          <cell r="B290" t="str">
            <v>Калибратор И1-9</v>
          </cell>
          <cell r="C290">
            <v>16815</v>
          </cell>
          <cell r="D290" t="str">
            <v>01.10.1985 0:00:00</v>
          </cell>
          <cell r="E290">
            <v>0</v>
          </cell>
          <cell r="F290">
            <v>723</v>
          </cell>
          <cell r="G290" t="str">
            <v>Нет</v>
          </cell>
          <cell r="H290" t="str">
            <v>Горбунов Александр Георгиевич</v>
          </cell>
          <cell r="I290" t="str">
            <v>Бюро материально-технического снабжения*</v>
          </cell>
          <cell r="J290">
            <v>2774.72</v>
          </cell>
          <cell r="K290">
            <v>2774.72</v>
          </cell>
          <cell r="L290">
            <v>0</v>
          </cell>
          <cell r="M290">
            <v>0</v>
          </cell>
          <cell r="N290">
            <v>0</v>
          </cell>
          <cell r="O290">
            <v>2774.72</v>
          </cell>
          <cell r="P290">
            <v>2774.72</v>
          </cell>
          <cell r="Q290">
            <v>0</v>
          </cell>
        </row>
        <row r="291">
          <cell r="A291">
            <v>66262</v>
          </cell>
          <cell r="B291" t="str">
            <v>Калибратор осц.имп.И1-9</v>
          </cell>
          <cell r="C291">
            <v>66262</v>
          </cell>
          <cell r="D291" t="str">
            <v>01.05.1985 0:00:00</v>
          </cell>
          <cell r="E291">
            <v>0</v>
          </cell>
          <cell r="F291">
            <v>628</v>
          </cell>
          <cell r="G291" t="str">
            <v>Нет</v>
          </cell>
          <cell r="H291" t="str">
            <v>Горбунов Александр Георгиевич</v>
          </cell>
          <cell r="I291" t="str">
            <v>Бюро материально-технического снабжения*</v>
          </cell>
          <cell r="J291">
            <v>3094.88</v>
          </cell>
          <cell r="K291">
            <v>3094.88</v>
          </cell>
          <cell r="L291">
            <v>0</v>
          </cell>
          <cell r="M291">
            <v>0</v>
          </cell>
          <cell r="N291">
            <v>0</v>
          </cell>
          <cell r="O291">
            <v>3094.88</v>
          </cell>
          <cell r="P291">
            <v>3094.88</v>
          </cell>
          <cell r="Q291">
            <v>0</v>
          </cell>
        </row>
        <row r="292">
          <cell r="A292">
            <v>66537</v>
          </cell>
          <cell r="B292" t="str">
            <v>Калибратор осц.имп.И1-9</v>
          </cell>
          <cell r="C292">
            <v>66537</v>
          </cell>
          <cell r="D292" t="str">
            <v>31.10.2005 0:00:00</v>
          </cell>
          <cell r="E292">
            <v>0</v>
          </cell>
          <cell r="F292">
            <v>679</v>
          </cell>
          <cell r="G292" t="str">
            <v>Нет</v>
          </cell>
          <cell r="H292" t="str">
            <v>Горбунов Александр Георгиевич</v>
          </cell>
          <cell r="I292" t="str">
            <v>Бюро материально-технического снабжения*</v>
          </cell>
          <cell r="J292">
            <v>3094.88</v>
          </cell>
          <cell r="K292">
            <v>3094.88</v>
          </cell>
          <cell r="L292">
            <v>0</v>
          </cell>
          <cell r="M292">
            <v>0</v>
          </cell>
          <cell r="N292">
            <v>0</v>
          </cell>
          <cell r="O292">
            <v>3094.88</v>
          </cell>
          <cell r="P292">
            <v>3094.88</v>
          </cell>
          <cell r="Q292">
            <v>0</v>
          </cell>
        </row>
        <row r="293">
          <cell r="A293">
            <v>66666</v>
          </cell>
          <cell r="B293" t="str">
            <v>Линия измерительная Р1-28</v>
          </cell>
          <cell r="C293">
            <v>66666</v>
          </cell>
          <cell r="D293" t="str">
            <v>01.04.1989 0:00:00</v>
          </cell>
          <cell r="E293">
            <v>0</v>
          </cell>
          <cell r="F293">
            <v>300</v>
          </cell>
          <cell r="G293" t="str">
            <v>Нет</v>
          </cell>
          <cell r="H293" t="str">
            <v>Горбунов Александр Георгиевич</v>
          </cell>
          <cell r="I293" t="str">
            <v>Бюро материально-технического снабжения*</v>
          </cell>
          <cell r="J293">
            <v>1052.26</v>
          </cell>
          <cell r="K293">
            <v>1052.26</v>
          </cell>
          <cell r="L293">
            <v>0</v>
          </cell>
          <cell r="M293">
            <v>0</v>
          </cell>
          <cell r="N293">
            <v>0</v>
          </cell>
          <cell r="O293">
            <v>1052.26</v>
          </cell>
          <cell r="P293">
            <v>1052.26</v>
          </cell>
          <cell r="Q293">
            <v>0</v>
          </cell>
        </row>
        <row r="294">
          <cell r="A294">
            <v>66604</v>
          </cell>
          <cell r="B294" t="str">
            <v>Линия измерительная Р1-28</v>
          </cell>
          <cell r="C294">
            <v>66604</v>
          </cell>
          <cell r="D294" t="str">
            <v>01.04.1985 0:00:00</v>
          </cell>
          <cell r="E294">
            <v>0</v>
          </cell>
          <cell r="F294">
            <v>1805</v>
          </cell>
          <cell r="G294" t="str">
            <v>Нет</v>
          </cell>
          <cell r="H294" t="str">
            <v>Горбунов Александр Георгиевич</v>
          </cell>
          <cell r="I294" t="str">
            <v>Бюро материально-технического снабжения*</v>
          </cell>
          <cell r="J294">
            <v>1052.26</v>
          </cell>
          <cell r="K294">
            <v>1052.26</v>
          </cell>
          <cell r="L294">
            <v>0</v>
          </cell>
          <cell r="M294">
            <v>0</v>
          </cell>
          <cell r="N294">
            <v>0</v>
          </cell>
          <cell r="O294">
            <v>1052.26</v>
          </cell>
          <cell r="P294">
            <v>1052.26</v>
          </cell>
          <cell r="Q294">
            <v>0</v>
          </cell>
        </row>
        <row r="295">
          <cell r="A295">
            <v>66624</v>
          </cell>
          <cell r="B295" t="str">
            <v>Мегаомметр Е6-17</v>
          </cell>
          <cell r="C295">
            <v>66624</v>
          </cell>
          <cell r="D295" t="str">
            <v>01.03.1986 0:00:00</v>
          </cell>
          <cell r="E295">
            <v>0</v>
          </cell>
          <cell r="F295">
            <v>4013</v>
          </cell>
          <cell r="G295" t="str">
            <v>Нет</v>
          </cell>
          <cell r="H295" t="str">
            <v>Горбунов Александр Георгиевич</v>
          </cell>
          <cell r="I295" t="str">
            <v>Бюро материально-технического снабжения*</v>
          </cell>
          <cell r="J295">
            <v>1361.75</v>
          </cell>
          <cell r="K295">
            <v>1361.75</v>
          </cell>
          <cell r="L295">
            <v>0</v>
          </cell>
          <cell r="M295">
            <v>0</v>
          </cell>
          <cell r="N295">
            <v>0</v>
          </cell>
          <cell r="O295">
            <v>1361.75</v>
          </cell>
          <cell r="P295">
            <v>1361.75</v>
          </cell>
          <cell r="Q295">
            <v>0</v>
          </cell>
        </row>
        <row r="296">
          <cell r="A296">
            <v>66617</v>
          </cell>
          <cell r="B296" t="str">
            <v>Мегаомметр Е6-17</v>
          </cell>
          <cell r="C296">
            <v>66617</v>
          </cell>
          <cell r="D296" t="str">
            <v>01.02.1986 0:00:00</v>
          </cell>
          <cell r="E296">
            <v>0</v>
          </cell>
          <cell r="F296">
            <v>3843</v>
          </cell>
          <cell r="G296" t="str">
            <v>Нет</v>
          </cell>
          <cell r="H296" t="str">
            <v>Горбунов Александр Георгиевич</v>
          </cell>
          <cell r="I296" t="str">
            <v>Бюро материально-технического снабжения*</v>
          </cell>
          <cell r="J296">
            <v>1361.75</v>
          </cell>
          <cell r="K296">
            <v>1361.75</v>
          </cell>
          <cell r="L296">
            <v>0</v>
          </cell>
          <cell r="M296">
            <v>0</v>
          </cell>
          <cell r="N296">
            <v>0</v>
          </cell>
          <cell r="O296">
            <v>1361.75</v>
          </cell>
          <cell r="P296">
            <v>1361.75</v>
          </cell>
          <cell r="Q296">
            <v>0</v>
          </cell>
        </row>
        <row r="297">
          <cell r="A297">
            <v>16931</v>
          </cell>
          <cell r="B297" t="str">
            <v>Мегаомметр М 4100/1</v>
          </cell>
          <cell r="C297">
            <v>16931</v>
          </cell>
          <cell r="D297" t="str">
            <v>01.01.1984 0:00:00</v>
          </cell>
          <cell r="E297">
            <v>0</v>
          </cell>
          <cell r="F297">
            <v>623773</v>
          </cell>
          <cell r="G297" t="str">
            <v>Нет</v>
          </cell>
          <cell r="H297" t="str">
            <v>Горбунов Александр Георгиевич</v>
          </cell>
          <cell r="I297" t="str">
            <v>Бюро материально-технического снабжения*</v>
          </cell>
          <cell r="J297">
            <v>3000</v>
          </cell>
          <cell r="K297">
            <v>3000</v>
          </cell>
          <cell r="L297">
            <v>0</v>
          </cell>
          <cell r="M297">
            <v>0</v>
          </cell>
          <cell r="N297">
            <v>0</v>
          </cell>
          <cell r="O297">
            <v>3000</v>
          </cell>
          <cell r="P297">
            <v>3000</v>
          </cell>
          <cell r="Q297">
            <v>0</v>
          </cell>
        </row>
        <row r="298">
          <cell r="A298">
            <v>16932</v>
          </cell>
          <cell r="B298" t="str">
            <v>Мегаомметр М 4100/3</v>
          </cell>
          <cell r="C298">
            <v>16932</v>
          </cell>
          <cell r="D298" t="str">
            <v>01.01.1984 0:00:00</v>
          </cell>
          <cell r="E298">
            <v>0</v>
          </cell>
          <cell r="F298">
            <v>167207</v>
          </cell>
          <cell r="G298" t="str">
            <v>Нет</v>
          </cell>
          <cell r="H298" t="str">
            <v>Горбунов Александр Георгиевич</v>
          </cell>
          <cell r="I298" t="str">
            <v>Бюро материально-технического снабжения*</v>
          </cell>
          <cell r="J298">
            <v>3000</v>
          </cell>
          <cell r="K298">
            <v>3000</v>
          </cell>
          <cell r="L298">
            <v>0</v>
          </cell>
          <cell r="M298">
            <v>0</v>
          </cell>
          <cell r="N298">
            <v>0</v>
          </cell>
          <cell r="O298">
            <v>3000</v>
          </cell>
          <cell r="P298">
            <v>3000</v>
          </cell>
          <cell r="Q298">
            <v>0</v>
          </cell>
        </row>
        <row r="299">
          <cell r="A299">
            <v>16933</v>
          </cell>
          <cell r="B299" t="str">
            <v>Мегаомметр М 4100/3</v>
          </cell>
          <cell r="C299">
            <v>16933</v>
          </cell>
          <cell r="D299" t="str">
            <v>01.01.1984 0:00:00</v>
          </cell>
          <cell r="E299">
            <v>0</v>
          </cell>
          <cell r="F299">
            <v>23412</v>
          </cell>
          <cell r="G299" t="str">
            <v>Нет</v>
          </cell>
          <cell r="H299" t="str">
            <v>Горбунов Александр Георгиевич</v>
          </cell>
          <cell r="I299" t="str">
            <v>Бюро материально-технического снабжения*</v>
          </cell>
          <cell r="J299">
            <v>3500</v>
          </cell>
          <cell r="K299">
            <v>3500</v>
          </cell>
          <cell r="L299">
            <v>0</v>
          </cell>
          <cell r="M299">
            <v>0</v>
          </cell>
          <cell r="N299">
            <v>0</v>
          </cell>
          <cell r="O299">
            <v>3500</v>
          </cell>
          <cell r="P299">
            <v>3500</v>
          </cell>
          <cell r="Q299">
            <v>0</v>
          </cell>
        </row>
        <row r="300">
          <cell r="A300">
            <v>16923</v>
          </cell>
          <cell r="B300" t="str">
            <v>Милливольтметр В3-41</v>
          </cell>
          <cell r="C300">
            <v>16923</v>
          </cell>
          <cell r="D300" t="str">
            <v>01.01.1984 0:00:00</v>
          </cell>
          <cell r="E300">
            <v>0</v>
          </cell>
          <cell r="F300">
            <v>8259</v>
          </cell>
          <cell r="G300" t="str">
            <v>Нет</v>
          </cell>
          <cell r="H300" t="str">
            <v>Горбунов Александр Георгиевич</v>
          </cell>
          <cell r="I300" t="str">
            <v>Бюро материально-технического снабжения*</v>
          </cell>
          <cell r="J300">
            <v>3000</v>
          </cell>
          <cell r="K300">
            <v>3000</v>
          </cell>
          <cell r="L300">
            <v>0</v>
          </cell>
          <cell r="M300">
            <v>0</v>
          </cell>
          <cell r="N300">
            <v>0</v>
          </cell>
          <cell r="O300">
            <v>3000</v>
          </cell>
          <cell r="P300">
            <v>3000</v>
          </cell>
          <cell r="Q300">
            <v>0</v>
          </cell>
        </row>
        <row r="301">
          <cell r="A301">
            <v>0</v>
          </cell>
          <cell r="B301" t="str">
            <v>ПВЭМ, оргтехника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1246232.01</v>
          </cell>
          <cell r="K301">
            <v>1152010.9099999999</v>
          </cell>
          <cell r="L301">
            <v>96552</v>
          </cell>
          <cell r="M301">
            <v>87685.96</v>
          </cell>
          <cell r="N301">
            <v>0</v>
          </cell>
          <cell r="O301">
            <v>1342784.01</v>
          </cell>
          <cell r="P301">
            <v>1239696.8700000001</v>
          </cell>
          <cell r="Q301">
            <v>103087.14</v>
          </cell>
        </row>
        <row r="302">
          <cell r="A302">
            <v>11</v>
          </cell>
          <cell r="B302" t="str">
            <v>ПК Celeron, Монитор LG Fletron.принтер hp laserjet 1010</v>
          </cell>
          <cell r="C302">
            <v>11</v>
          </cell>
          <cell r="D302" t="str">
            <v>29.04.1998 0:00:00</v>
          </cell>
          <cell r="E302">
            <v>0</v>
          </cell>
          <cell r="F302">
            <v>0</v>
          </cell>
          <cell r="G302" t="str">
            <v>Нет</v>
          </cell>
          <cell r="H302" t="str">
            <v>Славин Яков Григорьевич</v>
          </cell>
          <cell r="I302" t="str">
            <v>Служба контроля качества</v>
          </cell>
          <cell r="J302">
            <v>3242.07</v>
          </cell>
          <cell r="K302">
            <v>3242.07</v>
          </cell>
          <cell r="L302">
            <v>0</v>
          </cell>
          <cell r="M302">
            <v>0</v>
          </cell>
          <cell r="N302">
            <v>0</v>
          </cell>
          <cell r="O302">
            <v>3242.07</v>
          </cell>
          <cell r="P302">
            <v>3242.07</v>
          </cell>
          <cell r="Q302">
            <v>0</v>
          </cell>
        </row>
        <row r="303">
          <cell r="A303" t="str">
            <v>А-0010873</v>
          </cell>
          <cell r="B303" t="str">
            <v>Мультимедийный проэкторSonyo</v>
          </cell>
          <cell r="C303" t="str">
            <v>А-0010873</v>
          </cell>
          <cell r="D303" t="str">
            <v>31.12.2006 0:00:00</v>
          </cell>
          <cell r="E303">
            <v>0</v>
          </cell>
          <cell r="F303">
            <v>0</v>
          </cell>
          <cell r="G303" t="str">
            <v>Нет</v>
          </cell>
          <cell r="H303" t="str">
            <v>Журавлев Владимир Викторович</v>
          </cell>
          <cell r="I303" t="str">
            <v>Служба режима и безопасности</v>
          </cell>
          <cell r="J303">
            <v>54700</v>
          </cell>
          <cell r="K303">
            <v>54700</v>
          </cell>
          <cell r="L303">
            <v>0</v>
          </cell>
          <cell r="M303">
            <v>0</v>
          </cell>
          <cell r="N303">
            <v>0</v>
          </cell>
          <cell r="O303">
            <v>54700</v>
          </cell>
          <cell r="P303">
            <v>54700</v>
          </cell>
          <cell r="Q303">
            <v>0</v>
          </cell>
        </row>
        <row r="304">
          <cell r="A304" t="str">
            <v>А-0011056</v>
          </cell>
          <cell r="B304" t="str">
            <v>Компьютер AgPro</v>
          </cell>
          <cell r="C304" t="str">
            <v>А-0011056</v>
          </cell>
          <cell r="D304" t="str">
            <v>10.01.2008 0:00:00</v>
          </cell>
          <cell r="E304">
            <v>0</v>
          </cell>
          <cell r="F304">
            <v>0</v>
          </cell>
          <cell r="G304" t="str">
            <v>Нет</v>
          </cell>
          <cell r="H304" t="str">
            <v>Горбунов Александр Георгиевич</v>
          </cell>
          <cell r="I304" t="str">
            <v>Бюро материально-технического снабжения*</v>
          </cell>
          <cell r="J304">
            <v>21263.56</v>
          </cell>
          <cell r="K304">
            <v>21263.56</v>
          </cell>
          <cell r="L304">
            <v>0</v>
          </cell>
          <cell r="M304">
            <v>0</v>
          </cell>
          <cell r="N304">
            <v>0</v>
          </cell>
          <cell r="O304">
            <v>21263.56</v>
          </cell>
          <cell r="P304">
            <v>21263.56</v>
          </cell>
          <cell r="Q304">
            <v>0</v>
          </cell>
        </row>
        <row r="305">
          <cell r="A305" t="str">
            <v>А-0010850</v>
          </cell>
          <cell r="B305" t="str">
            <v>Портативный компьютер с операц.системой</v>
          </cell>
          <cell r="C305" t="str">
            <v>А-0010850</v>
          </cell>
          <cell r="D305" t="str">
            <v>02.10.2006 0:00:00</v>
          </cell>
          <cell r="E305">
            <v>0</v>
          </cell>
          <cell r="F305">
            <v>0</v>
          </cell>
          <cell r="G305" t="str">
            <v>Нет</v>
          </cell>
          <cell r="H305" t="str">
            <v>Горбунов Александр Георгиевич</v>
          </cell>
          <cell r="I305" t="str">
            <v>Бюро материально-технического снабжения*</v>
          </cell>
          <cell r="J305">
            <v>22960</v>
          </cell>
          <cell r="K305">
            <v>22960</v>
          </cell>
          <cell r="L305">
            <v>0</v>
          </cell>
          <cell r="M305">
            <v>0</v>
          </cell>
          <cell r="N305">
            <v>0</v>
          </cell>
          <cell r="O305">
            <v>22960</v>
          </cell>
          <cell r="P305">
            <v>22960</v>
          </cell>
          <cell r="Q305">
            <v>0</v>
          </cell>
        </row>
        <row r="306">
          <cell r="A306" t="str">
            <v>А-0010854</v>
          </cell>
          <cell r="B306" t="str">
            <v>Компьютер АМD Athlon 64 х 2 5200</v>
          </cell>
          <cell r="C306" t="str">
            <v>А-0010854</v>
          </cell>
          <cell r="D306" t="str">
            <v>11.10.2006 0:00:00</v>
          </cell>
          <cell r="E306">
            <v>0</v>
          </cell>
          <cell r="F306">
            <v>0</v>
          </cell>
          <cell r="G306" t="str">
            <v>Нет</v>
          </cell>
          <cell r="H306" t="str">
            <v>Трошин Николай Петрович</v>
          </cell>
          <cell r="I306" t="str">
            <v>Службы главного инженера - заместителя исполнительного директора по производству</v>
          </cell>
          <cell r="J306">
            <v>21872.880000000001</v>
          </cell>
          <cell r="K306">
            <v>21872.880000000001</v>
          </cell>
          <cell r="L306">
            <v>0</v>
          </cell>
          <cell r="M306">
            <v>0</v>
          </cell>
          <cell r="N306">
            <v>0</v>
          </cell>
          <cell r="O306">
            <v>21872.880000000001</v>
          </cell>
          <cell r="P306">
            <v>21872.880000000001</v>
          </cell>
          <cell r="Q306">
            <v>0</v>
          </cell>
        </row>
        <row r="307">
          <cell r="A307" t="str">
            <v>А-0010881</v>
          </cell>
          <cell r="B307" t="str">
            <v>Сканер планшетный HSJ 2400</v>
          </cell>
          <cell r="C307" t="str">
            <v>А-0010881</v>
          </cell>
          <cell r="D307" t="str">
            <v>31.12.2006 0:00:00</v>
          </cell>
          <cell r="E307">
            <v>0</v>
          </cell>
          <cell r="F307">
            <v>0</v>
          </cell>
          <cell r="G307" t="str">
            <v>Нет</v>
          </cell>
          <cell r="H307" t="str">
            <v>Трошин Николай Петрович</v>
          </cell>
          <cell r="I307" t="str">
            <v>Службы главного инженера - заместителя исполнительного директора по производству</v>
          </cell>
          <cell r="J307">
            <v>2488</v>
          </cell>
          <cell r="K307">
            <v>2488</v>
          </cell>
          <cell r="L307">
            <v>0</v>
          </cell>
          <cell r="M307">
            <v>0</v>
          </cell>
          <cell r="N307">
            <v>0</v>
          </cell>
          <cell r="O307">
            <v>2488</v>
          </cell>
          <cell r="P307">
            <v>2488</v>
          </cell>
          <cell r="Q307">
            <v>0</v>
          </cell>
        </row>
        <row r="308">
          <cell r="A308" t="str">
            <v>А-0010636</v>
          </cell>
          <cell r="B308" t="str">
            <v>Компьютер inntl Pentium 4 2/8</v>
          </cell>
          <cell r="C308" t="str">
            <v>А-0010636</v>
          </cell>
          <cell r="D308" t="str">
            <v>30.11.2004 0:00:00</v>
          </cell>
          <cell r="E308">
            <v>0</v>
          </cell>
          <cell r="F308">
            <v>0</v>
          </cell>
          <cell r="G308" t="str">
            <v>Нет</v>
          </cell>
          <cell r="H308" t="str">
            <v>Горбунов Александр Георгиевич</v>
          </cell>
          <cell r="I308" t="str">
            <v>Бюро материально-технического снабжения*</v>
          </cell>
          <cell r="J308">
            <v>36240</v>
          </cell>
          <cell r="K308">
            <v>36240</v>
          </cell>
          <cell r="L308">
            <v>0</v>
          </cell>
          <cell r="M308">
            <v>0</v>
          </cell>
          <cell r="N308">
            <v>0</v>
          </cell>
          <cell r="O308">
            <v>36240</v>
          </cell>
          <cell r="P308">
            <v>36240</v>
          </cell>
          <cell r="Q308">
            <v>0</v>
          </cell>
        </row>
        <row r="309">
          <cell r="A309" t="str">
            <v>А-0010626</v>
          </cell>
          <cell r="B309" t="str">
            <v>Плоттер Hewleft Designjet 500</v>
          </cell>
          <cell r="C309" t="str">
            <v>А-0010626</v>
          </cell>
          <cell r="D309" t="str">
            <v>30.11.2004 0:00:00</v>
          </cell>
          <cell r="E309">
            <v>0</v>
          </cell>
          <cell r="F309">
            <v>0</v>
          </cell>
          <cell r="G309" t="str">
            <v>Нет</v>
          </cell>
          <cell r="H309" t="str">
            <v>Горбунов Александр Георгиевич</v>
          </cell>
          <cell r="I309" t="str">
            <v>Бюро материально-технического снабжения*</v>
          </cell>
          <cell r="J309">
            <v>66600</v>
          </cell>
          <cell r="K309">
            <v>66600</v>
          </cell>
          <cell r="L309">
            <v>0</v>
          </cell>
          <cell r="M309">
            <v>0</v>
          </cell>
          <cell r="N309">
            <v>0</v>
          </cell>
          <cell r="O309">
            <v>66600</v>
          </cell>
          <cell r="P309">
            <v>66600</v>
          </cell>
          <cell r="Q309">
            <v>0</v>
          </cell>
        </row>
        <row r="310">
          <cell r="A310" t="str">
            <v>А-0010998</v>
          </cell>
          <cell r="B310" t="str">
            <v>Кассовый аппарат "Орион 100К"</v>
          </cell>
          <cell r="C310" t="str">
            <v>А-0010998</v>
          </cell>
          <cell r="D310" t="str">
            <v>30.06.2007 0:00:00</v>
          </cell>
          <cell r="E310">
            <v>0</v>
          </cell>
          <cell r="F310">
            <v>0</v>
          </cell>
          <cell r="G310" t="str">
            <v>Нет</v>
          </cell>
          <cell r="H310" t="str">
            <v>Антонец Анна Александровна</v>
          </cell>
          <cell r="I310" t="str">
            <v>Бухгалтерия</v>
          </cell>
          <cell r="J310">
            <v>13000</v>
          </cell>
          <cell r="K310">
            <v>13000</v>
          </cell>
          <cell r="L310">
            <v>0</v>
          </cell>
          <cell r="M310">
            <v>0</v>
          </cell>
          <cell r="N310">
            <v>0</v>
          </cell>
          <cell r="O310">
            <v>13000</v>
          </cell>
          <cell r="P310">
            <v>13000</v>
          </cell>
          <cell r="Q310">
            <v>0</v>
          </cell>
        </row>
        <row r="311">
          <cell r="A311" t="str">
            <v>А-0010026</v>
          </cell>
          <cell r="B311" t="str">
            <v>Компьютер Samsung 151</v>
          </cell>
          <cell r="C311" t="str">
            <v>А-0010026</v>
          </cell>
          <cell r="D311" t="str">
            <v>09.10.2002 0:00:00</v>
          </cell>
          <cell r="E311">
            <v>0</v>
          </cell>
          <cell r="F311">
            <v>0</v>
          </cell>
          <cell r="G311" t="str">
            <v>Нет</v>
          </cell>
          <cell r="H311" t="str">
            <v>Журавлев Владимир Викторович</v>
          </cell>
          <cell r="I311" t="str">
            <v>Служба режима и безопасности</v>
          </cell>
          <cell r="J311">
            <v>19432.5</v>
          </cell>
          <cell r="K311">
            <v>19432.5</v>
          </cell>
          <cell r="L311">
            <v>0</v>
          </cell>
          <cell r="M311">
            <v>0</v>
          </cell>
          <cell r="N311">
            <v>0</v>
          </cell>
          <cell r="O311">
            <v>19432.5</v>
          </cell>
          <cell r="P311">
            <v>19432.5</v>
          </cell>
          <cell r="Q311">
            <v>0</v>
          </cell>
        </row>
        <row r="312">
          <cell r="A312">
            <v>82</v>
          </cell>
          <cell r="B312" t="str">
            <v>Компьютер INTEL Celeron 850</v>
          </cell>
          <cell r="C312">
            <v>82</v>
          </cell>
          <cell r="D312" t="str">
            <v>01.05.2002 0:00:00</v>
          </cell>
          <cell r="E312">
            <v>0</v>
          </cell>
          <cell r="F312">
            <v>0</v>
          </cell>
          <cell r="G312" t="str">
            <v>Нет</v>
          </cell>
          <cell r="H312" t="str">
            <v>Антонец Анна Александровна</v>
          </cell>
          <cell r="I312" t="str">
            <v>Бухгалтерия</v>
          </cell>
          <cell r="J312">
            <v>18001.5</v>
          </cell>
          <cell r="K312">
            <v>18001.5</v>
          </cell>
          <cell r="L312">
            <v>0</v>
          </cell>
          <cell r="M312">
            <v>0</v>
          </cell>
          <cell r="N312">
            <v>0</v>
          </cell>
          <cell r="O312">
            <v>18001.5</v>
          </cell>
          <cell r="P312">
            <v>18001.5</v>
          </cell>
          <cell r="Q312">
            <v>0</v>
          </cell>
        </row>
        <row r="313">
          <cell r="A313">
            <v>43</v>
          </cell>
          <cell r="B313" t="str">
            <v>ПК Celeron 776 /Монитор</v>
          </cell>
          <cell r="C313">
            <v>43</v>
          </cell>
          <cell r="D313" t="str">
            <v>01.12.2001 0:00:00</v>
          </cell>
          <cell r="E313">
            <v>0</v>
          </cell>
          <cell r="F313">
            <v>0</v>
          </cell>
          <cell r="G313" t="str">
            <v>Нет</v>
          </cell>
          <cell r="H313" t="str">
            <v>Антонец Анна Александровна</v>
          </cell>
          <cell r="I313" t="str">
            <v>Бухгалтерия</v>
          </cell>
          <cell r="J313">
            <v>20298.21</v>
          </cell>
          <cell r="K313">
            <v>20298.21</v>
          </cell>
          <cell r="L313">
            <v>0</v>
          </cell>
          <cell r="M313">
            <v>0</v>
          </cell>
          <cell r="N313">
            <v>0</v>
          </cell>
          <cell r="O313">
            <v>20298.21</v>
          </cell>
          <cell r="P313">
            <v>20298.21</v>
          </cell>
          <cell r="Q313">
            <v>0</v>
          </cell>
        </row>
        <row r="314">
          <cell r="A314">
            <v>44</v>
          </cell>
          <cell r="B314" t="str">
            <v>ПК Celeron 776 /Монитор</v>
          </cell>
          <cell r="C314">
            <v>44</v>
          </cell>
          <cell r="D314" t="str">
            <v>01.12.2001 0:00:00</v>
          </cell>
          <cell r="E314">
            <v>0</v>
          </cell>
          <cell r="F314">
            <v>0</v>
          </cell>
          <cell r="G314" t="str">
            <v>Нет</v>
          </cell>
          <cell r="H314" t="str">
            <v>Горбунов Александр Георгиевич</v>
          </cell>
          <cell r="I314" t="str">
            <v>Бюро материально-технического снабжения*</v>
          </cell>
          <cell r="J314">
            <v>20298.21</v>
          </cell>
          <cell r="K314">
            <v>20298.21</v>
          </cell>
          <cell r="L314">
            <v>0</v>
          </cell>
          <cell r="M314">
            <v>0</v>
          </cell>
          <cell r="N314">
            <v>0</v>
          </cell>
          <cell r="O314">
            <v>20298.21</v>
          </cell>
          <cell r="P314">
            <v>20298.21</v>
          </cell>
          <cell r="Q314">
            <v>0</v>
          </cell>
        </row>
        <row r="315">
          <cell r="A315" t="str">
            <v>А-0010698</v>
          </cell>
          <cell r="B315" t="str">
            <v>Принтер лазерный НР LJ 1320</v>
          </cell>
          <cell r="C315" t="str">
            <v>А-0010698</v>
          </cell>
          <cell r="D315" t="str">
            <v>30.09.2005 0:00:00</v>
          </cell>
          <cell r="E315">
            <v>0</v>
          </cell>
          <cell r="F315">
            <v>0</v>
          </cell>
          <cell r="G315" t="str">
            <v>Нет</v>
          </cell>
          <cell r="H315" t="str">
            <v>Захарян Константин Шаваршович</v>
          </cell>
          <cell r="I315" t="str">
            <v>Участок энергомеханический*</v>
          </cell>
          <cell r="J315">
            <v>11340</v>
          </cell>
          <cell r="K315">
            <v>11340</v>
          </cell>
          <cell r="L315">
            <v>0</v>
          </cell>
          <cell r="M315">
            <v>0</v>
          </cell>
          <cell r="N315">
            <v>0</v>
          </cell>
          <cell r="O315">
            <v>11340</v>
          </cell>
          <cell r="P315">
            <v>11340</v>
          </cell>
          <cell r="Q315">
            <v>0</v>
          </cell>
        </row>
        <row r="316">
          <cell r="A316" t="str">
            <v>А-0011240</v>
          </cell>
          <cell r="B316" t="str">
            <v>Компьютер в сборе (монитор 23 Philips 231E1SB)</v>
          </cell>
          <cell r="C316" t="str">
            <v>А-0011240</v>
          </cell>
          <cell r="D316" t="str">
            <v>26.07.2010 0:00:00</v>
          </cell>
          <cell r="E316">
            <v>0</v>
          </cell>
          <cell r="F316">
            <v>0</v>
          </cell>
          <cell r="G316" t="str">
            <v>Нет</v>
          </cell>
          <cell r="H316" t="str">
            <v>Шнурков Игорь Николаевич</v>
          </cell>
          <cell r="I316" t="str">
            <v>Службы главного инженера - заместителя исполнительного директора по производству</v>
          </cell>
          <cell r="J316">
            <v>36497</v>
          </cell>
          <cell r="K316">
            <v>36497</v>
          </cell>
          <cell r="L316">
            <v>0</v>
          </cell>
          <cell r="M316">
            <v>0</v>
          </cell>
          <cell r="N316">
            <v>0</v>
          </cell>
          <cell r="O316">
            <v>36497</v>
          </cell>
          <cell r="P316">
            <v>36497</v>
          </cell>
          <cell r="Q316">
            <v>0</v>
          </cell>
        </row>
        <row r="317">
          <cell r="A317" t="str">
            <v>А-0011406</v>
          </cell>
          <cell r="B317" t="str">
            <v>Моноблок Acer Aspire 7600U I7-3630QM 8Gb 1Tb</v>
          </cell>
          <cell r="C317" t="str">
            <v>А-0011406</v>
          </cell>
          <cell r="D317" t="str">
            <v>29.07.2014 14:40:44</v>
          </cell>
          <cell r="E317">
            <v>0</v>
          </cell>
          <cell r="F317">
            <v>0</v>
          </cell>
          <cell r="G317" t="str">
            <v>Нет</v>
          </cell>
          <cell r="H317" t="str">
            <v>Мамонтова Людмила Анатольевна</v>
          </cell>
          <cell r="I317" t="str">
            <v>Отдел общий</v>
          </cell>
          <cell r="J317">
            <v>46600</v>
          </cell>
          <cell r="K317">
            <v>46600</v>
          </cell>
          <cell r="L317">
            <v>0</v>
          </cell>
          <cell r="M317">
            <v>0</v>
          </cell>
          <cell r="N317">
            <v>0</v>
          </cell>
          <cell r="O317">
            <v>46600</v>
          </cell>
          <cell r="P317">
            <v>46600</v>
          </cell>
          <cell r="Q317">
            <v>0</v>
          </cell>
        </row>
        <row r="318">
          <cell r="A318" t="str">
            <v>А-0010876</v>
          </cell>
          <cell r="B318" t="str">
            <v>Ноутбук  ASUS A7ROOJ/17/1.66</v>
          </cell>
          <cell r="C318" t="str">
            <v>А-0010876</v>
          </cell>
          <cell r="D318" t="str">
            <v>20.02.2003 0:00:00</v>
          </cell>
          <cell r="E318">
            <v>0</v>
          </cell>
          <cell r="F318">
            <v>0</v>
          </cell>
          <cell r="G318" t="str">
            <v>Нет</v>
          </cell>
          <cell r="H318" t="str">
            <v>Горбунов Александр Георгиевич</v>
          </cell>
          <cell r="I318" t="str">
            <v>Бюро материально-технического снабжения*</v>
          </cell>
          <cell r="J318">
            <v>57830</v>
          </cell>
          <cell r="K318">
            <v>57830</v>
          </cell>
          <cell r="L318">
            <v>0</v>
          </cell>
          <cell r="M318">
            <v>0</v>
          </cell>
          <cell r="N318">
            <v>0</v>
          </cell>
          <cell r="O318">
            <v>57830</v>
          </cell>
          <cell r="P318">
            <v>57830</v>
          </cell>
          <cell r="Q318">
            <v>0</v>
          </cell>
        </row>
        <row r="319">
          <cell r="A319">
            <v>71032</v>
          </cell>
          <cell r="B319" t="str">
            <v>Телефакс</v>
          </cell>
          <cell r="C319">
            <v>71032</v>
          </cell>
          <cell r="D319" t="str">
            <v>01.01.1991 0:00:00</v>
          </cell>
          <cell r="E319">
            <v>0</v>
          </cell>
          <cell r="F319">
            <v>0</v>
          </cell>
          <cell r="G319" t="str">
            <v>Нет</v>
          </cell>
          <cell r="H319" t="str">
            <v>Горбунов Александр Георгиевич</v>
          </cell>
          <cell r="I319" t="str">
            <v>Бюро материально-технического снабжения*</v>
          </cell>
          <cell r="J319">
            <v>12341.51</v>
          </cell>
          <cell r="K319">
            <v>12341.51</v>
          </cell>
          <cell r="L319">
            <v>0</v>
          </cell>
          <cell r="M319">
            <v>0</v>
          </cell>
          <cell r="N319">
            <v>0</v>
          </cell>
          <cell r="O319">
            <v>12341.51</v>
          </cell>
          <cell r="P319">
            <v>12341.51</v>
          </cell>
          <cell r="Q319">
            <v>0</v>
          </cell>
        </row>
        <row r="320">
          <cell r="A320" t="str">
            <v>А-0011433</v>
          </cell>
          <cell r="B320" t="str">
            <v>АПКШ "Континент" 3.7 Крипто Шлюз. Платформа IPC-100</v>
          </cell>
          <cell r="C320" t="str">
            <v>А-0011433</v>
          </cell>
          <cell r="D320" t="str">
            <v>19.10.2015 0:00:00</v>
          </cell>
          <cell r="E320">
            <v>0</v>
          </cell>
          <cell r="F320" t="str">
            <v>N6212ZSR</v>
          </cell>
          <cell r="G320" t="str">
            <v>Нет</v>
          </cell>
          <cell r="H320" t="str">
            <v>Журавлев Владимир Викторович</v>
          </cell>
          <cell r="I320" t="str">
            <v>Служба режима и безопасности</v>
          </cell>
          <cell r="J320">
            <v>268817.8</v>
          </cell>
          <cell r="K320">
            <v>268817.8</v>
          </cell>
          <cell r="L320">
            <v>0</v>
          </cell>
          <cell r="M320">
            <v>0</v>
          </cell>
          <cell r="N320">
            <v>0</v>
          </cell>
          <cell r="O320">
            <v>268817.8</v>
          </cell>
          <cell r="P320">
            <v>268817.8</v>
          </cell>
          <cell r="Q320">
            <v>0</v>
          </cell>
        </row>
        <row r="321">
          <cell r="A321" t="str">
            <v>А-0011454</v>
          </cell>
          <cell r="B321" t="str">
            <v>Моноблок ASUS Vivo AIO V230ICGK-BC020X Intel Core i5-6400T/4Gb+мышь+клавиатура+блок питания</v>
          </cell>
          <cell r="C321" t="str">
            <v>А-0011454</v>
          </cell>
          <cell r="D321" t="str">
            <v>21.03.2016 0:00:00</v>
          </cell>
          <cell r="E321">
            <v>0</v>
          </cell>
          <cell r="F321" t="str">
            <v>SN: FBPTTS002053</v>
          </cell>
          <cell r="G321" t="str">
            <v>Нет</v>
          </cell>
          <cell r="H321" t="str">
            <v>Шипкова Наталья Васильевна</v>
          </cell>
          <cell r="I321" t="str">
            <v>Отдел планово-экономический</v>
          </cell>
          <cell r="J321">
            <v>57904</v>
          </cell>
          <cell r="K321">
            <v>48639.360000000001</v>
          </cell>
          <cell r="L321">
            <v>0</v>
          </cell>
          <cell r="M321">
            <v>9264.64</v>
          </cell>
          <cell r="N321">
            <v>0</v>
          </cell>
          <cell r="O321">
            <v>57904</v>
          </cell>
          <cell r="P321">
            <v>57904</v>
          </cell>
          <cell r="Q321">
            <v>0</v>
          </cell>
        </row>
        <row r="322">
          <cell r="A322" t="str">
            <v>А-0010866</v>
          </cell>
          <cell r="B322" t="str">
            <v>Монитор Samsung LCD 17</v>
          </cell>
          <cell r="C322" t="str">
            <v>А-0010866</v>
          </cell>
          <cell r="D322" t="str">
            <v>31.12.2006 0:00:00</v>
          </cell>
          <cell r="E322">
            <v>0</v>
          </cell>
          <cell r="F322">
            <v>0</v>
          </cell>
          <cell r="G322" t="str">
            <v>Нет</v>
          </cell>
          <cell r="H322" t="str">
            <v>Трошин Николай Петрович</v>
          </cell>
          <cell r="I322" t="str">
            <v>Службы главного инженера - заместителя исполнительного директора по производству</v>
          </cell>
          <cell r="J322">
            <v>5750</v>
          </cell>
          <cell r="K322">
            <v>5750</v>
          </cell>
          <cell r="L322">
            <v>0</v>
          </cell>
          <cell r="M322">
            <v>0</v>
          </cell>
          <cell r="N322">
            <v>0</v>
          </cell>
          <cell r="O322">
            <v>5750</v>
          </cell>
          <cell r="P322">
            <v>5750</v>
          </cell>
          <cell r="Q322">
            <v>0</v>
          </cell>
        </row>
        <row r="323">
          <cell r="A323" t="str">
            <v>А-0000015</v>
          </cell>
          <cell r="B323" t="str">
            <v>Компьютер Celeron</v>
          </cell>
          <cell r="C323" t="str">
            <v>А-0000015</v>
          </cell>
          <cell r="D323" t="str">
            <v>03.07.2002 0:00:00</v>
          </cell>
          <cell r="E323">
            <v>0</v>
          </cell>
          <cell r="F323">
            <v>0</v>
          </cell>
          <cell r="G323" t="str">
            <v>Нет</v>
          </cell>
          <cell r="H323" t="str">
            <v>Горбунов Александр Георгиевич</v>
          </cell>
          <cell r="I323" t="str">
            <v>Бюро материально-технического снабжения*</v>
          </cell>
          <cell r="J323">
            <v>20887.400000000001</v>
          </cell>
          <cell r="K323">
            <v>20887.400000000001</v>
          </cell>
          <cell r="L323">
            <v>0</v>
          </cell>
          <cell r="M323">
            <v>0</v>
          </cell>
          <cell r="N323">
            <v>0</v>
          </cell>
          <cell r="O323">
            <v>20887.400000000001</v>
          </cell>
          <cell r="P323">
            <v>20887.400000000001</v>
          </cell>
          <cell r="Q323">
            <v>0</v>
          </cell>
        </row>
        <row r="324">
          <cell r="A324" t="str">
            <v>А-0010817</v>
          </cell>
          <cell r="B324" t="str">
            <v>Компьютер сборный</v>
          </cell>
          <cell r="C324" t="str">
            <v>А-0010817</v>
          </cell>
          <cell r="D324" t="str">
            <v>09.01.2006 0:00:00</v>
          </cell>
          <cell r="E324">
            <v>0</v>
          </cell>
          <cell r="F324">
            <v>0</v>
          </cell>
          <cell r="G324" t="str">
            <v>Нет</v>
          </cell>
          <cell r="H324" t="str">
            <v>Горбунов Александр Георгиевич</v>
          </cell>
          <cell r="I324" t="str">
            <v>Бюро материально-технического снабжения*</v>
          </cell>
          <cell r="J324">
            <v>23336.91</v>
          </cell>
          <cell r="K324">
            <v>23336.91</v>
          </cell>
          <cell r="L324">
            <v>0</v>
          </cell>
          <cell r="M324">
            <v>0</v>
          </cell>
          <cell r="N324">
            <v>0</v>
          </cell>
          <cell r="O324">
            <v>23336.91</v>
          </cell>
          <cell r="P324">
            <v>23336.91</v>
          </cell>
          <cell r="Q324">
            <v>0</v>
          </cell>
        </row>
        <row r="325">
          <cell r="A325">
            <v>8</v>
          </cell>
          <cell r="B325" t="str">
            <v>ПК Celeron 400 (Сервер)</v>
          </cell>
          <cell r="C325">
            <v>8</v>
          </cell>
          <cell r="D325" t="str">
            <v>01.12.2001 0:00:00</v>
          </cell>
          <cell r="E325">
            <v>0</v>
          </cell>
          <cell r="F325">
            <v>0</v>
          </cell>
          <cell r="G325" t="str">
            <v>Нет</v>
          </cell>
          <cell r="H325" t="str">
            <v>Еремеева Татьяна Ивановна</v>
          </cell>
          <cell r="I325" t="str">
            <v>Бюро по организационному и документационному обеспечению управления организацией*</v>
          </cell>
          <cell r="J325">
            <v>41764</v>
          </cell>
          <cell r="K325">
            <v>41764</v>
          </cell>
          <cell r="L325">
            <v>0</v>
          </cell>
          <cell r="M325">
            <v>0</v>
          </cell>
          <cell r="N325">
            <v>0</v>
          </cell>
          <cell r="O325">
            <v>41764</v>
          </cell>
          <cell r="P325">
            <v>41764</v>
          </cell>
          <cell r="Q325">
            <v>0</v>
          </cell>
        </row>
        <row r="326">
          <cell r="A326" t="str">
            <v>А-0010865</v>
          </cell>
          <cell r="B326" t="str">
            <v>Монитор  Samsung 720</v>
          </cell>
          <cell r="C326" t="str">
            <v>А-0010865</v>
          </cell>
          <cell r="D326" t="str">
            <v>31.12.2006 0:00:00</v>
          </cell>
          <cell r="E326">
            <v>0</v>
          </cell>
          <cell r="F326">
            <v>0</v>
          </cell>
          <cell r="G326" t="str">
            <v>Нет</v>
          </cell>
          <cell r="H326" t="str">
            <v>Росянок Александр Анатольевич</v>
          </cell>
          <cell r="I326" t="str">
            <v>Службы главного инженера - заместителя исполнительного директора по производству</v>
          </cell>
          <cell r="J326">
            <v>13400</v>
          </cell>
          <cell r="K326">
            <v>13400</v>
          </cell>
          <cell r="L326">
            <v>0</v>
          </cell>
          <cell r="M326">
            <v>0</v>
          </cell>
          <cell r="N326">
            <v>0</v>
          </cell>
          <cell r="O326">
            <v>13400</v>
          </cell>
          <cell r="P326">
            <v>13400</v>
          </cell>
          <cell r="Q326">
            <v>0</v>
          </cell>
        </row>
        <row r="327">
          <cell r="A327" t="str">
            <v>А-0010943</v>
          </cell>
          <cell r="B327" t="str">
            <v>АТС Панасоник КХ-ТЕ-S-824</v>
          </cell>
          <cell r="C327" t="str">
            <v>А-0010943</v>
          </cell>
          <cell r="D327" t="str">
            <v>10.04.2007 0:00:00</v>
          </cell>
          <cell r="E327">
            <v>0</v>
          </cell>
          <cell r="F327">
            <v>0</v>
          </cell>
          <cell r="G327" t="str">
            <v>Нет</v>
          </cell>
          <cell r="H327" t="str">
            <v>Захарян Константин Шаваршович</v>
          </cell>
          <cell r="I327" t="str">
            <v>Участок энергомеханический*</v>
          </cell>
          <cell r="J327">
            <v>13395</v>
          </cell>
          <cell r="K327">
            <v>13395</v>
          </cell>
          <cell r="L327">
            <v>0</v>
          </cell>
          <cell r="M327">
            <v>0</v>
          </cell>
          <cell r="N327">
            <v>0</v>
          </cell>
          <cell r="O327">
            <v>13395</v>
          </cell>
          <cell r="P327">
            <v>13395</v>
          </cell>
          <cell r="Q327">
            <v>0</v>
          </cell>
        </row>
        <row r="328">
          <cell r="A328">
            <v>15182</v>
          </cell>
          <cell r="B328" t="str">
            <v>Телефонная станция П-437</v>
          </cell>
          <cell r="C328">
            <v>15182</v>
          </cell>
          <cell r="D328" t="str">
            <v>01.12.1991 0:00:00</v>
          </cell>
          <cell r="E328">
            <v>0</v>
          </cell>
          <cell r="F328">
            <v>0</v>
          </cell>
          <cell r="G328" t="str">
            <v>Нет</v>
          </cell>
          <cell r="H328" t="str">
            <v>Захарян Константин Шаваршович</v>
          </cell>
          <cell r="I328" t="str">
            <v>Участок энергомеханический*</v>
          </cell>
          <cell r="J328">
            <v>5054.3999999999996</v>
          </cell>
          <cell r="K328">
            <v>5054.3999999999996</v>
          </cell>
          <cell r="L328">
            <v>0</v>
          </cell>
          <cell r="M328">
            <v>0</v>
          </cell>
          <cell r="N328">
            <v>0</v>
          </cell>
          <cell r="O328">
            <v>5054.3999999999996</v>
          </cell>
          <cell r="P328">
            <v>5054.3999999999996</v>
          </cell>
          <cell r="Q328">
            <v>0</v>
          </cell>
        </row>
        <row r="329">
          <cell r="A329" t="str">
            <v>А-0011644</v>
          </cell>
          <cell r="B329" t="str">
            <v>Цветное многофункциональное устройство А3 формата Xerox DocuCentrе SC2020:</v>
          </cell>
          <cell r="C329" t="str">
            <v>А-0011644</v>
          </cell>
          <cell r="D329" t="str">
            <v>03.12.2018 17:00:00</v>
          </cell>
          <cell r="E329">
            <v>0</v>
          </cell>
          <cell r="F329">
            <v>0</v>
          </cell>
          <cell r="G329" t="str">
            <v>Нет</v>
          </cell>
          <cell r="H329" t="str">
            <v>Мамонтова Людмила Анатольевна</v>
          </cell>
          <cell r="I329" t="str">
            <v>Управление</v>
          </cell>
          <cell r="J329">
            <v>0</v>
          </cell>
          <cell r="K329">
            <v>0</v>
          </cell>
          <cell r="L329">
            <v>96552</v>
          </cell>
          <cell r="M329">
            <v>0</v>
          </cell>
          <cell r="N329">
            <v>0</v>
          </cell>
          <cell r="O329">
            <v>96552</v>
          </cell>
          <cell r="P329">
            <v>0</v>
          </cell>
          <cell r="Q329">
            <v>96552</v>
          </cell>
        </row>
        <row r="330">
          <cell r="A330" t="str">
            <v>А-0011259</v>
          </cell>
          <cell r="B330" t="str">
            <v>Копировально-множительный аппарат ЭР-620КЗ</v>
          </cell>
          <cell r="C330" t="str">
            <v>А-0011259</v>
          </cell>
          <cell r="D330" t="str">
            <v>30.11.2010 0:00:00</v>
          </cell>
          <cell r="E330">
            <v>0</v>
          </cell>
          <cell r="F330">
            <v>4390</v>
          </cell>
          <cell r="G330" t="str">
            <v>Нет</v>
          </cell>
          <cell r="H330" t="str">
            <v>Горбунов Александр Георгиевич</v>
          </cell>
          <cell r="I330" t="str">
            <v>Бюро материально-технического снабжения*</v>
          </cell>
          <cell r="J330">
            <v>32000</v>
          </cell>
          <cell r="K330">
            <v>32000</v>
          </cell>
          <cell r="L330">
            <v>0</v>
          </cell>
          <cell r="M330">
            <v>0</v>
          </cell>
          <cell r="N330">
            <v>0</v>
          </cell>
          <cell r="O330">
            <v>32000</v>
          </cell>
          <cell r="P330">
            <v>32000</v>
          </cell>
          <cell r="Q330">
            <v>0</v>
          </cell>
        </row>
        <row r="331">
          <cell r="A331" t="str">
            <v>А-0011462</v>
          </cell>
          <cell r="B331" t="str">
            <v>Системный блок MSI H81M-P33/процессор Intel Core i3-4170 3.7ГГц/DDR3 4GB/HDD 500GB/DVD-RW</v>
          </cell>
          <cell r="C331" t="str">
            <v>А-0011462</v>
          </cell>
          <cell r="D331" t="str">
            <v>30.12.2016 16:15:46</v>
          </cell>
          <cell r="E331">
            <v>0</v>
          </cell>
          <cell r="F331">
            <v>0</v>
          </cell>
          <cell r="G331" t="str">
            <v>Нет</v>
          </cell>
          <cell r="H331" t="str">
            <v>Антонец Анна Александровна</v>
          </cell>
          <cell r="I331" t="str">
            <v>Бухгалтерия</v>
          </cell>
          <cell r="J331">
            <v>40215</v>
          </cell>
          <cell r="K331">
            <v>19303.2</v>
          </cell>
          <cell r="L331">
            <v>0</v>
          </cell>
          <cell r="M331">
            <v>19303.2</v>
          </cell>
          <cell r="N331">
            <v>0</v>
          </cell>
          <cell r="O331">
            <v>40215</v>
          </cell>
          <cell r="P331">
            <v>38606.400000000001</v>
          </cell>
          <cell r="Q331">
            <v>1608.6</v>
          </cell>
        </row>
        <row r="332">
          <cell r="A332" t="str">
            <v>А-0011463</v>
          </cell>
          <cell r="B332" t="str">
            <v>Системный блок MSI H81M-Е33/процессор Intel Core i3-4160 3.6ГГц/DDR3 4GB/HDD 500GB/DVD-RW</v>
          </cell>
          <cell r="C332" t="str">
            <v>А-0011463</v>
          </cell>
          <cell r="D332" t="str">
            <v>30.12.2016 16:15:47</v>
          </cell>
          <cell r="E332">
            <v>0</v>
          </cell>
          <cell r="F332">
            <v>0</v>
          </cell>
          <cell r="G332" t="str">
            <v>Нет</v>
          </cell>
          <cell r="H332" t="str">
            <v>Антонец Анна Александровна</v>
          </cell>
          <cell r="I332" t="str">
            <v>Бухгалтерия</v>
          </cell>
          <cell r="J332">
            <v>41029</v>
          </cell>
          <cell r="K332">
            <v>19693.919999999998</v>
          </cell>
          <cell r="L332">
            <v>0</v>
          </cell>
          <cell r="M332">
            <v>19693.919999999998</v>
          </cell>
          <cell r="N332">
            <v>0</v>
          </cell>
          <cell r="O332">
            <v>41029</v>
          </cell>
          <cell r="P332">
            <v>39387.839999999997</v>
          </cell>
          <cell r="Q332">
            <v>1641.16</v>
          </cell>
        </row>
        <row r="333">
          <cell r="A333" t="str">
            <v>А-0011464</v>
          </cell>
          <cell r="B333" t="str">
            <v>Системный блок MSI H81M-Е33/процессор Intel Core i3-4160 3.6ГГц/DDR3 4GB/HDD 500GB/DVD-RW</v>
          </cell>
          <cell r="C333" t="str">
            <v>А-0011464</v>
          </cell>
          <cell r="D333" t="str">
            <v>30.12.2016 16:15:48</v>
          </cell>
          <cell r="E333">
            <v>0</v>
          </cell>
          <cell r="F333">
            <v>0</v>
          </cell>
          <cell r="G333" t="str">
            <v>Нет</v>
          </cell>
          <cell r="H333" t="str">
            <v>Антонец Анна Александровна</v>
          </cell>
          <cell r="I333" t="str">
            <v>Бухгалтерия</v>
          </cell>
          <cell r="J333">
            <v>41029</v>
          </cell>
          <cell r="K333">
            <v>19693.919999999998</v>
          </cell>
          <cell r="L333">
            <v>0</v>
          </cell>
          <cell r="M333">
            <v>19693.919999999998</v>
          </cell>
          <cell r="N333">
            <v>0</v>
          </cell>
          <cell r="O333">
            <v>41029</v>
          </cell>
          <cell r="P333">
            <v>39387.839999999997</v>
          </cell>
          <cell r="Q333">
            <v>1641.16</v>
          </cell>
        </row>
        <row r="334">
          <cell r="A334" t="str">
            <v>А-0011465</v>
          </cell>
          <cell r="B334" t="str">
            <v>Системный блок MSI H81M-P33/процессор Intel Core i3-4170 3.7ГГц/DDR3 4GB/HDD 500GB/DVD-RW</v>
          </cell>
          <cell r="C334" t="str">
            <v>А-0011465</v>
          </cell>
          <cell r="D334" t="str">
            <v>30.12.2016 17:16:09</v>
          </cell>
          <cell r="E334">
            <v>0</v>
          </cell>
          <cell r="F334">
            <v>0</v>
          </cell>
          <cell r="G334" t="str">
            <v>Нет</v>
          </cell>
          <cell r="H334" t="str">
            <v>Мамонтова Людмила Анатольевна</v>
          </cell>
          <cell r="I334" t="str">
            <v>Бюро по организационному и документационному обеспечению управления организацией*</v>
          </cell>
          <cell r="J334">
            <v>41104.78</v>
          </cell>
          <cell r="K334">
            <v>19730.28</v>
          </cell>
          <cell r="L334">
            <v>0</v>
          </cell>
          <cell r="M334">
            <v>19730.28</v>
          </cell>
          <cell r="N334">
            <v>0</v>
          </cell>
          <cell r="O334">
            <v>41104.78</v>
          </cell>
          <cell r="P334">
            <v>39460.559999999998</v>
          </cell>
          <cell r="Q334">
            <v>1644.22</v>
          </cell>
        </row>
        <row r="335">
          <cell r="A335" t="str">
            <v>А-0011365</v>
          </cell>
          <cell r="B335" t="str">
            <v>Сервер терминальный в сборе (без монитора)</v>
          </cell>
          <cell r="C335" t="str">
            <v>А-0011365</v>
          </cell>
          <cell r="D335" t="str">
            <v>30.11.2012 23:59:59</v>
          </cell>
          <cell r="E335">
            <v>0</v>
          </cell>
          <cell r="F335">
            <v>0</v>
          </cell>
          <cell r="G335" t="str">
            <v>Нет</v>
          </cell>
          <cell r="H335" t="str">
            <v>Журавлев Владимир Викторович</v>
          </cell>
          <cell r="I335" t="str">
            <v>Служба режима и безопасности</v>
          </cell>
          <cell r="J335">
            <v>64715</v>
          </cell>
          <cell r="K335">
            <v>64715</v>
          </cell>
          <cell r="L335">
            <v>0</v>
          </cell>
          <cell r="M335">
            <v>0</v>
          </cell>
          <cell r="N335">
            <v>0</v>
          </cell>
          <cell r="O335">
            <v>64715</v>
          </cell>
          <cell r="P335">
            <v>64715</v>
          </cell>
          <cell r="Q335">
            <v>0</v>
          </cell>
        </row>
        <row r="336">
          <cell r="A336" t="str">
            <v>А-0011372</v>
          </cell>
          <cell r="B336" t="str">
            <v>Ноутбук Асеr17,3 IV3-771G-736</v>
          </cell>
          <cell r="C336" t="str">
            <v>А-0011372</v>
          </cell>
          <cell r="D336" t="str">
            <v>02.10.2012 0:00:00</v>
          </cell>
          <cell r="E336">
            <v>0</v>
          </cell>
          <cell r="F336">
            <v>0</v>
          </cell>
          <cell r="G336" t="str">
            <v>Нет</v>
          </cell>
          <cell r="H336" t="str">
            <v>Мамедов Мамед Князь оглы</v>
          </cell>
          <cell r="I336" t="str">
            <v>Управление</v>
          </cell>
          <cell r="J336">
            <v>50824.28</v>
          </cell>
          <cell r="K336">
            <v>50824.28</v>
          </cell>
          <cell r="L336">
            <v>0</v>
          </cell>
          <cell r="M336">
            <v>0</v>
          </cell>
          <cell r="N336">
            <v>0</v>
          </cell>
          <cell r="O336">
            <v>50824.28</v>
          </cell>
          <cell r="P336">
            <v>50824.28</v>
          </cell>
          <cell r="Q336">
            <v>0</v>
          </cell>
        </row>
        <row r="337">
          <cell r="A337">
            <v>0</v>
          </cell>
          <cell r="B337" t="str">
            <v>Мебель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147855.38</v>
          </cell>
          <cell r="K337">
            <v>147855.38</v>
          </cell>
          <cell r="L337">
            <v>0</v>
          </cell>
          <cell r="M337">
            <v>0</v>
          </cell>
          <cell r="N337">
            <v>39066</v>
          </cell>
          <cell r="O337">
            <v>108789.38</v>
          </cell>
          <cell r="P337">
            <v>108789.38</v>
          </cell>
          <cell r="Q337">
            <v>0</v>
          </cell>
        </row>
        <row r="338">
          <cell r="A338" t="str">
            <v>А-0011239</v>
          </cell>
          <cell r="B338" t="str">
            <v>Стол бильярдный в комплекте (ул. Ст.Дадаева 55 Модульный цех)</v>
          </cell>
          <cell r="C338" t="str">
            <v>А-0011239</v>
          </cell>
          <cell r="D338" t="str">
            <v>30.06.2010 0:00:00</v>
          </cell>
          <cell r="E338">
            <v>0</v>
          </cell>
          <cell r="F338">
            <v>0</v>
          </cell>
          <cell r="G338" t="str">
            <v>Нет</v>
          </cell>
          <cell r="H338" t="str">
            <v>Борисов Владислав Алексеевич</v>
          </cell>
          <cell r="I338" t="str">
            <v>Отдел административно-хозяйственный</v>
          </cell>
          <cell r="J338">
            <v>39066</v>
          </cell>
          <cell r="K338">
            <v>39066</v>
          </cell>
          <cell r="L338">
            <v>0</v>
          </cell>
          <cell r="M338">
            <v>0</v>
          </cell>
          <cell r="N338">
            <v>39066</v>
          </cell>
          <cell r="O338">
            <v>0</v>
          </cell>
          <cell r="P338">
            <v>0</v>
          </cell>
          <cell r="Q338">
            <v>0</v>
          </cell>
        </row>
        <row r="339">
          <cell r="A339">
            <v>70</v>
          </cell>
          <cell r="B339" t="str">
            <v>Полка</v>
          </cell>
          <cell r="C339">
            <v>70</v>
          </cell>
          <cell r="D339" t="str">
            <v>01.02.2002 0:00:00</v>
          </cell>
          <cell r="E339">
            <v>0</v>
          </cell>
          <cell r="F339">
            <v>0</v>
          </cell>
          <cell r="G339" t="str">
            <v>Нет</v>
          </cell>
          <cell r="H339" t="str">
            <v>Назаренко Геннадий Анатольевич</v>
          </cell>
          <cell r="I339" t="str">
            <v>Службы главного инженера - заместителя исполнительного директора по производству</v>
          </cell>
          <cell r="J339">
            <v>979</v>
          </cell>
          <cell r="K339">
            <v>979</v>
          </cell>
          <cell r="L339">
            <v>0</v>
          </cell>
          <cell r="M339">
            <v>0</v>
          </cell>
          <cell r="N339">
            <v>0</v>
          </cell>
          <cell r="O339">
            <v>979</v>
          </cell>
          <cell r="P339">
            <v>979</v>
          </cell>
          <cell r="Q339">
            <v>0</v>
          </cell>
        </row>
        <row r="340">
          <cell r="A340">
            <v>73</v>
          </cell>
          <cell r="B340" t="str">
            <v>Стеллаж</v>
          </cell>
          <cell r="C340">
            <v>73</v>
          </cell>
          <cell r="D340" t="str">
            <v>25.12.2002 0:00:00</v>
          </cell>
          <cell r="E340">
            <v>0</v>
          </cell>
          <cell r="F340">
            <v>0</v>
          </cell>
          <cell r="G340" t="str">
            <v>Нет</v>
          </cell>
          <cell r="H340" t="str">
            <v>Назаренко Геннадий Анатольевич</v>
          </cell>
          <cell r="I340" t="str">
            <v>Бюро охраны труда, техники безопасности и производственного контроля</v>
          </cell>
          <cell r="J340">
            <v>1469</v>
          </cell>
          <cell r="K340">
            <v>1469</v>
          </cell>
          <cell r="L340">
            <v>0</v>
          </cell>
          <cell r="M340">
            <v>0</v>
          </cell>
          <cell r="N340">
            <v>0</v>
          </cell>
          <cell r="O340">
            <v>1469</v>
          </cell>
          <cell r="P340">
            <v>1469</v>
          </cell>
          <cell r="Q340">
            <v>0</v>
          </cell>
        </row>
        <row r="341">
          <cell r="A341">
            <v>74</v>
          </cell>
          <cell r="B341" t="str">
            <v>Стеллаж</v>
          </cell>
          <cell r="C341">
            <v>74</v>
          </cell>
          <cell r="D341" t="str">
            <v>01.02.2002 0:00:00</v>
          </cell>
          <cell r="E341">
            <v>0</v>
          </cell>
          <cell r="F341">
            <v>0</v>
          </cell>
          <cell r="G341" t="str">
            <v>Нет</v>
          </cell>
          <cell r="H341" t="str">
            <v>Назаренко Геннадий Анатольевич</v>
          </cell>
          <cell r="I341" t="str">
            <v>Службы главного инженера - заместителя исполнительного директора по производству</v>
          </cell>
          <cell r="J341">
            <v>1469</v>
          </cell>
          <cell r="K341">
            <v>1469</v>
          </cell>
          <cell r="L341">
            <v>0</v>
          </cell>
          <cell r="M341">
            <v>0</v>
          </cell>
          <cell r="N341">
            <v>0</v>
          </cell>
          <cell r="O341">
            <v>1469</v>
          </cell>
          <cell r="P341">
            <v>1469</v>
          </cell>
          <cell r="Q341">
            <v>0</v>
          </cell>
        </row>
        <row r="342">
          <cell r="A342">
            <v>72</v>
          </cell>
          <cell r="B342" t="str">
            <v>Стол</v>
          </cell>
          <cell r="C342">
            <v>72</v>
          </cell>
          <cell r="D342" t="str">
            <v>01.02.2002 0:00:00</v>
          </cell>
          <cell r="E342">
            <v>0</v>
          </cell>
          <cell r="F342">
            <v>0</v>
          </cell>
          <cell r="G342" t="str">
            <v>Нет</v>
          </cell>
          <cell r="H342" t="str">
            <v>Назаренко Геннадий Анатольевич</v>
          </cell>
          <cell r="I342" t="str">
            <v>Службы главного инженера - заместителя исполнительного директора по производству</v>
          </cell>
          <cell r="J342">
            <v>1775</v>
          </cell>
          <cell r="K342">
            <v>1775</v>
          </cell>
          <cell r="L342">
            <v>0</v>
          </cell>
          <cell r="M342">
            <v>0</v>
          </cell>
          <cell r="N342">
            <v>0</v>
          </cell>
          <cell r="O342">
            <v>1775</v>
          </cell>
          <cell r="P342">
            <v>1775</v>
          </cell>
          <cell r="Q342">
            <v>0</v>
          </cell>
        </row>
        <row r="343">
          <cell r="A343">
            <v>68</v>
          </cell>
          <cell r="B343" t="str">
            <v>Стол 120N</v>
          </cell>
          <cell r="C343">
            <v>68</v>
          </cell>
          <cell r="D343" t="str">
            <v>01.02.2002 0:00:00</v>
          </cell>
          <cell r="E343">
            <v>0</v>
          </cell>
          <cell r="F343">
            <v>0</v>
          </cell>
          <cell r="G343" t="str">
            <v>Нет</v>
          </cell>
          <cell r="H343" t="str">
            <v>Назаренко Геннадий Анатольевич</v>
          </cell>
          <cell r="I343" t="str">
            <v>Службы главного инженера - заместителя исполнительного директора по производству</v>
          </cell>
          <cell r="J343">
            <v>3060</v>
          </cell>
          <cell r="K343">
            <v>3060</v>
          </cell>
          <cell r="L343">
            <v>0</v>
          </cell>
          <cell r="M343">
            <v>0</v>
          </cell>
          <cell r="N343">
            <v>0</v>
          </cell>
          <cell r="O343">
            <v>3060</v>
          </cell>
          <cell r="P343">
            <v>3060</v>
          </cell>
          <cell r="Q343">
            <v>0</v>
          </cell>
        </row>
        <row r="344">
          <cell r="A344">
            <v>66</v>
          </cell>
          <cell r="B344" t="str">
            <v>Стол 7/16</v>
          </cell>
          <cell r="C344">
            <v>66</v>
          </cell>
          <cell r="D344" t="str">
            <v>01.02.2002 0:00:00</v>
          </cell>
          <cell r="E344">
            <v>0</v>
          </cell>
          <cell r="F344">
            <v>0</v>
          </cell>
          <cell r="G344" t="str">
            <v>Нет</v>
          </cell>
          <cell r="H344" t="str">
            <v>Назаренко Геннадий Анатольевич</v>
          </cell>
          <cell r="I344" t="str">
            <v>Бюро охраны труда, техники безопасности и производственного контроля</v>
          </cell>
          <cell r="J344">
            <v>1836</v>
          </cell>
          <cell r="K344">
            <v>1836</v>
          </cell>
          <cell r="L344">
            <v>0</v>
          </cell>
          <cell r="M344">
            <v>0</v>
          </cell>
          <cell r="N344">
            <v>0</v>
          </cell>
          <cell r="O344">
            <v>1836</v>
          </cell>
          <cell r="P344">
            <v>1836</v>
          </cell>
          <cell r="Q344">
            <v>0</v>
          </cell>
        </row>
        <row r="345">
          <cell r="A345">
            <v>67</v>
          </cell>
          <cell r="B345" t="str">
            <v>Тумбочка</v>
          </cell>
          <cell r="C345">
            <v>67</v>
          </cell>
          <cell r="D345" t="str">
            <v>01.02.2002 0:00:00</v>
          </cell>
          <cell r="E345">
            <v>0</v>
          </cell>
          <cell r="F345">
            <v>0</v>
          </cell>
          <cell r="G345" t="str">
            <v>Нет</v>
          </cell>
          <cell r="H345" t="str">
            <v>Назаренко Геннадий Анатольевич</v>
          </cell>
          <cell r="I345" t="str">
            <v>Службы главного инженера - заместителя исполнительного директора по производству</v>
          </cell>
          <cell r="J345">
            <v>2295</v>
          </cell>
          <cell r="K345">
            <v>2295</v>
          </cell>
          <cell r="L345">
            <v>0</v>
          </cell>
          <cell r="M345">
            <v>0</v>
          </cell>
          <cell r="N345">
            <v>0</v>
          </cell>
          <cell r="O345">
            <v>2295</v>
          </cell>
          <cell r="P345">
            <v>2295</v>
          </cell>
          <cell r="Q345">
            <v>0</v>
          </cell>
        </row>
        <row r="346">
          <cell r="A346">
            <v>69</v>
          </cell>
          <cell r="B346" t="str">
            <v>Шкаф для одежды</v>
          </cell>
          <cell r="C346">
            <v>69</v>
          </cell>
          <cell r="D346" t="str">
            <v>01.02.2002 0:00:00</v>
          </cell>
          <cell r="E346">
            <v>0</v>
          </cell>
          <cell r="F346">
            <v>0</v>
          </cell>
          <cell r="G346" t="str">
            <v>Нет</v>
          </cell>
          <cell r="H346" t="str">
            <v>Назаренко Геннадий Анатольевич</v>
          </cell>
          <cell r="I346" t="str">
            <v>Службы главного инженера - заместителя исполнительного директора по производству</v>
          </cell>
          <cell r="J346">
            <v>2938</v>
          </cell>
          <cell r="K346">
            <v>2938</v>
          </cell>
          <cell r="L346">
            <v>0</v>
          </cell>
          <cell r="M346">
            <v>0</v>
          </cell>
          <cell r="N346">
            <v>0</v>
          </cell>
          <cell r="O346">
            <v>2938</v>
          </cell>
          <cell r="P346">
            <v>2938</v>
          </cell>
          <cell r="Q346">
            <v>0</v>
          </cell>
        </row>
        <row r="347">
          <cell r="A347">
            <v>21400</v>
          </cell>
          <cell r="B347" t="str">
            <v>Стеллаж с метал. тарой (ул. Ст.Дадева 55 Котельная)</v>
          </cell>
          <cell r="C347">
            <v>21400</v>
          </cell>
          <cell r="D347" t="str">
            <v>01.01.1973 0:00:00</v>
          </cell>
          <cell r="E347">
            <v>0</v>
          </cell>
          <cell r="F347">
            <v>0</v>
          </cell>
          <cell r="G347" t="str">
            <v>Нет</v>
          </cell>
          <cell r="H347" t="str">
            <v>Горбунов Александр Георгиевич</v>
          </cell>
          <cell r="I347" t="str">
            <v>Бюро материально-технического снабжения*</v>
          </cell>
          <cell r="J347">
            <v>1201.69</v>
          </cell>
          <cell r="K347">
            <v>1201.69</v>
          </cell>
          <cell r="L347">
            <v>0</v>
          </cell>
          <cell r="M347">
            <v>0</v>
          </cell>
          <cell r="N347">
            <v>0</v>
          </cell>
          <cell r="O347">
            <v>1201.69</v>
          </cell>
          <cell r="P347">
            <v>1201.69</v>
          </cell>
          <cell r="Q347">
            <v>0</v>
          </cell>
        </row>
        <row r="348">
          <cell r="A348">
            <v>21401</v>
          </cell>
          <cell r="B348" t="str">
            <v>Стеллаж с метал. тарой</v>
          </cell>
          <cell r="C348">
            <v>21401</v>
          </cell>
          <cell r="D348" t="str">
            <v>01.01.1973 0:00:00</v>
          </cell>
          <cell r="E348">
            <v>0</v>
          </cell>
          <cell r="F348">
            <v>0</v>
          </cell>
          <cell r="G348" t="str">
            <v>Нет</v>
          </cell>
          <cell r="H348" t="str">
            <v>Захарян Константин Шаваршович</v>
          </cell>
          <cell r="I348" t="str">
            <v>Участок энергомеханический*</v>
          </cell>
          <cell r="J348">
            <v>1201.69</v>
          </cell>
          <cell r="K348">
            <v>1201.69</v>
          </cell>
          <cell r="L348">
            <v>0</v>
          </cell>
          <cell r="M348">
            <v>0</v>
          </cell>
          <cell r="N348">
            <v>0</v>
          </cell>
          <cell r="O348">
            <v>1201.69</v>
          </cell>
          <cell r="P348">
            <v>1201.69</v>
          </cell>
          <cell r="Q348">
            <v>0</v>
          </cell>
        </row>
        <row r="349">
          <cell r="A349" t="str">
            <v>А-0010377</v>
          </cell>
          <cell r="B349" t="str">
            <v>Витрина холодильная</v>
          </cell>
          <cell r="C349" t="str">
            <v>А-0010377</v>
          </cell>
          <cell r="D349" t="str">
            <v>29.12.2003 0:00:00</v>
          </cell>
          <cell r="E349">
            <v>0</v>
          </cell>
          <cell r="F349">
            <v>0</v>
          </cell>
          <cell r="G349" t="str">
            <v>Нет</v>
          </cell>
          <cell r="H349" t="str">
            <v>Горбунов Александр Георгиевич</v>
          </cell>
          <cell r="I349" t="str">
            <v>Управление</v>
          </cell>
          <cell r="J349">
            <v>21600</v>
          </cell>
          <cell r="K349">
            <v>21600</v>
          </cell>
          <cell r="L349">
            <v>0</v>
          </cell>
          <cell r="M349">
            <v>0</v>
          </cell>
          <cell r="N349">
            <v>0</v>
          </cell>
          <cell r="O349">
            <v>21600</v>
          </cell>
          <cell r="P349">
            <v>21600</v>
          </cell>
          <cell r="Q349">
            <v>0</v>
          </cell>
        </row>
        <row r="350">
          <cell r="A350" t="str">
            <v>А-0010931</v>
          </cell>
          <cell r="B350" t="str">
            <v>Стол руководителя</v>
          </cell>
          <cell r="C350" t="str">
            <v>А-0010931</v>
          </cell>
          <cell r="D350" t="str">
            <v>02.04.2007 0:00:00</v>
          </cell>
          <cell r="E350">
            <v>0</v>
          </cell>
          <cell r="F350">
            <v>0</v>
          </cell>
          <cell r="G350" t="str">
            <v>Нет</v>
          </cell>
          <cell r="H350" t="str">
            <v>Мамонтова Людмила Анатольевна</v>
          </cell>
          <cell r="I350" t="str">
            <v>Отдел общий</v>
          </cell>
          <cell r="J350">
            <v>5930</v>
          </cell>
          <cell r="K350">
            <v>5930</v>
          </cell>
          <cell r="L350">
            <v>0</v>
          </cell>
          <cell r="M350">
            <v>0</v>
          </cell>
          <cell r="N350">
            <v>0</v>
          </cell>
          <cell r="O350">
            <v>5930</v>
          </cell>
          <cell r="P350">
            <v>5930</v>
          </cell>
          <cell r="Q350">
            <v>0</v>
          </cell>
        </row>
        <row r="351">
          <cell r="A351">
            <v>1573</v>
          </cell>
          <cell r="B351" t="str">
            <v>Стулья стандартные 10 шт.</v>
          </cell>
          <cell r="C351">
            <v>1573</v>
          </cell>
          <cell r="D351" t="str">
            <v>03.09.2007 0:00:00</v>
          </cell>
          <cell r="E351">
            <v>0</v>
          </cell>
          <cell r="F351">
            <v>0</v>
          </cell>
          <cell r="G351" t="str">
            <v>Нет</v>
          </cell>
          <cell r="H351" t="str">
            <v>Мамонтова Людмила Анатольевна</v>
          </cell>
          <cell r="I351" t="str">
            <v>Бюро по организационному и документационному обеспечению управления организацией*</v>
          </cell>
          <cell r="J351">
            <v>21050</v>
          </cell>
          <cell r="K351">
            <v>21050</v>
          </cell>
          <cell r="L351">
            <v>0</v>
          </cell>
          <cell r="M351">
            <v>0</v>
          </cell>
          <cell r="N351">
            <v>0</v>
          </cell>
          <cell r="O351">
            <v>21050</v>
          </cell>
          <cell r="P351">
            <v>21050</v>
          </cell>
          <cell r="Q351">
            <v>0</v>
          </cell>
        </row>
        <row r="352">
          <cell r="A352" t="str">
            <v>А-0010809</v>
          </cell>
          <cell r="B352" t="str">
            <v>Кресло Лагуна</v>
          </cell>
          <cell r="C352" t="str">
            <v>А-0010809</v>
          </cell>
          <cell r="D352" t="str">
            <v>31.10.2005 0:00:00</v>
          </cell>
          <cell r="E352">
            <v>0</v>
          </cell>
          <cell r="F352">
            <v>0</v>
          </cell>
          <cell r="G352" t="str">
            <v>Нет</v>
          </cell>
          <cell r="H352" t="str">
            <v>Горбунов Александр Георгиевич</v>
          </cell>
          <cell r="I352" t="str">
            <v>Бюро материально-технического снабжения*</v>
          </cell>
          <cell r="J352">
            <v>10700</v>
          </cell>
          <cell r="K352">
            <v>10700</v>
          </cell>
          <cell r="L352">
            <v>0</v>
          </cell>
          <cell r="M352">
            <v>0</v>
          </cell>
          <cell r="N352">
            <v>0</v>
          </cell>
          <cell r="O352">
            <v>10700</v>
          </cell>
          <cell r="P352">
            <v>10700</v>
          </cell>
          <cell r="Q352">
            <v>0</v>
          </cell>
        </row>
        <row r="353">
          <cell r="A353" t="str">
            <v>А-0010530</v>
          </cell>
          <cell r="B353" t="str">
            <v>Стол 3-х секционный</v>
          </cell>
          <cell r="C353" t="str">
            <v>А-0010530</v>
          </cell>
          <cell r="D353" t="str">
            <v>06.04.2004 0:00:00</v>
          </cell>
          <cell r="E353">
            <v>0</v>
          </cell>
          <cell r="F353">
            <v>0</v>
          </cell>
          <cell r="G353" t="str">
            <v>Нет</v>
          </cell>
          <cell r="H353" t="str">
            <v>Горбунов Александр Георгиевич</v>
          </cell>
          <cell r="I353" t="str">
            <v>Бюро материально-технического снабжения*</v>
          </cell>
          <cell r="J353">
            <v>14210</v>
          </cell>
          <cell r="K353">
            <v>14210</v>
          </cell>
          <cell r="L353">
            <v>0</v>
          </cell>
          <cell r="M353">
            <v>0</v>
          </cell>
          <cell r="N353">
            <v>0</v>
          </cell>
          <cell r="O353">
            <v>14210</v>
          </cell>
          <cell r="P353">
            <v>14210</v>
          </cell>
          <cell r="Q353">
            <v>0</v>
          </cell>
        </row>
        <row r="354">
          <cell r="A354" t="str">
            <v>А-0010531</v>
          </cell>
          <cell r="B354" t="str">
            <v>Шкаф- купе</v>
          </cell>
          <cell r="C354" t="str">
            <v>А-0010531</v>
          </cell>
          <cell r="D354" t="str">
            <v>06.04.2004 0:00:00</v>
          </cell>
          <cell r="E354">
            <v>0</v>
          </cell>
          <cell r="F354">
            <v>0</v>
          </cell>
          <cell r="G354" t="str">
            <v>Нет</v>
          </cell>
          <cell r="H354" t="str">
            <v>Горбунов Александр Георгиевич</v>
          </cell>
          <cell r="I354" t="str">
            <v>Бюро материально-технического снабжения*</v>
          </cell>
          <cell r="J354">
            <v>15300</v>
          </cell>
          <cell r="K354">
            <v>15300</v>
          </cell>
          <cell r="L354">
            <v>0</v>
          </cell>
          <cell r="M354">
            <v>0</v>
          </cell>
          <cell r="N354">
            <v>0</v>
          </cell>
          <cell r="O354">
            <v>15300</v>
          </cell>
          <cell r="P354">
            <v>15300</v>
          </cell>
          <cell r="Q354">
            <v>0</v>
          </cell>
        </row>
        <row r="355">
          <cell r="A355">
            <v>71</v>
          </cell>
          <cell r="B355" t="str">
            <v>Стол</v>
          </cell>
          <cell r="C355">
            <v>71</v>
          </cell>
          <cell r="D355" t="str">
            <v>01.02.2002 0:00:00</v>
          </cell>
          <cell r="E355">
            <v>0</v>
          </cell>
          <cell r="F355">
            <v>0</v>
          </cell>
          <cell r="G355" t="str">
            <v>Нет</v>
          </cell>
          <cell r="H355" t="str">
            <v>Росянок Александр Анатольевич</v>
          </cell>
          <cell r="I355" t="str">
            <v>Службы главного инженера - заместителя исполнительного директора по производству</v>
          </cell>
          <cell r="J355">
            <v>1775</v>
          </cell>
          <cell r="K355">
            <v>1775</v>
          </cell>
          <cell r="L355">
            <v>0</v>
          </cell>
          <cell r="M355">
            <v>0</v>
          </cell>
          <cell r="N355">
            <v>0</v>
          </cell>
          <cell r="O355">
            <v>1775</v>
          </cell>
          <cell r="P355">
            <v>1775</v>
          </cell>
          <cell r="Q355">
            <v>0</v>
          </cell>
        </row>
        <row r="356">
          <cell r="A356">
            <v>0</v>
          </cell>
          <cell r="B356" t="str">
            <v>Прочие ОС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168856.83</v>
          </cell>
          <cell r="K356">
            <v>156135.98000000001</v>
          </cell>
          <cell r="L356">
            <v>0</v>
          </cell>
          <cell r="M356">
            <v>0</v>
          </cell>
          <cell r="N356">
            <v>86740.83</v>
          </cell>
          <cell r="O356">
            <v>82116</v>
          </cell>
          <cell r="P356">
            <v>82116</v>
          </cell>
          <cell r="Q356">
            <v>0</v>
          </cell>
        </row>
        <row r="357">
          <cell r="A357" t="str">
            <v>А-0010572</v>
          </cell>
          <cell r="B357" t="str">
            <v>Утепленные дверные блоки</v>
          </cell>
          <cell r="C357" t="str">
            <v>А-0010572</v>
          </cell>
          <cell r="D357" t="str">
            <v>30.06.2004 0:00:00</v>
          </cell>
          <cell r="E357">
            <v>0</v>
          </cell>
          <cell r="F357">
            <v>0</v>
          </cell>
          <cell r="G357" t="str">
            <v>Нет</v>
          </cell>
          <cell r="H357" t="str">
            <v>Сафиуллин Аскар Вилевич</v>
          </cell>
          <cell r="I357" t="str">
            <v>Отдел материально-технического снабжения</v>
          </cell>
          <cell r="J357">
            <v>30944.07</v>
          </cell>
          <cell r="K357">
            <v>30944.07</v>
          </cell>
          <cell r="L357">
            <v>0</v>
          </cell>
          <cell r="M357">
            <v>0</v>
          </cell>
          <cell r="N357">
            <v>30944.07</v>
          </cell>
          <cell r="O357">
            <v>0</v>
          </cell>
          <cell r="P357">
            <v>0</v>
          </cell>
          <cell r="Q357">
            <v>0</v>
          </cell>
        </row>
        <row r="358">
          <cell r="A358" t="str">
            <v>А-0000007</v>
          </cell>
          <cell r="B358" t="str">
            <v>Документация на ср.рем.изд АК 630М</v>
          </cell>
          <cell r="C358" t="str">
            <v>А-0000007</v>
          </cell>
          <cell r="D358" t="str">
            <v>01.04.2002 0:00:00</v>
          </cell>
          <cell r="E358">
            <v>0</v>
          </cell>
          <cell r="F358">
            <v>0</v>
          </cell>
          <cell r="G358" t="str">
            <v>Нет</v>
          </cell>
          <cell r="H358" t="str">
            <v>Зверева Елена Рудольфовна</v>
          </cell>
          <cell r="I358" t="str">
            <v>Службы главного инженера - заместителя исполнительного директора по производству</v>
          </cell>
          <cell r="J358">
            <v>45126</v>
          </cell>
          <cell r="K358">
            <v>45126</v>
          </cell>
          <cell r="L358">
            <v>0</v>
          </cell>
          <cell r="M358">
            <v>0</v>
          </cell>
          <cell r="N358">
            <v>0</v>
          </cell>
          <cell r="O358">
            <v>45126</v>
          </cell>
          <cell r="P358">
            <v>45126</v>
          </cell>
          <cell r="Q358">
            <v>0</v>
          </cell>
        </row>
        <row r="359">
          <cell r="A359" t="str">
            <v>31</v>
          </cell>
          <cell r="B359" t="str">
            <v>Аквариум в к-те</v>
          </cell>
          <cell r="C359" t="str">
            <v>31</v>
          </cell>
          <cell r="D359" t="str">
            <v>01.12.2001 0:00:00</v>
          </cell>
          <cell r="E359">
            <v>0</v>
          </cell>
          <cell r="F359">
            <v>0</v>
          </cell>
          <cell r="G359" t="str">
            <v>Нет</v>
          </cell>
          <cell r="H359" t="str">
            <v>Горбунов Александр Георгиевич</v>
          </cell>
          <cell r="I359" t="str">
            <v>Участок утилизации</v>
          </cell>
          <cell r="J359">
            <v>13465</v>
          </cell>
          <cell r="K359">
            <v>13465</v>
          </cell>
          <cell r="L359">
            <v>0</v>
          </cell>
          <cell r="M359">
            <v>0</v>
          </cell>
          <cell r="N359">
            <v>13465</v>
          </cell>
          <cell r="O359">
            <v>0</v>
          </cell>
          <cell r="P359">
            <v>0</v>
          </cell>
          <cell r="Q359">
            <v>0</v>
          </cell>
        </row>
        <row r="360">
          <cell r="A360" t="str">
            <v>А-0011012</v>
          </cell>
          <cell r="B360" t="str">
            <v>Доска документации</v>
          </cell>
          <cell r="C360" t="str">
            <v>А-0011012</v>
          </cell>
          <cell r="D360" t="str">
            <v>03.09.2007 0:00:00</v>
          </cell>
          <cell r="E360">
            <v>0</v>
          </cell>
          <cell r="F360">
            <v>0</v>
          </cell>
          <cell r="G360" t="str">
            <v>Нет</v>
          </cell>
          <cell r="H360" t="str">
            <v>Горбунов Александр Георгиевич</v>
          </cell>
          <cell r="I360" t="str">
            <v>Бюро материально-технического снабжения*</v>
          </cell>
          <cell r="J360">
            <v>5920</v>
          </cell>
          <cell r="K360">
            <v>5920</v>
          </cell>
          <cell r="L360">
            <v>0</v>
          </cell>
          <cell r="M360">
            <v>0</v>
          </cell>
          <cell r="N360">
            <v>0</v>
          </cell>
          <cell r="O360">
            <v>5920</v>
          </cell>
          <cell r="P360">
            <v>5920</v>
          </cell>
          <cell r="Q360">
            <v>0</v>
          </cell>
        </row>
        <row r="361">
          <cell r="A361" t="str">
            <v>А-0010991</v>
          </cell>
          <cell r="B361" t="str">
            <v>Мемориальная доска</v>
          </cell>
          <cell r="C361" t="str">
            <v>А-0010991</v>
          </cell>
          <cell r="D361" t="str">
            <v>04.05.2007 0:00:00</v>
          </cell>
          <cell r="E361">
            <v>0</v>
          </cell>
          <cell r="F361">
            <v>0</v>
          </cell>
          <cell r="G361" t="str">
            <v>Нет</v>
          </cell>
          <cell r="H361" t="str">
            <v>Борисов Владислав Алексеевич</v>
          </cell>
          <cell r="I361" t="str">
            <v>Отдел административно-хозяйственный</v>
          </cell>
          <cell r="J361">
            <v>19655</v>
          </cell>
          <cell r="K361">
            <v>6934.15</v>
          </cell>
          <cell r="L361">
            <v>0</v>
          </cell>
          <cell r="M361">
            <v>0</v>
          </cell>
          <cell r="N361">
            <v>19655</v>
          </cell>
          <cell r="O361">
            <v>0</v>
          </cell>
          <cell r="P361">
            <v>0</v>
          </cell>
          <cell r="Q361">
            <v>0</v>
          </cell>
        </row>
        <row r="362">
          <cell r="A362" t="str">
            <v>А-0010785</v>
          </cell>
          <cell r="B362" t="str">
            <v>Система виброакустической и акуст.защиты</v>
          </cell>
          <cell r="C362" t="str">
            <v>А-0010785</v>
          </cell>
          <cell r="D362" t="str">
            <v>31.10.2005 0:00:00</v>
          </cell>
          <cell r="E362">
            <v>0</v>
          </cell>
          <cell r="F362">
            <v>0</v>
          </cell>
          <cell r="G362" t="str">
            <v>Нет</v>
          </cell>
          <cell r="H362" t="str">
            <v>Росянок Александр Анатольевич</v>
          </cell>
          <cell r="I362" t="str">
            <v>Служба режима и безопасности</v>
          </cell>
          <cell r="J362">
            <v>14828</v>
          </cell>
          <cell r="K362">
            <v>14828</v>
          </cell>
          <cell r="L362">
            <v>0</v>
          </cell>
          <cell r="M362">
            <v>0</v>
          </cell>
          <cell r="N362">
            <v>0</v>
          </cell>
          <cell r="O362">
            <v>14828</v>
          </cell>
          <cell r="P362">
            <v>14828</v>
          </cell>
          <cell r="Q362">
            <v>0</v>
          </cell>
        </row>
        <row r="363">
          <cell r="A363" t="str">
            <v>А-0010923</v>
          </cell>
          <cell r="B363" t="str">
            <v>Трибуна</v>
          </cell>
          <cell r="C363" t="str">
            <v>А-0010923</v>
          </cell>
          <cell r="D363" t="str">
            <v>02.04.2007 0:00:00</v>
          </cell>
          <cell r="E363">
            <v>0</v>
          </cell>
          <cell r="F363">
            <v>0</v>
          </cell>
          <cell r="G363" t="str">
            <v>Нет</v>
          </cell>
          <cell r="H363" t="str">
            <v>Горбунов Александр Георгиевич</v>
          </cell>
          <cell r="I363" t="str">
            <v>Управление</v>
          </cell>
          <cell r="J363">
            <v>3520</v>
          </cell>
          <cell r="K363">
            <v>3520</v>
          </cell>
          <cell r="L363">
            <v>0</v>
          </cell>
          <cell r="M363">
            <v>0</v>
          </cell>
          <cell r="N363">
            <v>0</v>
          </cell>
          <cell r="O363">
            <v>3520</v>
          </cell>
          <cell r="P363">
            <v>3520</v>
          </cell>
          <cell r="Q363">
            <v>0</v>
          </cell>
        </row>
        <row r="364">
          <cell r="A364" t="str">
            <v>А-0010905</v>
          </cell>
          <cell r="B364" t="str">
            <v>Картотека SК 6</v>
          </cell>
          <cell r="C364" t="str">
            <v>А-0010905</v>
          </cell>
          <cell r="D364" t="str">
            <v>25.01.2007 0:00:00</v>
          </cell>
          <cell r="E364">
            <v>0</v>
          </cell>
          <cell r="F364">
            <v>0</v>
          </cell>
          <cell r="G364" t="str">
            <v>Нет</v>
          </cell>
          <cell r="H364" t="str">
            <v>Росянок Александр Анатольевич</v>
          </cell>
          <cell r="I364" t="str">
            <v>Службы главного инженера - заместителя исполнительного директора по производству</v>
          </cell>
          <cell r="J364">
            <v>12722</v>
          </cell>
          <cell r="K364">
            <v>12722</v>
          </cell>
          <cell r="L364">
            <v>0</v>
          </cell>
          <cell r="M364">
            <v>0</v>
          </cell>
          <cell r="N364">
            <v>0</v>
          </cell>
          <cell r="O364">
            <v>12722</v>
          </cell>
          <cell r="P364">
            <v>12722</v>
          </cell>
          <cell r="Q364">
            <v>0</v>
          </cell>
        </row>
        <row r="365">
          <cell r="A365">
            <v>64085</v>
          </cell>
          <cell r="B365" t="str">
            <v>Щит</v>
          </cell>
          <cell r="C365">
            <v>64085</v>
          </cell>
          <cell r="D365" t="str">
            <v>01.01.1982 0:00:00</v>
          </cell>
          <cell r="E365">
            <v>0</v>
          </cell>
          <cell r="F365">
            <v>0</v>
          </cell>
          <cell r="G365" t="str">
            <v>Нет</v>
          </cell>
          <cell r="H365" t="str">
            <v>Борисов Владислав Алексеевич</v>
          </cell>
          <cell r="I365" t="str">
            <v>Отдел административно-хозяйственный</v>
          </cell>
          <cell r="J365">
            <v>3779.46</v>
          </cell>
          <cell r="K365">
            <v>3779.46</v>
          </cell>
          <cell r="L365">
            <v>0</v>
          </cell>
          <cell r="M365">
            <v>0</v>
          </cell>
          <cell r="N365">
            <v>3779.46</v>
          </cell>
          <cell r="O365">
            <v>0</v>
          </cell>
          <cell r="P365">
            <v>0</v>
          </cell>
          <cell r="Q365">
            <v>0</v>
          </cell>
        </row>
        <row r="366">
          <cell r="A366">
            <v>64084</v>
          </cell>
          <cell r="B366" t="str">
            <v>Щит</v>
          </cell>
          <cell r="C366">
            <v>64084</v>
          </cell>
          <cell r="D366" t="str">
            <v>01.01.1982 0:00:00</v>
          </cell>
          <cell r="E366">
            <v>0</v>
          </cell>
          <cell r="F366">
            <v>0</v>
          </cell>
          <cell r="G366" t="str">
            <v>Нет</v>
          </cell>
          <cell r="H366" t="str">
            <v>Борисов Владислав Алексеевич</v>
          </cell>
          <cell r="I366" t="str">
            <v>Отдел административно-хозяйственный</v>
          </cell>
          <cell r="J366">
            <v>3779.46</v>
          </cell>
          <cell r="K366">
            <v>3779.46</v>
          </cell>
          <cell r="L366">
            <v>0</v>
          </cell>
          <cell r="M366">
            <v>0</v>
          </cell>
          <cell r="N366">
            <v>3779.46</v>
          </cell>
          <cell r="O366">
            <v>0</v>
          </cell>
          <cell r="P366">
            <v>0</v>
          </cell>
          <cell r="Q366">
            <v>0</v>
          </cell>
        </row>
        <row r="367">
          <cell r="A367">
            <v>64087</v>
          </cell>
          <cell r="B367" t="str">
            <v>Щит</v>
          </cell>
          <cell r="C367">
            <v>64087</v>
          </cell>
          <cell r="D367" t="str">
            <v>01.01.1982 0:00:00</v>
          </cell>
          <cell r="E367">
            <v>0</v>
          </cell>
          <cell r="F367">
            <v>0</v>
          </cell>
          <cell r="G367" t="str">
            <v>Нет</v>
          </cell>
          <cell r="H367" t="str">
            <v>Борисов Владислав Алексеевич</v>
          </cell>
          <cell r="I367" t="str">
            <v>Отдел административно-хозяйственный</v>
          </cell>
          <cell r="J367">
            <v>3779.46</v>
          </cell>
          <cell r="K367">
            <v>3779.46</v>
          </cell>
          <cell r="L367">
            <v>0</v>
          </cell>
          <cell r="M367">
            <v>0</v>
          </cell>
          <cell r="N367">
            <v>3779.46</v>
          </cell>
          <cell r="O367">
            <v>0</v>
          </cell>
          <cell r="P367">
            <v>0</v>
          </cell>
          <cell r="Q367">
            <v>0</v>
          </cell>
        </row>
        <row r="368">
          <cell r="A368">
            <v>64089</v>
          </cell>
          <cell r="B368" t="str">
            <v>Щит</v>
          </cell>
          <cell r="C368">
            <v>64089</v>
          </cell>
          <cell r="D368" t="str">
            <v>01.01.1982 0:00:00</v>
          </cell>
          <cell r="E368">
            <v>0</v>
          </cell>
          <cell r="F368">
            <v>0</v>
          </cell>
          <cell r="G368" t="str">
            <v>Нет</v>
          </cell>
          <cell r="H368" t="str">
            <v>Борисов Владислав Алексеевич</v>
          </cell>
          <cell r="I368" t="str">
            <v>Отдел административно-хозяйственный</v>
          </cell>
          <cell r="J368">
            <v>3779.46</v>
          </cell>
          <cell r="K368">
            <v>3779.46</v>
          </cell>
          <cell r="L368">
            <v>0</v>
          </cell>
          <cell r="M368">
            <v>0</v>
          </cell>
          <cell r="N368">
            <v>3779.46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64088</v>
          </cell>
          <cell r="B369" t="str">
            <v>Щит</v>
          </cell>
          <cell r="C369">
            <v>64088</v>
          </cell>
          <cell r="D369" t="str">
            <v>01.01.1982 0:00:00</v>
          </cell>
          <cell r="E369">
            <v>0</v>
          </cell>
          <cell r="F369">
            <v>0</v>
          </cell>
          <cell r="G369" t="str">
            <v>Нет</v>
          </cell>
          <cell r="H369" t="str">
            <v>Борисов Владислав Алексеевич</v>
          </cell>
          <cell r="I369" t="str">
            <v>Отдел административно-хозяйственный</v>
          </cell>
          <cell r="J369">
            <v>3779.46</v>
          </cell>
          <cell r="K369">
            <v>3779.46</v>
          </cell>
          <cell r="L369">
            <v>0</v>
          </cell>
          <cell r="M369">
            <v>0</v>
          </cell>
          <cell r="N369">
            <v>3779.46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64086</v>
          </cell>
          <cell r="B370" t="str">
            <v>Щит</v>
          </cell>
          <cell r="C370">
            <v>64086</v>
          </cell>
          <cell r="D370" t="str">
            <v>01.01.1982 0:00:00</v>
          </cell>
          <cell r="E370">
            <v>0</v>
          </cell>
          <cell r="F370">
            <v>0</v>
          </cell>
          <cell r="G370" t="str">
            <v>Нет</v>
          </cell>
          <cell r="H370" t="str">
            <v>Борисов Владислав Алексеевич</v>
          </cell>
          <cell r="I370" t="str">
            <v>Отдел административно-хозяйственный</v>
          </cell>
          <cell r="J370">
            <v>3779.46</v>
          </cell>
          <cell r="K370">
            <v>3779.46</v>
          </cell>
          <cell r="L370">
            <v>0</v>
          </cell>
          <cell r="M370">
            <v>0</v>
          </cell>
          <cell r="N370">
            <v>3779.46</v>
          </cell>
          <cell r="O370">
            <v>0</v>
          </cell>
          <cell r="P370">
            <v>0</v>
          </cell>
          <cell r="Q370">
            <v>0</v>
          </cell>
        </row>
        <row r="371">
          <cell r="A371">
            <v>0</v>
          </cell>
          <cell r="B371" t="str">
            <v>Производственный и хозяйственный инвентарь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980958.78</v>
          </cell>
          <cell r="K371">
            <v>974714.75</v>
          </cell>
          <cell r="L371">
            <v>0</v>
          </cell>
          <cell r="M371">
            <v>6244.03</v>
          </cell>
          <cell r="N371">
            <v>31450</v>
          </cell>
          <cell r="O371">
            <v>949508.78</v>
          </cell>
          <cell r="P371">
            <v>949508.78</v>
          </cell>
          <cell r="Q371">
            <v>0</v>
          </cell>
        </row>
        <row r="372">
          <cell r="A372" t="str">
            <v>А-0011399</v>
          </cell>
          <cell r="B372" t="str">
            <v>Кондиционер настенного типа Dantex RK-18SKGI</v>
          </cell>
          <cell r="C372" t="str">
            <v>А-0011399</v>
          </cell>
          <cell r="D372" t="str">
            <v>22.05.2013 16:01:36</v>
          </cell>
          <cell r="E372">
            <v>0</v>
          </cell>
          <cell r="F372">
            <v>0</v>
          </cell>
          <cell r="G372" t="str">
            <v>Нет</v>
          </cell>
          <cell r="H372" t="str">
            <v>Мамонтова Людмила Анатольевна</v>
          </cell>
          <cell r="I372" t="str">
            <v>Бюро по организационному и документационному обеспечению управления организацией*</v>
          </cell>
          <cell r="J372">
            <v>46830</v>
          </cell>
          <cell r="K372">
            <v>42927.5</v>
          </cell>
          <cell r="L372">
            <v>0</v>
          </cell>
          <cell r="M372">
            <v>3902.5</v>
          </cell>
          <cell r="N372">
            <v>0</v>
          </cell>
          <cell r="O372">
            <v>46830</v>
          </cell>
          <cell r="P372">
            <v>46830</v>
          </cell>
          <cell r="Q372">
            <v>0</v>
          </cell>
        </row>
        <row r="373">
          <cell r="A373" t="str">
            <v>А-0011236</v>
          </cell>
          <cell r="B373" t="str">
            <v>Калорифер Eurheat Volcano VR2 (30-60 кВт)</v>
          </cell>
          <cell r="C373" t="str">
            <v>А-0011236</v>
          </cell>
          <cell r="D373" t="str">
            <v>30.09.2010 0:00:00</v>
          </cell>
          <cell r="E373">
            <v>0</v>
          </cell>
          <cell r="F373" t="str">
            <v>нет</v>
          </cell>
          <cell r="G373" t="str">
            <v>Нет</v>
          </cell>
          <cell r="H373" t="str">
            <v>Першеев Сергей Григорьевич</v>
          </cell>
          <cell r="I373" t="str">
            <v>Цех сервисного обслуживания и ремонта РАВ*</v>
          </cell>
          <cell r="J373">
            <v>37499.72</v>
          </cell>
          <cell r="K373">
            <v>37499.72</v>
          </cell>
          <cell r="L373">
            <v>0</v>
          </cell>
          <cell r="M373">
            <v>0</v>
          </cell>
          <cell r="N373">
            <v>0</v>
          </cell>
          <cell r="O373">
            <v>37499.72</v>
          </cell>
          <cell r="P373">
            <v>37499.72</v>
          </cell>
          <cell r="Q373">
            <v>0</v>
          </cell>
        </row>
        <row r="374">
          <cell r="A374" t="str">
            <v>А-0010941</v>
          </cell>
          <cell r="B374" t="str">
            <v>Телевизор LSD LG32LX2R</v>
          </cell>
          <cell r="C374" t="str">
            <v>А-0010941</v>
          </cell>
          <cell r="D374" t="str">
            <v>10.04.2007 0:00:00</v>
          </cell>
          <cell r="E374">
            <v>0</v>
          </cell>
          <cell r="F374">
            <v>0</v>
          </cell>
          <cell r="G374" t="str">
            <v>Нет</v>
          </cell>
          <cell r="H374" t="str">
            <v>Назаренко Геннадий Анатольевич</v>
          </cell>
          <cell r="I374" t="str">
            <v>Службы главного инженера - заместителя исполнительного директора по производству</v>
          </cell>
          <cell r="J374">
            <v>29997</v>
          </cell>
          <cell r="K374">
            <v>29997</v>
          </cell>
          <cell r="L374">
            <v>0</v>
          </cell>
          <cell r="M374">
            <v>0</v>
          </cell>
          <cell r="N374">
            <v>0</v>
          </cell>
          <cell r="O374">
            <v>29997</v>
          </cell>
          <cell r="P374">
            <v>29997</v>
          </cell>
          <cell r="Q374">
            <v>0</v>
          </cell>
        </row>
        <row r="375">
          <cell r="A375">
            <v>21399</v>
          </cell>
          <cell r="B375" t="str">
            <v>Плита металлическая</v>
          </cell>
          <cell r="C375">
            <v>21399</v>
          </cell>
          <cell r="D375" t="str">
            <v>01.01.1970 0:00:00</v>
          </cell>
          <cell r="E375">
            <v>0</v>
          </cell>
          <cell r="F375">
            <v>0</v>
          </cell>
          <cell r="G375" t="str">
            <v>Нет</v>
          </cell>
          <cell r="H375" t="str">
            <v>Горбунов Александр Георгиевич</v>
          </cell>
          <cell r="I375" t="str">
            <v>Бюро материально-технического снабжения*</v>
          </cell>
          <cell r="J375">
            <v>1102.46</v>
          </cell>
          <cell r="K375">
            <v>1102.46</v>
          </cell>
          <cell r="L375">
            <v>0</v>
          </cell>
          <cell r="M375">
            <v>0</v>
          </cell>
          <cell r="N375">
            <v>0</v>
          </cell>
          <cell r="O375">
            <v>1102.46</v>
          </cell>
          <cell r="P375">
            <v>1102.46</v>
          </cell>
          <cell r="Q375">
            <v>0</v>
          </cell>
        </row>
        <row r="376">
          <cell r="A376" t="str">
            <v>А-0010574</v>
          </cell>
          <cell r="B376" t="str">
            <v>Вентилятор</v>
          </cell>
          <cell r="C376" t="str">
            <v>А-0010574</v>
          </cell>
          <cell r="D376" t="str">
            <v>30.06.2004 0:00:00</v>
          </cell>
          <cell r="E376">
            <v>0</v>
          </cell>
          <cell r="F376">
            <v>0</v>
          </cell>
          <cell r="G376" t="str">
            <v>Нет</v>
          </cell>
          <cell r="H376" t="str">
            <v>Сафиуллин Аскар Вилевич</v>
          </cell>
          <cell r="I376" t="str">
            <v>Отдел материально-технического снабжения</v>
          </cell>
          <cell r="J376">
            <v>15725</v>
          </cell>
          <cell r="K376">
            <v>15725</v>
          </cell>
          <cell r="L376">
            <v>0</v>
          </cell>
          <cell r="M376">
            <v>0</v>
          </cell>
          <cell r="N376">
            <v>15725</v>
          </cell>
          <cell r="O376">
            <v>0</v>
          </cell>
          <cell r="P376">
            <v>0</v>
          </cell>
          <cell r="Q376">
            <v>0</v>
          </cell>
        </row>
        <row r="377">
          <cell r="A377" t="str">
            <v>А-0010575</v>
          </cell>
          <cell r="B377" t="str">
            <v>Вентилятор</v>
          </cell>
          <cell r="C377" t="str">
            <v>А-0010575</v>
          </cell>
          <cell r="D377" t="str">
            <v>30.06.2004 0:00:00</v>
          </cell>
          <cell r="E377">
            <v>0</v>
          </cell>
          <cell r="F377">
            <v>0</v>
          </cell>
          <cell r="G377" t="str">
            <v>Нет</v>
          </cell>
          <cell r="H377" t="str">
            <v>Сафиуллин Аскар Вилевич</v>
          </cell>
          <cell r="I377" t="str">
            <v>Отдел материально-технического снабжения</v>
          </cell>
          <cell r="J377">
            <v>15725</v>
          </cell>
          <cell r="K377">
            <v>15725</v>
          </cell>
          <cell r="L377">
            <v>0</v>
          </cell>
          <cell r="M377">
            <v>0</v>
          </cell>
          <cell r="N377">
            <v>15725</v>
          </cell>
          <cell r="O377">
            <v>0</v>
          </cell>
          <cell r="P377">
            <v>0</v>
          </cell>
          <cell r="Q377">
            <v>0</v>
          </cell>
        </row>
        <row r="378">
          <cell r="A378" t="str">
            <v>А-0011019</v>
          </cell>
          <cell r="B378" t="str">
            <v>Пила настольная GTS-10</v>
          </cell>
          <cell r="C378" t="str">
            <v>А-0011019</v>
          </cell>
          <cell r="D378" t="str">
            <v>10.09.2007 0:00:00</v>
          </cell>
          <cell r="E378">
            <v>0</v>
          </cell>
          <cell r="F378">
            <v>0</v>
          </cell>
          <cell r="G378" t="str">
            <v>Нет</v>
          </cell>
          <cell r="H378" t="str">
            <v>Горбунов Александр Георгиевич</v>
          </cell>
          <cell r="I378" t="str">
            <v>Бюро материально-технического снабжения*</v>
          </cell>
          <cell r="J378">
            <v>28775</v>
          </cell>
          <cell r="K378">
            <v>28775</v>
          </cell>
          <cell r="L378">
            <v>0</v>
          </cell>
          <cell r="M378">
            <v>0</v>
          </cell>
          <cell r="N378">
            <v>0</v>
          </cell>
          <cell r="O378">
            <v>28775</v>
          </cell>
          <cell r="P378">
            <v>28775</v>
          </cell>
          <cell r="Q378">
            <v>0</v>
          </cell>
        </row>
        <row r="379">
          <cell r="A379">
            <v>64033</v>
          </cell>
          <cell r="B379" t="str">
            <v>Пила циркулярная</v>
          </cell>
          <cell r="C379">
            <v>64033</v>
          </cell>
          <cell r="D379" t="str">
            <v>10.12.1984 0:00:00</v>
          </cell>
          <cell r="E379">
            <v>0</v>
          </cell>
          <cell r="F379">
            <v>0</v>
          </cell>
          <cell r="G379" t="str">
            <v>Нет</v>
          </cell>
          <cell r="H379" t="str">
            <v>Горбунов Александр Георгиевич</v>
          </cell>
          <cell r="I379" t="str">
            <v>Участок утилизации</v>
          </cell>
          <cell r="J379">
            <v>2248.02</v>
          </cell>
          <cell r="K379">
            <v>2248.02</v>
          </cell>
          <cell r="L379">
            <v>0</v>
          </cell>
          <cell r="M379">
            <v>0</v>
          </cell>
          <cell r="N379">
            <v>0</v>
          </cell>
          <cell r="O379">
            <v>2248.02</v>
          </cell>
          <cell r="P379">
            <v>2248.02</v>
          </cell>
          <cell r="Q379">
            <v>0</v>
          </cell>
        </row>
        <row r="380">
          <cell r="A380">
            <v>65086</v>
          </cell>
          <cell r="B380" t="str">
            <v>Стол рем/монт</v>
          </cell>
          <cell r="C380">
            <v>65086</v>
          </cell>
          <cell r="D380" t="str">
            <v>01.01.1988 0:00:00</v>
          </cell>
          <cell r="E380">
            <v>0</v>
          </cell>
          <cell r="F380">
            <v>0</v>
          </cell>
          <cell r="G380" t="str">
            <v>Нет</v>
          </cell>
          <cell r="H380" t="str">
            <v>Першеев Сергей Григорьевич</v>
          </cell>
          <cell r="I380" t="str">
            <v>Цех сервисного обслуживания и ремонта РАВ*</v>
          </cell>
          <cell r="J380">
            <v>1432.91</v>
          </cell>
          <cell r="K380">
            <v>1432.91</v>
          </cell>
          <cell r="L380">
            <v>0</v>
          </cell>
          <cell r="M380">
            <v>0</v>
          </cell>
          <cell r="N380">
            <v>0</v>
          </cell>
          <cell r="O380">
            <v>1432.91</v>
          </cell>
          <cell r="P380">
            <v>1432.91</v>
          </cell>
          <cell r="Q380">
            <v>0</v>
          </cell>
        </row>
        <row r="381">
          <cell r="A381">
            <v>65087</v>
          </cell>
          <cell r="B381" t="str">
            <v>Стол рем/монт</v>
          </cell>
          <cell r="C381">
            <v>65087</v>
          </cell>
          <cell r="D381" t="str">
            <v>01.01.1988 0:00:00</v>
          </cell>
          <cell r="E381">
            <v>0</v>
          </cell>
          <cell r="F381">
            <v>0</v>
          </cell>
          <cell r="G381" t="str">
            <v>Нет</v>
          </cell>
          <cell r="H381" t="str">
            <v>Першеев Сергей Григорьевич</v>
          </cell>
          <cell r="I381" t="str">
            <v>Цех сервисного обслуживания и ремонта РАВ*</v>
          </cell>
          <cell r="J381">
            <v>1432.91</v>
          </cell>
          <cell r="K381">
            <v>1432.91</v>
          </cell>
          <cell r="L381">
            <v>0</v>
          </cell>
          <cell r="M381">
            <v>0</v>
          </cell>
          <cell r="N381">
            <v>0</v>
          </cell>
          <cell r="O381">
            <v>1432.91</v>
          </cell>
          <cell r="P381">
            <v>1432.91</v>
          </cell>
          <cell r="Q381">
            <v>0</v>
          </cell>
        </row>
        <row r="382">
          <cell r="A382">
            <v>65043</v>
          </cell>
          <cell r="B382" t="str">
            <v>Стол рем/монт</v>
          </cell>
          <cell r="C382">
            <v>65043</v>
          </cell>
          <cell r="D382" t="str">
            <v>01.02.1989 0:00:00</v>
          </cell>
          <cell r="E382">
            <v>0</v>
          </cell>
          <cell r="F382">
            <v>0</v>
          </cell>
          <cell r="G382" t="str">
            <v>Нет</v>
          </cell>
          <cell r="H382" t="str">
            <v>Першеев Сергей Григорьевич</v>
          </cell>
          <cell r="I382" t="str">
            <v>Цех сервисного обслуживания и ремонта РАВ*</v>
          </cell>
          <cell r="J382">
            <v>1432.91</v>
          </cell>
          <cell r="K382">
            <v>1432.91</v>
          </cell>
          <cell r="L382">
            <v>0</v>
          </cell>
          <cell r="M382">
            <v>0</v>
          </cell>
          <cell r="N382">
            <v>0</v>
          </cell>
          <cell r="O382">
            <v>1432.91</v>
          </cell>
          <cell r="P382">
            <v>1432.91</v>
          </cell>
          <cell r="Q382">
            <v>0</v>
          </cell>
        </row>
        <row r="383">
          <cell r="A383">
            <v>15200</v>
          </cell>
          <cell r="B383" t="str">
            <v>Ножницы кривош.листовые Н3218Б</v>
          </cell>
          <cell r="C383">
            <v>15200</v>
          </cell>
          <cell r="D383" t="str">
            <v>01.12.1971 0:00:00</v>
          </cell>
          <cell r="E383">
            <v>0</v>
          </cell>
          <cell r="F383">
            <v>0</v>
          </cell>
          <cell r="G383" t="str">
            <v>Нет</v>
          </cell>
          <cell r="H383" t="str">
            <v>Захарян Константин Шаваршович</v>
          </cell>
          <cell r="I383" t="str">
            <v>Участок энергомеханический*</v>
          </cell>
          <cell r="J383">
            <v>28538.27</v>
          </cell>
          <cell r="K383">
            <v>28538.27</v>
          </cell>
          <cell r="L383">
            <v>0</v>
          </cell>
          <cell r="M383">
            <v>0</v>
          </cell>
          <cell r="N383">
            <v>0</v>
          </cell>
          <cell r="O383">
            <v>28538.27</v>
          </cell>
          <cell r="P383">
            <v>28538.27</v>
          </cell>
          <cell r="Q383">
            <v>0</v>
          </cell>
        </row>
        <row r="384">
          <cell r="A384">
            <v>21383</v>
          </cell>
          <cell r="B384" t="str">
            <v>Рабочее место ТМ-011 ЭСР-1</v>
          </cell>
          <cell r="C384">
            <v>21383</v>
          </cell>
          <cell r="D384" t="str">
            <v>01.12.1991 0:00:00</v>
          </cell>
          <cell r="E384">
            <v>0</v>
          </cell>
          <cell r="F384">
            <v>5030</v>
          </cell>
          <cell r="G384" t="str">
            <v>Нет</v>
          </cell>
          <cell r="H384" t="str">
            <v>Першеев Сергей Григорьевич</v>
          </cell>
          <cell r="I384" t="str">
            <v>Цех сервисного обслуживания и ремонта РАВ*</v>
          </cell>
          <cell r="J384">
            <v>725.62</v>
          </cell>
          <cell r="K384">
            <v>725.62</v>
          </cell>
          <cell r="L384">
            <v>0</v>
          </cell>
          <cell r="M384">
            <v>0</v>
          </cell>
          <cell r="N384">
            <v>0</v>
          </cell>
          <cell r="O384">
            <v>725.62</v>
          </cell>
          <cell r="P384">
            <v>725.62</v>
          </cell>
          <cell r="Q384">
            <v>0</v>
          </cell>
        </row>
        <row r="385">
          <cell r="A385">
            <v>21371</v>
          </cell>
          <cell r="B385" t="str">
            <v>Рабочее место ТН-011 ЭСР-1</v>
          </cell>
          <cell r="C385">
            <v>21371</v>
          </cell>
          <cell r="D385" t="str">
            <v>01.12.1991 0:00:00</v>
          </cell>
          <cell r="E385">
            <v>0</v>
          </cell>
          <cell r="F385">
            <v>2814</v>
          </cell>
          <cell r="G385" t="str">
            <v>Нет</v>
          </cell>
          <cell r="H385" t="str">
            <v>Першеев Сергей Григорьевич</v>
          </cell>
          <cell r="I385" t="str">
            <v>Цех сервисного обслуживания и ремонта РАВ*</v>
          </cell>
          <cell r="J385">
            <v>725.62</v>
          </cell>
          <cell r="K385">
            <v>725.62</v>
          </cell>
          <cell r="L385">
            <v>0</v>
          </cell>
          <cell r="M385">
            <v>0</v>
          </cell>
          <cell r="N385">
            <v>0</v>
          </cell>
          <cell r="O385">
            <v>725.62</v>
          </cell>
          <cell r="P385">
            <v>725.62</v>
          </cell>
          <cell r="Q385">
            <v>0</v>
          </cell>
        </row>
        <row r="386">
          <cell r="A386">
            <v>21372</v>
          </cell>
          <cell r="B386" t="str">
            <v>Рабочее место ТН-011 ЭСР-1</v>
          </cell>
          <cell r="C386">
            <v>21372</v>
          </cell>
          <cell r="D386" t="str">
            <v>01.12.1991 0:00:00</v>
          </cell>
          <cell r="E386">
            <v>0</v>
          </cell>
          <cell r="F386">
            <v>2324</v>
          </cell>
          <cell r="G386" t="str">
            <v>Нет</v>
          </cell>
          <cell r="H386" t="str">
            <v>Першеев Сергей Григорьевич</v>
          </cell>
          <cell r="I386" t="str">
            <v>Цех ремонта ВВТ</v>
          </cell>
          <cell r="J386">
            <v>725.62</v>
          </cell>
          <cell r="K386">
            <v>725.62</v>
          </cell>
          <cell r="L386">
            <v>0</v>
          </cell>
          <cell r="M386">
            <v>0</v>
          </cell>
          <cell r="N386">
            <v>0</v>
          </cell>
          <cell r="O386">
            <v>725.62</v>
          </cell>
          <cell r="P386">
            <v>725.62</v>
          </cell>
          <cell r="Q386">
            <v>0</v>
          </cell>
        </row>
        <row r="387">
          <cell r="A387">
            <v>18500</v>
          </cell>
          <cell r="B387" t="str">
            <v>Стиральная машина СМ-10</v>
          </cell>
          <cell r="C387">
            <v>18500</v>
          </cell>
          <cell r="D387" t="str">
            <v>01.07.2005 0:00:00</v>
          </cell>
          <cell r="E387">
            <v>0</v>
          </cell>
          <cell r="F387">
            <v>59161</v>
          </cell>
          <cell r="G387" t="str">
            <v>Нет</v>
          </cell>
          <cell r="H387" t="str">
            <v>Першеев Сергей Григорьевич</v>
          </cell>
          <cell r="I387" t="str">
            <v>Цех сервисного обслуживания и ремонта РАВ*</v>
          </cell>
          <cell r="J387">
            <v>999.76</v>
          </cell>
          <cell r="K387">
            <v>999.76</v>
          </cell>
          <cell r="L387">
            <v>0</v>
          </cell>
          <cell r="M387">
            <v>0</v>
          </cell>
          <cell r="N387">
            <v>0</v>
          </cell>
          <cell r="O387">
            <v>999.76</v>
          </cell>
          <cell r="P387">
            <v>999.76</v>
          </cell>
          <cell r="Q387">
            <v>0</v>
          </cell>
        </row>
        <row r="388">
          <cell r="A388">
            <v>65117</v>
          </cell>
          <cell r="B388" t="str">
            <v>Стол монтажный</v>
          </cell>
          <cell r="C388">
            <v>65117</v>
          </cell>
          <cell r="D388" t="str">
            <v>01.01.1988 0:00:00</v>
          </cell>
          <cell r="E388">
            <v>0</v>
          </cell>
          <cell r="F388">
            <v>0</v>
          </cell>
          <cell r="G388" t="str">
            <v>Нет</v>
          </cell>
          <cell r="H388" t="str">
            <v>Першеев Сергей Григорьевич</v>
          </cell>
          <cell r="I388" t="str">
            <v>Цех сервисного обслуживания и ремонта РАВ*</v>
          </cell>
          <cell r="J388">
            <v>5130.28</v>
          </cell>
          <cell r="K388">
            <v>5130.28</v>
          </cell>
          <cell r="L388">
            <v>0</v>
          </cell>
          <cell r="M388">
            <v>0</v>
          </cell>
          <cell r="N388">
            <v>0</v>
          </cell>
          <cell r="O388">
            <v>5130.28</v>
          </cell>
          <cell r="P388">
            <v>5130.28</v>
          </cell>
          <cell r="Q388">
            <v>0</v>
          </cell>
        </row>
        <row r="389">
          <cell r="A389">
            <v>65644</v>
          </cell>
          <cell r="B389" t="str">
            <v>Стол монтажный</v>
          </cell>
          <cell r="C389">
            <v>65644</v>
          </cell>
          <cell r="D389" t="str">
            <v>11.11.1988 0:00:00</v>
          </cell>
          <cell r="E389">
            <v>0</v>
          </cell>
          <cell r="F389">
            <v>0</v>
          </cell>
          <cell r="G389" t="str">
            <v>Нет</v>
          </cell>
          <cell r="H389" t="str">
            <v>Першеев Сергей Григорьевич</v>
          </cell>
          <cell r="I389" t="str">
            <v>Цех сервисного обслуживания и ремонта РАВ*</v>
          </cell>
          <cell r="J389">
            <v>5528.79</v>
          </cell>
          <cell r="K389">
            <v>5528.79</v>
          </cell>
          <cell r="L389">
            <v>0</v>
          </cell>
          <cell r="M389">
            <v>0</v>
          </cell>
          <cell r="N389">
            <v>0</v>
          </cell>
          <cell r="O389">
            <v>5528.79</v>
          </cell>
          <cell r="P389">
            <v>5528.79</v>
          </cell>
          <cell r="Q389">
            <v>0</v>
          </cell>
        </row>
        <row r="390">
          <cell r="A390">
            <v>65033</v>
          </cell>
          <cell r="B390" t="str">
            <v>Стол регулировки ягм.4</v>
          </cell>
          <cell r="C390">
            <v>65033</v>
          </cell>
          <cell r="D390" t="str">
            <v>01.02.1989 0:00:00</v>
          </cell>
          <cell r="E390">
            <v>0</v>
          </cell>
          <cell r="F390">
            <v>0</v>
          </cell>
          <cell r="G390" t="str">
            <v>Нет</v>
          </cell>
          <cell r="H390" t="str">
            <v>Першеев Сергей Григорьевич</v>
          </cell>
          <cell r="I390" t="str">
            <v>Цех сервисного обслуживания и ремонта РАВ*</v>
          </cell>
          <cell r="J390">
            <v>10337.17</v>
          </cell>
          <cell r="K390">
            <v>10337.17</v>
          </cell>
          <cell r="L390">
            <v>0</v>
          </cell>
          <cell r="M390">
            <v>0</v>
          </cell>
          <cell r="N390">
            <v>0</v>
          </cell>
          <cell r="O390">
            <v>10337.17</v>
          </cell>
          <cell r="P390">
            <v>10337.17</v>
          </cell>
          <cell r="Q390">
            <v>0</v>
          </cell>
        </row>
        <row r="391">
          <cell r="A391" t="str">
            <v>А-0011031</v>
          </cell>
          <cell r="B391" t="str">
            <v>Холодильник DAEWOO</v>
          </cell>
          <cell r="C391" t="str">
            <v>А-0011031</v>
          </cell>
          <cell r="D391" t="str">
            <v>28.12.2007 0:00:00</v>
          </cell>
          <cell r="E391" t="str">
            <v>старое название Делюкс</v>
          </cell>
          <cell r="F391">
            <v>0</v>
          </cell>
          <cell r="G391" t="str">
            <v>Нет</v>
          </cell>
          <cell r="H391" t="str">
            <v>Горбунов Александр Георгиевич</v>
          </cell>
          <cell r="I391" t="str">
            <v>Бюро материально-технического снабжения*</v>
          </cell>
          <cell r="J391">
            <v>11998</v>
          </cell>
          <cell r="K391">
            <v>11998</v>
          </cell>
          <cell r="L391">
            <v>0</v>
          </cell>
          <cell r="M391">
            <v>0</v>
          </cell>
          <cell r="N391">
            <v>0</v>
          </cell>
          <cell r="O391">
            <v>11998</v>
          </cell>
          <cell r="P391">
            <v>11998</v>
          </cell>
          <cell r="Q391">
            <v>0</v>
          </cell>
        </row>
        <row r="392">
          <cell r="A392" t="str">
            <v>А-0010333</v>
          </cell>
          <cell r="B392" t="str">
            <v>Холодильный шкаф</v>
          </cell>
          <cell r="C392" t="str">
            <v>А-0010333</v>
          </cell>
          <cell r="D392" t="str">
            <v>29.12.2003 0:00:00</v>
          </cell>
          <cell r="E392">
            <v>0</v>
          </cell>
          <cell r="F392">
            <v>0</v>
          </cell>
          <cell r="G392" t="str">
            <v>Нет</v>
          </cell>
          <cell r="H392" t="str">
            <v>Горбунов Александр Георгиевич</v>
          </cell>
          <cell r="I392" t="str">
            <v>Управление</v>
          </cell>
          <cell r="J392">
            <v>18000</v>
          </cell>
          <cell r="K392">
            <v>18000</v>
          </cell>
          <cell r="L392">
            <v>0</v>
          </cell>
          <cell r="M392">
            <v>0</v>
          </cell>
          <cell r="N392">
            <v>0</v>
          </cell>
          <cell r="O392">
            <v>18000</v>
          </cell>
          <cell r="P392">
            <v>18000</v>
          </cell>
          <cell r="Q392">
            <v>0</v>
          </cell>
        </row>
        <row r="393">
          <cell r="A393" t="str">
            <v>А-0010344</v>
          </cell>
          <cell r="B393" t="str">
            <v>Холодильный шкаф</v>
          </cell>
          <cell r="C393" t="str">
            <v>А-0010344</v>
          </cell>
          <cell r="D393" t="str">
            <v>29.12.2003 0:00:00</v>
          </cell>
          <cell r="E393">
            <v>0</v>
          </cell>
          <cell r="F393">
            <v>0</v>
          </cell>
          <cell r="G393" t="str">
            <v>Нет</v>
          </cell>
          <cell r="H393" t="str">
            <v>Горбунов Александр Георгиевич</v>
          </cell>
          <cell r="I393" t="str">
            <v>Управление</v>
          </cell>
          <cell r="J393">
            <v>18000</v>
          </cell>
          <cell r="K393">
            <v>18000</v>
          </cell>
          <cell r="L393">
            <v>0</v>
          </cell>
          <cell r="M393">
            <v>0</v>
          </cell>
          <cell r="N393">
            <v>0</v>
          </cell>
          <cell r="O393">
            <v>18000</v>
          </cell>
          <cell r="P393">
            <v>18000</v>
          </cell>
          <cell r="Q393">
            <v>0</v>
          </cell>
        </row>
        <row r="394">
          <cell r="A394" t="str">
            <v>А-0010556</v>
          </cell>
          <cell r="B394" t="str">
            <v>Шкаф охладительный</v>
          </cell>
          <cell r="C394" t="str">
            <v>А-0010556</v>
          </cell>
          <cell r="D394" t="str">
            <v>01.11.2004 0:00:00</v>
          </cell>
          <cell r="E394">
            <v>0</v>
          </cell>
          <cell r="F394">
            <v>0</v>
          </cell>
          <cell r="G394" t="str">
            <v>Нет</v>
          </cell>
          <cell r="H394" t="str">
            <v>Горбунов Александр Георгиевич</v>
          </cell>
          <cell r="I394" t="str">
            <v>Управление</v>
          </cell>
          <cell r="J394">
            <v>13000</v>
          </cell>
          <cell r="K394">
            <v>13000</v>
          </cell>
          <cell r="L394">
            <v>0</v>
          </cell>
          <cell r="M394">
            <v>0</v>
          </cell>
          <cell r="N394">
            <v>0</v>
          </cell>
          <cell r="O394">
            <v>13000</v>
          </cell>
          <cell r="P394">
            <v>13000</v>
          </cell>
          <cell r="Q394">
            <v>0</v>
          </cell>
        </row>
        <row r="395">
          <cell r="A395">
            <v>21373</v>
          </cell>
          <cell r="B395" t="str">
            <v>Рабочее место ТН-011 ЭСР-1</v>
          </cell>
          <cell r="C395">
            <v>21373</v>
          </cell>
          <cell r="D395" t="str">
            <v>01.12.1991 0:00:00</v>
          </cell>
          <cell r="E395">
            <v>0</v>
          </cell>
          <cell r="F395">
            <v>2125</v>
          </cell>
          <cell r="G395" t="str">
            <v>Нет</v>
          </cell>
          <cell r="H395" t="str">
            <v>Першеев Сергей Григорьевич</v>
          </cell>
          <cell r="I395" t="str">
            <v>Цех сервисного обслуживания и ремонта РАВ*</v>
          </cell>
          <cell r="J395">
            <v>725.62</v>
          </cell>
          <cell r="K395">
            <v>725.62</v>
          </cell>
          <cell r="L395">
            <v>0</v>
          </cell>
          <cell r="M395">
            <v>0</v>
          </cell>
          <cell r="N395">
            <v>0</v>
          </cell>
          <cell r="O395">
            <v>725.62</v>
          </cell>
          <cell r="P395">
            <v>725.62</v>
          </cell>
          <cell r="Q395">
            <v>0</v>
          </cell>
        </row>
        <row r="396">
          <cell r="A396">
            <v>21382</v>
          </cell>
          <cell r="B396" t="str">
            <v>Рабочее место ТН-011 ЭСР-1</v>
          </cell>
          <cell r="C396">
            <v>21382</v>
          </cell>
          <cell r="D396" t="str">
            <v>01.12.1991 0:00:00</v>
          </cell>
          <cell r="E396">
            <v>0</v>
          </cell>
          <cell r="F396">
            <v>3402</v>
          </cell>
          <cell r="G396" t="str">
            <v>Нет</v>
          </cell>
          <cell r="H396" t="str">
            <v>Першеев Сергей Григорьевич</v>
          </cell>
          <cell r="I396" t="str">
            <v>Цех сервисного обслуживания и ремонта РАВ*</v>
          </cell>
          <cell r="J396">
            <v>725.62</v>
          </cell>
          <cell r="K396">
            <v>725.62</v>
          </cell>
          <cell r="L396">
            <v>0</v>
          </cell>
          <cell r="M396">
            <v>0</v>
          </cell>
          <cell r="N396">
            <v>0</v>
          </cell>
          <cell r="O396">
            <v>725.62</v>
          </cell>
          <cell r="P396">
            <v>725.62</v>
          </cell>
          <cell r="Q396">
            <v>0</v>
          </cell>
        </row>
        <row r="397">
          <cell r="A397">
            <v>21384</v>
          </cell>
          <cell r="B397" t="str">
            <v>Рабочее место ТН-011 ЭСР-1</v>
          </cell>
          <cell r="C397">
            <v>21384</v>
          </cell>
          <cell r="D397" t="str">
            <v>01.12.1991 0:00:00</v>
          </cell>
          <cell r="E397">
            <v>0</v>
          </cell>
          <cell r="F397">
            <v>5015</v>
          </cell>
          <cell r="G397" t="str">
            <v>Нет</v>
          </cell>
          <cell r="H397" t="str">
            <v>Першеев Сергей Григорьевич</v>
          </cell>
          <cell r="I397" t="str">
            <v>Цех сервисного обслуживания и ремонта РАВ*</v>
          </cell>
          <cell r="J397">
            <v>725.62</v>
          </cell>
          <cell r="K397">
            <v>725.62</v>
          </cell>
          <cell r="L397">
            <v>0</v>
          </cell>
          <cell r="M397">
            <v>0</v>
          </cell>
          <cell r="N397">
            <v>0</v>
          </cell>
          <cell r="O397">
            <v>725.62</v>
          </cell>
          <cell r="P397">
            <v>725.62</v>
          </cell>
          <cell r="Q397">
            <v>0</v>
          </cell>
        </row>
        <row r="398">
          <cell r="A398">
            <v>65034</v>
          </cell>
          <cell r="B398" t="str">
            <v>Стол регулировки ягм.4</v>
          </cell>
          <cell r="C398">
            <v>65034</v>
          </cell>
          <cell r="D398" t="str">
            <v>01.02.1989 0:00:00</v>
          </cell>
          <cell r="E398">
            <v>0</v>
          </cell>
          <cell r="F398">
            <v>0</v>
          </cell>
          <cell r="G398" t="str">
            <v>Нет</v>
          </cell>
          <cell r="H398" t="str">
            <v>Першеев Сергей Григорьевич</v>
          </cell>
          <cell r="I398" t="str">
            <v>Цех сервисного обслуживания и ремонта РАВ*</v>
          </cell>
          <cell r="J398">
            <v>10337.17</v>
          </cell>
          <cell r="K398">
            <v>10337.17</v>
          </cell>
          <cell r="L398">
            <v>0</v>
          </cell>
          <cell r="M398">
            <v>0</v>
          </cell>
          <cell r="N398">
            <v>0</v>
          </cell>
          <cell r="O398">
            <v>10337.17</v>
          </cell>
          <cell r="P398">
            <v>10337.17</v>
          </cell>
          <cell r="Q398">
            <v>0</v>
          </cell>
        </row>
        <row r="399">
          <cell r="A399" t="str">
            <v>А-0010967</v>
          </cell>
          <cell r="B399" t="str">
            <v>Набор рожково-накидных инструментов</v>
          </cell>
          <cell r="C399" t="str">
            <v>А-0010967</v>
          </cell>
          <cell r="D399" t="str">
            <v>17.05.2007 0:00:00</v>
          </cell>
          <cell r="E399">
            <v>0</v>
          </cell>
          <cell r="F399">
            <v>0</v>
          </cell>
          <cell r="G399" t="str">
            <v>Нет</v>
          </cell>
          <cell r="H399" t="str">
            <v>Захарян Константин Шаваршович</v>
          </cell>
          <cell r="I399" t="str">
            <v>Участок энергомеханический*</v>
          </cell>
          <cell r="J399">
            <v>22750</v>
          </cell>
          <cell r="K399">
            <v>22750</v>
          </cell>
          <cell r="L399">
            <v>0</v>
          </cell>
          <cell r="M399">
            <v>0</v>
          </cell>
          <cell r="N399">
            <v>0</v>
          </cell>
          <cell r="O399">
            <v>22750</v>
          </cell>
          <cell r="P399">
            <v>22750</v>
          </cell>
          <cell r="Q399">
            <v>0</v>
          </cell>
        </row>
        <row r="400">
          <cell r="A400" t="str">
            <v>А-0011396</v>
          </cell>
          <cell r="B400" t="str">
            <v>Система кондиционирования (Кондиционер настенного типа Dantex RK-185KGI )</v>
          </cell>
          <cell r="C400" t="str">
            <v>А-0011396</v>
          </cell>
          <cell r="D400" t="str">
            <v>05.03.2013 18:00:03</v>
          </cell>
          <cell r="E400">
            <v>0</v>
          </cell>
          <cell r="F400">
            <v>0</v>
          </cell>
          <cell r="G400" t="str">
            <v>Нет</v>
          </cell>
          <cell r="H400" t="str">
            <v>Горбунов Александр Георгиевич</v>
          </cell>
          <cell r="I400" t="str">
            <v>Бюро материально-технического снабжения*</v>
          </cell>
          <cell r="J400">
            <v>46830</v>
          </cell>
          <cell r="K400">
            <v>44488.5</v>
          </cell>
          <cell r="L400">
            <v>0</v>
          </cell>
          <cell r="M400">
            <v>2341.5</v>
          </cell>
          <cell r="N400">
            <v>0</v>
          </cell>
          <cell r="O400">
            <v>46830</v>
          </cell>
          <cell r="P400">
            <v>46830</v>
          </cell>
          <cell r="Q400">
            <v>0</v>
          </cell>
        </row>
        <row r="401">
          <cell r="A401" t="str">
            <v>А-0010973</v>
          </cell>
          <cell r="B401" t="str">
            <v>Мотокоса FS 90</v>
          </cell>
          <cell r="C401" t="str">
            <v>А-0010973</v>
          </cell>
          <cell r="D401" t="str">
            <v>11.06.2007 0:00:00</v>
          </cell>
          <cell r="E401">
            <v>0</v>
          </cell>
          <cell r="F401">
            <v>0</v>
          </cell>
          <cell r="G401" t="str">
            <v>Нет</v>
          </cell>
          <cell r="H401" t="str">
            <v>Захарян Константин Шаваршович</v>
          </cell>
          <cell r="I401" t="str">
            <v>Участок энергомеханический*</v>
          </cell>
          <cell r="J401">
            <v>10545</v>
          </cell>
          <cell r="K401">
            <v>10545</v>
          </cell>
          <cell r="L401">
            <v>0</v>
          </cell>
          <cell r="M401">
            <v>0</v>
          </cell>
          <cell r="N401">
            <v>0</v>
          </cell>
          <cell r="O401">
            <v>10545</v>
          </cell>
          <cell r="P401">
            <v>10545</v>
          </cell>
          <cell r="Q401">
            <v>0</v>
          </cell>
        </row>
        <row r="402">
          <cell r="A402">
            <v>64105</v>
          </cell>
          <cell r="B402" t="str">
            <v>Электровентилятор 45цо 11эл</v>
          </cell>
          <cell r="C402">
            <v>64105</v>
          </cell>
          <cell r="D402" t="str">
            <v>01.01.1988 0:00:00</v>
          </cell>
          <cell r="E402">
            <v>0</v>
          </cell>
          <cell r="F402">
            <v>0</v>
          </cell>
          <cell r="G402" t="str">
            <v>Нет</v>
          </cell>
          <cell r="H402" t="str">
            <v>Горбунов Александр Георгиевич</v>
          </cell>
          <cell r="I402" t="str">
            <v>Бюро материально-технического снабжения*</v>
          </cell>
          <cell r="J402">
            <v>4404.1499999999996</v>
          </cell>
          <cell r="K402">
            <v>4404.1499999999996</v>
          </cell>
          <cell r="L402">
            <v>0</v>
          </cell>
          <cell r="M402">
            <v>0</v>
          </cell>
          <cell r="N402">
            <v>0</v>
          </cell>
          <cell r="O402">
            <v>4404.1499999999996</v>
          </cell>
          <cell r="P402">
            <v>4404.1499999999996</v>
          </cell>
          <cell r="Q402">
            <v>0</v>
          </cell>
        </row>
        <row r="403">
          <cell r="A403">
            <v>21434</v>
          </cell>
          <cell r="B403" t="str">
            <v>Сейф</v>
          </cell>
          <cell r="C403">
            <v>21434</v>
          </cell>
          <cell r="D403" t="str">
            <v>01.01.1975 0:00:00</v>
          </cell>
          <cell r="E403">
            <v>0</v>
          </cell>
          <cell r="F403">
            <v>0</v>
          </cell>
          <cell r="G403" t="str">
            <v>Нет</v>
          </cell>
          <cell r="H403" t="str">
            <v>Трошин Николай Петрович</v>
          </cell>
          <cell r="I403" t="str">
            <v>Службы главного инженера - заместителя исполнительного директора по производству</v>
          </cell>
          <cell r="J403">
            <v>1102.46</v>
          </cell>
          <cell r="K403">
            <v>1102.46</v>
          </cell>
          <cell r="L403">
            <v>0</v>
          </cell>
          <cell r="M403">
            <v>0</v>
          </cell>
          <cell r="N403">
            <v>0</v>
          </cell>
          <cell r="O403">
            <v>1102.46</v>
          </cell>
          <cell r="P403">
            <v>1102.46</v>
          </cell>
          <cell r="Q403">
            <v>0</v>
          </cell>
        </row>
        <row r="404">
          <cell r="A404" t="str">
            <v>А-0011400</v>
          </cell>
          <cell r="B404" t="str">
            <v>Тележка инструментальная 7-ми полочная (+10 ложементов с инструментом 147 предметов)</v>
          </cell>
          <cell r="C404" t="str">
            <v>А-0011400</v>
          </cell>
          <cell r="D404" t="str">
            <v>28.06.2013 18:00:11</v>
          </cell>
          <cell r="E404">
            <v>0</v>
          </cell>
          <cell r="F404">
            <v>0</v>
          </cell>
          <cell r="G404" t="str">
            <v>Нет</v>
          </cell>
          <cell r="H404" t="str">
            <v>Горбунов Александр Георгиевич</v>
          </cell>
          <cell r="I404" t="str">
            <v>Бюро материально-технического снабжения*</v>
          </cell>
          <cell r="J404">
            <v>50700.27</v>
          </cell>
          <cell r="K404">
            <v>50700.27</v>
          </cell>
          <cell r="L404">
            <v>0</v>
          </cell>
          <cell r="M404">
            <v>0</v>
          </cell>
          <cell r="N404">
            <v>0</v>
          </cell>
          <cell r="O404">
            <v>50700.27</v>
          </cell>
          <cell r="P404">
            <v>50700.27</v>
          </cell>
          <cell r="Q404">
            <v>0</v>
          </cell>
        </row>
        <row r="405">
          <cell r="A405" t="str">
            <v>А-0011401</v>
          </cell>
          <cell r="B405" t="str">
            <v>Тележка инструментальная 7-ми полочная (+10 ложементов с инструментом 147 предметов)</v>
          </cell>
          <cell r="C405" t="str">
            <v>А-0011401</v>
          </cell>
          <cell r="D405" t="str">
            <v>28.06.2013 18:00:11</v>
          </cell>
          <cell r="E405">
            <v>0</v>
          </cell>
          <cell r="F405">
            <v>0</v>
          </cell>
          <cell r="G405" t="str">
            <v>Нет</v>
          </cell>
          <cell r="H405" t="str">
            <v>Горбунов Александр Георгиевич</v>
          </cell>
          <cell r="I405" t="str">
            <v>Бюро материально-технического снабжения*</v>
          </cell>
          <cell r="J405">
            <v>50700.27</v>
          </cell>
          <cell r="K405">
            <v>50700.27</v>
          </cell>
          <cell r="L405">
            <v>0</v>
          </cell>
          <cell r="M405">
            <v>0</v>
          </cell>
          <cell r="N405">
            <v>0</v>
          </cell>
          <cell r="O405">
            <v>50700.27</v>
          </cell>
          <cell r="P405">
            <v>50700.27</v>
          </cell>
          <cell r="Q405">
            <v>0</v>
          </cell>
        </row>
        <row r="406">
          <cell r="A406" t="str">
            <v>А-0011402</v>
          </cell>
          <cell r="B406" t="str">
            <v>Тележка инструментальная 7-ми полочная (+10 ложементов с инструментом 147 предметов)</v>
          </cell>
          <cell r="C406" t="str">
            <v>А-0011402</v>
          </cell>
          <cell r="D406" t="str">
            <v>28.06.2013 18:00:11</v>
          </cell>
          <cell r="E406">
            <v>0</v>
          </cell>
          <cell r="F406">
            <v>0</v>
          </cell>
          <cell r="G406" t="str">
            <v>Нет</v>
          </cell>
          <cell r="H406" t="str">
            <v>Горбунов Александр Георгиевич</v>
          </cell>
          <cell r="I406" t="str">
            <v>Бюро материально-технического снабжения*</v>
          </cell>
          <cell r="J406">
            <v>50700.27</v>
          </cell>
          <cell r="K406">
            <v>50700.27</v>
          </cell>
          <cell r="L406">
            <v>0</v>
          </cell>
          <cell r="M406">
            <v>0</v>
          </cell>
          <cell r="N406">
            <v>0</v>
          </cell>
          <cell r="O406">
            <v>50700.27</v>
          </cell>
          <cell r="P406">
            <v>50700.27</v>
          </cell>
          <cell r="Q406">
            <v>0</v>
          </cell>
        </row>
        <row r="407">
          <cell r="A407" t="str">
            <v>А-0011237</v>
          </cell>
          <cell r="B407" t="str">
            <v>Тепловая завеса Defender - XE (5-15кВт)электрическая</v>
          </cell>
          <cell r="C407" t="str">
            <v>А-0011237</v>
          </cell>
          <cell r="D407" t="str">
            <v>27.04.2010 0:00:00</v>
          </cell>
          <cell r="E407">
            <v>0</v>
          </cell>
          <cell r="F407">
            <v>0</v>
          </cell>
          <cell r="G407" t="str">
            <v>Нет</v>
          </cell>
          <cell r="H407" t="str">
            <v>Першеев Сергей Григорьевич</v>
          </cell>
          <cell r="I407" t="str">
            <v>Цех ремонта ВВТ</v>
          </cell>
          <cell r="J407">
            <v>28522.13</v>
          </cell>
          <cell r="K407">
            <v>28522.13</v>
          </cell>
          <cell r="L407">
            <v>0</v>
          </cell>
          <cell r="M407">
            <v>0</v>
          </cell>
          <cell r="N407">
            <v>0</v>
          </cell>
          <cell r="O407">
            <v>28522.13</v>
          </cell>
          <cell r="P407">
            <v>28522.13</v>
          </cell>
          <cell r="Q407">
            <v>0</v>
          </cell>
        </row>
        <row r="408">
          <cell r="A408" t="str">
            <v>А-0011394</v>
          </cell>
          <cell r="B408" t="str">
            <v>Тележка инструментальная 7-ми полочная (+10 ложементов с инструментом 147 предметов)</v>
          </cell>
          <cell r="C408" t="str">
            <v>А-0011394</v>
          </cell>
          <cell r="D408" t="str">
            <v>26.03.2013 0:00:00</v>
          </cell>
          <cell r="E408">
            <v>0</v>
          </cell>
          <cell r="F408">
            <v>0</v>
          </cell>
          <cell r="G408" t="str">
            <v>Нет</v>
          </cell>
          <cell r="H408" t="str">
            <v>Горбунов Александр Георгиевич</v>
          </cell>
          <cell r="I408" t="str">
            <v>Бюро материально-технического снабжения*</v>
          </cell>
          <cell r="J408">
            <v>51039.26</v>
          </cell>
          <cell r="K408">
            <v>51039.26</v>
          </cell>
          <cell r="L408">
            <v>0</v>
          </cell>
          <cell r="M408">
            <v>0</v>
          </cell>
          <cell r="N408">
            <v>0</v>
          </cell>
          <cell r="O408">
            <v>51039.26</v>
          </cell>
          <cell r="P408">
            <v>51039.26</v>
          </cell>
          <cell r="Q408">
            <v>0</v>
          </cell>
        </row>
        <row r="409">
          <cell r="A409" t="str">
            <v>А-0011395</v>
          </cell>
          <cell r="B409" t="str">
            <v>Тележка инструментальная 7-ми полочная (+10 ложементов с инструментом 147 предметов)</v>
          </cell>
          <cell r="C409" t="str">
            <v>А-0011395</v>
          </cell>
          <cell r="D409" t="str">
            <v>26.03.2013 0:00:00</v>
          </cell>
          <cell r="E409">
            <v>0</v>
          </cell>
          <cell r="F409">
            <v>0</v>
          </cell>
          <cell r="G409" t="str">
            <v>Нет</v>
          </cell>
          <cell r="H409" t="str">
            <v>Мамедов Мамед Князь оглы</v>
          </cell>
          <cell r="I409" t="str">
            <v>Управление</v>
          </cell>
          <cell r="J409">
            <v>51039.25</v>
          </cell>
          <cell r="K409">
            <v>51039.25</v>
          </cell>
          <cell r="L409">
            <v>0</v>
          </cell>
          <cell r="M409">
            <v>0</v>
          </cell>
          <cell r="N409">
            <v>0</v>
          </cell>
          <cell r="O409">
            <v>51039.25</v>
          </cell>
          <cell r="P409">
            <v>51039.25</v>
          </cell>
          <cell r="Q409">
            <v>0</v>
          </cell>
        </row>
        <row r="410">
          <cell r="A410" t="str">
            <v>А-0011366</v>
          </cell>
          <cell r="B410" t="str">
            <v>Тележка инструментальная 7-ми полочная (+10 ложементов с инструментом 147 предметов)</v>
          </cell>
          <cell r="C410" t="str">
            <v>А-0011366</v>
          </cell>
          <cell r="D410" t="str">
            <v>03.12.2012 0:00:00</v>
          </cell>
          <cell r="E410">
            <v>0</v>
          </cell>
          <cell r="F410">
            <v>0</v>
          </cell>
          <cell r="G410" t="str">
            <v>Нет</v>
          </cell>
          <cell r="H410" t="str">
            <v>Горбунов Александр Георгиевич</v>
          </cell>
          <cell r="I410" t="str">
            <v>Бюро материально-технического снабжения*</v>
          </cell>
          <cell r="J410">
            <v>50700.27</v>
          </cell>
          <cell r="K410">
            <v>50700.27</v>
          </cell>
          <cell r="L410">
            <v>0</v>
          </cell>
          <cell r="M410">
            <v>0</v>
          </cell>
          <cell r="N410">
            <v>0</v>
          </cell>
          <cell r="O410">
            <v>50700.27</v>
          </cell>
          <cell r="P410">
            <v>50700.27</v>
          </cell>
          <cell r="Q410">
            <v>0</v>
          </cell>
        </row>
        <row r="411">
          <cell r="A411" t="str">
            <v>А-0011367</v>
          </cell>
          <cell r="B411" t="str">
            <v>Тележка инструментальная 7-ми полочная (+10 ложементов с инструментом 147 предметов)</v>
          </cell>
          <cell r="C411" t="str">
            <v>А-0011367</v>
          </cell>
          <cell r="D411" t="str">
            <v>03.12.2012 0:00:00</v>
          </cell>
          <cell r="E411">
            <v>0</v>
          </cell>
          <cell r="F411">
            <v>0</v>
          </cell>
          <cell r="G411" t="str">
            <v>Нет</v>
          </cell>
          <cell r="H411" t="str">
            <v>Горбунов Александр Георгиевич</v>
          </cell>
          <cell r="I411" t="str">
            <v>Бюро материально-технического снабжения*</v>
          </cell>
          <cell r="J411">
            <v>50700.27</v>
          </cell>
          <cell r="K411">
            <v>50700.27</v>
          </cell>
          <cell r="L411">
            <v>0</v>
          </cell>
          <cell r="M411">
            <v>0</v>
          </cell>
          <cell r="N411">
            <v>0</v>
          </cell>
          <cell r="O411">
            <v>50700.27</v>
          </cell>
          <cell r="P411">
            <v>50700.27</v>
          </cell>
          <cell r="Q411">
            <v>0</v>
          </cell>
        </row>
        <row r="412">
          <cell r="A412" t="str">
            <v>А-0011368</v>
          </cell>
          <cell r="B412" t="str">
            <v>Тележка инструментальная 7-ми полочная (+10 ложементов с инструментом 147 предметов)</v>
          </cell>
          <cell r="C412" t="str">
            <v>А-0011368</v>
          </cell>
          <cell r="D412" t="str">
            <v>03.12.2012 0:00:00</v>
          </cell>
          <cell r="E412">
            <v>0</v>
          </cell>
          <cell r="F412">
            <v>0</v>
          </cell>
          <cell r="G412" t="str">
            <v>Нет</v>
          </cell>
          <cell r="H412" t="str">
            <v>Горбунов Александр Георгиевич</v>
          </cell>
          <cell r="I412" t="str">
            <v>Бюро материально-технического снабжения*</v>
          </cell>
          <cell r="J412">
            <v>50700.27</v>
          </cell>
          <cell r="K412">
            <v>50700.27</v>
          </cell>
          <cell r="L412">
            <v>0</v>
          </cell>
          <cell r="M412">
            <v>0</v>
          </cell>
          <cell r="N412">
            <v>0</v>
          </cell>
          <cell r="O412">
            <v>50700.27</v>
          </cell>
          <cell r="P412">
            <v>50700.27</v>
          </cell>
          <cell r="Q412">
            <v>0</v>
          </cell>
        </row>
        <row r="413">
          <cell r="A413" t="str">
            <v>А-0011369</v>
          </cell>
          <cell r="B413" t="str">
            <v>Тележка инструментальная 7-ми полочная (+10 ложементов с инструментом 147 предметов)</v>
          </cell>
          <cell r="C413" t="str">
            <v>А-0011369</v>
          </cell>
          <cell r="D413" t="str">
            <v>03.12.2012 0:00:00</v>
          </cell>
          <cell r="E413">
            <v>0</v>
          </cell>
          <cell r="F413">
            <v>0</v>
          </cell>
          <cell r="G413" t="str">
            <v>Нет</v>
          </cell>
          <cell r="H413" t="str">
            <v>Горбунов Александр Георгиевич</v>
          </cell>
          <cell r="I413" t="str">
            <v>Отдел материально-технического снабжения</v>
          </cell>
          <cell r="J413">
            <v>50700.27</v>
          </cell>
          <cell r="K413">
            <v>50700.24</v>
          </cell>
          <cell r="L413">
            <v>0</v>
          </cell>
          <cell r="M413">
            <v>0.03</v>
          </cell>
          <cell r="N413">
            <v>0</v>
          </cell>
          <cell r="O413">
            <v>50700.27</v>
          </cell>
          <cell r="P413">
            <v>50700.27</v>
          </cell>
          <cell r="Q413">
            <v>0</v>
          </cell>
        </row>
        <row r="414">
          <cell r="A414" t="str">
            <v>А-0011370</v>
          </cell>
          <cell r="B414" t="str">
            <v>Тележка инструментальная 7-ми полочная (+10 ложементов с инструментом 147 предметов)</v>
          </cell>
          <cell r="C414" t="str">
            <v>А-0011370</v>
          </cell>
          <cell r="D414" t="str">
            <v>03.12.2012 0:00:00</v>
          </cell>
          <cell r="E414">
            <v>0</v>
          </cell>
          <cell r="F414">
            <v>0</v>
          </cell>
          <cell r="G414" t="str">
            <v>Нет</v>
          </cell>
          <cell r="H414" t="str">
            <v>Горбунов Александр Георгиевич</v>
          </cell>
          <cell r="I414" t="str">
            <v>Бюро материально-технического снабжения*</v>
          </cell>
          <cell r="J414">
            <v>50700.28</v>
          </cell>
          <cell r="K414">
            <v>50700.28</v>
          </cell>
          <cell r="L414">
            <v>0</v>
          </cell>
          <cell r="M414">
            <v>0</v>
          </cell>
          <cell r="N414">
            <v>0</v>
          </cell>
          <cell r="O414">
            <v>50700.28</v>
          </cell>
          <cell r="P414">
            <v>50700.28</v>
          </cell>
          <cell r="Q414">
            <v>0</v>
          </cell>
        </row>
        <row r="415">
          <cell r="A415" t="str">
            <v>А-0011371</v>
          </cell>
          <cell r="B415" t="str">
            <v>Тележка инструментальная 7-ми полочная (+10 ложементов с инструментом 147 предметов)</v>
          </cell>
          <cell r="C415" t="str">
            <v>А-0011371</v>
          </cell>
          <cell r="D415" t="str">
            <v>03.12.2012 0:00:00</v>
          </cell>
          <cell r="E415">
            <v>0</v>
          </cell>
          <cell r="F415">
            <v>0</v>
          </cell>
          <cell r="G415" t="str">
            <v>Нет</v>
          </cell>
          <cell r="H415" t="str">
            <v>Горбунов Александр Георгиевич</v>
          </cell>
          <cell r="I415" t="str">
            <v>Бюро материально-технического снабжения*</v>
          </cell>
          <cell r="J415">
            <v>50700.27</v>
          </cell>
          <cell r="K415">
            <v>50700.27</v>
          </cell>
          <cell r="L415">
            <v>0</v>
          </cell>
          <cell r="M415">
            <v>0</v>
          </cell>
          <cell r="N415">
            <v>0</v>
          </cell>
          <cell r="O415">
            <v>50700.27</v>
          </cell>
          <cell r="P415">
            <v>50700.27</v>
          </cell>
          <cell r="Q415">
            <v>0</v>
          </cell>
        </row>
        <row r="416">
          <cell r="A416">
            <v>0</v>
          </cell>
          <cell r="B416" t="str">
            <v>Сооружения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635564.61</v>
          </cell>
          <cell r="K416">
            <v>477010.59</v>
          </cell>
          <cell r="L416">
            <v>0</v>
          </cell>
          <cell r="M416">
            <v>19614.96</v>
          </cell>
          <cell r="N416">
            <v>0</v>
          </cell>
          <cell r="O416">
            <v>635564.61</v>
          </cell>
          <cell r="P416">
            <v>496625.55</v>
          </cell>
          <cell r="Q416">
            <v>138939.06</v>
          </cell>
        </row>
        <row r="417">
          <cell r="A417" t="str">
            <v>А-0011405</v>
          </cell>
          <cell r="B417" t="str">
            <v>Ворота автоматические участка № 1</v>
          </cell>
          <cell r="C417" t="str">
            <v>А-0011405</v>
          </cell>
          <cell r="D417" t="str">
            <v>03.10.2013 16:50:02</v>
          </cell>
          <cell r="E417" t="str">
            <v>почему не в сооружениях?</v>
          </cell>
          <cell r="F417">
            <v>0</v>
          </cell>
          <cell r="G417" t="str">
            <v>Нет</v>
          </cell>
          <cell r="H417" t="str">
            <v>Першеев Сергей Григорьевич</v>
          </cell>
          <cell r="I417" t="str">
            <v>Цех сервисного обслуживания и ремонта РАВ*</v>
          </cell>
          <cell r="J417">
            <v>169659</v>
          </cell>
          <cell r="K417">
            <v>169659</v>
          </cell>
          <cell r="L417">
            <v>0</v>
          </cell>
          <cell r="M417">
            <v>0</v>
          </cell>
          <cell r="N417">
            <v>0</v>
          </cell>
          <cell r="O417">
            <v>169659</v>
          </cell>
          <cell r="P417">
            <v>169659</v>
          </cell>
          <cell r="Q417">
            <v>0</v>
          </cell>
        </row>
        <row r="418">
          <cell r="A418">
            <v>61048</v>
          </cell>
          <cell r="B418" t="str">
            <v>Бензозаправка (Дадаева)</v>
          </cell>
          <cell r="C418">
            <v>61048</v>
          </cell>
          <cell r="D418" t="str">
            <v>01.01.1991 0:00:00</v>
          </cell>
          <cell r="E418" t="str">
            <v>ОКОФ зданий</v>
          </cell>
          <cell r="F418" t="str">
            <v>Отсутствует право собственности</v>
          </cell>
          <cell r="G418" t="str">
            <v>Нет</v>
          </cell>
          <cell r="H418" t="str">
            <v>Горбунов Александр Георгиевич</v>
          </cell>
          <cell r="I418" t="str">
            <v>Управление</v>
          </cell>
          <cell r="J418">
            <v>13224.96</v>
          </cell>
          <cell r="K418">
            <v>13224.96</v>
          </cell>
          <cell r="L418">
            <v>0</v>
          </cell>
          <cell r="M418">
            <v>0</v>
          </cell>
          <cell r="N418">
            <v>0</v>
          </cell>
          <cell r="O418">
            <v>13224.96</v>
          </cell>
          <cell r="P418">
            <v>13224.96</v>
          </cell>
          <cell r="Q418">
            <v>0</v>
          </cell>
        </row>
        <row r="419">
          <cell r="A419" t="str">
            <v>А-0010499</v>
          </cell>
          <cell r="B419" t="str">
            <v>Ворота (п. Прегольский Площадка ТБО)</v>
          </cell>
          <cell r="C419" t="str">
            <v>А-0010499</v>
          </cell>
          <cell r="D419" t="str">
            <v>27.02.2004 0:00:00</v>
          </cell>
          <cell r="E419">
            <v>0</v>
          </cell>
          <cell r="F419">
            <v>0</v>
          </cell>
          <cell r="G419" t="str">
            <v>Нет</v>
          </cell>
          <cell r="H419" t="str">
            <v>Захарян Константин Шаваршович</v>
          </cell>
          <cell r="I419" t="str">
            <v>Участок энергомеханический*</v>
          </cell>
          <cell r="J419">
            <v>10000</v>
          </cell>
          <cell r="K419">
            <v>10000</v>
          </cell>
          <cell r="L419">
            <v>0</v>
          </cell>
          <cell r="M419">
            <v>0</v>
          </cell>
          <cell r="N419">
            <v>0</v>
          </cell>
          <cell r="O419">
            <v>10000</v>
          </cell>
          <cell r="P419">
            <v>10000</v>
          </cell>
          <cell r="Q419">
            <v>0</v>
          </cell>
        </row>
        <row r="420">
          <cell r="A420" t="str">
            <v>А-0010031</v>
          </cell>
          <cell r="B420" t="str">
            <v>Забор бетонный (ул. Ст. Дадаева 55)</v>
          </cell>
          <cell r="C420" t="str">
            <v>А-0010031</v>
          </cell>
          <cell r="D420" t="str">
            <v>11.10.2002 0:00:00</v>
          </cell>
          <cell r="E420">
            <v>0</v>
          </cell>
          <cell r="F420" t="str">
            <v>Отсутствует право собственности</v>
          </cell>
          <cell r="G420" t="str">
            <v>Нет</v>
          </cell>
          <cell r="H420" t="str">
            <v>Захарян Константин Шаваршович</v>
          </cell>
          <cell r="I420" t="str">
            <v>Участок энергомеханический*</v>
          </cell>
          <cell r="J420">
            <v>59231.31</v>
          </cell>
          <cell r="K420">
            <v>59231.31</v>
          </cell>
          <cell r="L420">
            <v>0</v>
          </cell>
          <cell r="M420">
            <v>0</v>
          </cell>
          <cell r="N420">
            <v>0</v>
          </cell>
          <cell r="O420">
            <v>59231.31</v>
          </cell>
          <cell r="P420">
            <v>59231.31</v>
          </cell>
          <cell r="Q420">
            <v>0</v>
          </cell>
        </row>
        <row r="421">
          <cell r="A421">
            <v>12098</v>
          </cell>
          <cell r="B421" t="str">
            <v>Мост подвесной металлический  (п.Прегольский, к Форту)</v>
          </cell>
          <cell r="C421">
            <v>12098</v>
          </cell>
          <cell r="D421" t="str">
            <v>01.01.1947 0:00:00</v>
          </cell>
          <cell r="E421">
            <v>0</v>
          </cell>
          <cell r="F421" t="str">
            <v>Отсутствует право собственности</v>
          </cell>
          <cell r="G421" t="str">
            <v>Нет</v>
          </cell>
          <cell r="H421" t="str">
            <v>Захарян Константин Шаваршович</v>
          </cell>
          <cell r="I421" t="str">
            <v>Участок энергомеханический*</v>
          </cell>
          <cell r="J421">
            <v>58629.2</v>
          </cell>
          <cell r="K421">
            <v>58629.2</v>
          </cell>
          <cell r="L421">
            <v>0</v>
          </cell>
          <cell r="M421">
            <v>0</v>
          </cell>
          <cell r="N421">
            <v>0</v>
          </cell>
          <cell r="O421">
            <v>58629.2</v>
          </cell>
          <cell r="P421">
            <v>58629.2</v>
          </cell>
          <cell r="Q421">
            <v>0</v>
          </cell>
        </row>
        <row r="422">
          <cell r="A422" t="str">
            <v>А-0010596</v>
          </cell>
          <cell r="B422" t="str">
            <v>Шлагбаум (ул. Ст.Дадаева 55)</v>
          </cell>
          <cell r="C422" t="str">
            <v>А-0010596</v>
          </cell>
          <cell r="D422" t="str">
            <v>27.08.2004 0:00:00</v>
          </cell>
          <cell r="E422">
            <v>0</v>
          </cell>
          <cell r="F422">
            <v>0</v>
          </cell>
          <cell r="G422" t="str">
            <v>Нет</v>
          </cell>
          <cell r="H422" t="str">
            <v>Захарян Константин Шаваршович</v>
          </cell>
          <cell r="I422" t="str">
            <v>Участок энергомеханический*</v>
          </cell>
          <cell r="J422">
            <v>42536.2</v>
          </cell>
          <cell r="K422">
            <v>42536.2</v>
          </cell>
          <cell r="L422">
            <v>0</v>
          </cell>
          <cell r="M422">
            <v>0</v>
          </cell>
          <cell r="N422">
            <v>0</v>
          </cell>
          <cell r="O422">
            <v>42536.2</v>
          </cell>
          <cell r="P422">
            <v>42536.2</v>
          </cell>
          <cell r="Q422">
            <v>0</v>
          </cell>
        </row>
        <row r="423">
          <cell r="A423" t="str">
            <v>А-0011448</v>
          </cell>
          <cell r="B423" t="str">
            <v>Забор из металлопрофиля (п. Прегольский набережная)</v>
          </cell>
          <cell r="C423" t="str">
            <v>А-0011448</v>
          </cell>
          <cell r="D423" t="str">
            <v>01.12.2015 18:00:00</v>
          </cell>
          <cell r="E423">
            <v>0</v>
          </cell>
          <cell r="F423">
            <v>0</v>
          </cell>
          <cell r="G423" t="str">
            <v>Нет</v>
          </cell>
          <cell r="H423" t="str">
            <v>Захарян Константин Шаваршович</v>
          </cell>
          <cell r="I423" t="str">
            <v>Участок энергомеханический*</v>
          </cell>
          <cell r="J423">
            <v>197783.94</v>
          </cell>
          <cell r="K423">
            <v>39229.919999999998</v>
          </cell>
          <cell r="L423">
            <v>0</v>
          </cell>
          <cell r="M423">
            <v>19614.96</v>
          </cell>
          <cell r="N423">
            <v>0</v>
          </cell>
          <cell r="O423">
            <v>197783.94</v>
          </cell>
          <cell r="P423">
            <v>58844.88</v>
          </cell>
          <cell r="Q423">
            <v>138939.06</v>
          </cell>
        </row>
        <row r="424">
          <cell r="A424" t="str">
            <v>А-0011305</v>
          </cell>
          <cell r="B424" t="str">
            <v>Ворота откатные мет., с электродвигателем САМЕ ВХ-78 и дист. упр. ( п. Прегольский КПП)</v>
          </cell>
          <cell r="C424" t="str">
            <v>А-0011305</v>
          </cell>
          <cell r="D424" t="str">
            <v>21.09.2012 14:43:23</v>
          </cell>
          <cell r="E424">
            <v>0</v>
          </cell>
          <cell r="F424">
            <v>0</v>
          </cell>
          <cell r="G424" t="str">
            <v>Нет</v>
          </cell>
          <cell r="H424" t="str">
            <v>Захарян Константин Шаваршович</v>
          </cell>
          <cell r="I424" t="str">
            <v>Участок энергомеханический*</v>
          </cell>
          <cell r="J424">
            <v>84500</v>
          </cell>
          <cell r="K424">
            <v>84500</v>
          </cell>
          <cell r="L424">
            <v>0</v>
          </cell>
          <cell r="M424">
            <v>0</v>
          </cell>
          <cell r="N424">
            <v>0</v>
          </cell>
          <cell r="O424">
            <v>84500</v>
          </cell>
          <cell r="P424">
            <v>84500</v>
          </cell>
          <cell r="Q424">
            <v>0</v>
          </cell>
        </row>
        <row r="425">
          <cell r="A425">
            <v>0</v>
          </cell>
          <cell r="B425" t="str">
            <v>Транспортные средства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14011743.4</v>
          </cell>
          <cell r="K425">
            <v>13241388.91</v>
          </cell>
          <cell r="L425">
            <v>0</v>
          </cell>
          <cell r="M425">
            <v>440202.6</v>
          </cell>
          <cell r="N425">
            <v>0</v>
          </cell>
          <cell r="O425">
            <v>14011743.4</v>
          </cell>
          <cell r="P425">
            <v>13681591.51</v>
          </cell>
          <cell r="Q425">
            <v>330151.89</v>
          </cell>
        </row>
        <row r="426">
          <cell r="A426" t="str">
            <v>А-0011300</v>
          </cell>
          <cell r="B426" t="str">
            <v>Автомобиль Камаз-65117-N3 с КМУ (Р 360 ВМ 39)</v>
          </cell>
          <cell r="C426" t="str">
            <v>А-0011300</v>
          </cell>
          <cell r="D426" t="str">
            <v>31.08.2012 0:00:00</v>
          </cell>
          <cell r="E426">
            <v>0</v>
          </cell>
          <cell r="F426" t="str">
            <v>6ISBe 300 86008151</v>
          </cell>
          <cell r="G426" t="str">
            <v>Нет</v>
          </cell>
          <cell r="H426" t="str">
            <v>Захарян Константин Шаваршович</v>
          </cell>
          <cell r="I426" t="str">
            <v>Участок энергомеханический*</v>
          </cell>
          <cell r="J426">
            <v>3118101.69</v>
          </cell>
          <cell r="K426">
            <v>2347747.2000000002</v>
          </cell>
          <cell r="L426">
            <v>0</v>
          </cell>
          <cell r="M426">
            <v>440202.6</v>
          </cell>
          <cell r="N426">
            <v>0</v>
          </cell>
          <cell r="O426">
            <v>3118101.69</v>
          </cell>
          <cell r="P426">
            <v>2787949.8</v>
          </cell>
          <cell r="Q426">
            <v>330151.89</v>
          </cell>
        </row>
        <row r="427">
          <cell r="A427" t="str">
            <v>А-0011302</v>
          </cell>
          <cell r="B427" t="str">
            <v>TOYOTA CAMRY.(№ Р 090 ЕТ 39)</v>
          </cell>
          <cell r="C427" t="str">
            <v>А-0011302</v>
          </cell>
          <cell r="D427" t="str">
            <v>01.09.2014 15:03:43</v>
          </cell>
          <cell r="E427">
            <v>0</v>
          </cell>
          <cell r="F427" t="str">
            <v>2АR 0704410</v>
          </cell>
          <cell r="G427" t="str">
            <v>Нет</v>
          </cell>
          <cell r="H427" t="str">
            <v>Захарян Константин Шаваршович</v>
          </cell>
          <cell r="I427" t="str">
            <v>Участок энергомеханический*</v>
          </cell>
          <cell r="J427">
            <v>988000</v>
          </cell>
          <cell r="K427">
            <v>988000</v>
          </cell>
          <cell r="L427">
            <v>0</v>
          </cell>
          <cell r="M427">
            <v>0</v>
          </cell>
          <cell r="N427">
            <v>0</v>
          </cell>
          <cell r="O427">
            <v>988000</v>
          </cell>
          <cell r="P427">
            <v>988000</v>
          </cell>
          <cell r="Q427">
            <v>0</v>
          </cell>
        </row>
        <row r="428">
          <cell r="A428" t="str">
            <v>А-0011307</v>
          </cell>
          <cell r="B428" t="str">
            <v>Автомобиль УАЗ-398255-420 (Р 836 ВУ 39)</v>
          </cell>
          <cell r="C428" t="str">
            <v>А-0011307</v>
          </cell>
          <cell r="D428" t="str">
            <v>16.10.2012 16:49:36</v>
          </cell>
          <cell r="E428">
            <v>0</v>
          </cell>
          <cell r="F428" t="str">
            <v>ХТТ396255СО470785</v>
          </cell>
          <cell r="G428" t="str">
            <v>Нет</v>
          </cell>
          <cell r="H428" t="str">
            <v>Захарян Константин Шаваршович</v>
          </cell>
          <cell r="I428" t="str">
            <v>Участок энергомеханический*</v>
          </cell>
          <cell r="J428">
            <v>390983.05</v>
          </cell>
          <cell r="K428">
            <v>390983.05</v>
          </cell>
          <cell r="L428">
            <v>0</v>
          </cell>
          <cell r="M428">
            <v>0</v>
          </cell>
          <cell r="N428">
            <v>0</v>
          </cell>
          <cell r="O428">
            <v>390983.05</v>
          </cell>
          <cell r="P428">
            <v>390983.05</v>
          </cell>
          <cell r="Q428">
            <v>0</v>
          </cell>
        </row>
        <row r="429">
          <cell r="A429" t="str">
            <v>А-0010860</v>
          </cell>
          <cell r="B429" t="str">
            <v>Автомобиль ГАЗ-31105 (Н 285 КВ 39)</v>
          </cell>
          <cell r="C429" t="str">
            <v>А-0010860</v>
          </cell>
          <cell r="D429" t="str">
            <v>02.10.2006 0:00:00</v>
          </cell>
          <cell r="E429">
            <v>0</v>
          </cell>
          <cell r="F429" t="str">
            <v>госзнак Н285КВ39</v>
          </cell>
          <cell r="G429" t="str">
            <v>Нет</v>
          </cell>
          <cell r="H429" t="str">
            <v>Захарян Константин Шаваршович</v>
          </cell>
          <cell r="I429" t="str">
            <v>Участок энергомеханический*</v>
          </cell>
          <cell r="J429">
            <v>207627.12</v>
          </cell>
          <cell r="K429">
            <v>207627.12</v>
          </cell>
          <cell r="L429">
            <v>0</v>
          </cell>
          <cell r="M429">
            <v>0</v>
          </cell>
          <cell r="N429">
            <v>0</v>
          </cell>
          <cell r="O429">
            <v>207627.12</v>
          </cell>
          <cell r="P429">
            <v>207627.12</v>
          </cell>
          <cell r="Q429">
            <v>0</v>
          </cell>
        </row>
        <row r="430">
          <cell r="A430" t="str">
            <v>А-0011292</v>
          </cell>
          <cell r="B430" t="str">
            <v>Автомашина груз-фургон  Volkswagen Caddy 03394 (Р 113 ВЕ 39)</v>
          </cell>
          <cell r="C430" t="str">
            <v>А-0011292</v>
          </cell>
          <cell r="D430" t="str">
            <v>14.08.2012 15:43:15</v>
          </cell>
          <cell r="E430">
            <v>0</v>
          </cell>
          <cell r="F430">
            <v>0</v>
          </cell>
          <cell r="G430" t="str">
            <v>Нет</v>
          </cell>
          <cell r="H430" t="str">
            <v>Захарян Константин Шаваршович</v>
          </cell>
          <cell r="I430" t="str">
            <v>Участок энергомеханический*</v>
          </cell>
          <cell r="J430">
            <v>518396</v>
          </cell>
          <cell r="K430">
            <v>518396</v>
          </cell>
          <cell r="L430">
            <v>0</v>
          </cell>
          <cell r="M430">
            <v>0</v>
          </cell>
          <cell r="N430">
            <v>0</v>
          </cell>
          <cell r="O430">
            <v>518396</v>
          </cell>
          <cell r="P430">
            <v>518396</v>
          </cell>
          <cell r="Q430">
            <v>0</v>
          </cell>
        </row>
        <row r="431">
          <cell r="A431" t="str">
            <v>А-0011293</v>
          </cell>
          <cell r="B431" t="str">
            <v>Автобус пассажир.  Mercedes Benz Sprinter Transfer 515 CDI - WDB906657 1S218022   (Р 073 ВЕ 39)</v>
          </cell>
          <cell r="C431" t="str">
            <v>А-0011293</v>
          </cell>
          <cell r="D431" t="str">
            <v>14.08.2012 15:43:16</v>
          </cell>
          <cell r="E431">
            <v>0</v>
          </cell>
          <cell r="F431">
            <v>51433843</v>
          </cell>
          <cell r="G431" t="str">
            <v>Нет</v>
          </cell>
          <cell r="H431" t="str">
            <v>Захарян Константин Шаваршович</v>
          </cell>
          <cell r="I431" t="str">
            <v>Участок энергомеханический*</v>
          </cell>
          <cell r="J431">
            <v>2402366</v>
          </cell>
          <cell r="K431">
            <v>2402366</v>
          </cell>
          <cell r="L431">
            <v>0</v>
          </cell>
          <cell r="M431">
            <v>0</v>
          </cell>
          <cell r="N431">
            <v>0</v>
          </cell>
          <cell r="O431">
            <v>2402366</v>
          </cell>
          <cell r="P431">
            <v>2402366</v>
          </cell>
          <cell r="Q431">
            <v>0</v>
          </cell>
        </row>
        <row r="432">
          <cell r="A432" t="str">
            <v>А-0011294</v>
          </cell>
          <cell r="B432" t="str">
            <v>Автомашина груз-борт Mercedes Benz 318 CDI Sprinter 74421  (Р 072 ВЕ 39)</v>
          </cell>
          <cell r="C432" t="str">
            <v>А-0011294</v>
          </cell>
          <cell r="D432" t="str">
            <v>14.08.2012 15:43:17</v>
          </cell>
          <cell r="E432">
            <v>0</v>
          </cell>
          <cell r="F432">
            <v>0</v>
          </cell>
          <cell r="G432" t="str">
            <v>Нет</v>
          </cell>
          <cell r="H432" t="str">
            <v>Захарян Константин Шаваршович</v>
          </cell>
          <cell r="I432" t="str">
            <v>Участок энергомеханический*</v>
          </cell>
          <cell r="J432">
            <v>812615</v>
          </cell>
          <cell r="K432">
            <v>812615</v>
          </cell>
          <cell r="L432">
            <v>0</v>
          </cell>
          <cell r="M432">
            <v>0</v>
          </cell>
          <cell r="N432">
            <v>0</v>
          </cell>
          <cell r="O432">
            <v>812615</v>
          </cell>
          <cell r="P432">
            <v>812615</v>
          </cell>
          <cell r="Q432">
            <v>0</v>
          </cell>
        </row>
        <row r="433">
          <cell r="A433" t="str">
            <v>А-0011295</v>
          </cell>
          <cell r="B433" t="str">
            <v>Автомашина груз-борт Mercedes Benz 213 CDI Sprinter 96566   (Р 069 ВЕ 39)</v>
          </cell>
          <cell r="C433" t="str">
            <v>А-0011295</v>
          </cell>
          <cell r="D433" t="str">
            <v>14.08.2012 15:43:18</v>
          </cell>
          <cell r="E433">
            <v>0</v>
          </cell>
          <cell r="F433">
            <v>51640001</v>
          </cell>
          <cell r="G433" t="str">
            <v>Нет</v>
          </cell>
          <cell r="H433" t="str">
            <v>Захарян Константин Шаваршович</v>
          </cell>
          <cell r="I433" t="str">
            <v>Участок энергомеханический*</v>
          </cell>
          <cell r="J433">
            <v>908465</v>
          </cell>
          <cell r="K433">
            <v>908465</v>
          </cell>
          <cell r="L433">
            <v>0</v>
          </cell>
          <cell r="M433">
            <v>0</v>
          </cell>
          <cell r="N433">
            <v>0</v>
          </cell>
          <cell r="O433">
            <v>908465</v>
          </cell>
          <cell r="P433">
            <v>908465</v>
          </cell>
          <cell r="Q433">
            <v>0</v>
          </cell>
        </row>
        <row r="434">
          <cell r="A434" t="str">
            <v>А-0011296</v>
          </cell>
          <cell r="B434" t="str">
            <v>Автомашина груз-борт тент Mercedes Benz 209 CDI Sprinter 78902  (Р 068 ВЕ 39)</v>
          </cell>
          <cell r="C434" t="str">
            <v>А-0011296</v>
          </cell>
          <cell r="D434" t="str">
            <v>14.08.2012 15:43:19</v>
          </cell>
          <cell r="E434">
            <v>0</v>
          </cell>
          <cell r="F434">
            <v>51558106</v>
          </cell>
          <cell r="G434" t="str">
            <v>Нет</v>
          </cell>
          <cell r="H434" t="str">
            <v>Захарян Константин Шаваршович</v>
          </cell>
          <cell r="I434" t="str">
            <v>Участок энергомеханический*</v>
          </cell>
          <cell r="J434">
            <v>908465</v>
          </cell>
          <cell r="K434">
            <v>908465</v>
          </cell>
          <cell r="L434">
            <v>0</v>
          </cell>
          <cell r="M434">
            <v>0</v>
          </cell>
          <cell r="N434">
            <v>0</v>
          </cell>
          <cell r="O434">
            <v>908465</v>
          </cell>
          <cell r="P434">
            <v>908465</v>
          </cell>
          <cell r="Q434">
            <v>0</v>
          </cell>
        </row>
        <row r="435">
          <cell r="A435" t="str">
            <v>А-0011297</v>
          </cell>
          <cell r="B435" t="str">
            <v>Автомашина груз-борт тент Mercedes Benz 209 CDI Sprinter 99350  (Р 071 ВЕ 39)</v>
          </cell>
          <cell r="C435" t="str">
            <v>А-0011297</v>
          </cell>
          <cell r="D435" t="str">
            <v>14.08.2012 15:43:20</v>
          </cell>
          <cell r="E435">
            <v>0</v>
          </cell>
          <cell r="F435">
            <v>51650819</v>
          </cell>
          <cell r="G435" t="str">
            <v>Нет</v>
          </cell>
          <cell r="H435" t="str">
            <v>Захарян Константин Шаваршович</v>
          </cell>
          <cell r="I435" t="str">
            <v>Участок энергомеханический*</v>
          </cell>
          <cell r="J435">
            <v>908465</v>
          </cell>
          <cell r="K435">
            <v>908465</v>
          </cell>
          <cell r="L435">
            <v>0</v>
          </cell>
          <cell r="M435">
            <v>0</v>
          </cell>
          <cell r="N435">
            <v>0</v>
          </cell>
          <cell r="O435">
            <v>908465</v>
          </cell>
          <cell r="P435">
            <v>908465</v>
          </cell>
          <cell r="Q435">
            <v>0</v>
          </cell>
        </row>
        <row r="436">
          <cell r="A436" t="str">
            <v>А-0011238</v>
          </cell>
          <cell r="B436" t="str">
            <v>Автомобиль Мерседес 313 D SPRINTER (О 982 СУ 39)</v>
          </cell>
          <cell r="C436" t="str">
            <v>А-0011238</v>
          </cell>
          <cell r="D436" t="str">
            <v>11.06.2010 0:00:00</v>
          </cell>
          <cell r="E436">
            <v>0</v>
          </cell>
          <cell r="F436" t="str">
            <v>РГ №  О 982 СУ 39</v>
          </cell>
          <cell r="G436" t="str">
            <v>Нет</v>
          </cell>
          <cell r="H436" t="str">
            <v>Захарян Константин Шаваршович</v>
          </cell>
          <cell r="I436" t="str">
            <v>Участок энергомеханический*</v>
          </cell>
          <cell r="J436">
            <v>398300</v>
          </cell>
          <cell r="K436">
            <v>398300</v>
          </cell>
          <cell r="L436">
            <v>0</v>
          </cell>
          <cell r="M436">
            <v>0</v>
          </cell>
          <cell r="N436">
            <v>0</v>
          </cell>
          <cell r="O436">
            <v>398300</v>
          </cell>
          <cell r="P436">
            <v>398300</v>
          </cell>
          <cell r="Q436">
            <v>0</v>
          </cell>
        </row>
        <row r="437">
          <cell r="A437" t="str">
            <v>А-0011291</v>
          </cell>
          <cell r="B437" t="str">
            <v>Автомобиль УАЗ-390945  ( Р 075 КУ 39 )</v>
          </cell>
          <cell r="C437" t="str">
            <v>А-0011291</v>
          </cell>
          <cell r="D437" t="str">
            <v>13.07.2012 15:32:23</v>
          </cell>
          <cell r="E437">
            <v>0</v>
          </cell>
          <cell r="F437" t="str">
            <v>ХТТ390945СО461154</v>
          </cell>
          <cell r="G437" t="str">
            <v>Нет</v>
          </cell>
          <cell r="H437" t="str">
            <v>Захарян Константин Шаваршович</v>
          </cell>
          <cell r="I437" t="str">
            <v>Участок энергомеханический*</v>
          </cell>
          <cell r="J437">
            <v>392677.97</v>
          </cell>
          <cell r="K437">
            <v>392677.97</v>
          </cell>
          <cell r="L437">
            <v>0</v>
          </cell>
          <cell r="M437">
            <v>0</v>
          </cell>
          <cell r="N437">
            <v>0</v>
          </cell>
          <cell r="O437">
            <v>392677.97</v>
          </cell>
          <cell r="P437">
            <v>392677.97</v>
          </cell>
          <cell r="Q437">
            <v>0</v>
          </cell>
        </row>
        <row r="438">
          <cell r="A438" t="str">
            <v>А-0011284</v>
          </cell>
          <cell r="B438" t="str">
            <v>Автомобиль УАЗ-390945  ( Р 076 КУ 39 )</v>
          </cell>
          <cell r="C438" t="str">
            <v>А-0011284</v>
          </cell>
          <cell r="D438" t="str">
            <v>13.07.2012 15:32:22</v>
          </cell>
          <cell r="E438">
            <v>0</v>
          </cell>
          <cell r="F438" t="str">
            <v>ХТТ390945СО461122</v>
          </cell>
          <cell r="G438" t="str">
            <v>Нет</v>
          </cell>
          <cell r="H438" t="str">
            <v>Захарян Константин Шаваршович</v>
          </cell>
          <cell r="I438" t="str">
            <v>Участок энергомеханический*</v>
          </cell>
          <cell r="J438">
            <v>392677.97</v>
          </cell>
          <cell r="K438">
            <v>392677.97</v>
          </cell>
          <cell r="L438">
            <v>0</v>
          </cell>
          <cell r="M438">
            <v>0</v>
          </cell>
          <cell r="N438">
            <v>0</v>
          </cell>
          <cell r="O438">
            <v>392677.97</v>
          </cell>
          <cell r="P438">
            <v>392677.97</v>
          </cell>
          <cell r="Q438">
            <v>0</v>
          </cell>
        </row>
        <row r="439">
          <cell r="A439" t="str">
            <v>А-0011303</v>
          </cell>
          <cell r="B439" t="str">
            <v>Минипогрузчик самоходный одноковшовый ВОВСАТ, фронтальный, на колесном ходу 1822КН</v>
          </cell>
          <cell r="C439" t="str">
            <v>А-0011303</v>
          </cell>
          <cell r="D439" t="str">
            <v>28.09.2012 0:00:00</v>
          </cell>
          <cell r="E439">
            <v>0</v>
          </cell>
          <cell r="F439" t="str">
            <v>А3LH0401</v>
          </cell>
          <cell r="G439" t="str">
            <v>Нет</v>
          </cell>
          <cell r="H439" t="str">
            <v>Захарян Константин Шаваршович</v>
          </cell>
          <cell r="I439" t="str">
            <v>Участок энергомеханический*</v>
          </cell>
          <cell r="J439">
            <v>1322803.6000000001</v>
          </cell>
          <cell r="K439">
            <v>1322803.6000000001</v>
          </cell>
          <cell r="L439">
            <v>0</v>
          </cell>
          <cell r="M439">
            <v>0</v>
          </cell>
          <cell r="N439">
            <v>0</v>
          </cell>
          <cell r="O439">
            <v>1322803.6000000001</v>
          </cell>
          <cell r="P439">
            <v>1322803.6000000001</v>
          </cell>
          <cell r="Q439">
            <v>0</v>
          </cell>
        </row>
        <row r="440">
          <cell r="A440" t="str">
            <v>А-0011246</v>
          </cell>
          <cell r="B440" t="str">
            <v>Автомобиль Skoda Oktavia Tour 1,6 (Т 385 ММ 39)</v>
          </cell>
          <cell r="C440" t="str">
            <v>А-0011246</v>
          </cell>
          <cell r="D440" t="str">
            <v>11.08.2010 0:00:00</v>
          </cell>
          <cell r="E440">
            <v>0</v>
          </cell>
          <cell r="F440" t="str">
            <v>двиг.№ АКL 971979</v>
          </cell>
          <cell r="G440" t="str">
            <v>Нет</v>
          </cell>
          <cell r="H440" t="str">
            <v>Захарян Константин Шаваршович</v>
          </cell>
          <cell r="I440" t="str">
            <v>Участок энергомеханический*</v>
          </cell>
          <cell r="J440">
            <v>341800</v>
          </cell>
          <cell r="K440">
            <v>341800</v>
          </cell>
          <cell r="L440">
            <v>0</v>
          </cell>
          <cell r="M440">
            <v>0</v>
          </cell>
          <cell r="N440">
            <v>0</v>
          </cell>
          <cell r="O440">
            <v>341800</v>
          </cell>
          <cell r="P440">
            <v>341800</v>
          </cell>
          <cell r="Q440">
            <v>0</v>
          </cell>
        </row>
        <row r="441">
          <cell r="A441">
            <v>0</v>
          </cell>
          <cell r="B441" t="str">
            <v>Кабельные сети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99700.85</v>
          </cell>
          <cell r="K441">
            <v>99700.85</v>
          </cell>
          <cell r="L441">
            <v>0</v>
          </cell>
          <cell r="M441">
            <v>0</v>
          </cell>
          <cell r="N441">
            <v>0</v>
          </cell>
          <cell r="O441">
            <v>99700.85</v>
          </cell>
          <cell r="P441">
            <v>99700.85</v>
          </cell>
          <cell r="Q441">
            <v>0</v>
          </cell>
        </row>
        <row r="442">
          <cell r="A442">
            <v>0</v>
          </cell>
          <cell r="B442" t="str">
            <v>Кабельные сети (п.Прегольский)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99700.85</v>
          </cell>
          <cell r="K442">
            <v>99700.85</v>
          </cell>
          <cell r="L442">
            <v>0</v>
          </cell>
          <cell r="M442">
            <v>0</v>
          </cell>
          <cell r="N442">
            <v>0</v>
          </cell>
          <cell r="O442">
            <v>99700.85</v>
          </cell>
          <cell r="P442">
            <v>99700.85</v>
          </cell>
          <cell r="Q442">
            <v>0</v>
          </cell>
        </row>
        <row r="443">
          <cell r="A443">
            <v>13143</v>
          </cell>
          <cell r="B443" t="str">
            <v>Кабельная силовая сеть завода (п.Прегольский)</v>
          </cell>
          <cell r="C443">
            <v>13143</v>
          </cell>
          <cell r="D443" t="str">
            <v>01.01.1948 0:00:00</v>
          </cell>
          <cell r="E443">
            <v>0</v>
          </cell>
          <cell r="F443" t="str">
            <v>Отсутствует право собственности</v>
          </cell>
          <cell r="G443" t="str">
            <v>Нет</v>
          </cell>
          <cell r="H443" t="str">
            <v>Захарян Константин Шаваршович</v>
          </cell>
          <cell r="I443" t="str">
            <v>Участок энергомеханический*</v>
          </cell>
          <cell r="J443">
            <v>99700.85</v>
          </cell>
          <cell r="K443">
            <v>99700.85</v>
          </cell>
          <cell r="L443">
            <v>0</v>
          </cell>
          <cell r="M443">
            <v>0</v>
          </cell>
          <cell r="N443">
            <v>0</v>
          </cell>
          <cell r="O443">
            <v>99700.85</v>
          </cell>
          <cell r="P443">
            <v>99700.85</v>
          </cell>
          <cell r="Q443">
            <v>0</v>
          </cell>
        </row>
        <row r="444">
          <cell r="A444">
            <v>0</v>
          </cell>
          <cell r="B444" t="str">
            <v>Машины и оборудование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12990912.82</v>
          </cell>
          <cell r="K444">
            <v>10884957.91</v>
          </cell>
          <cell r="L444">
            <v>0</v>
          </cell>
          <cell r="M444">
            <v>672588.49</v>
          </cell>
          <cell r="N444">
            <v>1625428.88</v>
          </cell>
          <cell r="O444">
            <v>11365483.939999999</v>
          </cell>
          <cell r="P444">
            <v>9952002.75</v>
          </cell>
          <cell r="Q444">
            <v>1413481.19</v>
          </cell>
        </row>
        <row r="445">
          <cell r="A445">
            <v>0</v>
          </cell>
          <cell r="B445" t="str">
            <v>Станки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1421300.93</v>
          </cell>
          <cell r="K445">
            <v>1250840.1100000001</v>
          </cell>
          <cell r="L445">
            <v>0</v>
          </cell>
          <cell r="M445">
            <v>39742.44</v>
          </cell>
          <cell r="N445">
            <v>551785.64</v>
          </cell>
          <cell r="O445">
            <v>869515.29</v>
          </cell>
          <cell r="P445">
            <v>754146.15</v>
          </cell>
          <cell r="Q445">
            <v>115369.14</v>
          </cell>
        </row>
        <row r="446">
          <cell r="A446" t="str">
            <v>А-0011210</v>
          </cell>
          <cell r="B446" t="str">
            <v>Шиномонтажный станок Sikam Cjibri BL 512</v>
          </cell>
          <cell r="C446" t="str">
            <v>А-0011210</v>
          </cell>
          <cell r="D446" t="str">
            <v>26.01.2010 0:00:00</v>
          </cell>
          <cell r="E446">
            <v>0</v>
          </cell>
          <cell r="F446">
            <v>0</v>
          </cell>
          <cell r="G446" t="str">
            <v>Нет</v>
          </cell>
          <cell r="H446" t="str">
            <v>Лузин Сергей Владимирович</v>
          </cell>
          <cell r="I446" t="str">
            <v>Арендатор Сервис Подвески</v>
          </cell>
          <cell r="J446">
            <v>68607</v>
          </cell>
          <cell r="K446">
            <v>68607</v>
          </cell>
          <cell r="L446">
            <v>0</v>
          </cell>
          <cell r="M446">
            <v>0</v>
          </cell>
          <cell r="N446">
            <v>0</v>
          </cell>
          <cell r="O446">
            <v>68607</v>
          </cell>
          <cell r="P446">
            <v>68607</v>
          </cell>
          <cell r="Q446">
            <v>0</v>
          </cell>
        </row>
        <row r="447">
          <cell r="A447" t="str">
            <v>А-0011211</v>
          </cell>
          <cell r="B447" t="str">
            <v>Балансировочный станок Sikam SBM 55S</v>
          </cell>
          <cell r="C447" t="str">
            <v>А-0011211</v>
          </cell>
          <cell r="D447" t="str">
            <v>26.01.2010 0:00:00</v>
          </cell>
          <cell r="E447">
            <v>0</v>
          </cell>
          <cell r="F447">
            <v>0</v>
          </cell>
          <cell r="G447" t="str">
            <v>Нет</v>
          </cell>
          <cell r="H447" t="str">
            <v>Лузин Сергей Владимирович</v>
          </cell>
          <cell r="I447" t="str">
            <v>Арендатор Сервис Подвески</v>
          </cell>
          <cell r="J447">
            <v>82400</v>
          </cell>
          <cell r="K447">
            <v>82400</v>
          </cell>
          <cell r="L447">
            <v>0</v>
          </cell>
          <cell r="M447">
            <v>0</v>
          </cell>
          <cell r="N447">
            <v>0</v>
          </cell>
          <cell r="O447">
            <v>82400</v>
          </cell>
          <cell r="P447">
            <v>82400</v>
          </cell>
          <cell r="Q447">
            <v>0</v>
          </cell>
        </row>
        <row r="448">
          <cell r="A448">
            <v>64659</v>
          </cell>
          <cell r="B448" t="str">
            <v>Вертикально-сверл. станок С-25 настольный</v>
          </cell>
          <cell r="C448">
            <v>64659</v>
          </cell>
          <cell r="D448" t="str">
            <v>06.02.1984 0:00:00</v>
          </cell>
          <cell r="E448">
            <v>0</v>
          </cell>
          <cell r="F448">
            <v>1952</v>
          </cell>
          <cell r="G448" t="str">
            <v>Нет</v>
          </cell>
          <cell r="H448" t="str">
            <v>Горбунов Александр Георгиевич</v>
          </cell>
          <cell r="I448" t="str">
            <v>Бюро материально-технического снабжения*</v>
          </cell>
          <cell r="J448">
            <v>2942.89</v>
          </cell>
          <cell r="K448">
            <v>2942.89</v>
          </cell>
          <cell r="L448">
            <v>0</v>
          </cell>
          <cell r="M448">
            <v>0</v>
          </cell>
          <cell r="N448">
            <v>0</v>
          </cell>
          <cell r="O448">
            <v>2942.89</v>
          </cell>
          <cell r="P448">
            <v>2942.89</v>
          </cell>
          <cell r="Q448">
            <v>0</v>
          </cell>
        </row>
        <row r="449">
          <cell r="A449">
            <v>64041</v>
          </cell>
          <cell r="B449" t="str">
            <v>Вертикально-сверл. станок 2К52 (ул.Ст.Дадева Здание модульного типа)</v>
          </cell>
          <cell r="C449">
            <v>64041</v>
          </cell>
          <cell r="D449" t="str">
            <v>10.11.1981 0:00:00</v>
          </cell>
          <cell r="E449">
            <v>0</v>
          </cell>
          <cell r="F449">
            <v>5174</v>
          </cell>
          <cell r="G449" t="str">
            <v>Нет</v>
          </cell>
          <cell r="H449" t="str">
            <v>Горбунов Александр Георгиевич</v>
          </cell>
          <cell r="I449" t="str">
            <v>Бюро материально-технического снабжения*</v>
          </cell>
          <cell r="J449">
            <v>3752.89</v>
          </cell>
          <cell r="K449">
            <v>3752.89</v>
          </cell>
          <cell r="L449">
            <v>0</v>
          </cell>
          <cell r="M449">
            <v>0</v>
          </cell>
          <cell r="N449">
            <v>0</v>
          </cell>
          <cell r="O449">
            <v>3752.89</v>
          </cell>
          <cell r="P449">
            <v>3752.89</v>
          </cell>
          <cell r="Q449">
            <v>0</v>
          </cell>
        </row>
        <row r="450">
          <cell r="A450">
            <v>64032</v>
          </cell>
          <cell r="B450" t="str">
            <v>Заточный станок</v>
          </cell>
          <cell r="C450">
            <v>64032</v>
          </cell>
          <cell r="D450" t="str">
            <v>10.12.1984 0:00:00</v>
          </cell>
          <cell r="E450">
            <v>0</v>
          </cell>
          <cell r="F450">
            <v>0</v>
          </cell>
          <cell r="G450" t="str">
            <v>Нет</v>
          </cell>
          <cell r="H450" t="str">
            <v>Горбунов Александр Георгиевич</v>
          </cell>
          <cell r="I450" t="str">
            <v>Бюро материально-технического снабжения*</v>
          </cell>
          <cell r="J450">
            <v>3891.15</v>
          </cell>
          <cell r="K450">
            <v>3891.15</v>
          </cell>
          <cell r="L450">
            <v>0</v>
          </cell>
          <cell r="M450">
            <v>0</v>
          </cell>
          <cell r="N450">
            <v>0</v>
          </cell>
          <cell r="O450">
            <v>3891.15</v>
          </cell>
          <cell r="P450">
            <v>3891.15</v>
          </cell>
          <cell r="Q450">
            <v>0</v>
          </cell>
        </row>
        <row r="451">
          <cell r="A451" t="str">
            <v>А-0010845</v>
          </cell>
          <cell r="B451" t="str">
            <v>Ленточнопильный станок НВS280</v>
          </cell>
          <cell r="C451" t="str">
            <v>А-0010845</v>
          </cell>
          <cell r="D451" t="str">
            <v>02.10.2006 0:00:00</v>
          </cell>
          <cell r="E451">
            <v>0</v>
          </cell>
          <cell r="F451">
            <v>7751</v>
          </cell>
          <cell r="G451" t="str">
            <v>Нет</v>
          </cell>
          <cell r="H451" t="str">
            <v>Захарян Константин Шаваршович</v>
          </cell>
          <cell r="I451" t="str">
            <v>Участок энергомеханический*</v>
          </cell>
          <cell r="J451">
            <v>221760</v>
          </cell>
          <cell r="K451">
            <v>123816</v>
          </cell>
          <cell r="L451">
            <v>0</v>
          </cell>
          <cell r="M451">
            <v>11088</v>
          </cell>
          <cell r="N451">
            <v>0</v>
          </cell>
          <cell r="O451">
            <v>221760</v>
          </cell>
          <cell r="P451">
            <v>134904</v>
          </cell>
          <cell r="Q451">
            <v>86856</v>
          </cell>
        </row>
        <row r="452">
          <cell r="A452">
            <v>15240</v>
          </cell>
          <cell r="B452" t="str">
            <v>Станок для изготовл.водосточных труб (ул.Ст.Дадаева Здание модульного типа)</v>
          </cell>
          <cell r="C452">
            <v>15240</v>
          </cell>
          <cell r="D452" t="str">
            <v>01.01.1971 0:00:00</v>
          </cell>
          <cell r="E452">
            <v>0</v>
          </cell>
          <cell r="F452">
            <v>0</v>
          </cell>
          <cell r="G452" t="str">
            <v>Нет</v>
          </cell>
          <cell r="H452" t="str">
            <v>Горбунов Александр Георгиевич</v>
          </cell>
          <cell r="I452" t="str">
            <v>Бюро материально-технического снабжения*</v>
          </cell>
          <cell r="J452">
            <v>4866.38</v>
          </cell>
          <cell r="K452">
            <v>4866.38</v>
          </cell>
          <cell r="L452">
            <v>0</v>
          </cell>
          <cell r="M452">
            <v>0</v>
          </cell>
          <cell r="N452">
            <v>0</v>
          </cell>
          <cell r="O452">
            <v>4866.38</v>
          </cell>
          <cell r="P452">
            <v>4866.38</v>
          </cell>
          <cell r="Q452">
            <v>0</v>
          </cell>
        </row>
        <row r="453">
          <cell r="A453" t="str">
            <v>А-0010666</v>
          </cell>
          <cell r="B453" t="str">
            <v>Станок правильно-отрезной СПР-12</v>
          </cell>
          <cell r="C453" t="str">
            <v>А-0010666</v>
          </cell>
          <cell r="D453" t="str">
            <v>28.01.2005 0:00:00</v>
          </cell>
          <cell r="E453">
            <v>0</v>
          </cell>
          <cell r="F453">
            <v>73</v>
          </cell>
          <cell r="G453" t="str">
            <v>Нет</v>
          </cell>
          <cell r="H453" t="str">
            <v>Горбунов Александр Георгиевич</v>
          </cell>
          <cell r="I453" t="str">
            <v>Бюро материально-технического снабжения*</v>
          </cell>
          <cell r="J453">
            <v>301900</v>
          </cell>
          <cell r="K453">
            <v>253260.22</v>
          </cell>
          <cell r="L453">
            <v>0</v>
          </cell>
          <cell r="M453">
            <v>20126.64</v>
          </cell>
          <cell r="N453">
            <v>0</v>
          </cell>
          <cell r="O453">
            <v>301900</v>
          </cell>
          <cell r="P453">
            <v>273386.86</v>
          </cell>
          <cell r="Q453">
            <v>28513.14</v>
          </cell>
        </row>
        <row r="454">
          <cell r="A454">
            <v>64040</v>
          </cell>
          <cell r="B454" t="str">
            <v>Токарно-винторезный станок 16к 20</v>
          </cell>
          <cell r="C454">
            <v>64040</v>
          </cell>
          <cell r="D454" t="str">
            <v>01.01.1980 0:00:00</v>
          </cell>
          <cell r="E454">
            <v>0</v>
          </cell>
          <cell r="F454">
            <v>8446</v>
          </cell>
          <cell r="G454" t="str">
            <v>Нет</v>
          </cell>
          <cell r="H454" t="str">
            <v>Гуменецкий Вадим Ярославович</v>
          </cell>
          <cell r="I454" t="str">
            <v>Участок № 3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64017</v>
          </cell>
          <cell r="B455" t="str">
            <v>Универсальный деревообр. станок УДС-2</v>
          </cell>
          <cell r="C455">
            <v>64017</v>
          </cell>
          <cell r="D455" t="str">
            <v>01.01.1959 0:00:00</v>
          </cell>
          <cell r="E455">
            <v>0</v>
          </cell>
          <cell r="F455">
            <v>0</v>
          </cell>
          <cell r="G455" t="str">
            <v>Нет</v>
          </cell>
          <cell r="H455" t="str">
            <v>Горбунов Александр Георгиевич</v>
          </cell>
          <cell r="I455" t="str">
            <v>Управление</v>
          </cell>
          <cell r="J455">
            <v>538.15</v>
          </cell>
          <cell r="K455">
            <v>538.15</v>
          </cell>
          <cell r="L455">
            <v>0</v>
          </cell>
          <cell r="M455">
            <v>0</v>
          </cell>
          <cell r="N455">
            <v>0</v>
          </cell>
          <cell r="O455">
            <v>538.15</v>
          </cell>
          <cell r="P455">
            <v>538.15</v>
          </cell>
          <cell r="Q455">
            <v>0</v>
          </cell>
        </row>
        <row r="456">
          <cell r="A456">
            <v>15226</v>
          </cell>
          <cell r="B456" t="str">
            <v>Фуговочный станок</v>
          </cell>
          <cell r="C456">
            <v>15226</v>
          </cell>
          <cell r="D456" t="str">
            <v>01.01.1949 0:00:00</v>
          </cell>
          <cell r="E456">
            <v>0</v>
          </cell>
          <cell r="F456">
            <v>0</v>
          </cell>
          <cell r="G456" t="str">
            <v>Нет</v>
          </cell>
          <cell r="H456" t="str">
            <v>Горбунов Александр Георгиевич</v>
          </cell>
          <cell r="I456" t="str">
            <v>Управление</v>
          </cell>
          <cell r="J456">
            <v>2384.33</v>
          </cell>
          <cell r="K456">
            <v>2384.33</v>
          </cell>
          <cell r="L456">
            <v>0</v>
          </cell>
          <cell r="M456">
            <v>0</v>
          </cell>
          <cell r="N456">
            <v>0</v>
          </cell>
          <cell r="O456">
            <v>2384.33</v>
          </cell>
          <cell r="P456">
            <v>2384.33</v>
          </cell>
          <cell r="Q456">
            <v>0</v>
          </cell>
        </row>
        <row r="457">
          <cell r="A457">
            <v>15225</v>
          </cell>
          <cell r="B457" t="str">
            <v>Циркулярно-пиловоч.ст-к ЦД-3</v>
          </cell>
          <cell r="C457">
            <v>15225</v>
          </cell>
          <cell r="D457" t="str">
            <v>01.01.1949 0:00:00</v>
          </cell>
          <cell r="E457">
            <v>0</v>
          </cell>
          <cell r="F457">
            <v>0</v>
          </cell>
          <cell r="G457" t="str">
            <v>Нет</v>
          </cell>
          <cell r="H457" t="str">
            <v>Горбунов Александр Георгиевич</v>
          </cell>
          <cell r="I457" t="str">
            <v>Управление</v>
          </cell>
          <cell r="J457">
            <v>2532.59</v>
          </cell>
          <cell r="K457">
            <v>2532.59</v>
          </cell>
          <cell r="L457">
            <v>0</v>
          </cell>
          <cell r="M457">
            <v>0</v>
          </cell>
          <cell r="N457">
            <v>0</v>
          </cell>
          <cell r="O457">
            <v>2532.59</v>
          </cell>
          <cell r="P457">
            <v>2532.59</v>
          </cell>
          <cell r="Q457">
            <v>0</v>
          </cell>
        </row>
        <row r="458">
          <cell r="A458">
            <v>57</v>
          </cell>
          <cell r="B458" t="str">
            <v>Автомат ток.револьверный 1Е140</v>
          </cell>
          <cell r="C458">
            <v>57</v>
          </cell>
          <cell r="D458" t="str">
            <v>01.02.2002 0:00:00</v>
          </cell>
          <cell r="E458">
            <v>0</v>
          </cell>
          <cell r="F458">
            <v>2002</v>
          </cell>
          <cell r="G458" t="str">
            <v>Нет</v>
          </cell>
          <cell r="H458" t="str">
            <v>Захарян Константин Шаваршович</v>
          </cell>
          <cell r="I458" t="str">
            <v>Участок энергомеханический*</v>
          </cell>
          <cell r="J458">
            <v>154608.37</v>
          </cell>
          <cell r="K458">
            <v>154608.37</v>
          </cell>
          <cell r="L458">
            <v>0</v>
          </cell>
          <cell r="M458">
            <v>0</v>
          </cell>
          <cell r="N458">
            <v>154608.37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15185</v>
          </cell>
          <cell r="B459" t="str">
            <v>Вертильно-сверл. станок 2Н-118</v>
          </cell>
          <cell r="C459">
            <v>15185</v>
          </cell>
          <cell r="D459" t="str">
            <v>01.01.1966 0:00:00</v>
          </cell>
          <cell r="E459">
            <v>0</v>
          </cell>
          <cell r="F459">
            <v>11027</v>
          </cell>
          <cell r="G459" t="str">
            <v>Нет</v>
          </cell>
          <cell r="H459" t="str">
            <v>Захарян Константин Шаваршович</v>
          </cell>
          <cell r="I459" t="str">
            <v>Участок энергомеханический*</v>
          </cell>
          <cell r="J459">
            <v>4697</v>
          </cell>
          <cell r="K459">
            <v>4697</v>
          </cell>
          <cell r="L459">
            <v>0</v>
          </cell>
          <cell r="M459">
            <v>0</v>
          </cell>
          <cell r="N459">
            <v>4697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15186</v>
          </cell>
          <cell r="B460" t="str">
            <v>Вертильно-сверл. станок 2Н-118</v>
          </cell>
          <cell r="C460">
            <v>15186</v>
          </cell>
          <cell r="D460" t="str">
            <v>01.01.1971 0:00:00</v>
          </cell>
          <cell r="E460">
            <v>0</v>
          </cell>
          <cell r="F460">
            <v>26872</v>
          </cell>
          <cell r="G460" t="str">
            <v>Нет</v>
          </cell>
          <cell r="H460" t="str">
            <v>Захарян Константин Шаваршович</v>
          </cell>
          <cell r="I460" t="str">
            <v>Участок энергомеханический*</v>
          </cell>
          <cell r="J460">
            <v>4697</v>
          </cell>
          <cell r="K460">
            <v>4697</v>
          </cell>
          <cell r="L460">
            <v>0</v>
          </cell>
          <cell r="M460">
            <v>0</v>
          </cell>
          <cell r="N460">
            <v>4697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64038</v>
          </cell>
          <cell r="B461" t="str">
            <v>Станок ножов. 872м</v>
          </cell>
          <cell r="C461">
            <v>64038</v>
          </cell>
          <cell r="D461" t="str">
            <v>01.01.1979 0:00:00</v>
          </cell>
          <cell r="E461">
            <v>0</v>
          </cell>
          <cell r="F461">
            <v>8580</v>
          </cell>
          <cell r="G461" t="str">
            <v>Нет</v>
          </cell>
          <cell r="H461" t="str">
            <v>Захарян Константин Шаваршович</v>
          </cell>
          <cell r="I461" t="str">
            <v>Участок энергомеханический*</v>
          </cell>
          <cell r="J461">
            <v>1902.7</v>
          </cell>
          <cell r="K461">
            <v>1902.7</v>
          </cell>
          <cell r="L461">
            <v>0</v>
          </cell>
          <cell r="M461">
            <v>0</v>
          </cell>
          <cell r="N461">
            <v>1902.7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56</v>
          </cell>
          <cell r="B462" t="str">
            <v>Станок верт.фрезерный 6М12П</v>
          </cell>
          <cell r="C462">
            <v>56</v>
          </cell>
          <cell r="D462" t="str">
            <v>01.02.2002 0:00:00</v>
          </cell>
          <cell r="E462">
            <v>0</v>
          </cell>
          <cell r="F462">
            <v>1453</v>
          </cell>
          <cell r="G462" t="str">
            <v>Нет</v>
          </cell>
          <cell r="H462" t="str">
            <v>Захарян Константин Шаваршович</v>
          </cell>
          <cell r="I462" t="str">
            <v>Участок энергомеханический*</v>
          </cell>
          <cell r="J462">
            <v>34777</v>
          </cell>
          <cell r="K462">
            <v>34777</v>
          </cell>
          <cell r="L462">
            <v>0</v>
          </cell>
          <cell r="M462">
            <v>0</v>
          </cell>
          <cell r="N462">
            <v>34777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15338</v>
          </cell>
          <cell r="B463" t="str">
            <v>Станок сверлильный 2М-112</v>
          </cell>
          <cell r="C463">
            <v>15338</v>
          </cell>
          <cell r="D463" t="str">
            <v>01.06.1991 0:00:00</v>
          </cell>
          <cell r="E463">
            <v>0</v>
          </cell>
          <cell r="F463">
            <v>4852</v>
          </cell>
          <cell r="G463" t="str">
            <v>Нет</v>
          </cell>
          <cell r="H463" t="str">
            <v>Захарян Константин Шаваршович</v>
          </cell>
          <cell r="I463" t="str">
            <v>Участок энергомеханический*</v>
          </cell>
          <cell r="J463">
            <v>15618.56</v>
          </cell>
          <cell r="K463">
            <v>15618.56</v>
          </cell>
          <cell r="L463">
            <v>0</v>
          </cell>
          <cell r="M463">
            <v>0</v>
          </cell>
          <cell r="N463">
            <v>0</v>
          </cell>
          <cell r="O463">
            <v>15618.56</v>
          </cell>
          <cell r="P463">
            <v>15618.56</v>
          </cell>
          <cell r="Q463">
            <v>0</v>
          </cell>
        </row>
        <row r="464">
          <cell r="A464" t="str">
            <v>А-0010150</v>
          </cell>
          <cell r="B464" t="str">
            <v>Станок токарно - винт. 1К625Д</v>
          </cell>
          <cell r="C464" t="str">
            <v>А-0010150</v>
          </cell>
          <cell r="D464" t="str">
            <v>01.06.2004 0:00:00</v>
          </cell>
          <cell r="E464">
            <v>0</v>
          </cell>
          <cell r="F464">
            <v>27348</v>
          </cell>
          <cell r="G464" t="str">
            <v>Нет</v>
          </cell>
          <cell r="H464" t="str">
            <v>Захарян Константин Шаваршович</v>
          </cell>
          <cell r="I464" t="str">
            <v>Участок энергомеханический*</v>
          </cell>
          <cell r="J464">
            <v>307000</v>
          </cell>
          <cell r="K464">
            <v>283122.96000000002</v>
          </cell>
          <cell r="L464">
            <v>0</v>
          </cell>
          <cell r="M464">
            <v>8527.7999999999993</v>
          </cell>
          <cell r="N464">
            <v>307000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15290</v>
          </cell>
          <cell r="B465" t="str">
            <v>Станок токарно - винторезный 16к-20м</v>
          </cell>
          <cell r="C465">
            <v>15290</v>
          </cell>
          <cell r="D465" t="str">
            <v>01.11.1983 0:00:00</v>
          </cell>
          <cell r="E465">
            <v>0</v>
          </cell>
          <cell r="F465">
            <v>38055</v>
          </cell>
          <cell r="G465" t="str">
            <v>Нет</v>
          </cell>
          <cell r="H465" t="str">
            <v>Кузнецов Александр Михайлович</v>
          </cell>
          <cell r="I465" t="str">
            <v>РЦ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59</v>
          </cell>
          <cell r="B466" t="str">
            <v>Станок токарно - винторезный 16К20</v>
          </cell>
          <cell r="C466">
            <v>59</v>
          </cell>
          <cell r="D466" t="str">
            <v>01.02.2002 0:00:00</v>
          </cell>
          <cell r="E466">
            <v>0</v>
          </cell>
          <cell r="F466">
            <v>7903183</v>
          </cell>
          <cell r="G466" t="str">
            <v>Нет</v>
          </cell>
          <cell r="H466" t="str">
            <v>Захарян Константин Шаваршович</v>
          </cell>
          <cell r="I466" t="str">
            <v>Участок энергомеханический*</v>
          </cell>
          <cell r="J466">
            <v>70040.399999999994</v>
          </cell>
          <cell r="K466">
            <v>70040.399999999994</v>
          </cell>
          <cell r="L466">
            <v>0</v>
          </cell>
          <cell r="M466">
            <v>0</v>
          </cell>
          <cell r="N466">
            <v>0</v>
          </cell>
          <cell r="O466">
            <v>70040.399999999994</v>
          </cell>
          <cell r="P466">
            <v>70040.399999999994</v>
          </cell>
          <cell r="Q466">
            <v>0</v>
          </cell>
        </row>
        <row r="467">
          <cell r="A467">
            <v>15292</v>
          </cell>
          <cell r="B467" t="str">
            <v>Станок токарно-винтовой 1К-62</v>
          </cell>
          <cell r="C467">
            <v>15292</v>
          </cell>
          <cell r="D467" t="str">
            <v>01.11.1983 0:00:00</v>
          </cell>
          <cell r="E467">
            <v>0</v>
          </cell>
          <cell r="F467">
            <v>59213</v>
          </cell>
          <cell r="G467" t="str">
            <v>Нет</v>
          </cell>
          <cell r="H467" t="str">
            <v>Захарян Константин Шаваршович</v>
          </cell>
          <cell r="I467" t="str">
            <v>Участок энергомеханический*</v>
          </cell>
          <cell r="J467">
            <v>27747.14</v>
          </cell>
          <cell r="K467">
            <v>27747.14</v>
          </cell>
          <cell r="L467">
            <v>0</v>
          </cell>
          <cell r="M467">
            <v>0</v>
          </cell>
          <cell r="N467">
            <v>0</v>
          </cell>
          <cell r="O467">
            <v>27747.14</v>
          </cell>
          <cell r="P467">
            <v>27747.14</v>
          </cell>
          <cell r="Q467">
            <v>0</v>
          </cell>
        </row>
        <row r="468">
          <cell r="A468">
            <v>15169</v>
          </cell>
          <cell r="B468" t="str">
            <v>Станок токарно-винтовой 163</v>
          </cell>
          <cell r="C468">
            <v>15169</v>
          </cell>
          <cell r="D468" t="str">
            <v>01.01.1967 0:00:00</v>
          </cell>
          <cell r="E468">
            <v>0</v>
          </cell>
          <cell r="F468">
            <v>17603</v>
          </cell>
          <cell r="G468" t="str">
            <v>Нет</v>
          </cell>
          <cell r="H468" t="str">
            <v>Захарян Константин Шаваршович</v>
          </cell>
          <cell r="I468" t="str">
            <v>Участок энергомеханический*</v>
          </cell>
          <cell r="J468">
            <v>30879.01</v>
          </cell>
          <cell r="K468">
            <v>30879.01</v>
          </cell>
          <cell r="L468">
            <v>0</v>
          </cell>
          <cell r="M468">
            <v>0</v>
          </cell>
          <cell r="N468">
            <v>30879.01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15242</v>
          </cell>
          <cell r="B469" t="str">
            <v>Станок токарно-винтовой  16К-20</v>
          </cell>
          <cell r="C469">
            <v>15242</v>
          </cell>
          <cell r="D469" t="str">
            <v>01.12.1976 0:00:00</v>
          </cell>
          <cell r="E469">
            <v>0</v>
          </cell>
          <cell r="F469">
            <v>6558</v>
          </cell>
          <cell r="G469" t="str">
            <v>Нет</v>
          </cell>
          <cell r="H469" t="str">
            <v>Цыганко Игорь Григорьевич</v>
          </cell>
          <cell r="I469" t="str">
            <v>РЦ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15175</v>
          </cell>
          <cell r="B470" t="str">
            <v>Станок токарно-винтовой  1К-62</v>
          </cell>
          <cell r="C470">
            <v>15175</v>
          </cell>
          <cell r="D470" t="str">
            <v>01.01.1971 0:00:00</v>
          </cell>
          <cell r="E470">
            <v>0</v>
          </cell>
          <cell r="F470">
            <v>74372</v>
          </cell>
          <cell r="G470" t="str">
            <v>Нет</v>
          </cell>
          <cell r="H470" t="str">
            <v>Захарян Константин Шаваршович</v>
          </cell>
          <cell r="I470" t="str">
            <v>Участок энергомеханический*</v>
          </cell>
          <cell r="J470">
            <v>14136.6</v>
          </cell>
          <cell r="K470">
            <v>14136.6</v>
          </cell>
          <cell r="L470">
            <v>0</v>
          </cell>
          <cell r="M470">
            <v>0</v>
          </cell>
          <cell r="N470">
            <v>0</v>
          </cell>
          <cell r="O470">
            <v>14136.6</v>
          </cell>
          <cell r="P470">
            <v>14136.6</v>
          </cell>
          <cell r="Q470">
            <v>0</v>
          </cell>
        </row>
        <row r="471">
          <cell r="A471" t="str">
            <v>А-0010580</v>
          </cell>
          <cell r="B471" t="str">
            <v>Станок токарно-винтовой  16К-20</v>
          </cell>
          <cell r="C471" t="str">
            <v>А-0010580</v>
          </cell>
          <cell r="D471" t="str">
            <v>01.07.2004 0:00:00</v>
          </cell>
          <cell r="E471">
            <v>0</v>
          </cell>
          <cell r="F471">
            <v>74813</v>
          </cell>
          <cell r="G471" t="str">
            <v>Нет</v>
          </cell>
          <cell r="H471" t="str">
            <v>Кузнецов Александр Михайлович</v>
          </cell>
          <cell r="I471" t="str">
            <v>РЦ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15271</v>
          </cell>
          <cell r="B472" t="str">
            <v>Станок точильно-шлифов. 3Б-634 (ул. Ст.Дадаева 55 Кузня)</v>
          </cell>
          <cell r="C472">
            <v>15271</v>
          </cell>
          <cell r="D472" t="str">
            <v>01.12.1979 0:00:00</v>
          </cell>
          <cell r="E472">
            <v>0</v>
          </cell>
          <cell r="F472">
            <v>3000</v>
          </cell>
          <cell r="G472" t="str">
            <v>Нет</v>
          </cell>
          <cell r="H472" t="str">
            <v>Горбунов Александр Георгиевич</v>
          </cell>
          <cell r="I472" t="str">
            <v>Бюро материально-технического снабжения*</v>
          </cell>
          <cell r="J472">
            <v>10944.46</v>
          </cell>
          <cell r="K472">
            <v>10944.46</v>
          </cell>
          <cell r="L472">
            <v>0</v>
          </cell>
          <cell r="M472">
            <v>0</v>
          </cell>
          <cell r="N472">
            <v>0</v>
          </cell>
          <cell r="O472">
            <v>10944.46</v>
          </cell>
          <cell r="P472">
            <v>10944.46</v>
          </cell>
          <cell r="Q472">
            <v>0</v>
          </cell>
        </row>
        <row r="473">
          <cell r="A473">
            <v>15201</v>
          </cell>
          <cell r="B473" t="str">
            <v>Станок широко универ.инс.фрезер. 6Р-82Ш</v>
          </cell>
          <cell r="C473">
            <v>15201</v>
          </cell>
          <cell r="D473" t="str">
            <v>01.08.1974 0:00:00</v>
          </cell>
          <cell r="E473">
            <v>0</v>
          </cell>
          <cell r="F473">
            <v>49</v>
          </cell>
          <cell r="G473" t="str">
            <v>Нет</v>
          </cell>
          <cell r="H473" t="str">
            <v>Захарян Константин Шаваршович</v>
          </cell>
          <cell r="I473" t="str">
            <v>Участок энергомеханический*</v>
          </cell>
          <cell r="J473">
            <v>13224.56</v>
          </cell>
          <cell r="K473">
            <v>13224.56</v>
          </cell>
          <cell r="L473">
            <v>0</v>
          </cell>
          <cell r="M473">
            <v>0</v>
          </cell>
          <cell r="N473">
            <v>13224.56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15296</v>
          </cell>
          <cell r="B474" t="str">
            <v>Вертикально сверлильный станок 2н-125</v>
          </cell>
          <cell r="C474">
            <v>15296</v>
          </cell>
          <cell r="D474" t="str">
            <v>01.02.1984 0:00:00</v>
          </cell>
          <cell r="E474">
            <v>0</v>
          </cell>
          <cell r="F474">
            <v>42024</v>
          </cell>
          <cell r="G474" t="str">
            <v>Нет</v>
          </cell>
          <cell r="H474" t="str">
            <v>Першеев Сергей Григорьевич</v>
          </cell>
          <cell r="I474" t="str">
            <v>Цех сервисного обслуживания и ремонта РАВ*</v>
          </cell>
          <cell r="J474">
            <v>10407.01</v>
          </cell>
          <cell r="K474">
            <v>10407.01</v>
          </cell>
          <cell r="L474">
            <v>0</v>
          </cell>
          <cell r="M474">
            <v>0</v>
          </cell>
          <cell r="N474">
            <v>0</v>
          </cell>
          <cell r="O474">
            <v>10407.01</v>
          </cell>
          <cell r="P474">
            <v>10407.01</v>
          </cell>
          <cell r="Q474">
            <v>0</v>
          </cell>
        </row>
        <row r="475">
          <cell r="A475">
            <v>15161</v>
          </cell>
          <cell r="B475" t="str">
            <v>Вертикально сверлильный станок ВС-189</v>
          </cell>
          <cell r="C475">
            <v>15161</v>
          </cell>
          <cell r="D475" t="str">
            <v>01.12.1961 0:00:00</v>
          </cell>
          <cell r="E475">
            <v>0</v>
          </cell>
          <cell r="F475">
            <v>17077</v>
          </cell>
          <cell r="G475" t="str">
            <v>Нет</v>
          </cell>
          <cell r="H475" t="str">
            <v>Першеев Сергей Григорьевич</v>
          </cell>
          <cell r="I475" t="str">
            <v>Цех сервисного обслуживания и ремонта РАВ*</v>
          </cell>
          <cell r="J475">
            <v>6221.41</v>
          </cell>
          <cell r="K475">
            <v>6221.41</v>
          </cell>
          <cell r="L475">
            <v>0</v>
          </cell>
          <cell r="M475">
            <v>0</v>
          </cell>
          <cell r="N475">
            <v>0</v>
          </cell>
          <cell r="O475">
            <v>6221.41</v>
          </cell>
          <cell r="P475">
            <v>6221.41</v>
          </cell>
          <cell r="Q475">
            <v>0</v>
          </cell>
        </row>
        <row r="476">
          <cell r="A476">
            <v>15294</v>
          </cell>
          <cell r="B476" t="str">
            <v>Станок заточной  3Б642</v>
          </cell>
          <cell r="C476">
            <v>15294</v>
          </cell>
          <cell r="D476" t="str">
            <v>01.02.1984 0:00:00</v>
          </cell>
          <cell r="E476">
            <v>0</v>
          </cell>
          <cell r="F476">
            <v>0</v>
          </cell>
          <cell r="G476" t="str">
            <v>Нет</v>
          </cell>
          <cell r="H476" t="str">
            <v>Першеев Сергей Григорьевич</v>
          </cell>
          <cell r="I476" t="str">
            <v>Цех сервисного обслуживания и ремонта РАВ*</v>
          </cell>
          <cell r="J476">
            <v>2534.37</v>
          </cell>
          <cell r="K476">
            <v>2534.37</v>
          </cell>
          <cell r="L476">
            <v>0</v>
          </cell>
          <cell r="M476">
            <v>0</v>
          </cell>
          <cell r="N476">
            <v>0</v>
          </cell>
          <cell r="O476">
            <v>2534.37</v>
          </cell>
          <cell r="P476">
            <v>2534.37</v>
          </cell>
          <cell r="Q476">
            <v>0</v>
          </cell>
        </row>
        <row r="477">
          <cell r="A477">
            <v>15222</v>
          </cell>
          <cell r="B477" t="str">
            <v>Станок настольно-сверлильный 8С 322</v>
          </cell>
          <cell r="C477">
            <v>15222</v>
          </cell>
          <cell r="D477" t="str">
            <v>01.04.1993 0:00:00</v>
          </cell>
          <cell r="E477">
            <v>0</v>
          </cell>
          <cell r="F477">
            <v>6373</v>
          </cell>
          <cell r="G477" t="str">
            <v>Нет</v>
          </cell>
          <cell r="H477" t="str">
            <v>Першеев Сергей Григорьевич</v>
          </cell>
          <cell r="I477" t="str">
            <v>Цех сервисного обслуживания и ремонта РАВ*</v>
          </cell>
          <cell r="J477">
            <v>1009.4</v>
          </cell>
          <cell r="K477">
            <v>1009.4</v>
          </cell>
          <cell r="L477">
            <v>0</v>
          </cell>
          <cell r="M477">
            <v>0</v>
          </cell>
          <cell r="N477">
            <v>0</v>
          </cell>
          <cell r="O477">
            <v>1009.4</v>
          </cell>
          <cell r="P477">
            <v>1009.4</v>
          </cell>
          <cell r="Q477">
            <v>0</v>
          </cell>
        </row>
        <row r="478">
          <cell r="A478">
            <v>15243</v>
          </cell>
          <cell r="B478" t="str">
            <v>Универсальный точильно-шлифовальный станок 3Б634</v>
          </cell>
          <cell r="C478">
            <v>15243</v>
          </cell>
          <cell r="D478" t="str">
            <v>01.06.1985 0:00:00</v>
          </cell>
          <cell r="E478">
            <v>0</v>
          </cell>
          <cell r="F478">
            <v>0</v>
          </cell>
          <cell r="G478" t="str">
            <v>Нет</v>
          </cell>
          <cell r="H478" t="str">
            <v>Першеев Сергей Григорьевич</v>
          </cell>
          <cell r="I478" t="str">
            <v>Цех сервисного обслуживания и ремонта РАВ*</v>
          </cell>
          <cell r="J478">
            <v>3257.28</v>
          </cell>
          <cell r="K478">
            <v>3257.28</v>
          </cell>
          <cell r="L478">
            <v>0</v>
          </cell>
          <cell r="M478">
            <v>0</v>
          </cell>
          <cell r="N478">
            <v>0</v>
          </cell>
          <cell r="O478">
            <v>3257.28</v>
          </cell>
          <cell r="P478">
            <v>3257.28</v>
          </cell>
          <cell r="Q478">
            <v>0</v>
          </cell>
        </row>
        <row r="479">
          <cell r="A479">
            <v>64024</v>
          </cell>
          <cell r="B479" t="str">
            <v>Намоточный станок СРН-0,5</v>
          </cell>
          <cell r="C479">
            <v>64024</v>
          </cell>
          <cell r="D479" t="str">
            <v>10.12.1984 0:00:00</v>
          </cell>
          <cell r="E479">
            <v>0</v>
          </cell>
          <cell r="F479">
            <v>575</v>
          </cell>
          <cell r="G479" t="str">
            <v>Нет</v>
          </cell>
          <cell r="H479" t="str">
            <v>Горбунов Александр Георгиевич</v>
          </cell>
          <cell r="I479" t="str">
            <v>Бюро материально-технического снабжения*</v>
          </cell>
          <cell r="J479">
            <v>3081.89</v>
          </cell>
          <cell r="K479">
            <v>3081.89</v>
          </cell>
          <cell r="L479">
            <v>0</v>
          </cell>
          <cell r="M479">
            <v>0</v>
          </cell>
          <cell r="N479">
            <v>0</v>
          </cell>
          <cell r="O479">
            <v>3081.89</v>
          </cell>
          <cell r="P479">
            <v>3081.89</v>
          </cell>
          <cell r="Q479">
            <v>0</v>
          </cell>
        </row>
        <row r="480">
          <cell r="A480">
            <v>64513</v>
          </cell>
          <cell r="B480" t="str">
            <v>Станок МА-100 наст.токарный</v>
          </cell>
          <cell r="C480">
            <v>64513</v>
          </cell>
          <cell r="D480" t="str">
            <v>01.01.1990 0:00:00</v>
          </cell>
          <cell r="E480">
            <v>0</v>
          </cell>
          <cell r="F480">
            <v>173</v>
          </cell>
          <cell r="G480" t="str">
            <v>Нет</v>
          </cell>
          <cell r="H480" t="str">
            <v>Горбунов Александр Георгиевич</v>
          </cell>
          <cell r="I480" t="str">
            <v>Бюро материально-технического снабжения*</v>
          </cell>
          <cell r="J480">
            <v>8941.39</v>
          </cell>
          <cell r="K480">
            <v>8941.39</v>
          </cell>
          <cell r="L480">
            <v>0</v>
          </cell>
          <cell r="M480">
            <v>0</v>
          </cell>
          <cell r="N480">
            <v>0</v>
          </cell>
          <cell r="O480">
            <v>8941.39</v>
          </cell>
          <cell r="P480">
            <v>8941.39</v>
          </cell>
          <cell r="Q480">
            <v>0</v>
          </cell>
        </row>
        <row r="481">
          <cell r="A481">
            <v>0</v>
          </cell>
          <cell r="B481" t="str">
            <v>Сварочные автоматы, полуавтоматы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382463.95</v>
          </cell>
          <cell r="K481">
            <v>355507.95</v>
          </cell>
          <cell r="L481">
            <v>0</v>
          </cell>
          <cell r="M481">
            <v>14703.36</v>
          </cell>
          <cell r="N481">
            <v>118516.95</v>
          </cell>
          <cell r="O481">
            <v>263947</v>
          </cell>
          <cell r="P481">
            <v>251694.36</v>
          </cell>
          <cell r="Q481">
            <v>12252.64</v>
          </cell>
        </row>
        <row r="482">
          <cell r="A482" t="str">
            <v>А-0010697</v>
          </cell>
          <cell r="B482" t="str">
            <v>Машинка контактной сварки мтр-2401 ухл с 4 (ул.Ст.Дадаева Здание модульного типа)</v>
          </cell>
          <cell r="C482" t="str">
            <v>А-0010697</v>
          </cell>
          <cell r="D482" t="str">
            <v>30.09.2005 0:00:00</v>
          </cell>
          <cell r="E482">
            <v>0</v>
          </cell>
          <cell r="F482">
            <v>705</v>
          </cell>
          <cell r="G482" t="str">
            <v>Нет</v>
          </cell>
          <cell r="H482" t="str">
            <v>Горбунов Александр Георгиевич</v>
          </cell>
          <cell r="I482" t="str">
            <v>Бюро материально-технического снабжения*</v>
          </cell>
          <cell r="J482">
            <v>118516.95</v>
          </cell>
          <cell r="K482">
            <v>118516.95</v>
          </cell>
          <cell r="L482">
            <v>0</v>
          </cell>
          <cell r="M482">
            <v>0</v>
          </cell>
          <cell r="N482">
            <v>118516.95</v>
          </cell>
          <cell r="O482">
            <v>0</v>
          </cell>
          <cell r="P482">
            <v>0</v>
          </cell>
          <cell r="Q482">
            <v>0</v>
          </cell>
        </row>
        <row r="483">
          <cell r="A483" t="str">
            <v>А-0010492</v>
          </cell>
          <cell r="B483" t="str">
            <v>Сварочный аппарат "Техника" (Tecnica 161)</v>
          </cell>
          <cell r="C483" t="str">
            <v>А-0010492</v>
          </cell>
          <cell r="D483" t="str">
            <v>27.02.2004 0:00:00</v>
          </cell>
          <cell r="E483">
            <v>0</v>
          </cell>
          <cell r="F483">
            <v>0</v>
          </cell>
          <cell r="G483" t="str">
            <v>Нет</v>
          </cell>
          <cell r="H483" t="str">
            <v>Захарян Константин Шаваршович</v>
          </cell>
          <cell r="I483" t="str">
            <v>Участок энергомеханический*</v>
          </cell>
          <cell r="J483">
            <v>11246</v>
          </cell>
          <cell r="K483">
            <v>11246</v>
          </cell>
          <cell r="L483">
            <v>0</v>
          </cell>
          <cell r="M483">
            <v>0</v>
          </cell>
          <cell r="N483">
            <v>0</v>
          </cell>
          <cell r="O483">
            <v>11246</v>
          </cell>
          <cell r="P483">
            <v>11246</v>
          </cell>
          <cell r="Q483">
            <v>0</v>
          </cell>
        </row>
        <row r="484">
          <cell r="A484" t="str">
            <v>А-0010956</v>
          </cell>
          <cell r="B484" t="str">
            <v>Полуавтомат сварочный KEMPAS-150</v>
          </cell>
          <cell r="C484" t="str">
            <v>А-0010956</v>
          </cell>
          <cell r="D484" t="str">
            <v>08.06.2007 0:00:00</v>
          </cell>
          <cell r="E484">
            <v>0</v>
          </cell>
          <cell r="F484">
            <v>0</v>
          </cell>
          <cell r="G484" t="str">
            <v>Нет</v>
          </cell>
          <cell r="H484" t="str">
            <v>Лузин Сергей Владимирович</v>
          </cell>
          <cell r="I484" t="str">
            <v>Арендатор Сервис Подвески</v>
          </cell>
          <cell r="J484">
            <v>23730</v>
          </cell>
          <cell r="K484">
            <v>23730</v>
          </cell>
          <cell r="L484">
            <v>0</v>
          </cell>
          <cell r="M484">
            <v>0</v>
          </cell>
          <cell r="N484">
            <v>0</v>
          </cell>
          <cell r="O484">
            <v>23730</v>
          </cell>
          <cell r="P484">
            <v>23730</v>
          </cell>
          <cell r="Q484">
            <v>0</v>
          </cell>
        </row>
        <row r="485">
          <cell r="A485">
            <v>79</v>
          </cell>
          <cell r="B485" t="str">
            <v>Выпрямитель сварочный ВДУ-506-43</v>
          </cell>
          <cell r="C485">
            <v>79</v>
          </cell>
          <cell r="D485" t="str">
            <v>01.05.2002 0:00:00</v>
          </cell>
          <cell r="E485">
            <v>0</v>
          </cell>
          <cell r="F485">
            <v>0</v>
          </cell>
          <cell r="G485" t="str">
            <v>Нет</v>
          </cell>
          <cell r="H485" t="str">
            <v>Горбунов Александр Георгиевич</v>
          </cell>
          <cell r="I485" t="str">
            <v>Бюро материально-технического снабжения*</v>
          </cell>
          <cell r="J485">
            <v>27500</v>
          </cell>
          <cell r="K485">
            <v>27500</v>
          </cell>
          <cell r="L485">
            <v>0</v>
          </cell>
          <cell r="M485">
            <v>0</v>
          </cell>
          <cell r="N485">
            <v>0</v>
          </cell>
          <cell r="O485">
            <v>27500</v>
          </cell>
          <cell r="P485">
            <v>27500</v>
          </cell>
          <cell r="Q485">
            <v>0</v>
          </cell>
        </row>
        <row r="486">
          <cell r="A486" t="str">
            <v>А-0010669</v>
          </cell>
          <cell r="B486" t="str">
            <v>Выпрямитель сварочный ВДУ-506-43</v>
          </cell>
          <cell r="C486" t="str">
            <v>А-0010669</v>
          </cell>
          <cell r="D486" t="str">
            <v>29.07.2005 0:00:00</v>
          </cell>
          <cell r="E486" t="str">
            <v>переименован Полуавтомат сварочный ESAB MIG C 340</v>
          </cell>
          <cell r="F486" t="str">
            <v>0281-02-02</v>
          </cell>
          <cell r="G486" t="str">
            <v>Нет</v>
          </cell>
          <cell r="H486" t="str">
            <v>Горбунов Александр Георгиевич</v>
          </cell>
          <cell r="I486" t="str">
            <v>Бюро материально-технического снабжения*</v>
          </cell>
          <cell r="J486">
            <v>69561</v>
          </cell>
          <cell r="K486">
            <v>69561</v>
          </cell>
          <cell r="L486">
            <v>0</v>
          </cell>
          <cell r="M486">
            <v>0</v>
          </cell>
          <cell r="N486">
            <v>0</v>
          </cell>
          <cell r="O486">
            <v>69561</v>
          </cell>
          <cell r="P486">
            <v>69561</v>
          </cell>
          <cell r="Q486">
            <v>0</v>
          </cell>
        </row>
        <row r="487">
          <cell r="A487" t="str">
            <v>А-0011404</v>
          </cell>
          <cell r="B487" t="str">
            <v>Полуавтомат сварочный Origo Mig C340 PRO, 4-х роликовый</v>
          </cell>
          <cell r="C487" t="str">
            <v>А-0011404</v>
          </cell>
          <cell r="D487" t="str">
            <v>16.10.2013 16:24:28</v>
          </cell>
          <cell r="E487">
            <v>0</v>
          </cell>
          <cell r="F487">
            <v>0</v>
          </cell>
          <cell r="G487" t="str">
            <v>Нет</v>
          </cell>
          <cell r="H487" t="str">
            <v>Першеев Сергей Григорьевич</v>
          </cell>
          <cell r="I487" t="str">
            <v>Цех сервисного обслуживания и ремонта РАВ*</v>
          </cell>
          <cell r="J487">
            <v>88220</v>
          </cell>
          <cell r="K487">
            <v>61264</v>
          </cell>
          <cell r="L487">
            <v>0</v>
          </cell>
          <cell r="M487">
            <v>14703.36</v>
          </cell>
          <cell r="N487">
            <v>0</v>
          </cell>
          <cell r="O487">
            <v>88220</v>
          </cell>
          <cell r="P487">
            <v>75967.360000000001</v>
          </cell>
          <cell r="Q487">
            <v>12252.64</v>
          </cell>
        </row>
        <row r="488">
          <cell r="A488" t="str">
            <v>А-0011306</v>
          </cell>
          <cell r="B488" t="str">
            <v>Полуавтомат-инвертор Caddy Mig C200i, 220В, 30-200А, 11,5кг</v>
          </cell>
          <cell r="C488" t="str">
            <v>А-0011306</v>
          </cell>
          <cell r="D488" t="str">
            <v>02.10.2012 16:12:25</v>
          </cell>
          <cell r="E488">
            <v>0</v>
          </cell>
          <cell r="F488">
            <v>9322278414</v>
          </cell>
          <cell r="G488" t="str">
            <v>Нет</v>
          </cell>
          <cell r="H488" t="str">
            <v>Горбунов Александр Георгиевич</v>
          </cell>
          <cell r="I488" t="str">
            <v>Бюро материально-технического снабжения*</v>
          </cell>
          <cell r="J488">
            <v>43690</v>
          </cell>
          <cell r="K488">
            <v>43690</v>
          </cell>
          <cell r="L488">
            <v>0</v>
          </cell>
          <cell r="M488">
            <v>0</v>
          </cell>
          <cell r="N488">
            <v>0</v>
          </cell>
          <cell r="O488">
            <v>43690</v>
          </cell>
          <cell r="P488">
            <v>43690</v>
          </cell>
          <cell r="Q488">
            <v>0</v>
          </cell>
        </row>
        <row r="489">
          <cell r="A489">
            <v>0</v>
          </cell>
          <cell r="B489" t="str">
            <v>Котлы, отопление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2824366.05</v>
          </cell>
          <cell r="K489">
            <v>1624442.64</v>
          </cell>
          <cell r="L489">
            <v>0</v>
          </cell>
          <cell r="M489">
            <v>295837.01</v>
          </cell>
          <cell r="N489">
            <v>160160.37</v>
          </cell>
          <cell r="O489">
            <v>2664205.6800000002</v>
          </cell>
          <cell r="P489">
            <v>1760119.28</v>
          </cell>
          <cell r="Q489">
            <v>904086.4</v>
          </cell>
        </row>
        <row r="490">
          <cell r="A490" t="str">
            <v>А-0010962</v>
          </cell>
          <cell r="B490" t="str">
            <v>Котельная электрическая ELBI</v>
          </cell>
          <cell r="C490" t="str">
            <v>А-0010962</v>
          </cell>
          <cell r="D490" t="str">
            <v>05.04.2007 0:00:00</v>
          </cell>
          <cell r="E490">
            <v>0</v>
          </cell>
          <cell r="F490">
            <v>0</v>
          </cell>
          <cell r="G490" t="str">
            <v>Нет</v>
          </cell>
          <cell r="H490" t="str">
            <v>Лузин Сергей Владимирович</v>
          </cell>
          <cell r="I490" t="str">
            <v>Арендатор Сервис Подвески</v>
          </cell>
          <cell r="J490">
            <v>40000</v>
          </cell>
          <cell r="K490">
            <v>40000</v>
          </cell>
          <cell r="L490">
            <v>0</v>
          </cell>
          <cell r="M490">
            <v>0</v>
          </cell>
          <cell r="N490">
            <v>0</v>
          </cell>
          <cell r="O490">
            <v>40000</v>
          </cell>
          <cell r="P490">
            <v>40000</v>
          </cell>
          <cell r="Q490">
            <v>0</v>
          </cell>
        </row>
        <row r="491">
          <cell r="A491" t="str">
            <v>А-0010569</v>
          </cell>
          <cell r="B491" t="str">
            <v>Печка-котел УТПУ-200А</v>
          </cell>
          <cell r="C491" t="str">
            <v>А-0010569</v>
          </cell>
          <cell r="D491" t="str">
            <v>30.06.2004 0:00:00</v>
          </cell>
          <cell r="E491">
            <v>0</v>
          </cell>
          <cell r="F491">
            <v>0</v>
          </cell>
          <cell r="G491" t="str">
            <v>Нет</v>
          </cell>
          <cell r="H491" t="str">
            <v>Сафиуллин Аскар Вилевич</v>
          </cell>
          <cell r="I491" t="str">
            <v>Отдел материально-технического снабжения</v>
          </cell>
          <cell r="J491">
            <v>157250</v>
          </cell>
          <cell r="K491">
            <v>157250</v>
          </cell>
          <cell r="L491">
            <v>0</v>
          </cell>
          <cell r="M491">
            <v>0</v>
          </cell>
          <cell r="N491">
            <v>157250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 t="str">
            <v>А-0011298</v>
          </cell>
          <cell r="B492" t="str">
            <v>Котел электрический ЭПЗ-100 (м комплекте) (ул.Ст.Дадаева 55, Здание АПК)</v>
          </cell>
          <cell r="C492" t="str">
            <v>А-0011298</v>
          </cell>
          <cell r="D492" t="str">
            <v>22.08.2012 12:32:43</v>
          </cell>
          <cell r="E492">
            <v>0</v>
          </cell>
          <cell r="F492">
            <v>0</v>
          </cell>
          <cell r="G492" t="str">
            <v>Нет</v>
          </cell>
          <cell r="H492" t="str">
            <v>Захарян Константин Шаваршович</v>
          </cell>
          <cell r="I492" t="str">
            <v>Участок энергомеханический*</v>
          </cell>
          <cell r="J492">
            <v>101490</v>
          </cell>
          <cell r="K492">
            <v>101490</v>
          </cell>
          <cell r="L492">
            <v>0</v>
          </cell>
          <cell r="M492">
            <v>0</v>
          </cell>
          <cell r="N492">
            <v>0</v>
          </cell>
          <cell r="O492">
            <v>101490</v>
          </cell>
          <cell r="P492">
            <v>101490</v>
          </cell>
          <cell r="Q492">
            <v>0</v>
          </cell>
        </row>
        <row r="493">
          <cell r="A493" t="str">
            <v>А-0011299</v>
          </cell>
          <cell r="B493" t="str">
            <v>Котел электрический ЭПЗ-100 (м комплекте) (ул.Ст.Дадаева 55, Здание АПК)</v>
          </cell>
          <cell r="C493" t="str">
            <v>А-0011299</v>
          </cell>
          <cell r="D493" t="str">
            <v>22.08.2012 12:32:43</v>
          </cell>
          <cell r="E493">
            <v>0</v>
          </cell>
          <cell r="F493">
            <v>0</v>
          </cell>
          <cell r="G493" t="str">
            <v>Нет</v>
          </cell>
          <cell r="H493" t="str">
            <v>Захарян Константин Шаваршович</v>
          </cell>
          <cell r="I493" t="str">
            <v>Участок энергомеханический*</v>
          </cell>
          <cell r="J493">
            <v>101490</v>
          </cell>
          <cell r="K493">
            <v>101490</v>
          </cell>
          <cell r="L493">
            <v>0</v>
          </cell>
          <cell r="M493">
            <v>0</v>
          </cell>
          <cell r="N493">
            <v>0</v>
          </cell>
          <cell r="O493">
            <v>101490</v>
          </cell>
          <cell r="P493">
            <v>101490</v>
          </cell>
          <cell r="Q493">
            <v>0</v>
          </cell>
        </row>
        <row r="494">
          <cell r="A494" t="str">
            <v>А-0010104</v>
          </cell>
          <cell r="B494" t="str">
            <v>Колонка топливно-раздаточная</v>
          </cell>
          <cell r="C494" t="str">
            <v>А-0010104</v>
          </cell>
          <cell r="D494" t="str">
            <v>21.03.2003 0:00:00</v>
          </cell>
          <cell r="E494">
            <v>0</v>
          </cell>
          <cell r="F494">
            <v>14984</v>
          </cell>
          <cell r="G494" t="str">
            <v>Нет</v>
          </cell>
          <cell r="H494" t="str">
            <v>Горбунов Александр Георгиевич</v>
          </cell>
          <cell r="I494" t="str">
            <v>Бюро материально-технического снабжения*</v>
          </cell>
          <cell r="J494">
            <v>13575</v>
          </cell>
          <cell r="K494">
            <v>11564.4</v>
          </cell>
          <cell r="L494">
            <v>0</v>
          </cell>
          <cell r="M494">
            <v>754.2</v>
          </cell>
          <cell r="N494">
            <v>0</v>
          </cell>
          <cell r="O494">
            <v>13575</v>
          </cell>
          <cell r="P494">
            <v>12318.6</v>
          </cell>
          <cell r="Q494">
            <v>1256.4000000000001</v>
          </cell>
        </row>
        <row r="495">
          <cell r="A495" t="str">
            <v>А-0010105</v>
          </cell>
          <cell r="B495" t="str">
            <v>Колонка топливно-раздаточная</v>
          </cell>
          <cell r="C495" t="str">
            <v>А-0010105</v>
          </cell>
          <cell r="D495" t="str">
            <v>21.03.2003 0:00:00</v>
          </cell>
          <cell r="E495">
            <v>0</v>
          </cell>
          <cell r="F495">
            <v>15011</v>
          </cell>
          <cell r="G495" t="str">
            <v>Нет</v>
          </cell>
          <cell r="H495" t="str">
            <v>Горбунов Александр Георгиевич</v>
          </cell>
          <cell r="I495" t="str">
            <v>Бюро материально-технического снабжения*</v>
          </cell>
          <cell r="J495">
            <v>13575</v>
          </cell>
          <cell r="K495">
            <v>11564.4</v>
          </cell>
          <cell r="L495">
            <v>0</v>
          </cell>
          <cell r="M495">
            <v>754.2</v>
          </cell>
          <cell r="N495">
            <v>0</v>
          </cell>
          <cell r="O495">
            <v>13575</v>
          </cell>
          <cell r="P495">
            <v>12318.6</v>
          </cell>
          <cell r="Q495">
            <v>1256.4000000000001</v>
          </cell>
        </row>
        <row r="496">
          <cell r="A496" t="str">
            <v>А-0010869</v>
          </cell>
          <cell r="B496" t="str">
            <v>Котел электрический Epco RF-6квт (п.Прегольский, Закусочная)</v>
          </cell>
          <cell r="C496" t="str">
            <v>А-0010869</v>
          </cell>
          <cell r="D496" t="str">
            <v>31.12.2006 0:00:00</v>
          </cell>
          <cell r="E496">
            <v>0</v>
          </cell>
          <cell r="F496">
            <v>0</v>
          </cell>
          <cell r="G496" t="str">
            <v>Нет</v>
          </cell>
          <cell r="H496" t="str">
            <v>Захарян Константин Шаваршович</v>
          </cell>
          <cell r="I496" t="str">
            <v>Участок энергомеханический*</v>
          </cell>
          <cell r="J496">
            <v>12744</v>
          </cell>
          <cell r="K496">
            <v>12744</v>
          </cell>
          <cell r="L496">
            <v>0</v>
          </cell>
          <cell r="M496">
            <v>0</v>
          </cell>
          <cell r="N496">
            <v>0</v>
          </cell>
          <cell r="O496">
            <v>12744</v>
          </cell>
          <cell r="P496">
            <v>12744</v>
          </cell>
          <cell r="Q496">
            <v>0</v>
          </cell>
        </row>
        <row r="497">
          <cell r="A497">
            <v>14410</v>
          </cell>
          <cell r="B497" t="str">
            <v>Котел водяной Э5-Д2</v>
          </cell>
          <cell r="C497">
            <v>14410</v>
          </cell>
          <cell r="D497" t="str">
            <v>01.12.1980 0:00:00</v>
          </cell>
          <cell r="E497">
            <v>0</v>
          </cell>
          <cell r="F497">
            <v>0</v>
          </cell>
          <cell r="G497" t="str">
            <v>Нет</v>
          </cell>
          <cell r="H497" t="str">
            <v>Захарян Константин Шаваршович</v>
          </cell>
          <cell r="I497" t="str">
            <v>Участок энергомеханический*</v>
          </cell>
          <cell r="J497">
            <v>2910.37</v>
          </cell>
          <cell r="K497">
            <v>2910.37</v>
          </cell>
          <cell r="L497">
            <v>0</v>
          </cell>
          <cell r="M497">
            <v>0</v>
          </cell>
          <cell r="N497">
            <v>2910.37</v>
          </cell>
          <cell r="O497">
            <v>0</v>
          </cell>
          <cell r="P497">
            <v>0</v>
          </cell>
          <cell r="Q497">
            <v>0</v>
          </cell>
        </row>
        <row r="498">
          <cell r="A498">
            <v>14407</v>
          </cell>
          <cell r="B498" t="str">
            <v>Котел водяной Э5-Д2</v>
          </cell>
          <cell r="C498">
            <v>14407</v>
          </cell>
          <cell r="D498" t="str">
            <v>01.12.1980 0:00:00</v>
          </cell>
          <cell r="E498">
            <v>0</v>
          </cell>
          <cell r="F498">
            <v>0</v>
          </cell>
          <cell r="G498" t="str">
            <v>Нет</v>
          </cell>
          <cell r="H498" t="str">
            <v>Захарян Константин Шаваршович</v>
          </cell>
          <cell r="I498" t="str">
            <v>Участок энергомеханический*</v>
          </cell>
          <cell r="J498">
            <v>2910.37</v>
          </cell>
          <cell r="K498">
            <v>2910.37</v>
          </cell>
          <cell r="L498">
            <v>0</v>
          </cell>
          <cell r="M498">
            <v>0</v>
          </cell>
          <cell r="N498">
            <v>0</v>
          </cell>
          <cell r="O498">
            <v>2910.37</v>
          </cell>
          <cell r="P498">
            <v>2910.37</v>
          </cell>
          <cell r="Q498">
            <v>0</v>
          </cell>
        </row>
        <row r="499">
          <cell r="A499" t="str">
            <v>А-0011075</v>
          </cell>
          <cell r="B499" t="str">
            <v>Котельная электрическая 20 квт</v>
          </cell>
          <cell r="C499" t="str">
            <v>А-0011075</v>
          </cell>
          <cell r="D499" t="str">
            <v>30.01.2008 0:00:00</v>
          </cell>
          <cell r="E499">
            <v>0</v>
          </cell>
          <cell r="F499">
            <v>0</v>
          </cell>
          <cell r="G499" t="str">
            <v>Нет</v>
          </cell>
          <cell r="H499" t="str">
            <v>Захарян Константин Шаваршович</v>
          </cell>
          <cell r="I499" t="str">
            <v>Участок энергомеханический*</v>
          </cell>
          <cell r="J499">
            <v>29800</v>
          </cell>
          <cell r="K499">
            <v>29551.31</v>
          </cell>
          <cell r="L499">
            <v>0</v>
          </cell>
          <cell r="M499">
            <v>248.69</v>
          </cell>
          <cell r="N499">
            <v>0</v>
          </cell>
          <cell r="O499">
            <v>29800</v>
          </cell>
          <cell r="P499">
            <v>29800</v>
          </cell>
          <cell r="Q499">
            <v>0</v>
          </cell>
        </row>
        <row r="500">
          <cell r="A500" t="str">
            <v>А-0011330</v>
          </cell>
          <cell r="B500" t="str">
            <v>Котел отопления КСВр - 0,8К</v>
          </cell>
          <cell r="C500" t="str">
            <v>А-0011330</v>
          </cell>
          <cell r="D500" t="str">
            <v>15.10.2012 16:35:40</v>
          </cell>
          <cell r="E500">
            <v>0</v>
          </cell>
          <cell r="F500">
            <v>0</v>
          </cell>
          <cell r="G500" t="str">
            <v>Нет</v>
          </cell>
          <cell r="H500" t="str">
            <v>Захарян Константин Шаваршович</v>
          </cell>
          <cell r="I500" t="str">
            <v>Участок энергомеханический*</v>
          </cell>
          <cell r="J500">
            <v>1523483.31</v>
          </cell>
          <cell r="K500">
            <v>1111246.46</v>
          </cell>
          <cell r="L500">
            <v>0</v>
          </cell>
          <cell r="M500">
            <v>215079.96</v>
          </cell>
          <cell r="N500">
            <v>0</v>
          </cell>
          <cell r="O500">
            <v>1523483.31</v>
          </cell>
          <cell r="P500">
            <v>1326326.42</v>
          </cell>
          <cell r="Q500">
            <v>197156.89</v>
          </cell>
        </row>
        <row r="501">
          <cell r="A501" t="str">
            <v>А-0011627</v>
          </cell>
          <cell r="B501" t="str">
            <v>Котел отопления КСВр - 0,6К</v>
          </cell>
          <cell r="C501" t="str">
            <v>А-0011627</v>
          </cell>
          <cell r="D501" t="str">
            <v>13.11.2017 9:00:00</v>
          </cell>
          <cell r="E501" t="str">
            <v>здание цеха РЭА</v>
          </cell>
          <cell r="F501">
            <v>0</v>
          </cell>
          <cell r="G501" t="str">
            <v>Нет</v>
          </cell>
          <cell r="H501" t="str">
            <v>Захарян Константин Шаваршович</v>
          </cell>
          <cell r="I501" t="str">
            <v>Участок энергомеханический*</v>
          </cell>
          <cell r="J501">
            <v>790000</v>
          </cell>
          <cell r="K501">
            <v>6583.33</v>
          </cell>
          <cell r="L501">
            <v>0</v>
          </cell>
          <cell r="M501">
            <v>78999.960000000006</v>
          </cell>
          <cell r="N501">
            <v>0</v>
          </cell>
          <cell r="O501">
            <v>790000</v>
          </cell>
          <cell r="P501">
            <v>85583.29</v>
          </cell>
          <cell r="Q501">
            <v>704416.71</v>
          </cell>
        </row>
        <row r="502">
          <cell r="A502" t="str">
            <v>А-0011248</v>
          </cell>
          <cell r="B502" t="str">
            <v>Электрокотел РусНИТ 221 в комплекте</v>
          </cell>
          <cell r="C502" t="str">
            <v>А-0011248</v>
          </cell>
          <cell r="D502" t="str">
            <v>30.09.2010 0:00:00</v>
          </cell>
          <cell r="E502">
            <v>0</v>
          </cell>
          <cell r="F502">
            <v>97</v>
          </cell>
          <cell r="G502" t="str">
            <v>Нет</v>
          </cell>
          <cell r="H502" t="str">
            <v>Захарян Константин Шаваршович</v>
          </cell>
          <cell r="I502" t="str">
            <v>Участок энергомеханический*</v>
          </cell>
          <cell r="J502">
            <v>35138</v>
          </cell>
          <cell r="K502">
            <v>35138</v>
          </cell>
          <cell r="L502">
            <v>0</v>
          </cell>
          <cell r="M502">
            <v>0</v>
          </cell>
          <cell r="N502">
            <v>0</v>
          </cell>
          <cell r="O502">
            <v>35138</v>
          </cell>
          <cell r="P502">
            <v>35138</v>
          </cell>
          <cell r="Q502">
            <v>0</v>
          </cell>
        </row>
        <row r="503">
          <cell r="A503">
            <v>0</v>
          </cell>
          <cell r="B503" t="str">
            <v>Подъемники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685416</v>
          </cell>
          <cell r="K503">
            <v>685416</v>
          </cell>
          <cell r="L503">
            <v>0</v>
          </cell>
          <cell r="M503">
            <v>0</v>
          </cell>
          <cell r="N503">
            <v>389250</v>
          </cell>
          <cell r="O503">
            <v>296166</v>
          </cell>
          <cell r="P503">
            <v>296166</v>
          </cell>
          <cell r="Q503">
            <v>0</v>
          </cell>
        </row>
        <row r="504">
          <cell r="A504" t="str">
            <v>А-0010955</v>
          </cell>
          <cell r="B504" t="str">
            <v>Подъемник электрогидравлический двухстоичный НСТ2</v>
          </cell>
          <cell r="C504" t="str">
            <v>А-0010955</v>
          </cell>
          <cell r="D504" t="str">
            <v>08.06.2007 0:00:00</v>
          </cell>
          <cell r="E504">
            <v>0</v>
          </cell>
          <cell r="F504" t="str">
            <v>ТР609165</v>
          </cell>
          <cell r="G504" t="str">
            <v>Нет</v>
          </cell>
          <cell r="H504" t="str">
            <v>Лузин Сергей Владимирович</v>
          </cell>
          <cell r="I504" t="str">
            <v>Арендатор Сервис Подвески</v>
          </cell>
          <cell r="J504">
            <v>77850</v>
          </cell>
          <cell r="K504">
            <v>77850</v>
          </cell>
          <cell r="L504">
            <v>0</v>
          </cell>
          <cell r="M504">
            <v>0</v>
          </cell>
          <cell r="N504">
            <v>77850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 t="str">
            <v>А-0010958</v>
          </cell>
          <cell r="B505" t="str">
            <v>Подъемник электрогидравлический двухстоичный НСТ2</v>
          </cell>
          <cell r="C505" t="str">
            <v>А-0010958</v>
          </cell>
          <cell r="D505" t="str">
            <v>08.06.2007 0:00:00</v>
          </cell>
          <cell r="E505">
            <v>0</v>
          </cell>
          <cell r="F505" t="str">
            <v>ТР611321</v>
          </cell>
          <cell r="G505" t="str">
            <v>Нет</v>
          </cell>
          <cell r="H505" t="str">
            <v>Лузин Сергей Владимирович</v>
          </cell>
          <cell r="I505" t="str">
            <v>Арендатор Сервис Подвески</v>
          </cell>
          <cell r="J505">
            <v>77850</v>
          </cell>
          <cell r="K505">
            <v>77850</v>
          </cell>
          <cell r="L505">
            <v>0</v>
          </cell>
          <cell r="M505">
            <v>0</v>
          </cell>
          <cell r="N505">
            <v>77850</v>
          </cell>
          <cell r="O505">
            <v>0</v>
          </cell>
          <cell r="P505">
            <v>0</v>
          </cell>
          <cell r="Q505">
            <v>0</v>
          </cell>
        </row>
        <row r="506">
          <cell r="A506" t="str">
            <v>А-0010960</v>
          </cell>
          <cell r="B506" t="str">
            <v>Подъемник электрогидравлический двухстоичный НСТ2</v>
          </cell>
          <cell r="C506" t="str">
            <v>А-0010960</v>
          </cell>
          <cell r="D506" t="str">
            <v>08.06.2007 0:00:00</v>
          </cell>
          <cell r="E506">
            <v>0</v>
          </cell>
          <cell r="F506">
            <v>0</v>
          </cell>
          <cell r="G506" t="str">
            <v>Нет</v>
          </cell>
          <cell r="H506" t="str">
            <v>Лузин Сергей Владимирович</v>
          </cell>
          <cell r="I506" t="str">
            <v>Арендатор Сервис Подвески</v>
          </cell>
          <cell r="J506">
            <v>77850</v>
          </cell>
          <cell r="K506">
            <v>77850</v>
          </cell>
          <cell r="L506">
            <v>0</v>
          </cell>
          <cell r="M506">
            <v>0</v>
          </cell>
          <cell r="N506">
            <v>77850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 t="str">
            <v>А-0010961</v>
          </cell>
          <cell r="B507" t="str">
            <v>Подъемник электрогидравлический двухстоичный НСТ2</v>
          </cell>
          <cell r="C507" t="str">
            <v>А-0010961</v>
          </cell>
          <cell r="D507" t="str">
            <v>08.06.2007 0:00:00</v>
          </cell>
          <cell r="E507">
            <v>0</v>
          </cell>
          <cell r="F507">
            <v>0</v>
          </cell>
          <cell r="G507" t="str">
            <v>Нет</v>
          </cell>
          <cell r="H507" t="str">
            <v>Горбунов Александр Георгиевич</v>
          </cell>
          <cell r="I507" t="str">
            <v>Бюро материально-технического снабжения*</v>
          </cell>
          <cell r="J507">
            <v>77850</v>
          </cell>
          <cell r="K507">
            <v>77850</v>
          </cell>
          <cell r="L507">
            <v>0</v>
          </cell>
          <cell r="M507">
            <v>0</v>
          </cell>
          <cell r="N507">
            <v>77850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 t="str">
            <v>А-0010969</v>
          </cell>
          <cell r="B508" t="str">
            <v>Подъемник электрогидравлический двухстоичный НСТ2</v>
          </cell>
          <cell r="C508" t="str">
            <v>А-0010969</v>
          </cell>
          <cell r="D508" t="str">
            <v>08.06.2007 0:00:00</v>
          </cell>
          <cell r="E508">
            <v>0</v>
          </cell>
          <cell r="F508">
            <v>0</v>
          </cell>
          <cell r="G508" t="str">
            <v>Нет</v>
          </cell>
          <cell r="H508" t="str">
            <v>Лузин Сергей Владимирович</v>
          </cell>
          <cell r="I508" t="str">
            <v>Арендатор Сервис Подвески</v>
          </cell>
          <cell r="J508">
            <v>77850</v>
          </cell>
          <cell r="K508">
            <v>77850</v>
          </cell>
          <cell r="L508">
            <v>0</v>
          </cell>
          <cell r="M508">
            <v>0</v>
          </cell>
          <cell r="N508">
            <v>77850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 t="str">
            <v>А-0010964</v>
          </cell>
          <cell r="B509" t="str">
            <v>Электрогидравлический двухколонный подъемник WERTH</v>
          </cell>
          <cell r="C509" t="str">
            <v>А-0010964</v>
          </cell>
          <cell r="D509" t="str">
            <v>04.05.2007 0:00:00</v>
          </cell>
          <cell r="E509" t="str">
            <v>5 тонн</v>
          </cell>
          <cell r="F509">
            <v>0</v>
          </cell>
          <cell r="G509" t="str">
            <v>Нет</v>
          </cell>
          <cell r="H509" t="str">
            <v>Лузин Сергей Владимирович</v>
          </cell>
          <cell r="I509" t="str">
            <v>Арендатор Сервис Подвески</v>
          </cell>
          <cell r="J509">
            <v>218316</v>
          </cell>
          <cell r="K509">
            <v>218316</v>
          </cell>
          <cell r="L509">
            <v>0</v>
          </cell>
          <cell r="M509">
            <v>0</v>
          </cell>
          <cell r="N509">
            <v>0</v>
          </cell>
          <cell r="O509">
            <v>218316</v>
          </cell>
          <cell r="P509">
            <v>218316</v>
          </cell>
          <cell r="Q509">
            <v>0</v>
          </cell>
        </row>
        <row r="510">
          <cell r="A510" t="str">
            <v>А-0010957</v>
          </cell>
          <cell r="B510" t="str">
            <v>Подъемник гидравлический двухстоичный НСТ2</v>
          </cell>
          <cell r="C510" t="str">
            <v>А-0010957</v>
          </cell>
          <cell r="D510" t="str">
            <v>08.06.2007 0:00:00</v>
          </cell>
          <cell r="E510">
            <v>0</v>
          </cell>
          <cell r="F510">
            <v>0</v>
          </cell>
          <cell r="G510" t="str">
            <v>Нет</v>
          </cell>
          <cell r="H510" t="str">
            <v>Захарян Константин Шаваршович</v>
          </cell>
          <cell r="I510" t="str">
            <v>Участок энергомеханический*</v>
          </cell>
          <cell r="J510">
            <v>77850</v>
          </cell>
          <cell r="K510">
            <v>77850</v>
          </cell>
          <cell r="L510">
            <v>0</v>
          </cell>
          <cell r="M510">
            <v>0</v>
          </cell>
          <cell r="N510">
            <v>0</v>
          </cell>
          <cell r="O510">
            <v>77850</v>
          </cell>
          <cell r="P510">
            <v>77850</v>
          </cell>
          <cell r="Q510">
            <v>0</v>
          </cell>
        </row>
        <row r="511">
          <cell r="A511">
            <v>0</v>
          </cell>
          <cell r="B511" t="str">
            <v>Насосы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72093.87</v>
          </cell>
          <cell r="K511">
            <v>72093.87</v>
          </cell>
          <cell r="L511">
            <v>0</v>
          </cell>
          <cell r="M511">
            <v>0</v>
          </cell>
          <cell r="N511">
            <v>21000.12</v>
          </cell>
          <cell r="O511">
            <v>51093.75</v>
          </cell>
          <cell r="P511">
            <v>51093.75</v>
          </cell>
          <cell r="Q511">
            <v>0</v>
          </cell>
        </row>
        <row r="512">
          <cell r="A512" t="str">
            <v>А-0011241</v>
          </cell>
          <cell r="B512" t="str">
            <v>Насос Grundfos UPS 40-180</v>
          </cell>
          <cell r="C512" t="str">
            <v>А-0011241</v>
          </cell>
          <cell r="D512" t="str">
            <v>28.07.2010 0:00:00</v>
          </cell>
          <cell r="E512">
            <v>0</v>
          </cell>
          <cell r="F512">
            <v>0</v>
          </cell>
          <cell r="G512" t="str">
            <v>Нет</v>
          </cell>
          <cell r="H512" t="str">
            <v>Горбунов Александр Георгиевич</v>
          </cell>
          <cell r="I512" t="str">
            <v>Бюро материально-технического снабжения*</v>
          </cell>
          <cell r="J512">
            <v>32900</v>
          </cell>
          <cell r="K512">
            <v>32900</v>
          </cell>
          <cell r="L512">
            <v>0</v>
          </cell>
          <cell r="M512">
            <v>0</v>
          </cell>
          <cell r="N512">
            <v>0</v>
          </cell>
          <cell r="O512">
            <v>32900</v>
          </cell>
          <cell r="P512">
            <v>32900</v>
          </cell>
          <cell r="Q512">
            <v>0</v>
          </cell>
        </row>
        <row r="513">
          <cell r="A513" t="str">
            <v>А-0011006</v>
          </cell>
          <cell r="B513" t="str">
            <v>Насос Grundfos UPS 40-120 импорт.пр-ва</v>
          </cell>
          <cell r="C513" t="str">
            <v>А-0011006</v>
          </cell>
          <cell r="D513" t="str">
            <v>30.09.2007 0:00:00</v>
          </cell>
          <cell r="E513">
            <v>0</v>
          </cell>
          <cell r="F513">
            <v>0</v>
          </cell>
          <cell r="G513" t="str">
            <v>Нет</v>
          </cell>
          <cell r="H513" t="str">
            <v>Захарян Константин Шаваршович</v>
          </cell>
          <cell r="I513" t="str">
            <v>Участок энергомеханический*</v>
          </cell>
          <cell r="J513">
            <v>18193.75</v>
          </cell>
          <cell r="K513">
            <v>18193.75</v>
          </cell>
          <cell r="L513">
            <v>0</v>
          </cell>
          <cell r="M513">
            <v>0</v>
          </cell>
          <cell r="N513">
            <v>0</v>
          </cell>
          <cell r="O513">
            <v>18193.75</v>
          </cell>
          <cell r="P513">
            <v>18193.75</v>
          </cell>
          <cell r="Q513">
            <v>0</v>
          </cell>
        </row>
        <row r="514">
          <cell r="A514" t="str">
            <v>А-0010815</v>
          </cell>
          <cell r="B514" t="str">
            <v>Насос К45/30</v>
          </cell>
          <cell r="C514" t="str">
            <v>А-0010815</v>
          </cell>
          <cell r="D514" t="str">
            <v>16.01.2006 0:00:00</v>
          </cell>
          <cell r="E514">
            <v>0</v>
          </cell>
          <cell r="F514">
            <v>0</v>
          </cell>
          <cell r="G514" t="str">
            <v>Нет</v>
          </cell>
          <cell r="H514" t="str">
            <v>Захарян Константин Шаваршович</v>
          </cell>
          <cell r="I514" t="str">
            <v>Участок энергомеханический*</v>
          </cell>
          <cell r="J514">
            <v>16398.310000000001</v>
          </cell>
          <cell r="K514">
            <v>16398.310000000001</v>
          </cell>
          <cell r="L514">
            <v>0</v>
          </cell>
          <cell r="M514">
            <v>0</v>
          </cell>
          <cell r="N514">
            <v>16398.310000000001</v>
          </cell>
          <cell r="O514">
            <v>0</v>
          </cell>
          <cell r="P514">
            <v>0</v>
          </cell>
          <cell r="Q514">
            <v>0</v>
          </cell>
        </row>
        <row r="515">
          <cell r="A515">
            <v>15280</v>
          </cell>
          <cell r="B515" t="str">
            <v>Насос фекальный</v>
          </cell>
          <cell r="C515">
            <v>15280</v>
          </cell>
          <cell r="D515" t="str">
            <v>01.03.1981 0:00:00</v>
          </cell>
          <cell r="E515">
            <v>0</v>
          </cell>
          <cell r="F515">
            <v>0</v>
          </cell>
          <cell r="G515" t="str">
            <v>Нет</v>
          </cell>
          <cell r="H515" t="str">
            <v>Захарян Константин Шаваршович</v>
          </cell>
          <cell r="I515" t="str">
            <v>Участок энергомеханический*</v>
          </cell>
          <cell r="J515">
            <v>4601.8100000000004</v>
          </cell>
          <cell r="K515">
            <v>4601.8100000000004</v>
          </cell>
          <cell r="L515">
            <v>0</v>
          </cell>
          <cell r="M515">
            <v>0</v>
          </cell>
          <cell r="N515">
            <v>4601.8100000000004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0</v>
          </cell>
          <cell r="B516" t="str">
            <v>Прессы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46470.87</v>
          </cell>
          <cell r="K516">
            <v>46470.87</v>
          </cell>
          <cell r="L516">
            <v>0</v>
          </cell>
          <cell r="M516">
            <v>0</v>
          </cell>
          <cell r="N516">
            <v>0</v>
          </cell>
          <cell r="O516">
            <v>46470.87</v>
          </cell>
          <cell r="P516">
            <v>46470.87</v>
          </cell>
          <cell r="Q516">
            <v>0</v>
          </cell>
        </row>
        <row r="517">
          <cell r="A517">
            <v>15207</v>
          </cell>
          <cell r="B517" t="str">
            <v>Пресс кривошипный К-115А (ул.Ст.Дадаева Здание модульного типа)</v>
          </cell>
          <cell r="C517">
            <v>15207</v>
          </cell>
          <cell r="D517" t="str">
            <v>01.01.1961 0:00:00</v>
          </cell>
          <cell r="E517">
            <v>0</v>
          </cell>
          <cell r="F517">
            <v>1863</v>
          </cell>
          <cell r="G517" t="str">
            <v>Нет</v>
          </cell>
          <cell r="H517" t="str">
            <v>Горбунов Александр Георгиевич</v>
          </cell>
          <cell r="I517" t="str">
            <v>Бюро материально-технического снабжения*</v>
          </cell>
          <cell r="J517">
            <v>9884.16</v>
          </cell>
          <cell r="K517">
            <v>9884.16</v>
          </cell>
          <cell r="L517">
            <v>0</v>
          </cell>
          <cell r="M517">
            <v>0</v>
          </cell>
          <cell r="N517">
            <v>0</v>
          </cell>
          <cell r="O517">
            <v>9884.16</v>
          </cell>
          <cell r="P517">
            <v>9884.16</v>
          </cell>
          <cell r="Q517">
            <v>0</v>
          </cell>
        </row>
        <row r="518">
          <cell r="A518">
            <v>64039</v>
          </cell>
          <cell r="B518" t="str">
            <v>Пресс-ножницы НВ 52226</v>
          </cell>
          <cell r="C518">
            <v>64039</v>
          </cell>
          <cell r="D518" t="str">
            <v>01.01.1979 0:00:00</v>
          </cell>
          <cell r="E518">
            <v>0</v>
          </cell>
          <cell r="F518">
            <v>177</v>
          </cell>
          <cell r="G518" t="str">
            <v>Нет</v>
          </cell>
          <cell r="H518" t="str">
            <v>Горбунов Александр Георгиевич</v>
          </cell>
          <cell r="I518" t="str">
            <v>Бюро материально-технического снабжения*</v>
          </cell>
          <cell r="J518">
            <v>3854.82</v>
          </cell>
          <cell r="K518">
            <v>3854.82</v>
          </cell>
          <cell r="L518">
            <v>0</v>
          </cell>
          <cell r="M518">
            <v>0</v>
          </cell>
          <cell r="N518">
            <v>0</v>
          </cell>
          <cell r="O518">
            <v>3854.82</v>
          </cell>
          <cell r="P518">
            <v>3854.82</v>
          </cell>
          <cell r="Q518">
            <v>0</v>
          </cell>
        </row>
        <row r="519">
          <cell r="A519" t="str">
            <v>А-0010939</v>
          </cell>
          <cell r="B519" t="str">
            <v>Пресс гидравлический OMA S/N P4966А</v>
          </cell>
          <cell r="C519" t="str">
            <v>А-0010939</v>
          </cell>
          <cell r="D519" t="str">
            <v>08.06.2007 0:00:00</v>
          </cell>
          <cell r="E519">
            <v>0</v>
          </cell>
          <cell r="F519">
            <v>0</v>
          </cell>
          <cell r="G519" t="str">
            <v>Нет</v>
          </cell>
          <cell r="H519" t="str">
            <v>Лузин Сергей Владимирович</v>
          </cell>
          <cell r="I519" t="str">
            <v>Арендатор Сервис Подвески</v>
          </cell>
          <cell r="J519">
            <v>29380</v>
          </cell>
          <cell r="K519">
            <v>29380</v>
          </cell>
          <cell r="L519">
            <v>0</v>
          </cell>
          <cell r="M519">
            <v>0</v>
          </cell>
          <cell r="N519">
            <v>0</v>
          </cell>
          <cell r="O519">
            <v>29380</v>
          </cell>
          <cell r="P519">
            <v>29380</v>
          </cell>
          <cell r="Q519">
            <v>0</v>
          </cell>
        </row>
        <row r="520">
          <cell r="A520">
            <v>64091</v>
          </cell>
          <cell r="B520" t="str">
            <v>Пресс ручной</v>
          </cell>
          <cell r="C520">
            <v>64091</v>
          </cell>
          <cell r="D520" t="str">
            <v>01.01.1985 0:00:00</v>
          </cell>
          <cell r="E520">
            <v>0</v>
          </cell>
          <cell r="F520">
            <v>0</v>
          </cell>
          <cell r="G520" t="str">
            <v>Нет</v>
          </cell>
          <cell r="H520" t="str">
            <v>Горбунов Александр Георгиевич</v>
          </cell>
          <cell r="I520" t="str">
            <v>Бюро материально-технического снабжения*</v>
          </cell>
          <cell r="J520">
            <v>3351.89</v>
          </cell>
          <cell r="K520">
            <v>3351.89</v>
          </cell>
          <cell r="L520">
            <v>0</v>
          </cell>
          <cell r="M520">
            <v>0</v>
          </cell>
          <cell r="N520">
            <v>0</v>
          </cell>
          <cell r="O520">
            <v>3351.89</v>
          </cell>
          <cell r="P520">
            <v>3351.89</v>
          </cell>
          <cell r="Q520">
            <v>0</v>
          </cell>
        </row>
        <row r="521">
          <cell r="A521">
            <v>0</v>
          </cell>
          <cell r="B521" t="str">
            <v>Компрессоры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294631.36</v>
          </cell>
          <cell r="K521">
            <v>286951.34999999998</v>
          </cell>
          <cell r="L521">
            <v>0</v>
          </cell>
          <cell r="M521">
            <v>7680.01</v>
          </cell>
          <cell r="N521">
            <v>49850</v>
          </cell>
          <cell r="O521">
            <v>244781.36</v>
          </cell>
          <cell r="P521">
            <v>244781.36</v>
          </cell>
          <cell r="Q521">
            <v>0</v>
          </cell>
        </row>
        <row r="522">
          <cell r="A522" t="str">
            <v>А-0011301</v>
          </cell>
          <cell r="B522" t="str">
            <v>Компрессор высокого давления 2,2 кВт, 103 л/мин</v>
          </cell>
          <cell r="C522" t="str">
            <v>А-0011301</v>
          </cell>
          <cell r="D522" t="str">
            <v>14.09.2012 15:49:44</v>
          </cell>
          <cell r="E522">
            <v>0</v>
          </cell>
          <cell r="F522">
            <v>1181233</v>
          </cell>
          <cell r="G522" t="str">
            <v>Нет</v>
          </cell>
          <cell r="H522" t="str">
            <v>Першеев Сергей Григорьевич</v>
          </cell>
          <cell r="I522" t="str">
            <v>Цех сервисного обслуживания и ремонта РАВ*</v>
          </cell>
          <cell r="J522">
            <v>122881.36</v>
          </cell>
          <cell r="K522">
            <v>115201.35</v>
          </cell>
          <cell r="L522">
            <v>0</v>
          </cell>
          <cell r="M522">
            <v>7680.01</v>
          </cell>
          <cell r="N522">
            <v>0</v>
          </cell>
          <cell r="O522">
            <v>122881.36</v>
          </cell>
          <cell r="P522">
            <v>122881.36</v>
          </cell>
          <cell r="Q522">
            <v>0</v>
          </cell>
        </row>
        <row r="523">
          <cell r="A523" t="str">
            <v>А-0010783</v>
          </cell>
          <cell r="B523" t="str">
            <v>Компрессор поршневой на ресивере</v>
          </cell>
          <cell r="C523" t="str">
            <v>А-0010783</v>
          </cell>
          <cell r="D523" t="str">
            <v>31.10.2005 0:00:00</v>
          </cell>
          <cell r="E523">
            <v>0</v>
          </cell>
          <cell r="F523">
            <v>0</v>
          </cell>
          <cell r="G523" t="str">
            <v>Нет</v>
          </cell>
          <cell r="H523" t="str">
            <v>Горбунов Александр Георгиевич</v>
          </cell>
          <cell r="I523" t="str">
            <v>Бюро материально-технического снабжения*</v>
          </cell>
          <cell r="J523">
            <v>49850</v>
          </cell>
          <cell r="K523">
            <v>49850</v>
          </cell>
          <cell r="L523">
            <v>0</v>
          </cell>
          <cell r="M523">
            <v>0</v>
          </cell>
          <cell r="N523">
            <v>49850</v>
          </cell>
          <cell r="O523">
            <v>0</v>
          </cell>
          <cell r="P523">
            <v>0</v>
          </cell>
          <cell r="Q523">
            <v>0</v>
          </cell>
        </row>
        <row r="524">
          <cell r="A524" t="str">
            <v>А-0010963</v>
          </cell>
          <cell r="B524" t="str">
            <v>Поршневой компрессор с ресивером W95</v>
          </cell>
          <cell r="C524" t="str">
            <v>А-0010963</v>
          </cell>
          <cell r="D524" t="str">
            <v>08.06.2007 0:00:00</v>
          </cell>
          <cell r="E524">
            <v>0</v>
          </cell>
          <cell r="F524">
            <v>0</v>
          </cell>
          <cell r="G524" t="str">
            <v>Нет</v>
          </cell>
          <cell r="H524" t="str">
            <v>Лузин Сергей Владимирович</v>
          </cell>
          <cell r="I524" t="str">
            <v>Арендатор Сервис Подвески</v>
          </cell>
          <cell r="J524">
            <v>72000</v>
          </cell>
          <cell r="K524">
            <v>72000</v>
          </cell>
          <cell r="L524">
            <v>0</v>
          </cell>
          <cell r="M524">
            <v>0</v>
          </cell>
          <cell r="N524">
            <v>0</v>
          </cell>
          <cell r="O524">
            <v>72000</v>
          </cell>
          <cell r="P524">
            <v>72000</v>
          </cell>
          <cell r="Q524">
            <v>0</v>
          </cell>
        </row>
        <row r="525">
          <cell r="A525" t="str">
            <v>А-0010668</v>
          </cell>
          <cell r="B525" t="str">
            <v>Компрессор гаражный С 416М</v>
          </cell>
          <cell r="C525" t="str">
            <v>А-0010668</v>
          </cell>
          <cell r="D525" t="str">
            <v>28.01.2005 0:00:00</v>
          </cell>
          <cell r="E525">
            <v>0</v>
          </cell>
          <cell r="F525">
            <v>8479</v>
          </cell>
          <cell r="G525" t="str">
            <v>Нет</v>
          </cell>
          <cell r="H525" t="str">
            <v>Першеев Сергей Григорьевич</v>
          </cell>
          <cell r="I525" t="str">
            <v>Цех сервисного обслуживания и ремонта РАВ*</v>
          </cell>
          <cell r="J525">
            <v>49900</v>
          </cell>
          <cell r="K525">
            <v>49900</v>
          </cell>
          <cell r="L525">
            <v>0</v>
          </cell>
          <cell r="M525">
            <v>0</v>
          </cell>
          <cell r="N525">
            <v>0</v>
          </cell>
          <cell r="O525">
            <v>49900</v>
          </cell>
          <cell r="P525">
            <v>49900</v>
          </cell>
          <cell r="Q525">
            <v>0</v>
          </cell>
        </row>
        <row r="526">
          <cell r="A526">
            <v>0</v>
          </cell>
          <cell r="B526" t="str">
            <v>Вентиляции, воздуходувки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240437.29</v>
          </cell>
          <cell r="K526">
            <v>240437.29</v>
          </cell>
          <cell r="L526">
            <v>0</v>
          </cell>
          <cell r="M526">
            <v>0</v>
          </cell>
          <cell r="N526">
            <v>19189.830000000002</v>
          </cell>
          <cell r="O526">
            <v>221247.46</v>
          </cell>
          <cell r="P526">
            <v>221247.46</v>
          </cell>
          <cell r="Q526">
            <v>0</v>
          </cell>
        </row>
        <row r="527">
          <cell r="A527" t="str">
            <v>А-0010573</v>
          </cell>
          <cell r="B527" t="str">
            <v>Блок клапанов приточно-вытяжной вентиляции</v>
          </cell>
          <cell r="C527" t="str">
            <v>А-0010573</v>
          </cell>
          <cell r="D527" t="str">
            <v>30.06.2004 0:00:00</v>
          </cell>
          <cell r="E527">
            <v>0</v>
          </cell>
          <cell r="F527">
            <v>0</v>
          </cell>
          <cell r="G527" t="str">
            <v>Нет</v>
          </cell>
          <cell r="H527" t="str">
            <v>Сафиуллин Аскар Вилевич</v>
          </cell>
          <cell r="I527" t="str">
            <v>Отдел материально-технического снабжения</v>
          </cell>
          <cell r="J527">
            <v>19189.830000000002</v>
          </cell>
          <cell r="K527">
            <v>19189.830000000002</v>
          </cell>
          <cell r="L527">
            <v>0</v>
          </cell>
          <cell r="M527">
            <v>0</v>
          </cell>
          <cell r="N527">
            <v>19189.830000000002</v>
          </cell>
          <cell r="O527">
            <v>0</v>
          </cell>
          <cell r="P527">
            <v>0</v>
          </cell>
          <cell r="Q527">
            <v>0</v>
          </cell>
        </row>
        <row r="528">
          <cell r="A528" t="str">
            <v>А-0011308</v>
          </cell>
          <cell r="B528" t="str">
            <v>Устройство системы вентиляции</v>
          </cell>
          <cell r="C528" t="str">
            <v>А-0011308</v>
          </cell>
          <cell r="D528" t="str">
            <v>31.10.2012 16:26:48</v>
          </cell>
          <cell r="E528">
            <v>0</v>
          </cell>
          <cell r="F528">
            <v>0</v>
          </cell>
          <cell r="G528" t="str">
            <v>Нет</v>
          </cell>
          <cell r="H528" t="str">
            <v>Першеев Сергей Григорьевич</v>
          </cell>
          <cell r="I528" t="str">
            <v>Цех сервисного обслуживания и ремонта РАВ*</v>
          </cell>
          <cell r="J528">
            <v>221247.46</v>
          </cell>
          <cell r="K528">
            <v>221247.46</v>
          </cell>
          <cell r="L528">
            <v>0</v>
          </cell>
          <cell r="M528">
            <v>0</v>
          </cell>
          <cell r="N528">
            <v>0</v>
          </cell>
          <cell r="O528">
            <v>221247.46</v>
          </cell>
          <cell r="P528">
            <v>221247.46</v>
          </cell>
          <cell r="Q528">
            <v>0</v>
          </cell>
        </row>
        <row r="529">
          <cell r="A529">
            <v>0</v>
          </cell>
          <cell r="B529" t="str">
            <v>Прочие МиО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3903104.38</v>
          </cell>
          <cell r="K529">
            <v>3202169.71</v>
          </cell>
          <cell r="L529">
            <v>0</v>
          </cell>
          <cell r="M529">
            <v>314625.67</v>
          </cell>
          <cell r="N529">
            <v>204513.56</v>
          </cell>
          <cell r="O529">
            <v>3698590.82</v>
          </cell>
          <cell r="P529">
            <v>3316817.81</v>
          </cell>
          <cell r="Q529">
            <v>381773.01</v>
          </cell>
        </row>
        <row r="530">
          <cell r="A530" t="str">
            <v>А-0011403</v>
          </cell>
          <cell r="B530" t="str">
            <v>Автоматическое устройство регулирующих заслонок в системе вентиляции</v>
          </cell>
          <cell r="C530" t="str">
            <v>А-0011403</v>
          </cell>
          <cell r="D530" t="str">
            <v>22.08.2013 15:28:48</v>
          </cell>
          <cell r="E530">
            <v>0</v>
          </cell>
          <cell r="F530">
            <v>0</v>
          </cell>
          <cell r="G530" t="str">
            <v>Нет</v>
          </cell>
          <cell r="H530" t="str">
            <v>Першеев Сергей Григорьевич</v>
          </cell>
          <cell r="I530" t="str">
            <v>Цех ремонта ВВТ</v>
          </cell>
          <cell r="J530">
            <v>74258</v>
          </cell>
          <cell r="K530">
            <v>74258</v>
          </cell>
          <cell r="L530">
            <v>0</v>
          </cell>
          <cell r="M530">
            <v>0</v>
          </cell>
          <cell r="N530">
            <v>0</v>
          </cell>
          <cell r="O530">
            <v>74258</v>
          </cell>
          <cell r="P530">
            <v>74258</v>
          </cell>
          <cell r="Q530">
            <v>0</v>
          </cell>
        </row>
        <row r="531">
          <cell r="A531" t="str">
            <v>А-0011281</v>
          </cell>
          <cell r="B531" t="str">
            <v>Система технических средств охраны и пожарной сигнализации</v>
          </cell>
          <cell r="C531" t="str">
            <v>А-0011281</v>
          </cell>
          <cell r="D531" t="str">
            <v>31.07.2011 23:59:59</v>
          </cell>
          <cell r="E531">
            <v>0</v>
          </cell>
          <cell r="F531">
            <v>0</v>
          </cell>
          <cell r="G531" t="str">
            <v>Нет</v>
          </cell>
          <cell r="H531" t="str">
            <v>Жилинский Алексей Анатольевич</v>
          </cell>
          <cell r="I531" t="str">
            <v>Служба режима и безопасности</v>
          </cell>
          <cell r="J531">
            <v>1694915.25</v>
          </cell>
          <cell r="K531">
            <v>1208411.82</v>
          </cell>
          <cell r="L531">
            <v>0</v>
          </cell>
          <cell r="M531">
            <v>188323.92</v>
          </cell>
          <cell r="N531">
            <v>0</v>
          </cell>
          <cell r="O531">
            <v>1694915.25</v>
          </cell>
          <cell r="P531">
            <v>1396735.74</v>
          </cell>
          <cell r="Q531">
            <v>298179.51</v>
          </cell>
        </row>
        <row r="532">
          <cell r="A532" t="str">
            <v>А-0010667</v>
          </cell>
          <cell r="B532" t="str">
            <v>Гильотина</v>
          </cell>
          <cell r="C532" t="str">
            <v>А-0010667</v>
          </cell>
          <cell r="D532" t="str">
            <v>28.01.2005 0:00:00</v>
          </cell>
          <cell r="E532" t="str">
            <v>на участке металлобработки</v>
          </cell>
          <cell r="F532">
            <v>13921</v>
          </cell>
          <cell r="G532" t="str">
            <v>Нет</v>
          </cell>
          <cell r="H532" t="str">
            <v>Захарян Константин Шаваршович</v>
          </cell>
          <cell r="I532" t="str">
            <v>!Участок энергомеханический (Площадка №1)</v>
          </cell>
          <cell r="J532">
            <v>35504.239999999998</v>
          </cell>
          <cell r="K532">
            <v>29784.75</v>
          </cell>
          <cell r="L532">
            <v>0</v>
          </cell>
          <cell r="M532">
            <v>1183.5</v>
          </cell>
          <cell r="N532">
            <v>35504.239999999998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А-0010545</v>
          </cell>
          <cell r="B533" t="str">
            <v>Зачистное устройство (модернизированно под отрезное)</v>
          </cell>
          <cell r="C533" t="str">
            <v>А-0010545</v>
          </cell>
          <cell r="D533" t="str">
            <v>01.06.2004 0:00:00</v>
          </cell>
          <cell r="E533">
            <v>0</v>
          </cell>
          <cell r="F533">
            <v>55666</v>
          </cell>
          <cell r="G533" t="str">
            <v>Нет</v>
          </cell>
          <cell r="H533" t="str">
            <v>Горбунов Александр Георгиевич</v>
          </cell>
          <cell r="I533" t="str">
            <v>Бюро материально-технического снабжения*</v>
          </cell>
          <cell r="J533">
            <v>68199.149999999994</v>
          </cell>
          <cell r="K533">
            <v>62894.18</v>
          </cell>
          <cell r="L533">
            <v>0</v>
          </cell>
          <cell r="M533">
            <v>4546.5600000000004</v>
          </cell>
          <cell r="N533">
            <v>0</v>
          </cell>
          <cell r="O533">
            <v>68199.149999999994</v>
          </cell>
          <cell r="P533">
            <v>67440.740000000005</v>
          </cell>
          <cell r="Q533">
            <v>758.41</v>
          </cell>
        </row>
        <row r="534">
          <cell r="A534">
            <v>15211</v>
          </cell>
          <cell r="B534" t="str">
            <v>Молот пневматический М-4129</v>
          </cell>
          <cell r="C534">
            <v>15211</v>
          </cell>
          <cell r="D534" t="str">
            <v>01.01.1967 0:00:00</v>
          </cell>
          <cell r="E534">
            <v>0</v>
          </cell>
          <cell r="F534">
            <v>0</v>
          </cell>
          <cell r="G534" t="str">
            <v>Нет</v>
          </cell>
          <cell r="H534" t="str">
            <v>Горбунов Александр Георгиевич</v>
          </cell>
          <cell r="I534" t="str">
            <v>Бюро материально-технического снабжения*</v>
          </cell>
          <cell r="J534">
            <v>13047.09</v>
          </cell>
          <cell r="K534">
            <v>13047.09</v>
          </cell>
          <cell r="L534">
            <v>0</v>
          </cell>
          <cell r="M534">
            <v>0</v>
          </cell>
          <cell r="N534">
            <v>0</v>
          </cell>
          <cell r="O534">
            <v>13047.09</v>
          </cell>
          <cell r="P534">
            <v>13047.09</v>
          </cell>
          <cell r="Q534">
            <v>0</v>
          </cell>
        </row>
        <row r="535">
          <cell r="A535" t="str">
            <v>А-0010671</v>
          </cell>
          <cell r="B535" t="str">
            <v>Перфоратор METABO ИНЕ28 Multi</v>
          </cell>
          <cell r="C535" t="str">
            <v>А-0010671</v>
          </cell>
          <cell r="D535" t="str">
            <v>01.07.2005 0:00:00</v>
          </cell>
          <cell r="E535">
            <v>0</v>
          </cell>
          <cell r="F535">
            <v>0</v>
          </cell>
          <cell r="G535" t="str">
            <v>Нет</v>
          </cell>
          <cell r="H535" t="str">
            <v>Горбунов Александр Георгиевич</v>
          </cell>
          <cell r="I535" t="str">
            <v>Бюро материально-технического снабжения*</v>
          </cell>
          <cell r="J535">
            <v>10005</v>
          </cell>
          <cell r="K535">
            <v>10005</v>
          </cell>
          <cell r="L535">
            <v>0</v>
          </cell>
          <cell r="M535">
            <v>0</v>
          </cell>
          <cell r="N535">
            <v>0</v>
          </cell>
          <cell r="O535">
            <v>10005</v>
          </cell>
          <cell r="P535">
            <v>10005</v>
          </cell>
          <cell r="Q535">
            <v>0</v>
          </cell>
        </row>
        <row r="536">
          <cell r="A536" t="str">
            <v>А-0010771</v>
          </cell>
          <cell r="B536" t="str">
            <v>Портативный плазменный аппарат Мультиплаз-2500</v>
          </cell>
          <cell r="C536" t="str">
            <v>А-0010771</v>
          </cell>
          <cell r="D536" t="str">
            <v>30.09.2005 0:00:00</v>
          </cell>
          <cell r="E536">
            <v>0</v>
          </cell>
          <cell r="F536">
            <v>50185</v>
          </cell>
          <cell r="G536" t="str">
            <v>Нет</v>
          </cell>
          <cell r="H536" t="str">
            <v>Горбунов Александр Георгиевич</v>
          </cell>
          <cell r="I536" t="str">
            <v>Бюро материально-технического снабжения*</v>
          </cell>
          <cell r="J536">
            <v>33813.56</v>
          </cell>
          <cell r="K536">
            <v>33813.56</v>
          </cell>
          <cell r="L536">
            <v>0</v>
          </cell>
          <cell r="M536">
            <v>0</v>
          </cell>
          <cell r="N536">
            <v>0</v>
          </cell>
          <cell r="O536">
            <v>33813.56</v>
          </cell>
          <cell r="P536">
            <v>33813.56</v>
          </cell>
          <cell r="Q536">
            <v>0</v>
          </cell>
        </row>
        <row r="537">
          <cell r="A537" t="str">
            <v>А-0010665</v>
          </cell>
          <cell r="B537" t="str">
            <v>Штамп ( к штамповочному прессу) (ул.Ст.Дадаева Здание модульного типа)</v>
          </cell>
          <cell r="C537" t="str">
            <v>А-0010665</v>
          </cell>
          <cell r="D537" t="str">
            <v>28.01.2005 0:00:00</v>
          </cell>
          <cell r="E537">
            <v>0</v>
          </cell>
          <cell r="F537">
            <v>0</v>
          </cell>
          <cell r="G537" t="str">
            <v>Нет</v>
          </cell>
          <cell r="H537" t="str">
            <v>Горбунов Александр Георгиевич</v>
          </cell>
          <cell r="I537" t="str">
            <v>Бюро материально-технического снабжения*</v>
          </cell>
          <cell r="J537">
            <v>42370</v>
          </cell>
          <cell r="K537">
            <v>35543.89</v>
          </cell>
          <cell r="L537">
            <v>0</v>
          </cell>
          <cell r="M537">
            <v>2824.68</v>
          </cell>
          <cell r="N537">
            <v>0</v>
          </cell>
          <cell r="O537">
            <v>42370</v>
          </cell>
          <cell r="P537">
            <v>38368.57</v>
          </cell>
          <cell r="Q537">
            <v>4001.43</v>
          </cell>
        </row>
        <row r="538">
          <cell r="A538" t="str">
            <v>А-0010933</v>
          </cell>
          <cell r="B538" t="str">
            <v>Маслоотсос "АОДЕ" 090</v>
          </cell>
          <cell r="C538" t="str">
            <v>А-0010933</v>
          </cell>
          <cell r="D538" t="str">
            <v>08.06.2007 0:00:00</v>
          </cell>
          <cell r="E538">
            <v>0</v>
          </cell>
          <cell r="F538">
            <v>0</v>
          </cell>
          <cell r="G538" t="str">
            <v>Нет</v>
          </cell>
          <cell r="H538" t="str">
            <v>Лузин Сергей Владимирович</v>
          </cell>
          <cell r="I538" t="str">
            <v>Арендатор Сервис Подвески</v>
          </cell>
          <cell r="J538">
            <v>10850</v>
          </cell>
          <cell r="K538">
            <v>10850</v>
          </cell>
          <cell r="L538">
            <v>0</v>
          </cell>
          <cell r="M538">
            <v>0</v>
          </cell>
          <cell r="N538">
            <v>0</v>
          </cell>
          <cell r="O538">
            <v>10850</v>
          </cell>
          <cell r="P538">
            <v>10850</v>
          </cell>
          <cell r="Q538">
            <v>0</v>
          </cell>
        </row>
        <row r="539">
          <cell r="A539" t="str">
            <v>А-0010568</v>
          </cell>
          <cell r="B539" t="str">
            <v>Агрегат пылестружкоулавливающий</v>
          </cell>
          <cell r="C539" t="str">
            <v>А-0010568</v>
          </cell>
          <cell r="D539" t="str">
            <v>30.06.2004 0:00:00</v>
          </cell>
          <cell r="E539">
            <v>0</v>
          </cell>
          <cell r="F539">
            <v>0</v>
          </cell>
          <cell r="G539" t="str">
            <v>Нет</v>
          </cell>
          <cell r="H539" t="str">
            <v>Горбунов Александр Георгиевич</v>
          </cell>
          <cell r="I539" t="str">
            <v>Управление</v>
          </cell>
          <cell r="J539">
            <v>11495.76</v>
          </cell>
          <cell r="K539">
            <v>11495.76</v>
          </cell>
          <cell r="L539">
            <v>0</v>
          </cell>
          <cell r="M539">
            <v>0</v>
          </cell>
          <cell r="N539">
            <v>0</v>
          </cell>
          <cell r="O539">
            <v>11495.76</v>
          </cell>
          <cell r="P539">
            <v>11495.76</v>
          </cell>
          <cell r="Q539">
            <v>0</v>
          </cell>
        </row>
        <row r="540">
          <cell r="A540" t="str">
            <v>А-0010840</v>
          </cell>
          <cell r="B540" t="str">
            <v>Оборудование для утилизации отходов</v>
          </cell>
          <cell r="C540" t="str">
            <v>А-0010840</v>
          </cell>
          <cell r="D540" t="str">
            <v>01.11.2006 0:00:00</v>
          </cell>
          <cell r="E540">
            <v>0</v>
          </cell>
          <cell r="F540">
            <v>0</v>
          </cell>
          <cell r="G540" t="str">
            <v>Нет</v>
          </cell>
          <cell r="H540" t="str">
            <v>Горбунов Александр Георгиевич</v>
          </cell>
          <cell r="I540" t="str">
            <v>Бюро материально-технического снабжения*</v>
          </cell>
          <cell r="J540">
            <v>876200</v>
          </cell>
          <cell r="K540">
            <v>803183.11</v>
          </cell>
          <cell r="L540">
            <v>0</v>
          </cell>
          <cell r="M540">
            <v>73016.89</v>
          </cell>
          <cell r="N540">
            <v>0</v>
          </cell>
          <cell r="O540">
            <v>876200</v>
          </cell>
          <cell r="P540">
            <v>876200</v>
          </cell>
          <cell r="Q540">
            <v>0</v>
          </cell>
        </row>
        <row r="541">
          <cell r="A541" t="str">
            <v>А-0010570</v>
          </cell>
          <cell r="B541" t="str">
            <v>Оребренные теплообменники</v>
          </cell>
          <cell r="C541" t="str">
            <v>А-0010570</v>
          </cell>
          <cell r="D541" t="str">
            <v>30.06.2004 0:00:00</v>
          </cell>
          <cell r="E541">
            <v>0</v>
          </cell>
          <cell r="F541">
            <v>0</v>
          </cell>
          <cell r="G541" t="str">
            <v>Нет</v>
          </cell>
          <cell r="H541" t="str">
            <v>Сафиуллин Аскар Вилевич</v>
          </cell>
          <cell r="I541" t="str">
            <v>Отдел материально-технического снабжения</v>
          </cell>
          <cell r="J541">
            <v>18474.57</v>
          </cell>
          <cell r="K541">
            <v>18474.57</v>
          </cell>
          <cell r="L541">
            <v>0</v>
          </cell>
          <cell r="M541">
            <v>0</v>
          </cell>
          <cell r="N541">
            <v>18474.57</v>
          </cell>
          <cell r="O541">
            <v>0</v>
          </cell>
          <cell r="P541">
            <v>0</v>
          </cell>
          <cell r="Q541">
            <v>0</v>
          </cell>
        </row>
        <row r="542">
          <cell r="A542" t="str">
            <v>А-0010571</v>
          </cell>
          <cell r="B542" t="str">
            <v>Оребренные теплообменники</v>
          </cell>
          <cell r="C542" t="str">
            <v>А-0010571</v>
          </cell>
          <cell r="D542" t="str">
            <v>30.06.2004 0:00:00</v>
          </cell>
          <cell r="E542">
            <v>0</v>
          </cell>
          <cell r="F542">
            <v>0</v>
          </cell>
          <cell r="G542" t="str">
            <v>Нет</v>
          </cell>
          <cell r="H542" t="str">
            <v>Сафиуллин Аскар Вилевич</v>
          </cell>
          <cell r="I542" t="str">
            <v>Отдел материально-технического снабжения</v>
          </cell>
          <cell r="J542">
            <v>18474.580000000002</v>
          </cell>
          <cell r="K542">
            <v>18474.580000000002</v>
          </cell>
          <cell r="L542">
            <v>0</v>
          </cell>
          <cell r="M542">
            <v>0</v>
          </cell>
          <cell r="N542">
            <v>18474.580000000002</v>
          </cell>
          <cell r="O542">
            <v>0</v>
          </cell>
          <cell r="P542">
            <v>0</v>
          </cell>
          <cell r="Q542">
            <v>0</v>
          </cell>
        </row>
        <row r="543">
          <cell r="A543" t="str">
            <v>А-0010577</v>
          </cell>
          <cell r="B543" t="str">
            <v>Оребренные теплообменники</v>
          </cell>
          <cell r="C543" t="str">
            <v>А-0010577</v>
          </cell>
          <cell r="D543" t="str">
            <v>30.06.2004 0:00:00</v>
          </cell>
          <cell r="E543">
            <v>0</v>
          </cell>
          <cell r="F543">
            <v>0</v>
          </cell>
          <cell r="G543" t="str">
            <v>Нет</v>
          </cell>
          <cell r="H543" t="str">
            <v>Сафиуллин Аскар Вилевич</v>
          </cell>
          <cell r="I543" t="str">
            <v>Отдел материально-технического снабжения</v>
          </cell>
          <cell r="J543">
            <v>15703.39</v>
          </cell>
          <cell r="K543">
            <v>15703.39</v>
          </cell>
          <cell r="L543">
            <v>0</v>
          </cell>
          <cell r="M543">
            <v>0</v>
          </cell>
          <cell r="N543">
            <v>15703.39</v>
          </cell>
          <cell r="O543">
            <v>0</v>
          </cell>
          <cell r="P543">
            <v>0</v>
          </cell>
          <cell r="Q543">
            <v>0</v>
          </cell>
        </row>
        <row r="544">
          <cell r="A544" t="str">
            <v>А-0001057</v>
          </cell>
          <cell r="B544" t="str">
            <v>Оребренные теплообменники</v>
          </cell>
          <cell r="C544" t="str">
            <v>А-0001057</v>
          </cell>
          <cell r="D544" t="str">
            <v>30.06.2004 0:00:00</v>
          </cell>
          <cell r="E544">
            <v>0</v>
          </cell>
          <cell r="F544">
            <v>0</v>
          </cell>
          <cell r="G544" t="str">
            <v>Нет</v>
          </cell>
          <cell r="H544" t="str">
            <v>Сафиуллин Аскар Вилевич</v>
          </cell>
          <cell r="I544" t="str">
            <v>Отдел материально-технического снабжения</v>
          </cell>
          <cell r="J544">
            <v>15703.39</v>
          </cell>
          <cell r="K544">
            <v>15703.39</v>
          </cell>
          <cell r="L544">
            <v>0</v>
          </cell>
          <cell r="M544">
            <v>0</v>
          </cell>
          <cell r="N544">
            <v>15703.39</v>
          </cell>
          <cell r="O544">
            <v>0</v>
          </cell>
          <cell r="P544">
            <v>0</v>
          </cell>
          <cell r="Q544">
            <v>0</v>
          </cell>
        </row>
        <row r="545">
          <cell r="A545" t="str">
            <v>А-0010579</v>
          </cell>
          <cell r="B545" t="str">
            <v>Шкаф управления сушильной камеры</v>
          </cell>
          <cell r="C545" t="str">
            <v>А-0010579</v>
          </cell>
          <cell r="D545" t="str">
            <v>30.06.2004 0:00:00</v>
          </cell>
          <cell r="E545">
            <v>0</v>
          </cell>
          <cell r="F545">
            <v>0</v>
          </cell>
          <cell r="G545" t="str">
            <v>Нет</v>
          </cell>
          <cell r="H545" t="str">
            <v>Сафиуллин Аскар Вилевич</v>
          </cell>
          <cell r="I545" t="str">
            <v>Отдел материально-технического снабжения</v>
          </cell>
          <cell r="J545">
            <v>25053.39</v>
          </cell>
          <cell r="K545">
            <v>25053.39</v>
          </cell>
          <cell r="L545">
            <v>0</v>
          </cell>
          <cell r="M545">
            <v>0</v>
          </cell>
          <cell r="N545">
            <v>25053.39</v>
          </cell>
          <cell r="O545">
            <v>0</v>
          </cell>
          <cell r="P545">
            <v>0</v>
          </cell>
          <cell r="Q545">
            <v>0</v>
          </cell>
        </row>
        <row r="546">
          <cell r="A546">
            <v>21398</v>
          </cell>
          <cell r="B546" t="str">
            <v>Дробеструйная установка</v>
          </cell>
          <cell r="C546">
            <v>21398</v>
          </cell>
          <cell r="D546" t="str">
            <v>01.10.1974 0:00:00</v>
          </cell>
          <cell r="E546">
            <v>0</v>
          </cell>
          <cell r="F546">
            <v>0</v>
          </cell>
          <cell r="G546" t="str">
            <v>Нет</v>
          </cell>
          <cell r="H546" t="str">
            <v>Першеев Сергей Григорьевич</v>
          </cell>
          <cell r="I546" t="str">
            <v>Цех сервисного обслуживания и ремонта РАВ*</v>
          </cell>
          <cell r="J546">
            <v>1792.73</v>
          </cell>
          <cell r="K546">
            <v>1792.73</v>
          </cell>
          <cell r="L546">
            <v>0</v>
          </cell>
          <cell r="M546">
            <v>0</v>
          </cell>
          <cell r="N546">
            <v>0</v>
          </cell>
          <cell r="O546">
            <v>1792.73</v>
          </cell>
          <cell r="P546">
            <v>1792.73</v>
          </cell>
          <cell r="Q546">
            <v>0</v>
          </cell>
        </row>
        <row r="547">
          <cell r="A547" t="str">
            <v>А-0000003</v>
          </cell>
          <cell r="B547" t="str">
            <v>Строп 4СК 16т L-3.6м</v>
          </cell>
          <cell r="C547" t="str">
            <v>А-0000003</v>
          </cell>
          <cell r="D547" t="str">
            <v>23.04.2002 0:00:00</v>
          </cell>
          <cell r="E547">
            <v>0</v>
          </cell>
          <cell r="F547">
            <v>0</v>
          </cell>
          <cell r="G547" t="str">
            <v>Нет</v>
          </cell>
          <cell r="H547" t="str">
            <v>Першеев Сергей Григорьевич</v>
          </cell>
          <cell r="I547" t="str">
            <v>Цех сервисного обслуживания и ремонта РАВ*</v>
          </cell>
          <cell r="J547">
            <v>11369.26</v>
          </cell>
          <cell r="K547">
            <v>11369.26</v>
          </cell>
          <cell r="L547">
            <v>0</v>
          </cell>
          <cell r="M547">
            <v>0</v>
          </cell>
          <cell r="N547">
            <v>0</v>
          </cell>
          <cell r="O547">
            <v>11369.26</v>
          </cell>
          <cell r="P547">
            <v>11369.26</v>
          </cell>
          <cell r="Q547">
            <v>0</v>
          </cell>
        </row>
        <row r="548">
          <cell r="A548">
            <v>14461</v>
          </cell>
          <cell r="B548" t="str">
            <v>Агрегат ВАКС-4,5-30</v>
          </cell>
          <cell r="C548">
            <v>14461</v>
          </cell>
          <cell r="D548" t="str">
            <v>01.06.1986 0:00:00</v>
          </cell>
          <cell r="E548">
            <v>0</v>
          </cell>
          <cell r="F548">
            <v>0</v>
          </cell>
          <cell r="G548" t="str">
            <v>Нет</v>
          </cell>
          <cell r="H548" t="str">
            <v>Першеев Сергей Григорьевич</v>
          </cell>
          <cell r="I548" t="str">
            <v>Цех сервисного обслуживания и ремонта РАВ*</v>
          </cell>
          <cell r="J548">
            <v>13594.31</v>
          </cell>
          <cell r="K548">
            <v>13594.31</v>
          </cell>
          <cell r="L548">
            <v>0</v>
          </cell>
          <cell r="M548">
            <v>0</v>
          </cell>
          <cell r="N548">
            <v>0</v>
          </cell>
          <cell r="O548">
            <v>13594.31</v>
          </cell>
          <cell r="P548">
            <v>13594.31</v>
          </cell>
          <cell r="Q548">
            <v>0</v>
          </cell>
        </row>
        <row r="549">
          <cell r="A549">
            <v>66810</v>
          </cell>
          <cell r="B549" t="str">
            <v>Учебно тренировочный комплекс (проверка ячеек) УТК-3</v>
          </cell>
          <cell r="C549">
            <v>66810</v>
          </cell>
          <cell r="D549" t="str">
            <v>01.01.1988 0:00:00</v>
          </cell>
          <cell r="E549">
            <v>0</v>
          </cell>
          <cell r="F549">
            <v>0</v>
          </cell>
          <cell r="G549" t="str">
            <v>Нет</v>
          </cell>
          <cell r="H549" t="str">
            <v>Першеев Сергей Григорьевич</v>
          </cell>
          <cell r="I549" t="str">
            <v>Цех сервисного обслуживания и ремонта РАВ*</v>
          </cell>
          <cell r="J549">
            <v>376508.15999999997</v>
          </cell>
          <cell r="K549">
            <v>376508.15999999997</v>
          </cell>
          <cell r="L549">
            <v>0</v>
          </cell>
          <cell r="M549">
            <v>0</v>
          </cell>
          <cell r="N549">
            <v>0</v>
          </cell>
          <cell r="O549">
            <v>376508.15999999997</v>
          </cell>
          <cell r="P549">
            <v>376508.15999999997</v>
          </cell>
          <cell r="Q549">
            <v>0</v>
          </cell>
        </row>
        <row r="550">
          <cell r="A550" t="str">
            <v>А-0010821</v>
          </cell>
          <cell r="B550" t="str">
            <v>Сепаратор СЦ 1,5</v>
          </cell>
          <cell r="C550" t="str">
            <v>А-0010821</v>
          </cell>
          <cell r="D550" t="str">
            <v>03.04.2006 0:00:00</v>
          </cell>
          <cell r="E550">
            <v>0</v>
          </cell>
          <cell r="F550">
            <v>0</v>
          </cell>
          <cell r="G550" t="str">
            <v>Нет</v>
          </cell>
          <cell r="H550" t="str">
            <v>Сафиуллин Аскар Вилевич</v>
          </cell>
          <cell r="I550" t="str">
            <v>Отдел материально-технического снабжения</v>
          </cell>
          <cell r="J550">
            <v>75600</v>
          </cell>
          <cell r="K550">
            <v>75600</v>
          </cell>
          <cell r="L550">
            <v>0</v>
          </cell>
          <cell r="M550">
            <v>0</v>
          </cell>
          <cell r="N550">
            <v>75600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 t="str">
            <v>А-0011457</v>
          </cell>
          <cell r="B551" t="str">
            <v>Шкаф зарядно-разрядный ЗУ-З</v>
          </cell>
          <cell r="C551" t="str">
            <v>А-0011457</v>
          </cell>
          <cell r="D551" t="str">
            <v>01.11.2016 0:00:00</v>
          </cell>
          <cell r="E551">
            <v>0</v>
          </cell>
          <cell r="F551">
            <v>73</v>
          </cell>
          <cell r="G551" t="str">
            <v>Нет</v>
          </cell>
          <cell r="H551" t="str">
            <v>Першеев Сергей Григорьевич</v>
          </cell>
          <cell r="I551" t="str">
            <v>Цех сервисного обслуживания и ремонта РАВ*</v>
          </cell>
          <cell r="J551">
            <v>61627.12</v>
          </cell>
          <cell r="K551">
            <v>13133.64</v>
          </cell>
          <cell r="L551">
            <v>0</v>
          </cell>
          <cell r="M551">
            <v>12123.36</v>
          </cell>
          <cell r="N551">
            <v>0</v>
          </cell>
          <cell r="O551">
            <v>61627.12</v>
          </cell>
          <cell r="P551">
            <v>25257</v>
          </cell>
          <cell r="Q551">
            <v>36370.120000000003</v>
          </cell>
        </row>
        <row r="552">
          <cell r="A552" t="str">
            <v>А-0010598</v>
          </cell>
          <cell r="B552" t="str">
            <v>Кондиционер</v>
          </cell>
          <cell r="C552" t="str">
            <v>А-0010598</v>
          </cell>
          <cell r="D552" t="str">
            <v>27.08.2004 0:00:00</v>
          </cell>
          <cell r="E552">
            <v>0</v>
          </cell>
          <cell r="F552">
            <v>0</v>
          </cell>
          <cell r="G552" t="str">
            <v>Нет</v>
          </cell>
          <cell r="H552" t="str">
            <v>Горбунов Александр Георгиевич</v>
          </cell>
          <cell r="I552" t="str">
            <v>Управление</v>
          </cell>
          <cell r="J552">
            <v>41038</v>
          </cell>
          <cell r="K552">
            <v>41038</v>
          </cell>
          <cell r="L552">
            <v>0</v>
          </cell>
          <cell r="M552">
            <v>0</v>
          </cell>
          <cell r="N552">
            <v>0</v>
          </cell>
          <cell r="O552">
            <v>41038</v>
          </cell>
          <cell r="P552">
            <v>41038</v>
          </cell>
          <cell r="Q552">
            <v>0</v>
          </cell>
        </row>
        <row r="553">
          <cell r="A553">
            <v>36</v>
          </cell>
          <cell r="B553" t="str">
            <v>Электродвигатель асинхр.АН-82-40М5 МК3-х фазн.</v>
          </cell>
          <cell r="C553">
            <v>36</v>
          </cell>
          <cell r="D553" t="str">
            <v>01.12.2001 0:00:00</v>
          </cell>
          <cell r="E553">
            <v>0</v>
          </cell>
          <cell r="F553">
            <v>0</v>
          </cell>
          <cell r="G553" t="str">
            <v>Нет</v>
          </cell>
          <cell r="H553" t="str">
            <v>Горбунов Александр Георгиевич</v>
          </cell>
          <cell r="I553" t="str">
            <v>Бюро материально-технического снабжения*</v>
          </cell>
          <cell r="J553">
            <v>24333.33</v>
          </cell>
          <cell r="K553">
            <v>24333.33</v>
          </cell>
          <cell r="L553">
            <v>0</v>
          </cell>
          <cell r="M553">
            <v>0</v>
          </cell>
          <cell r="N553">
            <v>0</v>
          </cell>
          <cell r="O553">
            <v>24333.33</v>
          </cell>
          <cell r="P553">
            <v>24333.33</v>
          </cell>
          <cell r="Q553">
            <v>0</v>
          </cell>
        </row>
        <row r="554">
          <cell r="A554" t="str">
            <v>А-0010885</v>
          </cell>
          <cell r="B554" t="str">
            <v>Мотор-редуктор мч63-31,5, 5-52-1-2-уз</v>
          </cell>
          <cell r="C554" t="str">
            <v>А-0010885</v>
          </cell>
          <cell r="D554" t="str">
            <v>31.12.2006 0:00:00</v>
          </cell>
          <cell r="E554">
            <v>0</v>
          </cell>
          <cell r="F554">
            <v>0</v>
          </cell>
          <cell r="G554" t="str">
            <v>Нет</v>
          </cell>
          <cell r="H554" t="str">
            <v>Горбунов Александр Георгиевич</v>
          </cell>
          <cell r="I554" t="str">
            <v>Бюро материально-технического снабжения*</v>
          </cell>
          <cell r="J554">
            <v>15237.29</v>
          </cell>
          <cell r="K554">
            <v>15237.29</v>
          </cell>
          <cell r="L554">
            <v>0</v>
          </cell>
          <cell r="M554">
            <v>0</v>
          </cell>
          <cell r="N554">
            <v>0</v>
          </cell>
          <cell r="O554">
            <v>15237.29</v>
          </cell>
          <cell r="P554">
            <v>15237.29</v>
          </cell>
          <cell r="Q554">
            <v>0</v>
          </cell>
        </row>
        <row r="555">
          <cell r="A555">
            <v>16733</v>
          </cell>
          <cell r="B555" t="str">
            <v>Установка В1-8</v>
          </cell>
          <cell r="C555">
            <v>16733</v>
          </cell>
          <cell r="D555" t="str">
            <v>01.01.1982 0:00:00</v>
          </cell>
          <cell r="E555">
            <v>0</v>
          </cell>
          <cell r="F555">
            <v>1470</v>
          </cell>
          <cell r="G555" t="str">
            <v>Нет</v>
          </cell>
          <cell r="H555" t="str">
            <v>Горбунов Александр Георгиевич</v>
          </cell>
          <cell r="I555" t="str">
            <v>Бюро материально-технического снабжения*</v>
          </cell>
          <cell r="J555">
            <v>6048.89</v>
          </cell>
          <cell r="K555">
            <v>6048.89</v>
          </cell>
          <cell r="L555">
            <v>0</v>
          </cell>
          <cell r="M555">
            <v>0</v>
          </cell>
          <cell r="N555">
            <v>0</v>
          </cell>
          <cell r="O555">
            <v>6048.89</v>
          </cell>
          <cell r="P555">
            <v>6048.89</v>
          </cell>
          <cell r="Q555">
            <v>0</v>
          </cell>
        </row>
        <row r="556">
          <cell r="A556" t="str">
            <v>А-0010323</v>
          </cell>
          <cell r="B556" t="str">
            <v>Трансформатор ТСЗ 63/380/230 (ул.Ст.Дадаева 55 Задание АПК 1эт. агрегатная)</v>
          </cell>
          <cell r="C556" t="str">
            <v>А-0010323</v>
          </cell>
          <cell r="D556" t="str">
            <v>23.12.2003 0:00:00</v>
          </cell>
          <cell r="E556">
            <v>0</v>
          </cell>
          <cell r="F556">
            <v>0</v>
          </cell>
          <cell r="G556" t="str">
            <v>Нет</v>
          </cell>
          <cell r="H556" t="str">
            <v>Захарян Константин Шаваршович</v>
          </cell>
          <cell r="I556" t="str">
            <v>Участок энергомеханический*</v>
          </cell>
          <cell r="J556">
            <v>52316.67</v>
          </cell>
          <cell r="K556">
            <v>52316.67</v>
          </cell>
          <cell r="L556">
            <v>0</v>
          </cell>
          <cell r="M556">
            <v>0</v>
          </cell>
          <cell r="N556">
            <v>0</v>
          </cell>
          <cell r="O556">
            <v>52316.67</v>
          </cell>
          <cell r="P556">
            <v>52316.67</v>
          </cell>
          <cell r="Q556">
            <v>0</v>
          </cell>
        </row>
        <row r="557">
          <cell r="A557" t="str">
            <v>А-0011420</v>
          </cell>
          <cell r="B557" t="str">
            <v>Машина посудомоечная  Amika 60X</v>
          </cell>
          <cell r="C557" t="str">
            <v>А-0011420</v>
          </cell>
          <cell r="D557" t="str">
            <v>30.09.2015 0:00:00</v>
          </cell>
          <cell r="E557">
            <v>0</v>
          </cell>
          <cell r="F557" t="str">
            <v>1523814(MI)</v>
          </cell>
          <cell r="G557" t="str">
            <v>Нет</v>
          </cell>
          <cell r="H557" t="str">
            <v>Горбунов Александр Георгиевич</v>
          </cell>
          <cell r="I557" t="str">
            <v>Бюро материально-технического снабжения*</v>
          </cell>
          <cell r="J557">
            <v>84500.37</v>
          </cell>
          <cell r="K557">
            <v>37401.75</v>
          </cell>
          <cell r="L557">
            <v>0</v>
          </cell>
          <cell r="M557">
            <v>16623</v>
          </cell>
          <cell r="N557">
            <v>0</v>
          </cell>
          <cell r="O557">
            <v>84500.37</v>
          </cell>
          <cell r="P557">
            <v>54024.75</v>
          </cell>
          <cell r="Q557">
            <v>30475.62</v>
          </cell>
        </row>
        <row r="558">
          <cell r="A558" t="str">
            <v>А-0011407</v>
          </cell>
          <cell r="B558" t="str">
            <v>Система пожарной сигнализации (ул. С.Дадаева 55)</v>
          </cell>
          <cell r="C558" t="str">
            <v>А-0011407</v>
          </cell>
          <cell r="D558" t="str">
            <v>28.08.2014 16:12:08</v>
          </cell>
          <cell r="E558">
            <v>0</v>
          </cell>
          <cell r="F558">
            <v>0</v>
          </cell>
          <cell r="G558" t="str">
            <v>Нет</v>
          </cell>
          <cell r="H558" t="str">
            <v>Назаренко Геннадий Анатольевич</v>
          </cell>
          <cell r="I558" t="str">
            <v>Службы главного инженера - заместителя исполнительного директора по производству</v>
          </cell>
          <cell r="J558">
            <v>81250.880000000005</v>
          </cell>
          <cell r="K558">
            <v>53279.199999999997</v>
          </cell>
          <cell r="L558">
            <v>0</v>
          </cell>
          <cell r="M558">
            <v>15983.76</v>
          </cell>
          <cell r="N558">
            <v>0</v>
          </cell>
          <cell r="O558">
            <v>81250.880000000005</v>
          </cell>
          <cell r="P558">
            <v>69262.960000000006</v>
          </cell>
          <cell r="Q558">
            <v>11987.92</v>
          </cell>
        </row>
        <row r="559">
          <cell r="A559" t="str">
            <v>А-0011408</v>
          </cell>
          <cell r="B559" t="str">
            <v>Комплекс средства защиты информации (сертифицирован ФСТЭК) "Соната АВ"  модель 3Б</v>
          </cell>
          <cell r="C559" t="str">
            <v>А-0011408</v>
          </cell>
          <cell r="D559" t="str">
            <v>24.10.2014 0:00:00</v>
          </cell>
          <cell r="E559">
            <v>0</v>
          </cell>
          <cell r="F559">
            <v>3050705126</v>
          </cell>
          <cell r="G559" t="str">
            <v>Нет</v>
          </cell>
          <cell r="H559" t="str">
            <v>Росянок Александр Анатольевич</v>
          </cell>
          <cell r="I559" t="str">
            <v>Служба режима и безопасности</v>
          </cell>
          <cell r="J559">
            <v>70270</v>
          </cell>
          <cell r="K559">
            <v>70270</v>
          </cell>
          <cell r="L559">
            <v>0</v>
          </cell>
          <cell r="M559">
            <v>0</v>
          </cell>
          <cell r="N559">
            <v>0</v>
          </cell>
          <cell r="O559">
            <v>70270</v>
          </cell>
          <cell r="P559">
            <v>70270</v>
          </cell>
          <cell r="Q559">
            <v>0</v>
          </cell>
        </row>
        <row r="560">
          <cell r="A560" t="str">
            <v>А-0010689</v>
          </cell>
          <cell r="B560" t="str">
            <v>Наконечник для АТР -4100, АТР-8019</v>
          </cell>
          <cell r="C560" t="str">
            <v>А-0010689</v>
          </cell>
          <cell r="D560" t="str">
            <v>30.09.2005 0:00:00</v>
          </cell>
          <cell r="E560">
            <v>0</v>
          </cell>
          <cell r="F560">
            <v>9234</v>
          </cell>
          <cell r="G560" t="str">
            <v>Нет</v>
          </cell>
          <cell r="H560" t="str">
            <v>Горбунов Александр Георгиевич</v>
          </cell>
          <cell r="I560" t="str">
            <v>Бюро материально-технического снабжения*</v>
          </cell>
          <cell r="J560">
            <v>23550</v>
          </cell>
          <cell r="K560">
            <v>23550</v>
          </cell>
          <cell r="L560">
            <v>0</v>
          </cell>
          <cell r="M560">
            <v>0</v>
          </cell>
          <cell r="N560">
            <v>0</v>
          </cell>
          <cell r="O560">
            <v>23550</v>
          </cell>
          <cell r="P560">
            <v>23550</v>
          </cell>
          <cell r="Q560">
            <v>0</v>
          </cell>
        </row>
        <row r="561">
          <cell r="A561">
            <v>0</v>
          </cell>
          <cell r="B561" t="str">
            <v>Стенды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2499907.9</v>
          </cell>
          <cell r="K561">
            <v>2499907.9</v>
          </cell>
          <cell r="L561">
            <v>0</v>
          </cell>
          <cell r="M561">
            <v>0</v>
          </cell>
          <cell r="N561">
            <v>0</v>
          </cell>
          <cell r="O561">
            <v>2499907.9</v>
          </cell>
          <cell r="P561">
            <v>2499907.9</v>
          </cell>
          <cell r="Q561">
            <v>0</v>
          </cell>
        </row>
        <row r="562">
          <cell r="A562" t="str">
            <v>А-0010602</v>
          </cell>
          <cell r="B562" t="str">
            <v>Автоматизированный тестовый комплекс "Синица" (Стенд для ремонта цифровых и цифроаналогичных ячеек)</v>
          </cell>
          <cell r="C562" t="str">
            <v>А-0010602</v>
          </cell>
          <cell r="D562" t="str">
            <v>30.09.2004 0:00:00</v>
          </cell>
          <cell r="E562">
            <v>0</v>
          </cell>
          <cell r="F562">
            <v>0</v>
          </cell>
          <cell r="G562" t="str">
            <v>Нет</v>
          </cell>
          <cell r="H562" t="str">
            <v>Першеев Сергей Григорьевич</v>
          </cell>
          <cell r="I562" t="str">
            <v>Цех сервисного обслуживания и ремонта РАВ*</v>
          </cell>
          <cell r="J562">
            <v>2300000</v>
          </cell>
          <cell r="K562">
            <v>2300000</v>
          </cell>
          <cell r="L562">
            <v>0</v>
          </cell>
          <cell r="M562">
            <v>0</v>
          </cell>
          <cell r="N562">
            <v>0</v>
          </cell>
          <cell r="O562">
            <v>2300000</v>
          </cell>
          <cell r="P562">
            <v>2300000</v>
          </cell>
          <cell r="Q562">
            <v>0</v>
          </cell>
        </row>
        <row r="563">
          <cell r="A563">
            <v>66036</v>
          </cell>
          <cell r="B563" t="str">
            <v>Стенд РТО МР-123</v>
          </cell>
          <cell r="C563">
            <v>66036</v>
          </cell>
          <cell r="D563" t="str">
            <v>01.01.1990 0:00:00</v>
          </cell>
          <cell r="E563">
            <v>0</v>
          </cell>
          <cell r="F563">
            <v>0</v>
          </cell>
          <cell r="G563" t="str">
            <v>Нет</v>
          </cell>
          <cell r="H563" t="str">
            <v>Першеев Сергей Григорьевич</v>
          </cell>
          <cell r="I563" t="str">
            <v>Цех сервисного обслуживания и ремонта РАВ*</v>
          </cell>
          <cell r="J563">
            <v>199907.9</v>
          </cell>
          <cell r="K563">
            <v>199907.9</v>
          </cell>
          <cell r="L563">
            <v>0</v>
          </cell>
          <cell r="M563">
            <v>0</v>
          </cell>
          <cell r="N563">
            <v>0</v>
          </cell>
          <cell r="O563">
            <v>199907.9</v>
          </cell>
          <cell r="P563">
            <v>199907.9</v>
          </cell>
          <cell r="Q563">
            <v>0</v>
          </cell>
        </row>
        <row r="564">
          <cell r="A564">
            <v>0</v>
          </cell>
          <cell r="B564" t="str">
            <v>Краны, электротали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620720.22</v>
          </cell>
          <cell r="K564">
            <v>620720.22</v>
          </cell>
          <cell r="L564">
            <v>0</v>
          </cell>
          <cell r="M564">
            <v>0</v>
          </cell>
          <cell r="N564">
            <v>111162.41</v>
          </cell>
          <cell r="O564">
            <v>509557.81</v>
          </cell>
          <cell r="P564">
            <v>509557.81</v>
          </cell>
          <cell r="Q564">
            <v>0</v>
          </cell>
        </row>
        <row r="565">
          <cell r="A565" t="str">
            <v>А-0010534</v>
          </cell>
          <cell r="B565" t="str">
            <v>Тележка грузовая кран-балки (ул.Ст.Дадева 54 Модульный цех)</v>
          </cell>
          <cell r="C565" t="str">
            <v>А-0010534</v>
          </cell>
          <cell r="D565" t="str">
            <v>30.04.2004 0:00:00</v>
          </cell>
          <cell r="E565">
            <v>0</v>
          </cell>
          <cell r="F565">
            <v>0</v>
          </cell>
          <cell r="G565" t="str">
            <v>Нет</v>
          </cell>
          <cell r="H565" t="str">
            <v>Горбунов Александр Георгиевич</v>
          </cell>
          <cell r="I565" t="str">
            <v>Бюро материально-технического снабжения*</v>
          </cell>
          <cell r="J565">
            <v>33600</v>
          </cell>
          <cell r="K565">
            <v>33600</v>
          </cell>
          <cell r="L565">
            <v>0</v>
          </cell>
          <cell r="M565">
            <v>0</v>
          </cell>
          <cell r="N565">
            <v>33600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 t="str">
            <v>А-0010535</v>
          </cell>
          <cell r="B566" t="str">
            <v>Тележка грузовая кран-балки (ул.Ст.Дадева 54 Модульный цех)</v>
          </cell>
          <cell r="C566" t="str">
            <v>А-0010535</v>
          </cell>
          <cell r="D566" t="str">
            <v>30.04.2004 0:00:00</v>
          </cell>
          <cell r="E566">
            <v>0</v>
          </cell>
          <cell r="F566">
            <v>0</v>
          </cell>
          <cell r="G566" t="str">
            <v>Нет</v>
          </cell>
          <cell r="H566" t="str">
            <v>Горбунов Александр Георгиевич</v>
          </cell>
          <cell r="I566" t="str">
            <v>Бюро материально-технического снабжения*</v>
          </cell>
          <cell r="J566">
            <v>33600</v>
          </cell>
          <cell r="K566">
            <v>33600</v>
          </cell>
          <cell r="L566">
            <v>0</v>
          </cell>
          <cell r="M566">
            <v>0</v>
          </cell>
          <cell r="N566">
            <v>33600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 t="str">
            <v>А-0010818</v>
          </cell>
          <cell r="B567" t="str">
            <v>Кран козловой с талью электрической ТЭ2ООП-5111-03 (п. Прегольский Склад автошин)</v>
          </cell>
          <cell r="C567" t="str">
            <v>А-0010818</v>
          </cell>
          <cell r="D567" t="str">
            <v>09.01.2006 0:00:00</v>
          </cell>
          <cell r="E567" t="str">
            <v>Старое название Таль электрическая ТЭ2ООП-5111 200172</v>
          </cell>
          <cell r="F567">
            <v>4072</v>
          </cell>
          <cell r="G567" t="str">
            <v>Нет</v>
          </cell>
          <cell r="H567" t="str">
            <v>Горбунов Александр Георгиевич</v>
          </cell>
          <cell r="I567" t="str">
            <v>Бюро материально-технического снабжения*</v>
          </cell>
          <cell r="J567">
            <v>42203.39</v>
          </cell>
          <cell r="K567">
            <v>42203.39</v>
          </cell>
          <cell r="L567">
            <v>0</v>
          </cell>
          <cell r="M567">
            <v>0</v>
          </cell>
          <cell r="N567">
            <v>0</v>
          </cell>
          <cell r="O567">
            <v>42203.39</v>
          </cell>
          <cell r="P567">
            <v>42203.39</v>
          </cell>
          <cell r="Q567">
            <v>0</v>
          </cell>
        </row>
        <row r="568">
          <cell r="A568" t="str">
            <v>А-0010670</v>
          </cell>
          <cell r="B568" t="str">
            <v>Таль с укосиной ТЭ-200-51120 2т.</v>
          </cell>
          <cell r="C568" t="str">
            <v>А-0010670</v>
          </cell>
          <cell r="D568" t="str">
            <v>01.07.2005 0:00:00</v>
          </cell>
          <cell r="E568" t="str">
            <v>старое название Укосина с талью</v>
          </cell>
          <cell r="F568">
            <v>168082</v>
          </cell>
          <cell r="G568" t="str">
            <v>Нет</v>
          </cell>
          <cell r="H568" t="str">
            <v>Захарян Константин Шаваршович</v>
          </cell>
          <cell r="I568" t="str">
            <v>Участок энергомеханический*</v>
          </cell>
          <cell r="J568">
            <v>29000</v>
          </cell>
          <cell r="K568">
            <v>29000</v>
          </cell>
          <cell r="L568">
            <v>0</v>
          </cell>
          <cell r="M568">
            <v>0</v>
          </cell>
          <cell r="N568">
            <v>29000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15469</v>
          </cell>
          <cell r="B569" t="str">
            <v>Таль электрическая  с кран-балкой ТЭ-200-51120-00, 2т.</v>
          </cell>
          <cell r="C569">
            <v>15469</v>
          </cell>
          <cell r="D569" t="str">
            <v>01.01.1990 0:00:00</v>
          </cell>
          <cell r="E569" t="str">
            <v>старое название Электроталь с кран.укосиной ТЭ-050-7112043 3,2т</v>
          </cell>
          <cell r="F569">
            <v>10836</v>
          </cell>
          <cell r="G569" t="str">
            <v>Нет</v>
          </cell>
          <cell r="H569" t="str">
            <v>Захарян Константин Шаваршович</v>
          </cell>
          <cell r="I569" t="str">
            <v>Участок энергомеханический*</v>
          </cell>
          <cell r="J569">
            <v>8631.8700000000008</v>
          </cell>
          <cell r="K569">
            <v>8631.8700000000008</v>
          </cell>
          <cell r="L569">
            <v>0</v>
          </cell>
          <cell r="M569">
            <v>0</v>
          </cell>
          <cell r="N569">
            <v>8631.8700000000008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15281</v>
          </cell>
          <cell r="B570" t="str">
            <v>Кран мостовой с талью электрической ТЭ320-51120-01 3,2т.</v>
          </cell>
          <cell r="C570">
            <v>15281</v>
          </cell>
          <cell r="D570" t="str">
            <v>01.10.1981 0:00:00</v>
          </cell>
          <cell r="E570" t="str">
            <v>старое название Кран мостовой электрический ТЭ320-51120-01</v>
          </cell>
          <cell r="F570">
            <v>0</v>
          </cell>
          <cell r="G570" t="str">
            <v>Нет</v>
          </cell>
          <cell r="H570" t="str">
            <v>Першеев Сергей Григорьевич</v>
          </cell>
          <cell r="I570" t="str">
            <v>Цех сервисного обслуживания и ремонта РАВ*</v>
          </cell>
          <cell r="J570">
            <v>3977.86</v>
          </cell>
          <cell r="K570">
            <v>3977.86</v>
          </cell>
          <cell r="L570">
            <v>0</v>
          </cell>
          <cell r="M570">
            <v>0</v>
          </cell>
          <cell r="N570">
            <v>0</v>
          </cell>
          <cell r="O570">
            <v>3977.86</v>
          </cell>
          <cell r="P570">
            <v>3977.86</v>
          </cell>
          <cell r="Q570">
            <v>0</v>
          </cell>
        </row>
        <row r="571">
          <cell r="A571">
            <v>15468</v>
          </cell>
          <cell r="B571" t="str">
            <v>Таль электрическая с кран-балкой ТЭ-200, 2т. (ул. Ст.Дадаева 55 Цех РЭВ)</v>
          </cell>
          <cell r="C571">
            <v>15468</v>
          </cell>
          <cell r="D571" t="str">
            <v>01.08.1989 0:00:00</v>
          </cell>
          <cell r="E571" t="str">
            <v>старое название Электроталь ТЭ-320-51120 3,2т</v>
          </cell>
          <cell r="F571">
            <v>78122</v>
          </cell>
          <cell r="G571" t="str">
            <v>Нет</v>
          </cell>
          <cell r="H571" t="str">
            <v>Горбунов Александр Георгиевич</v>
          </cell>
          <cell r="I571" t="str">
            <v>Бюро материально-технического снабжения*</v>
          </cell>
          <cell r="J571">
            <v>4629.38</v>
          </cell>
          <cell r="K571">
            <v>4629.38</v>
          </cell>
          <cell r="L571">
            <v>0</v>
          </cell>
          <cell r="M571">
            <v>0</v>
          </cell>
          <cell r="N571">
            <v>0</v>
          </cell>
          <cell r="O571">
            <v>4629.38</v>
          </cell>
          <cell r="P571">
            <v>4629.38</v>
          </cell>
          <cell r="Q571">
            <v>0</v>
          </cell>
        </row>
        <row r="572">
          <cell r="A572">
            <v>15463</v>
          </cell>
          <cell r="B572" t="str">
            <v>Таль электрическая В091М-ИГ1405.12/4 (Цепной электротельфер) 0,125 т.</v>
          </cell>
          <cell r="C572">
            <v>15463</v>
          </cell>
          <cell r="D572" t="str">
            <v>01.09.1988 0:00:00</v>
          </cell>
          <cell r="E572" t="str">
            <v>старое название Электротельфер 0,125т (балкакран)</v>
          </cell>
          <cell r="F572">
            <v>8409190</v>
          </cell>
          <cell r="G572" t="str">
            <v>Нет</v>
          </cell>
          <cell r="H572" t="str">
            <v>Захарян Константин Шаваршович</v>
          </cell>
          <cell r="I572" t="str">
            <v>Участок энергомеханический*</v>
          </cell>
          <cell r="J572">
            <v>5359.61</v>
          </cell>
          <cell r="K572">
            <v>5359.61</v>
          </cell>
          <cell r="L572">
            <v>0</v>
          </cell>
          <cell r="M572">
            <v>0</v>
          </cell>
          <cell r="N572">
            <v>0</v>
          </cell>
          <cell r="O572">
            <v>5359.61</v>
          </cell>
          <cell r="P572">
            <v>5359.61</v>
          </cell>
          <cell r="Q572">
            <v>0</v>
          </cell>
        </row>
        <row r="573">
          <cell r="A573">
            <v>15329</v>
          </cell>
          <cell r="B573" t="str">
            <v>Таль электрическая с консольный краном  ТЭ-025, 0,25 т</v>
          </cell>
          <cell r="C573">
            <v>15329</v>
          </cell>
          <cell r="D573" t="str">
            <v>01.01.1990 0:00:00</v>
          </cell>
          <cell r="E573" t="str">
            <v>старое название Консольный кран (Таль электрическая  ТЭ-050-711)</v>
          </cell>
          <cell r="F573">
            <v>0</v>
          </cell>
          <cell r="G573" t="str">
            <v>Нет</v>
          </cell>
          <cell r="H573" t="str">
            <v>Першеев Сергей Григорьевич</v>
          </cell>
          <cell r="I573" t="str">
            <v>Цех сервисного обслуживания и ремонта РАВ*</v>
          </cell>
          <cell r="J573">
            <v>2446.2800000000002</v>
          </cell>
          <cell r="K573">
            <v>2446.2800000000002</v>
          </cell>
          <cell r="L573">
            <v>0</v>
          </cell>
          <cell r="M573">
            <v>0</v>
          </cell>
          <cell r="N573">
            <v>0</v>
          </cell>
          <cell r="O573">
            <v>2446.2800000000002</v>
          </cell>
          <cell r="P573">
            <v>2446.2800000000002</v>
          </cell>
          <cell r="Q573">
            <v>0</v>
          </cell>
        </row>
        <row r="574">
          <cell r="A574">
            <v>15239</v>
          </cell>
          <cell r="B574" t="str">
            <v>Кран электрический мостовой 2-х ферменный 7,5 т.</v>
          </cell>
          <cell r="C574">
            <v>15239</v>
          </cell>
          <cell r="D574" t="str">
            <v>01.01.1971 0:00:00</v>
          </cell>
          <cell r="E574">
            <v>0</v>
          </cell>
          <cell r="F574">
            <v>0</v>
          </cell>
          <cell r="G574" t="str">
            <v>Нет</v>
          </cell>
          <cell r="H574" t="str">
            <v>Першеев Сергей Григорьевич</v>
          </cell>
          <cell r="I574" t="str">
            <v>Цех сервисного обслуживания и ремонта РАВ*</v>
          </cell>
          <cell r="J574">
            <v>419929.22</v>
          </cell>
          <cell r="K574">
            <v>419929.22</v>
          </cell>
          <cell r="L574">
            <v>0</v>
          </cell>
          <cell r="M574">
            <v>0</v>
          </cell>
          <cell r="N574">
            <v>0</v>
          </cell>
          <cell r="O574">
            <v>419929.22</v>
          </cell>
          <cell r="P574">
            <v>419929.22</v>
          </cell>
          <cell r="Q574">
            <v>0</v>
          </cell>
        </row>
        <row r="575">
          <cell r="A575">
            <v>15413</v>
          </cell>
          <cell r="B575" t="str">
            <v>Кран мостовой электр. импорт. пр-ва 1,5 т.</v>
          </cell>
          <cell r="C575">
            <v>15413</v>
          </cell>
          <cell r="D575" t="str">
            <v>01.01.1990 0:00:00</v>
          </cell>
          <cell r="E575">
            <v>0</v>
          </cell>
          <cell r="F575">
            <v>0</v>
          </cell>
          <cell r="G575" t="str">
            <v>Нет</v>
          </cell>
          <cell r="H575" t="str">
            <v>Першеев Сергей Григорьевич</v>
          </cell>
          <cell r="I575" t="str">
            <v>Цех сервисного обслуживания и ремонта РАВ*</v>
          </cell>
          <cell r="J575">
            <v>1144.1400000000001</v>
          </cell>
          <cell r="K575">
            <v>1144.1400000000001</v>
          </cell>
          <cell r="L575">
            <v>0</v>
          </cell>
          <cell r="M575">
            <v>0</v>
          </cell>
          <cell r="N575">
            <v>0</v>
          </cell>
          <cell r="O575">
            <v>1144.1400000000001</v>
          </cell>
          <cell r="P575">
            <v>1144.1400000000001</v>
          </cell>
          <cell r="Q575">
            <v>0</v>
          </cell>
        </row>
        <row r="576">
          <cell r="A576">
            <v>15466</v>
          </cell>
          <cell r="B576" t="str">
            <v>Таль электрическая ТЭ200-51120-01, 2т</v>
          </cell>
          <cell r="C576">
            <v>15466</v>
          </cell>
          <cell r="D576" t="str">
            <v>01.12.1988 0:00:00</v>
          </cell>
          <cell r="E576" t="str">
            <v>старое название Электроталь ТЭ-200 - 51170</v>
          </cell>
          <cell r="F576">
            <v>1008</v>
          </cell>
          <cell r="G576" t="str">
            <v>Нет</v>
          </cell>
          <cell r="H576" t="str">
            <v>Першеев Сергей Григорьевич</v>
          </cell>
          <cell r="I576" t="str">
            <v>Цех сервисного обслуживания и ремонта РАВ*</v>
          </cell>
          <cell r="J576">
            <v>2857.2</v>
          </cell>
          <cell r="K576">
            <v>2857.2</v>
          </cell>
          <cell r="L576">
            <v>0</v>
          </cell>
          <cell r="M576">
            <v>0</v>
          </cell>
          <cell r="N576">
            <v>0</v>
          </cell>
          <cell r="O576">
            <v>2857.2</v>
          </cell>
          <cell r="P576">
            <v>2857.2</v>
          </cell>
          <cell r="Q576">
            <v>0</v>
          </cell>
        </row>
        <row r="577">
          <cell r="A577">
            <v>15423</v>
          </cell>
          <cell r="B577" t="str">
            <v>Таль электрическая ТЭ200-51120-01, 2т</v>
          </cell>
          <cell r="C577">
            <v>15423</v>
          </cell>
          <cell r="D577" t="str">
            <v>01.01.1960 0:00:00</v>
          </cell>
          <cell r="E577" t="str">
            <v>старое название Электротельфер ТЭ200-51120</v>
          </cell>
          <cell r="F577">
            <v>5567</v>
          </cell>
          <cell r="G577" t="str">
            <v>Нет</v>
          </cell>
          <cell r="H577" t="str">
            <v>Першеев Сергей Григорьевич</v>
          </cell>
          <cell r="I577" t="str">
            <v>Цех сервисного обслуживания и ремонта РАВ*</v>
          </cell>
          <cell r="J577">
            <v>1876.76</v>
          </cell>
          <cell r="K577">
            <v>1876.76</v>
          </cell>
          <cell r="L577">
            <v>0</v>
          </cell>
          <cell r="M577">
            <v>0</v>
          </cell>
          <cell r="N577">
            <v>0</v>
          </cell>
          <cell r="O577">
            <v>1876.76</v>
          </cell>
          <cell r="P577">
            <v>1876.76</v>
          </cell>
          <cell r="Q577">
            <v>0</v>
          </cell>
        </row>
        <row r="578">
          <cell r="A578">
            <v>15457</v>
          </cell>
          <cell r="B578" t="str">
            <v>Таль электрическая с кранбалкой ТЭ-050-71120-01 0,5т.</v>
          </cell>
          <cell r="C578">
            <v>15457</v>
          </cell>
          <cell r="D578" t="str">
            <v>01.12.1984 0:00:00</v>
          </cell>
          <cell r="E578" t="str">
            <v>Таль 0,5т</v>
          </cell>
          <cell r="F578">
            <v>14809</v>
          </cell>
          <cell r="G578" t="str">
            <v>Нет</v>
          </cell>
          <cell r="H578" t="str">
            <v>Першеев Сергей Григорьевич</v>
          </cell>
          <cell r="I578" t="str">
            <v>Цех сервисного обслуживания и ремонта РАВ*</v>
          </cell>
          <cell r="J578">
            <v>1811.58</v>
          </cell>
          <cell r="K578">
            <v>1811.58</v>
          </cell>
          <cell r="L578">
            <v>0</v>
          </cell>
          <cell r="M578">
            <v>0</v>
          </cell>
          <cell r="N578">
            <v>0</v>
          </cell>
          <cell r="O578">
            <v>1811.58</v>
          </cell>
          <cell r="P578">
            <v>1811.58</v>
          </cell>
          <cell r="Q578">
            <v>0</v>
          </cell>
        </row>
        <row r="579">
          <cell r="A579">
            <v>15454</v>
          </cell>
          <cell r="B579" t="str">
            <v>Таль электрическая с кран-балкой ТЭ-320-52120, 3,2 т.</v>
          </cell>
          <cell r="C579">
            <v>15454</v>
          </cell>
          <cell r="D579" t="str">
            <v>01.05.1984 0:00:00</v>
          </cell>
          <cell r="E579" t="str">
            <v>старое название Таль 3,2т</v>
          </cell>
          <cell r="F579">
            <v>3560</v>
          </cell>
          <cell r="G579" t="str">
            <v>Нет</v>
          </cell>
          <cell r="H579" t="str">
            <v>Першеев Сергей Григорьевич</v>
          </cell>
          <cell r="I579" t="str">
            <v>Цех сервисного обслуживания и ремонта РАВ*</v>
          </cell>
          <cell r="J579">
            <v>5937.43</v>
          </cell>
          <cell r="K579">
            <v>5937.43</v>
          </cell>
          <cell r="L579">
            <v>0</v>
          </cell>
          <cell r="M579">
            <v>0</v>
          </cell>
          <cell r="N579">
            <v>0</v>
          </cell>
          <cell r="O579">
            <v>5937.43</v>
          </cell>
          <cell r="P579">
            <v>5937.43</v>
          </cell>
          <cell r="Q579">
            <v>0</v>
          </cell>
        </row>
        <row r="580">
          <cell r="A580">
            <v>15464</v>
          </cell>
          <cell r="B580" t="str">
            <v>Таль электрическая с кранбалкой ТЭ-511, 1т.</v>
          </cell>
          <cell r="C580">
            <v>15464</v>
          </cell>
          <cell r="D580" t="str">
            <v>01.11.1988 0:00:00</v>
          </cell>
          <cell r="E580" t="str">
            <v>старое название Электротельфер импортный 1т</v>
          </cell>
          <cell r="F580">
            <v>0</v>
          </cell>
          <cell r="G580" t="str">
            <v>Нет</v>
          </cell>
          <cell r="H580" t="str">
            <v>Захарян Константин Шаваршович</v>
          </cell>
          <cell r="I580" t="str">
            <v>Участок энергомеханический*</v>
          </cell>
          <cell r="J580">
            <v>6276.42</v>
          </cell>
          <cell r="K580">
            <v>6276.42</v>
          </cell>
          <cell r="L580">
            <v>0</v>
          </cell>
          <cell r="M580">
            <v>0</v>
          </cell>
          <cell r="N580">
            <v>0</v>
          </cell>
          <cell r="O580">
            <v>6276.42</v>
          </cell>
          <cell r="P580">
            <v>6276.42</v>
          </cell>
          <cell r="Q580">
            <v>0</v>
          </cell>
        </row>
        <row r="581">
          <cell r="A581">
            <v>15425</v>
          </cell>
          <cell r="B581" t="str">
            <v>Таль электрическая  с кран-балкой ТЭ-100-511, 1т.</v>
          </cell>
          <cell r="C581">
            <v>15425</v>
          </cell>
          <cell r="D581" t="str">
            <v>01.11.1984 0:00:00</v>
          </cell>
          <cell r="E581" t="str">
            <v>старое название Кранбалка 1 т(Таль электрическая с кранбалкой) ТЭ-100-511</v>
          </cell>
          <cell r="F581">
            <v>122554</v>
          </cell>
          <cell r="G581" t="str">
            <v>Нет</v>
          </cell>
          <cell r="H581" t="str">
            <v>Захарян Константин Шаваршович</v>
          </cell>
          <cell r="I581" t="str">
            <v>Участок энергомеханический*</v>
          </cell>
          <cell r="J581">
            <v>4776.29</v>
          </cell>
          <cell r="K581">
            <v>4776.29</v>
          </cell>
          <cell r="L581">
            <v>0</v>
          </cell>
          <cell r="M581">
            <v>0</v>
          </cell>
          <cell r="N581">
            <v>0</v>
          </cell>
          <cell r="O581">
            <v>4776.29</v>
          </cell>
          <cell r="P581">
            <v>4776.29</v>
          </cell>
          <cell r="Q581">
            <v>0</v>
          </cell>
        </row>
        <row r="582">
          <cell r="A582">
            <v>15456</v>
          </cell>
          <cell r="B582" t="str">
            <v>Таль электрическая ТЭ200-51120-00, 2т. (ул.Ст.Даддаева 55 Модульный цех)</v>
          </cell>
          <cell r="C582">
            <v>15456</v>
          </cell>
          <cell r="D582" t="str">
            <v>01.12.1984 0:00:00</v>
          </cell>
          <cell r="E582" t="str">
            <v>Кранбалка 1 т для выгрузки мусора(Таль электрическая с кранбалкой) Кранбалка 1 т для выгрузки мусора(Таль электрическая с кранбалкой) старое название Кранбалка 1 т для выгрузки мусора(Таль электрическая с кранбалкой) ТЭ-200-51120-00</v>
          </cell>
          <cell r="F582">
            <v>158063</v>
          </cell>
          <cell r="G582" t="str">
            <v>Нет</v>
          </cell>
          <cell r="H582" t="str">
            <v>Горбунов Александр Георгиевич</v>
          </cell>
          <cell r="I582" t="str">
            <v>Бюро материально-технического снабжения*</v>
          </cell>
          <cell r="J582">
            <v>6332.25</v>
          </cell>
          <cell r="K582">
            <v>6332.25</v>
          </cell>
          <cell r="L582">
            <v>0</v>
          </cell>
          <cell r="M582">
            <v>0</v>
          </cell>
          <cell r="N582">
            <v>0</v>
          </cell>
          <cell r="O582">
            <v>6332.25</v>
          </cell>
          <cell r="P582">
            <v>6332.25</v>
          </cell>
          <cell r="Q582">
            <v>0</v>
          </cell>
        </row>
        <row r="583">
          <cell r="A583">
            <v>15455</v>
          </cell>
          <cell r="B583" t="str">
            <v>Таль электрическая с кранбалкой ТЭ-100-5112-01, 1т.</v>
          </cell>
          <cell r="C583">
            <v>15455</v>
          </cell>
          <cell r="D583" t="str">
            <v>01.12.1984 0:00:00</v>
          </cell>
          <cell r="E583" t="str">
            <v>старое название Кранбалка 1 т для выгрузки шлака(Таль электрическая с кранбалкой) ТЭ-200-511</v>
          </cell>
          <cell r="F583">
            <v>0</v>
          </cell>
          <cell r="G583" t="str">
            <v>Нет</v>
          </cell>
          <cell r="H583" t="str">
            <v>Захарян Константин Шаваршович</v>
          </cell>
          <cell r="I583" t="str">
            <v>Участок энергомеханический*</v>
          </cell>
          <cell r="J583">
            <v>6330.54</v>
          </cell>
          <cell r="K583">
            <v>6330.54</v>
          </cell>
          <cell r="L583">
            <v>0</v>
          </cell>
          <cell r="M583">
            <v>0</v>
          </cell>
          <cell r="N583">
            <v>6330.54</v>
          </cell>
          <cell r="O583">
            <v>0</v>
          </cell>
          <cell r="P583">
            <v>0</v>
          </cell>
          <cell r="Q583">
            <v>0</v>
          </cell>
        </row>
        <row r="584">
          <cell r="A584">
            <v>0</v>
          </cell>
          <cell r="B584" t="str">
            <v>Земельные участки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88956219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88956219</v>
          </cell>
          <cell r="P584">
            <v>0</v>
          </cell>
          <cell r="Q584">
            <v>88956219</v>
          </cell>
        </row>
        <row r="585">
          <cell r="A585">
            <v>0</v>
          </cell>
          <cell r="B585" t="str">
            <v>Земля_Дадаева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42491728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42491728</v>
          </cell>
          <cell r="P585">
            <v>0</v>
          </cell>
          <cell r="Q585">
            <v>42491728</v>
          </cell>
        </row>
        <row r="586">
          <cell r="A586" t="str">
            <v>А-0011285</v>
          </cell>
          <cell r="B586" t="str">
            <v>Земля КН 39:15:131923:778 площ.1491 кв.м. ст.Дадаева 55 (Цех РЭВ)</v>
          </cell>
          <cell r="C586" t="str">
            <v>А-0011285</v>
          </cell>
          <cell r="D586" t="str">
            <v>16.07.2012 13:49:06</v>
          </cell>
          <cell r="E586" t="str">
            <v>39-АБ 066739 от 16.07.2012г.</v>
          </cell>
          <cell r="F586" t="str">
            <v>39:15:131923:778</v>
          </cell>
          <cell r="G586" t="str">
            <v>Да</v>
          </cell>
          <cell r="H586" t="str">
            <v>Захарян Константин Шаваршович</v>
          </cell>
          <cell r="I586" t="str">
            <v>Участок энергомеханический*</v>
          </cell>
          <cell r="J586">
            <v>3598451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3598451</v>
          </cell>
          <cell r="P586">
            <v>0</v>
          </cell>
          <cell r="Q586">
            <v>3598451</v>
          </cell>
        </row>
        <row r="587">
          <cell r="A587" t="str">
            <v>А-0011286</v>
          </cell>
          <cell r="B587" t="str">
            <v>Земля КН 39:15:131923:777 площ.1534 кв.м. ст.Дадаева 55 (Здание модульного типа)</v>
          </cell>
          <cell r="C587" t="str">
            <v>А-0011286</v>
          </cell>
          <cell r="D587" t="str">
            <v>16.07.2012 0:00:00</v>
          </cell>
          <cell r="E587" t="str">
            <v>39-АБ 066741 от 16.07.2012г.</v>
          </cell>
          <cell r="F587" t="str">
            <v>39:15:131923:777</v>
          </cell>
          <cell r="G587" t="str">
            <v>Да</v>
          </cell>
          <cell r="H587" t="str">
            <v>Захарян Константин Шаваршович</v>
          </cell>
          <cell r="I587" t="str">
            <v>Участок энергомеханический*</v>
          </cell>
          <cell r="J587">
            <v>3701797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3701797</v>
          </cell>
          <cell r="P587">
            <v>0</v>
          </cell>
          <cell r="Q587">
            <v>3701797</v>
          </cell>
        </row>
        <row r="588">
          <cell r="A588" t="str">
            <v>А-0011287</v>
          </cell>
          <cell r="B588" t="str">
            <v>Земля КН 39:15:131923:776  площ.72 кв.м. ст.Дадаева 55 (Убежище)</v>
          </cell>
          <cell r="C588" t="str">
            <v>А-0011287</v>
          </cell>
          <cell r="D588" t="str">
            <v>16.07.2012 13:49:07</v>
          </cell>
          <cell r="E588" t="str">
            <v>39-АБ 066740 от 16.07.2012г.</v>
          </cell>
          <cell r="F588" t="str">
            <v>39:15:131923:776</v>
          </cell>
          <cell r="G588" t="str">
            <v>Да</v>
          </cell>
          <cell r="H588" t="str">
            <v>Захарян Константин Шаваршович</v>
          </cell>
          <cell r="I588" t="str">
            <v>Участок энергомеханический*</v>
          </cell>
          <cell r="J588">
            <v>188044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188044</v>
          </cell>
          <cell r="P588">
            <v>0</v>
          </cell>
          <cell r="Q588">
            <v>188044</v>
          </cell>
        </row>
        <row r="589">
          <cell r="A589" t="str">
            <v>А-0011288</v>
          </cell>
          <cell r="B589" t="str">
            <v>Земля КН 39:15:131923:774  площ.2610 кв.м. ст.Дадаева 55</v>
          </cell>
          <cell r="C589" t="str">
            <v>А-0011288</v>
          </cell>
          <cell r="D589" t="str">
            <v>16.07.2012 13:49:08</v>
          </cell>
          <cell r="E589" t="str">
            <v>39-АБ 066851 от 16.07.2012г.</v>
          </cell>
          <cell r="F589" t="str">
            <v>39:15:131923:774</v>
          </cell>
          <cell r="G589" t="str">
            <v>Да</v>
          </cell>
          <cell r="H589" t="str">
            <v>Захарян Константин Шаваршович</v>
          </cell>
          <cell r="I589" t="str">
            <v>Участок энергомеханический*</v>
          </cell>
          <cell r="J589">
            <v>6287843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6287843</v>
          </cell>
          <cell r="P589">
            <v>0</v>
          </cell>
          <cell r="Q589">
            <v>6287843</v>
          </cell>
        </row>
        <row r="590">
          <cell r="A590" t="str">
            <v>А-0011290</v>
          </cell>
          <cell r="B590" t="str">
            <v>Земля КН 39:15:131923:775  площ.7877 кв.м. ст.Дадаева 55 (Здание АПК)</v>
          </cell>
          <cell r="C590" t="str">
            <v>А-0011290</v>
          </cell>
          <cell r="D590" t="str">
            <v>16.07.2012 0:00:00</v>
          </cell>
          <cell r="E590" t="str">
            <v>39-АБ 066853 от 16.07.2012г.</v>
          </cell>
          <cell r="F590" t="str">
            <v>39:15:131923:775</v>
          </cell>
          <cell r="G590" t="str">
            <v>Да</v>
          </cell>
          <cell r="H590" t="str">
            <v>Захарян Константин Шаваршович</v>
          </cell>
          <cell r="I590" t="str">
            <v>Участок энергомеханический*</v>
          </cell>
          <cell r="J590">
            <v>18946487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18946487</v>
          </cell>
          <cell r="P590">
            <v>0</v>
          </cell>
          <cell r="Q590">
            <v>18946487</v>
          </cell>
        </row>
        <row r="591">
          <cell r="A591" t="str">
            <v>А-0011397</v>
          </cell>
          <cell r="B591" t="str">
            <v>Земля КН 39:15:131923:812  площ.1184 кв.м. ст.Дадаева 55</v>
          </cell>
          <cell r="C591" t="str">
            <v>А-0011397</v>
          </cell>
          <cell r="D591" t="str">
            <v>04.04.2013 14:48:38</v>
          </cell>
          <cell r="E591" t="str">
            <v>39-АБ 166624 от 03.04.2013г.</v>
          </cell>
          <cell r="F591" t="str">
            <v>39:15:131923:812</v>
          </cell>
          <cell r="G591" t="str">
            <v>Да</v>
          </cell>
          <cell r="H591" t="str">
            <v>Захарян Константин Шаваршович</v>
          </cell>
          <cell r="I591" t="str">
            <v>Участок энергомеханический*</v>
          </cell>
          <cell r="J591">
            <v>2865000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2865000</v>
          </cell>
          <cell r="P591">
            <v>0</v>
          </cell>
          <cell r="Q591">
            <v>2865000</v>
          </cell>
        </row>
        <row r="592">
          <cell r="A592" t="str">
            <v>А-0011398</v>
          </cell>
          <cell r="B592" t="str">
            <v>Земля КН 39:15:131923:813  площ.2862 кв.м. ст.Дадаева 55</v>
          </cell>
          <cell r="C592" t="str">
            <v>А-0011398</v>
          </cell>
          <cell r="D592" t="str">
            <v>04.04.2013 14:48:39</v>
          </cell>
          <cell r="E592" t="str">
            <v>39-АБ 166623 от 03.04.2013г.</v>
          </cell>
          <cell r="F592" t="str">
            <v>39:15:131923:813</v>
          </cell>
          <cell r="G592" t="str">
            <v>Да</v>
          </cell>
          <cell r="H592" t="str">
            <v>Захарян Константин Шаваршович</v>
          </cell>
          <cell r="I592" t="str">
            <v>Участок энергомеханический*</v>
          </cell>
          <cell r="J592">
            <v>6904106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6904106</v>
          </cell>
          <cell r="P592">
            <v>0</v>
          </cell>
          <cell r="Q592">
            <v>6904106</v>
          </cell>
        </row>
        <row r="593">
          <cell r="A593">
            <v>0</v>
          </cell>
          <cell r="B593" t="str">
            <v>Земля_Прегольский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46464491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46464491</v>
          </cell>
          <cell r="P593">
            <v>0</v>
          </cell>
          <cell r="Q593">
            <v>46464491</v>
          </cell>
        </row>
        <row r="594">
          <cell r="A594" t="str">
            <v>А-0011077</v>
          </cell>
          <cell r="B594" t="str">
            <v>Земля КН 39:15:111814:17 площ.42986 п.Прегольский (Неосвоенный участок)</v>
          </cell>
          <cell r="C594" t="str">
            <v>А-0011077</v>
          </cell>
          <cell r="D594" t="str">
            <v>09.12.2009 0:00:00</v>
          </cell>
          <cell r="E594" t="str">
            <v>39-АА 769836 от 07.12.2009г.</v>
          </cell>
          <cell r="F594" t="str">
            <v>39:15:111814:17</v>
          </cell>
          <cell r="G594" t="str">
            <v>Да</v>
          </cell>
          <cell r="H594" t="str">
            <v>Захарян Константин Шаваршович</v>
          </cell>
          <cell r="I594" t="str">
            <v>Участок энергомеханический*</v>
          </cell>
          <cell r="J594">
            <v>14979524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14979524</v>
          </cell>
          <cell r="P594">
            <v>0</v>
          </cell>
          <cell r="Q594">
            <v>14979524</v>
          </cell>
        </row>
        <row r="595">
          <cell r="A595" t="str">
            <v>А-0011078</v>
          </cell>
          <cell r="B595" t="str">
            <v>Земля КН 39:15:111814:16 площ.36416 кв.м. п.Прегольский (Производственная база)</v>
          </cell>
          <cell r="C595" t="str">
            <v>А-0011078</v>
          </cell>
          <cell r="D595" t="str">
            <v>09.12.2009 0:00:00</v>
          </cell>
          <cell r="E595" t="str">
            <v>39-АА 769838 от 07.12.2009г.</v>
          </cell>
          <cell r="F595" t="str">
            <v>39:15:111814:16</v>
          </cell>
          <cell r="G595" t="str">
            <v>Да</v>
          </cell>
          <cell r="H595" t="str">
            <v>Захарян Константин Шаваршович</v>
          </cell>
          <cell r="I595" t="str">
            <v>Участок энергомеханический*</v>
          </cell>
          <cell r="J595">
            <v>12691193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12691193</v>
          </cell>
          <cell r="P595">
            <v>0</v>
          </cell>
          <cell r="Q595">
            <v>12691193</v>
          </cell>
        </row>
        <row r="596">
          <cell r="A596" t="str">
            <v>А-0011079</v>
          </cell>
          <cell r="B596" t="str">
            <v>Земля КН 39:15:111814:14 площ.30797 п.Прегольский (Форт)</v>
          </cell>
          <cell r="C596" t="str">
            <v>А-0011079</v>
          </cell>
          <cell r="D596" t="str">
            <v>09.12.2009 0:00:00</v>
          </cell>
          <cell r="E596" t="str">
            <v>39-АА 769837 от 07.12.2009г.</v>
          </cell>
          <cell r="F596" t="str">
            <v>39:15:111814:14</v>
          </cell>
          <cell r="G596" t="str">
            <v>Да</v>
          </cell>
          <cell r="H596" t="str">
            <v>Захарян Константин Шаваршович</v>
          </cell>
          <cell r="I596" t="str">
            <v>Участок энергомеханический*</v>
          </cell>
          <cell r="J596">
            <v>10734095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10734095</v>
          </cell>
          <cell r="P596">
            <v>0</v>
          </cell>
          <cell r="Q596">
            <v>10734095</v>
          </cell>
        </row>
        <row r="597">
          <cell r="A597" t="str">
            <v>А-0011081</v>
          </cell>
          <cell r="B597" t="str">
            <v>Земля КН 39:15:111807:3 площ.3734 кв.м. п.Прегольский, Общежитие 20 инв.№11462</v>
          </cell>
          <cell r="C597" t="str">
            <v>А-0011081</v>
          </cell>
          <cell r="D597" t="str">
            <v>01.04.2011 9:32:31</v>
          </cell>
          <cell r="E597" t="str">
            <v>39-АБ 046265 от 25.04.2012г.</v>
          </cell>
          <cell r="F597" t="str">
            <v>36:15:111807:3</v>
          </cell>
          <cell r="G597" t="str">
            <v>Да</v>
          </cell>
          <cell r="H597" t="str">
            <v>Захарян Константин Шаваршович</v>
          </cell>
          <cell r="I597" t="str">
            <v>Участок энергомеханический*</v>
          </cell>
          <cell r="J597">
            <v>8059679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8059679</v>
          </cell>
          <cell r="P597">
            <v>0</v>
          </cell>
          <cell r="Q597">
            <v>8059679</v>
          </cell>
        </row>
        <row r="598">
          <cell r="A598">
            <v>0</v>
          </cell>
          <cell r="B598" t="str">
            <v>Здания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6276209.5199999996</v>
          </cell>
          <cell r="K598">
            <v>5029620.8</v>
          </cell>
          <cell r="L598">
            <v>0</v>
          </cell>
          <cell r="M598">
            <v>605234.78</v>
          </cell>
          <cell r="N598">
            <v>745200</v>
          </cell>
          <cell r="O598">
            <v>5531009.5199999996</v>
          </cell>
          <cell r="P598">
            <v>5091813.8</v>
          </cell>
          <cell r="Q598">
            <v>439195.72</v>
          </cell>
        </row>
        <row r="599">
          <cell r="A599">
            <v>0</v>
          </cell>
          <cell r="B599" t="str">
            <v>Здания Прегольский. Нет св-ва о собственности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745200</v>
          </cell>
          <cell r="K599">
            <v>0</v>
          </cell>
          <cell r="L599">
            <v>0</v>
          </cell>
          <cell r="M599">
            <v>543041.78</v>
          </cell>
          <cell r="N599">
            <v>745200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11462</v>
          </cell>
          <cell r="B600" t="str">
            <v>Жилой дом 20  (608,1 кв.м.)</v>
          </cell>
          <cell r="C600">
            <v>11462</v>
          </cell>
          <cell r="D600" t="str">
            <v>01.01.1956 0:00:00</v>
          </cell>
          <cell r="E600" t="str">
            <v>Общежитие п.Прегольский нет св-ва о собственности</v>
          </cell>
          <cell r="F600">
            <v>0</v>
          </cell>
          <cell r="G600" t="str">
            <v>Да</v>
          </cell>
          <cell r="H600" t="str">
            <v>Борисов Владислав Алексеевич</v>
          </cell>
          <cell r="I600" t="str">
            <v>Отдел административно-хозяйственный</v>
          </cell>
          <cell r="J600">
            <v>745200</v>
          </cell>
          <cell r="K600">
            <v>0</v>
          </cell>
          <cell r="L600">
            <v>0</v>
          </cell>
          <cell r="M600">
            <v>543041.78</v>
          </cell>
          <cell r="N600">
            <v>745200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>
            <v>0</v>
          </cell>
          <cell r="B601" t="str">
            <v>Здания Дадаева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1815703.35</v>
          </cell>
          <cell r="K601">
            <v>1724704.63</v>
          </cell>
          <cell r="L601">
            <v>0</v>
          </cell>
          <cell r="M601">
            <v>17440.68</v>
          </cell>
          <cell r="N601">
            <v>0</v>
          </cell>
          <cell r="O601">
            <v>1815703.35</v>
          </cell>
          <cell r="P601">
            <v>1742145.31</v>
          </cell>
          <cell r="Q601">
            <v>73558.039999999994</v>
          </cell>
        </row>
        <row r="602">
          <cell r="A602" t="str">
            <v>А-0011083</v>
          </cell>
          <cell r="B602" t="str">
            <v>Промышленно-адм. здание №2 (нежилое помещение кафе-магазин) 325,4 кв.м инв. 41741 (ул.Ст.Дадаева 55)</v>
          </cell>
          <cell r="C602" t="str">
            <v>А-0011083</v>
          </cell>
          <cell r="D602" t="str">
            <v>28.05.2002 0:00:00</v>
          </cell>
          <cell r="E602" t="str">
            <v>39-АА № 324363</v>
          </cell>
          <cell r="F602" t="str">
            <v>39:15:131923:166</v>
          </cell>
          <cell r="G602" t="str">
            <v>Да</v>
          </cell>
          <cell r="H602" t="str">
            <v>Захарян Константин Шаваршович</v>
          </cell>
          <cell r="I602" t="str">
            <v>Участок энергомеханический*</v>
          </cell>
          <cell r="J602">
            <v>3500</v>
          </cell>
          <cell r="K602">
            <v>3500</v>
          </cell>
          <cell r="L602">
            <v>0</v>
          </cell>
          <cell r="M602">
            <v>0</v>
          </cell>
          <cell r="N602">
            <v>0</v>
          </cell>
          <cell r="O602">
            <v>3500</v>
          </cell>
          <cell r="P602">
            <v>3500</v>
          </cell>
          <cell r="Q602">
            <v>0</v>
          </cell>
        </row>
        <row r="603">
          <cell r="A603" t="str">
            <v>А-0011085</v>
          </cell>
          <cell r="B603" t="str">
            <v>Производственное  здание модульного типа (ул. Ст.Дадаева 55)1553,1 кв.м.) инв.41843 , Г</v>
          </cell>
          <cell r="C603" t="str">
            <v>А-0011085</v>
          </cell>
          <cell r="D603" t="str">
            <v>01.01.1990 0:00:00</v>
          </cell>
          <cell r="E603" t="str">
            <v>39-АБ 361378 от 14.07.2014г.</v>
          </cell>
          <cell r="F603" t="str">
            <v>39:15:131923:164</v>
          </cell>
          <cell r="G603" t="str">
            <v>Да</v>
          </cell>
          <cell r="H603" t="str">
            <v>Захарян Константин Шаваршович</v>
          </cell>
          <cell r="I603" t="str">
            <v>Участок энергомеханический*</v>
          </cell>
          <cell r="J603">
            <v>2211</v>
          </cell>
          <cell r="K603">
            <v>2211</v>
          </cell>
          <cell r="L603">
            <v>0</v>
          </cell>
          <cell r="M603">
            <v>0</v>
          </cell>
          <cell r="N603">
            <v>0</v>
          </cell>
          <cell r="O603">
            <v>2211</v>
          </cell>
          <cell r="P603">
            <v>2211</v>
          </cell>
          <cell r="Q603">
            <v>0</v>
          </cell>
        </row>
        <row r="604">
          <cell r="A604">
            <v>60024</v>
          </cell>
          <cell r="B604" t="str">
            <v>Нежилое Здание (административно-производственное ) (ул. Ст.Дадаева 55) 2166,6 кв.м.) инв.44508</v>
          </cell>
          <cell r="C604">
            <v>60024</v>
          </cell>
          <cell r="D604" t="str">
            <v>01.01.1954 0:00:00</v>
          </cell>
          <cell r="E604" t="str">
            <v>39-АА 776075 от 09.12.2009г.</v>
          </cell>
          <cell r="F604" t="str">
            <v>39-39-01/186/2007-576</v>
          </cell>
          <cell r="G604" t="str">
            <v>Да</v>
          </cell>
          <cell r="H604" t="str">
            <v>Захарян Константин Шаваршович</v>
          </cell>
          <cell r="I604" t="str">
            <v>Участок энергомеханический*</v>
          </cell>
          <cell r="J604">
            <v>1443219.68</v>
          </cell>
          <cell r="K604">
            <v>1352220.96</v>
          </cell>
          <cell r="L604">
            <v>0</v>
          </cell>
          <cell r="M604">
            <v>17440.68</v>
          </cell>
          <cell r="N604">
            <v>0</v>
          </cell>
          <cell r="O604">
            <v>1443219.68</v>
          </cell>
          <cell r="P604">
            <v>1369661.64</v>
          </cell>
          <cell r="Q604">
            <v>73558.039999999994</v>
          </cell>
        </row>
        <row r="605">
          <cell r="A605">
            <v>61026</v>
          </cell>
          <cell r="B605" t="str">
            <v>Здание склада (железное хранилище)лит.Д, 227 кв.м. (ул. Ст.Дадаева 55)</v>
          </cell>
          <cell r="C605">
            <v>61026</v>
          </cell>
          <cell r="D605" t="str">
            <v>01.01.1981 0:00:00</v>
          </cell>
          <cell r="E605">
            <v>0</v>
          </cell>
          <cell r="F605" t="str">
            <v>Отсутствует право собственности</v>
          </cell>
          <cell r="G605" t="str">
            <v>Да</v>
          </cell>
          <cell r="H605" t="str">
            <v>Захарян Константин Шаваршович</v>
          </cell>
          <cell r="I605" t="str">
            <v>Участок энергомеханический*</v>
          </cell>
          <cell r="J605">
            <v>175104.5</v>
          </cell>
          <cell r="K605">
            <v>175104.5</v>
          </cell>
          <cell r="L605">
            <v>0</v>
          </cell>
          <cell r="M605">
            <v>0</v>
          </cell>
          <cell r="N605">
            <v>0</v>
          </cell>
          <cell r="O605">
            <v>175104.5</v>
          </cell>
          <cell r="P605">
            <v>175104.5</v>
          </cell>
          <cell r="Q605">
            <v>0</v>
          </cell>
        </row>
        <row r="606">
          <cell r="A606">
            <v>60027</v>
          </cell>
          <cell r="B606" t="str">
            <v>Здание котельной (ул.Ст.Дадаева55) 330 кв.м литер Л инв. № 43388</v>
          </cell>
          <cell r="C606">
            <v>60027</v>
          </cell>
          <cell r="D606" t="str">
            <v>10.11.1993 0:00:00</v>
          </cell>
          <cell r="E606" t="str">
            <v>год ввода в экспл. 1984 (по передаточному акту) 39-АА 776070 от 09.12.2009г.</v>
          </cell>
          <cell r="F606" t="str">
            <v>39:15:13 19 23:0031:43388\ Л</v>
          </cell>
          <cell r="G606" t="str">
            <v>Да</v>
          </cell>
          <cell r="H606" t="str">
            <v>Захарян Константин Шаваршович</v>
          </cell>
          <cell r="I606" t="str">
            <v>Участок энергомеханический*</v>
          </cell>
          <cell r="J606">
            <v>29884.74</v>
          </cell>
          <cell r="K606">
            <v>29884.74</v>
          </cell>
          <cell r="L606">
            <v>0</v>
          </cell>
          <cell r="M606">
            <v>0</v>
          </cell>
          <cell r="N606">
            <v>0</v>
          </cell>
          <cell r="O606">
            <v>29884.74</v>
          </cell>
          <cell r="P606">
            <v>29884.74</v>
          </cell>
          <cell r="Q606">
            <v>0</v>
          </cell>
        </row>
        <row r="607">
          <cell r="A607">
            <v>61023</v>
          </cell>
          <cell r="B607" t="str">
            <v>Здание проходной с аккумуляторной, КПП (ул. Ст.Дадаева 55) 39,7 кв.м. инв. 43386</v>
          </cell>
          <cell r="C607">
            <v>61023</v>
          </cell>
          <cell r="D607" t="str">
            <v>05.01.1958 0:00:00</v>
          </cell>
          <cell r="E607" t="str">
            <v>39-АА 776069 от 09.12.2009г.</v>
          </cell>
          <cell r="F607" t="str">
            <v>39:15:13 19 23:0031:43386\И</v>
          </cell>
          <cell r="G607" t="str">
            <v>Да</v>
          </cell>
          <cell r="H607" t="str">
            <v>Захарян Константин Шаваршович</v>
          </cell>
          <cell r="I607" t="str">
            <v>Участок энергомеханический*</v>
          </cell>
          <cell r="J607">
            <v>26073.37</v>
          </cell>
          <cell r="K607">
            <v>26073.37</v>
          </cell>
          <cell r="L607">
            <v>0</v>
          </cell>
          <cell r="M607">
            <v>0</v>
          </cell>
          <cell r="N607">
            <v>0</v>
          </cell>
          <cell r="O607">
            <v>26073.37</v>
          </cell>
          <cell r="P607">
            <v>26073.37</v>
          </cell>
          <cell r="Q607">
            <v>0</v>
          </cell>
        </row>
        <row r="608">
          <cell r="A608">
            <v>77</v>
          </cell>
          <cell r="B608" t="str">
            <v>Здание цеха РЭВ 3547,1 кв.м. инв.43387 (ул. Ст.Дадаева 55)</v>
          </cell>
          <cell r="C608">
            <v>77</v>
          </cell>
          <cell r="D608" t="str">
            <v>30.12.2004 0:00:00</v>
          </cell>
          <cell r="E608" t="str">
            <v>39-АА 776073 от 09.12.2009г.</v>
          </cell>
          <cell r="F608" t="str">
            <v>39:15:13 19 23:0031:4338\Ж</v>
          </cell>
          <cell r="G608" t="str">
            <v>Да</v>
          </cell>
          <cell r="H608" t="str">
            <v>Захарян Константин Шаваршович</v>
          </cell>
          <cell r="I608" t="str">
            <v>Участок энергомеханический*</v>
          </cell>
          <cell r="J608">
            <v>89615.56</v>
          </cell>
          <cell r="K608">
            <v>89615.56</v>
          </cell>
          <cell r="L608">
            <v>0</v>
          </cell>
          <cell r="M608">
            <v>0</v>
          </cell>
          <cell r="N608">
            <v>0</v>
          </cell>
          <cell r="O608">
            <v>89615.56</v>
          </cell>
          <cell r="P608">
            <v>89615.56</v>
          </cell>
          <cell r="Q608">
            <v>0</v>
          </cell>
        </row>
        <row r="609">
          <cell r="A609">
            <v>61005</v>
          </cell>
          <cell r="B609" t="str">
            <v>Убежище 33,2кв.м Дадаева инв. 43385</v>
          </cell>
          <cell r="C609">
            <v>61005</v>
          </cell>
          <cell r="D609" t="str">
            <v>01.01.1971 0:00:00</v>
          </cell>
          <cell r="E609" t="str">
            <v>39-АА 778834 от 17.12.2009г.</v>
          </cell>
          <cell r="F609" t="str">
            <v>39:15:13 19 23:0031:43385\Н</v>
          </cell>
          <cell r="G609" t="str">
            <v>Да</v>
          </cell>
          <cell r="H609" t="str">
            <v>Назаренко Геннадий Анатольевич</v>
          </cell>
          <cell r="I609" t="str">
            <v>Бюро охраны труда, техники безопасности и производственного контроля</v>
          </cell>
          <cell r="J609">
            <v>46094.5</v>
          </cell>
          <cell r="K609">
            <v>46094.5</v>
          </cell>
          <cell r="L609">
            <v>0</v>
          </cell>
          <cell r="M609">
            <v>0</v>
          </cell>
          <cell r="N609">
            <v>0</v>
          </cell>
          <cell r="O609">
            <v>46094.5</v>
          </cell>
          <cell r="P609">
            <v>46094.5</v>
          </cell>
          <cell r="Q609">
            <v>0</v>
          </cell>
        </row>
        <row r="610">
          <cell r="A610">
            <v>0</v>
          </cell>
          <cell r="B610" t="str">
            <v>Здания Прегольский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3715306.17</v>
          </cell>
          <cell r="K610">
            <v>3304916.17</v>
          </cell>
          <cell r="L610">
            <v>0</v>
          </cell>
          <cell r="M610">
            <v>44752.32</v>
          </cell>
          <cell r="N610">
            <v>0</v>
          </cell>
          <cell r="O610">
            <v>3715306.17</v>
          </cell>
          <cell r="P610">
            <v>3349668.49</v>
          </cell>
          <cell r="Q610">
            <v>365637.68</v>
          </cell>
        </row>
        <row r="611">
          <cell r="A611">
            <v>10016</v>
          </cell>
          <cell r="B611" t="str">
            <v>Заготовительный участок входит в здание корпуса № 2</v>
          </cell>
          <cell r="C611">
            <v>10016</v>
          </cell>
          <cell r="D611" t="str">
            <v>01.01.1979 0:00:00</v>
          </cell>
          <cell r="E611" t="str">
            <v>39-АА 776453 от 09.12.2009г.</v>
          </cell>
          <cell r="F611" t="str">
            <v>39-39-01/186/2007-592</v>
          </cell>
          <cell r="G611" t="str">
            <v>Да</v>
          </cell>
          <cell r="H611" t="str">
            <v>Першеев Сергей Григорьевич</v>
          </cell>
          <cell r="I611" t="str">
            <v>Цех сервисного обслуживания и ремонта РАВ*</v>
          </cell>
          <cell r="J611">
            <v>197639.67999999999</v>
          </cell>
          <cell r="K611">
            <v>192287.01</v>
          </cell>
          <cell r="L611">
            <v>0</v>
          </cell>
          <cell r="M611">
            <v>4941</v>
          </cell>
          <cell r="N611">
            <v>0</v>
          </cell>
          <cell r="O611">
            <v>197639.67999999999</v>
          </cell>
          <cell r="P611">
            <v>197228.01</v>
          </cell>
          <cell r="Q611">
            <v>411.67</v>
          </cell>
        </row>
        <row r="612">
          <cell r="A612" t="str">
            <v>А-0011082</v>
          </cell>
          <cell r="B612" t="str">
            <v>Здание для сушки леса 111,4 кв.м.(Прегольский) инв. 41684 литер Н, Н1</v>
          </cell>
          <cell r="C612" t="str">
            <v>А-0011082</v>
          </cell>
          <cell r="D612" t="str">
            <v>01.01.1980 0:00:00</v>
          </cell>
          <cell r="E612" t="str">
            <v>39-АБ 383548 от 12.09.2014г.</v>
          </cell>
          <cell r="F612" t="str">
            <v>39:15:111813:26</v>
          </cell>
          <cell r="G612" t="str">
            <v>Да</v>
          </cell>
          <cell r="H612" t="str">
            <v>Захарян Константин Шаваршович</v>
          </cell>
          <cell r="I612" t="str">
            <v>Участок энергомеханический*</v>
          </cell>
          <cell r="J612">
            <v>2300</v>
          </cell>
          <cell r="K612">
            <v>2300</v>
          </cell>
          <cell r="L612">
            <v>0</v>
          </cell>
          <cell r="M612">
            <v>0</v>
          </cell>
          <cell r="N612">
            <v>0</v>
          </cell>
          <cell r="O612">
            <v>2300</v>
          </cell>
          <cell r="P612">
            <v>2300</v>
          </cell>
          <cell r="Q612">
            <v>0</v>
          </cell>
        </row>
        <row r="613">
          <cell r="A613">
            <v>10002</v>
          </cell>
          <cell r="B613" t="str">
            <v>Участок для расконсервирования и обезжирования (входит в здание корпуса № 1)</v>
          </cell>
          <cell r="C613">
            <v>10002</v>
          </cell>
          <cell r="D613" t="str">
            <v>01.01.1991 0:00:00</v>
          </cell>
          <cell r="E613" t="str">
            <v>39-АА 769831 от 07.12.2009г.</v>
          </cell>
          <cell r="F613" t="str">
            <v>39-39-01/186/2007-600</v>
          </cell>
          <cell r="G613" t="str">
            <v>Да</v>
          </cell>
          <cell r="H613" t="str">
            <v>Першеев Сергей Григорьевич</v>
          </cell>
          <cell r="I613" t="str">
            <v>Цех сервисного обслуживания и ремонта РАВ*</v>
          </cell>
          <cell r="J613">
            <v>59864.99</v>
          </cell>
          <cell r="K613">
            <v>59864.99</v>
          </cell>
          <cell r="L613">
            <v>0</v>
          </cell>
          <cell r="M613">
            <v>0</v>
          </cell>
          <cell r="N613">
            <v>0</v>
          </cell>
          <cell r="O613">
            <v>59864.99</v>
          </cell>
          <cell r="P613">
            <v>59864.99</v>
          </cell>
          <cell r="Q613">
            <v>0</v>
          </cell>
        </row>
        <row r="614">
          <cell r="A614">
            <v>61028</v>
          </cell>
          <cell r="B614" t="str">
            <v>Нежилое здание -Гараж 431,8 кв.м. Прегольский инв. 44460</v>
          </cell>
          <cell r="C614">
            <v>61028</v>
          </cell>
          <cell r="D614" t="str">
            <v>10.11.1993 0:00:00</v>
          </cell>
          <cell r="E614" t="str">
            <v>39-АА 769833 от 07.12.2009г.</v>
          </cell>
          <cell r="F614" t="str">
            <v>39-39-01/186/2007-578</v>
          </cell>
          <cell r="G614" t="str">
            <v>Да</v>
          </cell>
          <cell r="H614" t="str">
            <v>Захарян Константин Шаваршович</v>
          </cell>
          <cell r="I614" t="str">
            <v>Участок энергомеханический*</v>
          </cell>
          <cell r="J614">
            <v>29388.799999999999</v>
          </cell>
          <cell r="K614">
            <v>29388.799999999999</v>
          </cell>
          <cell r="L614">
            <v>0</v>
          </cell>
          <cell r="M614">
            <v>0</v>
          </cell>
          <cell r="N614">
            <v>0</v>
          </cell>
          <cell r="O614">
            <v>29388.799999999999</v>
          </cell>
          <cell r="P614">
            <v>29388.799999999999</v>
          </cell>
          <cell r="Q614">
            <v>0</v>
          </cell>
        </row>
        <row r="615">
          <cell r="A615">
            <v>10014</v>
          </cell>
          <cell r="B615" t="str">
            <v>Гараж для стоянки автомашин (прегольский 355,5 кв.м. инв.44034)</v>
          </cell>
          <cell r="C615">
            <v>10014</v>
          </cell>
          <cell r="D615" t="str">
            <v>01.01.1956 0:00:00</v>
          </cell>
          <cell r="E615" t="str">
            <v>39-АА 769834 от 07.12.2009г.</v>
          </cell>
          <cell r="F615" t="str">
            <v>39-39-01/186/2007-586</v>
          </cell>
          <cell r="G615" t="str">
            <v>Да</v>
          </cell>
          <cell r="H615" t="str">
            <v>Захарян Константин Шаваршович</v>
          </cell>
          <cell r="I615" t="str">
            <v>Участок энергомеханический*</v>
          </cell>
          <cell r="J615">
            <v>246709.79</v>
          </cell>
          <cell r="K615">
            <v>246709.79</v>
          </cell>
          <cell r="L615">
            <v>0</v>
          </cell>
          <cell r="M615">
            <v>0</v>
          </cell>
          <cell r="N615">
            <v>0</v>
          </cell>
          <cell r="O615">
            <v>246709.79</v>
          </cell>
          <cell r="P615">
            <v>246709.79</v>
          </cell>
          <cell r="Q615">
            <v>0</v>
          </cell>
        </row>
        <row r="616">
          <cell r="A616">
            <v>10005</v>
          </cell>
          <cell r="B616" t="str">
            <v>Нежилое здание Заводоуправление (д.№12) (п.Прегольский) 283,3 кв.м/ инв.44486</v>
          </cell>
          <cell r="C616">
            <v>10005</v>
          </cell>
          <cell r="D616" t="str">
            <v>01.01.1960 0:00:00</v>
          </cell>
          <cell r="E616" t="str">
            <v>39-АА 769832 от 07.12.2009г.</v>
          </cell>
          <cell r="F616" t="str">
            <v>39-39-01/219/2007-162</v>
          </cell>
          <cell r="G616" t="str">
            <v>Да</v>
          </cell>
          <cell r="H616" t="str">
            <v>Захарян Константин Шаваршович</v>
          </cell>
          <cell r="I616" t="str">
            <v>Участок энергомеханический*</v>
          </cell>
          <cell r="J616">
            <v>404555.2</v>
          </cell>
          <cell r="K616">
            <v>404555.2</v>
          </cell>
          <cell r="L616">
            <v>0</v>
          </cell>
          <cell r="M616">
            <v>0</v>
          </cell>
          <cell r="N616">
            <v>0</v>
          </cell>
          <cell r="O616">
            <v>404555.2</v>
          </cell>
          <cell r="P616">
            <v>404555.2</v>
          </cell>
          <cell r="Q616">
            <v>0</v>
          </cell>
        </row>
        <row r="617">
          <cell r="A617">
            <v>10001</v>
          </cell>
          <cell r="B617" t="str">
            <v>Корпус №-1 Прегол. 3201,5 кв.м. инв. 44515 (в т.ч сварочный уч-к, и уч-к для снятия краски)</v>
          </cell>
          <cell r="C617">
            <v>10001</v>
          </cell>
          <cell r="D617" t="str">
            <v>01.01.1939 0:00:00</v>
          </cell>
          <cell r="E617" t="str">
            <v>39-АА 769831 от 07.12.2009г.</v>
          </cell>
          <cell r="F617" t="str">
            <v>39-39-01/186/2007-600</v>
          </cell>
          <cell r="G617" t="str">
            <v>Да</v>
          </cell>
          <cell r="H617" t="str">
            <v>Першеев Сергей Григорьевич</v>
          </cell>
          <cell r="I617" t="str">
            <v>Цех сервисного обслуживания и ремонта РАВ*</v>
          </cell>
          <cell r="J617">
            <v>1935345.42</v>
          </cell>
          <cell r="K617">
            <v>1624513.45</v>
          </cell>
          <cell r="L617">
            <v>0</v>
          </cell>
          <cell r="M617">
            <v>23868.6</v>
          </cell>
          <cell r="N617">
            <v>0</v>
          </cell>
          <cell r="O617">
            <v>1935345.42</v>
          </cell>
          <cell r="P617">
            <v>1648382.05</v>
          </cell>
          <cell r="Q617">
            <v>286963.37</v>
          </cell>
        </row>
        <row r="618">
          <cell r="A618">
            <v>10013</v>
          </cell>
          <cell r="B618" t="str">
            <v>Нежилое здание - проходная КПП(п.Прегольский) 15,9 кв.м. инв. 44035</v>
          </cell>
          <cell r="C618">
            <v>10013</v>
          </cell>
          <cell r="D618" t="str">
            <v>01.01.1956 0:00:00</v>
          </cell>
          <cell r="E618" t="str">
            <v>39-АА 769828 от 07.12.2009г.</v>
          </cell>
          <cell r="F618" t="str">
            <v>39-39-01/186/2007-580</v>
          </cell>
          <cell r="G618" t="str">
            <v>Да</v>
          </cell>
          <cell r="H618" t="str">
            <v>Захарян Константин Шаваршович</v>
          </cell>
          <cell r="I618" t="str">
            <v>Участок энергомеханический*</v>
          </cell>
          <cell r="J618">
            <v>13445.38</v>
          </cell>
          <cell r="K618">
            <v>13445.38</v>
          </cell>
          <cell r="L618">
            <v>0</v>
          </cell>
          <cell r="M618">
            <v>0</v>
          </cell>
          <cell r="N618">
            <v>0</v>
          </cell>
          <cell r="O618">
            <v>13445.38</v>
          </cell>
          <cell r="P618">
            <v>13445.38</v>
          </cell>
          <cell r="Q618">
            <v>0</v>
          </cell>
        </row>
        <row r="619">
          <cell r="A619">
            <v>10007</v>
          </cell>
          <cell r="B619" t="str">
            <v>Здание Термического участка Прегольский 39,9 кв.м. инв. 44463</v>
          </cell>
          <cell r="C619">
            <v>10007</v>
          </cell>
          <cell r="D619" t="str">
            <v>01.01.1985 0:00:00</v>
          </cell>
          <cell r="E619" t="str">
            <v>39-АА 769827 от 07.12.2009г.</v>
          </cell>
          <cell r="F619" t="str">
            <v>39-39-01-186/2007-588</v>
          </cell>
          <cell r="G619" t="str">
            <v>Да</v>
          </cell>
          <cell r="H619" t="str">
            <v>Захарян Константин Шаваршович</v>
          </cell>
          <cell r="I619" t="str">
            <v>Участок энергомеханический*</v>
          </cell>
          <cell r="J619">
            <v>55736.04</v>
          </cell>
          <cell r="K619">
            <v>35670.699999999997</v>
          </cell>
          <cell r="L619">
            <v>0</v>
          </cell>
          <cell r="M619">
            <v>1114.68</v>
          </cell>
          <cell r="N619">
            <v>0</v>
          </cell>
          <cell r="O619">
            <v>55736.04</v>
          </cell>
          <cell r="P619">
            <v>36785.379999999997</v>
          </cell>
          <cell r="Q619">
            <v>18950.66</v>
          </cell>
        </row>
        <row r="620">
          <cell r="A620">
            <v>10021</v>
          </cell>
          <cell r="B620" t="str">
            <v>Здание хранилища СРМ Прегольский 371,5 кв.м. инв.44461 (Реконструкция 08.3)</v>
          </cell>
          <cell r="C620">
            <v>10021</v>
          </cell>
          <cell r="D620" t="str">
            <v>01.01.1991 0:00:00</v>
          </cell>
          <cell r="E620" t="str">
            <v>39-АА 769826 от 07.12.2009г.</v>
          </cell>
          <cell r="F620" t="str">
            <v>39-39-01/186/2007-584</v>
          </cell>
          <cell r="G620" t="str">
            <v>Да</v>
          </cell>
          <cell r="H620" t="str">
            <v>Захарян Константин Шаваршович</v>
          </cell>
          <cell r="I620" t="str">
            <v>Участок энергомеханический*</v>
          </cell>
          <cell r="J620">
            <v>148472.22</v>
          </cell>
          <cell r="K620">
            <v>148472.22</v>
          </cell>
          <cell r="L620">
            <v>0</v>
          </cell>
          <cell r="M620">
            <v>0</v>
          </cell>
          <cell r="N620">
            <v>0</v>
          </cell>
          <cell r="O620">
            <v>148472.22</v>
          </cell>
          <cell r="P620">
            <v>148472.22</v>
          </cell>
          <cell r="Q620">
            <v>0</v>
          </cell>
        </row>
        <row r="621">
          <cell r="A621" t="str">
            <v>10023</v>
          </cell>
          <cell r="B621" t="str">
            <v>Промышленное здание № 1 (п.Прегольский, Закусочная) 374 кв.м инв.33335</v>
          </cell>
          <cell r="C621" t="str">
            <v>10023</v>
          </cell>
          <cell r="D621" t="str">
            <v>01.01.1982 0:00:00</v>
          </cell>
          <cell r="E621" t="str">
            <v>39-АА 530115 от 03.10.2007г.</v>
          </cell>
          <cell r="F621" t="str">
            <v>39-39-01/186/2007-602</v>
          </cell>
          <cell r="G621" t="str">
            <v>Да</v>
          </cell>
          <cell r="H621" t="str">
            <v>Захарян Константин Шаваршович</v>
          </cell>
          <cell r="I621" t="str">
            <v>Участок энергомеханический*</v>
          </cell>
          <cell r="J621">
            <v>346558.24</v>
          </cell>
          <cell r="K621">
            <v>303238.86</v>
          </cell>
          <cell r="L621">
            <v>0</v>
          </cell>
          <cell r="M621">
            <v>8664</v>
          </cell>
          <cell r="N621">
            <v>0</v>
          </cell>
          <cell r="O621">
            <v>346558.24</v>
          </cell>
          <cell r="P621">
            <v>311902.86</v>
          </cell>
          <cell r="Q621">
            <v>34655.379999999997</v>
          </cell>
        </row>
        <row r="622">
          <cell r="A622">
            <v>10024</v>
          </cell>
          <cell r="B622" t="str">
            <v>Промышленное здание № 2 Литер: З, З1 (п.Прегольский к КПП) 292,3кв.м) инв.33001</v>
          </cell>
          <cell r="C622">
            <v>10024</v>
          </cell>
          <cell r="D622" t="str">
            <v>01.01.1982 0:00:00</v>
          </cell>
          <cell r="E622" t="str">
            <v>39-АА 769824 от 07.12.2009г.</v>
          </cell>
          <cell r="F622" t="str">
            <v>39-39-01/186/2007-590</v>
          </cell>
          <cell r="G622" t="str">
            <v>Да</v>
          </cell>
          <cell r="H622" t="str">
            <v>Захарян Константин Шаваршович</v>
          </cell>
          <cell r="I622" t="str">
            <v>Участок энергомеханический*</v>
          </cell>
          <cell r="J622">
            <v>246562.85</v>
          </cell>
          <cell r="K622">
            <v>215742.21</v>
          </cell>
          <cell r="L622">
            <v>0</v>
          </cell>
          <cell r="M622">
            <v>6164.04</v>
          </cell>
          <cell r="N622">
            <v>0</v>
          </cell>
          <cell r="O622">
            <v>246562.85</v>
          </cell>
          <cell r="P622">
            <v>221906.25</v>
          </cell>
          <cell r="Q622">
            <v>24656.6</v>
          </cell>
        </row>
        <row r="623">
          <cell r="A623">
            <v>10025</v>
          </cell>
          <cell r="B623" t="str">
            <v>Форт-убежище Литер: С, 921,5 кв.м. (п. Прегольский) /№33001/</v>
          </cell>
          <cell r="C623">
            <v>10025</v>
          </cell>
          <cell r="D623" t="str">
            <v>01.01.1962 0:00:00</v>
          </cell>
          <cell r="E623" t="str">
            <v>39-АА 700939 от 29.04.2009г.</v>
          </cell>
          <cell r="F623" t="str">
            <v>39-39-01/082/2009-744</v>
          </cell>
          <cell r="G623" t="str">
            <v>Да</v>
          </cell>
          <cell r="H623" t="str">
            <v>Захарян Константин Шаваршович</v>
          </cell>
          <cell r="I623" t="str">
            <v>Участок энергомеханический*</v>
          </cell>
          <cell r="J623">
            <v>23318.18</v>
          </cell>
          <cell r="K623">
            <v>23318.18</v>
          </cell>
          <cell r="L623">
            <v>0</v>
          </cell>
          <cell r="M623">
            <v>0</v>
          </cell>
          <cell r="N623">
            <v>0</v>
          </cell>
          <cell r="O623">
            <v>23318.18</v>
          </cell>
          <cell r="P623">
            <v>23318.18</v>
          </cell>
          <cell r="Q623">
            <v>0</v>
          </cell>
        </row>
        <row r="624">
          <cell r="A624">
            <v>10019</v>
          </cell>
          <cell r="B624" t="str">
            <v>Сварочный участок (пост) (входит в здание корпуса №1)</v>
          </cell>
          <cell r="C624">
            <v>10019</v>
          </cell>
          <cell r="D624" t="str">
            <v>01.01.1985 0:00:00</v>
          </cell>
          <cell r="E624" t="str">
            <v>39-АА 769831 от 07.12.2009г.</v>
          </cell>
          <cell r="F624" t="str">
            <v>39-39-01/186/2007-600</v>
          </cell>
          <cell r="G624" t="str">
            <v>Да</v>
          </cell>
          <cell r="H624" t="str">
            <v>Першеев Сергей Григорьевич</v>
          </cell>
          <cell r="I624" t="str">
            <v>Цех сервисного обслуживания и ремонта РАВ*</v>
          </cell>
          <cell r="J624">
            <v>5409.38</v>
          </cell>
          <cell r="K624">
            <v>5409.38</v>
          </cell>
          <cell r="L624">
            <v>0</v>
          </cell>
          <cell r="M624">
            <v>0</v>
          </cell>
          <cell r="N624">
            <v>0</v>
          </cell>
          <cell r="O624">
            <v>5409.38</v>
          </cell>
          <cell r="P624">
            <v>5409.38</v>
          </cell>
          <cell r="Q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0</v>
          </cell>
          <cell r="B626" t="str">
            <v>Приборы измерительные, лабораторные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A627" t="str">
            <v>А-0011309</v>
          </cell>
          <cell r="B627" t="str">
            <v>Прибор комбинированный (ЛА+ГП) АКС-4116 инв. А-0011309</v>
          </cell>
          <cell r="C627" t="str">
            <v>А-0011309</v>
          </cell>
          <cell r="D627">
            <v>0</v>
          </cell>
          <cell r="E627">
            <v>0</v>
          </cell>
          <cell r="F627">
            <v>1300023</v>
          </cell>
          <cell r="G627" t="str">
            <v>Нет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 t="str">
            <v>А-0011310</v>
          </cell>
          <cell r="B628" t="str">
            <v>Прибор комбинированный  АКС-4106 инв.А-0011310</v>
          </cell>
          <cell r="C628" t="str">
            <v>А-0011310</v>
          </cell>
          <cell r="D628">
            <v>0</v>
          </cell>
          <cell r="E628">
            <v>0</v>
          </cell>
          <cell r="F628">
            <v>410037</v>
          </cell>
          <cell r="G628" t="str">
            <v>Нет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 t="str">
            <v>А-0011311</v>
          </cell>
          <cell r="B629" t="str">
            <v>Осциллограф - приставка двухканальный-3172  инв.А-0011311</v>
          </cell>
          <cell r="C629" t="str">
            <v>А-0011311</v>
          </cell>
          <cell r="D629">
            <v>0</v>
          </cell>
          <cell r="E629">
            <v>0</v>
          </cell>
          <cell r="F629">
            <v>150026</v>
          </cell>
          <cell r="G629" t="str">
            <v>Нет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А-0011312</v>
          </cell>
          <cell r="B630" t="str">
            <v>Осциллограф - приставка двухканальный-3172  инв.А-0011312</v>
          </cell>
          <cell r="C630" t="str">
            <v>А-0011312</v>
          </cell>
          <cell r="D630">
            <v>0</v>
          </cell>
          <cell r="E630">
            <v>0</v>
          </cell>
          <cell r="F630">
            <v>150023</v>
          </cell>
          <cell r="G630" t="str">
            <v>Нет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А-0011313</v>
          </cell>
          <cell r="B631" t="str">
            <v>Осциллограф - приставка двухканальный + анализатор спектра АСК 3002  инв.А-0011313</v>
          </cell>
          <cell r="C631" t="str">
            <v>А-0011313</v>
          </cell>
          <cell r="D631">
            <v>0</v>
          </cell>
          <cell r="E631">
            <v>0</v>
          </cell>
          <cell r="F631">
            <v>94</v>
          </cell>
          <cell r="G631" t="str">
            <v>Нет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A632" t="str">
            <v>А-0011314</v>
          </cell>
          <cell r="B632" t="str">
            <v>Измеритель мощности АМ-8001 инв А-0011314</v>
          </cell>
          <cell r="C632" t="str">
            <v>А-0011314</v>
          </cell>
          <cell r="D632">
            <v>0</v>
          </cell>
          <cell r="E632">
            <v>0</v>
          </cell>
          <cell r="F632">
            <v>110900020</v>
          </cell>
          <cell r="G632" t="str">
            <v>Нет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А-0011315</v>
          </cell>
          <cell r="B633" t="str">
            <v>Измеритель мощности АМ-8001 инв А-0011315</v>
          </cell>
          <cell r="C633" t="str">
            <v>А-0011315</v>
          </cell>
          <cell r="D633">
            <v>0</v>
          </cell>
          <cell r="E633">
            <v>0</v>
          </cell>
          <cell r="F633">
            <v>110900003</v>
          </cell>
          <cell r="G633" t="str">
            <v>Нет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А-0011316</v>
          </cell>
          <cell r="B634" t="str">
            <v>Осциллограф ADS-2221MV  инв. А-0011316</v>
          </cell>
          <cell r="C634" t="str">
            <v>А-0011316</v>
          </cell>
          <cell r="D634">
            <v>0</v>
          </cell>
          <cell r="E634">
            <v>0</v>
          </cell>
          <cell r="F634" t="str">
            <v>SDS 82021223869</v>
          </cell>
          <cell r="G634" t="str">
            <v>Нет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А-0011317</v>
          </cell>
          <cell r="B635" t="str">
            <v>Осциллограф ADS-2221MV  инв. А-0011317</v>
          </cell>
          <cell r="C635" t="str">
            <v>А-0011317</v>
          </cell>
          <cell r="D635">
            <v>0</v>
          </cell>
          <cell r="E635">
            <v>0</v>
          </cell>
          <cell r="F635" t="str">
            <v>SDS 82021223862</v>
          </cell>
          <cell r="G635" t="str">
            <v>Нет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А-0011318</v>
          </cell>
          <cell r="B636" t="str">
            <v>Осциллограф ADS-2221MV  инв. А-0011318</v>
          </cell>
          <cell r="C636" t="str">
            <v>А-0011318</v>
          </cell>
          <cell r="D636">
            <v>0</v>
          </cell>
          <cell r="E636">
            <v>0</v>
          </cell>
          <cell r="F636" t="str">
            <v>SDS 82021223871</v>
          </cell>
          <cell r="G636" t="str">
            <v>Нет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А-0011319</v>
          </cell>
          <cell r="B637" t="str">
            <v>Осциллограф ADS-2221MV  инв. А-0011319</v>
          </cell>
          <cell r="C637" t="str">
            <v>А-0011319</v>
          </cell>
          <cell r="D637">
            <v>0</v>
          </cell>
          <cell r="E637">
            <v>0</v>
          </cell>
          <cell r="F637" t="str">
            <v>SDS 82021223861</v>
          </cell>
          <cell r="G637" t="str">
            <v>Нет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 t="str">
            <v>А-0011320</v>
          </cell>
          <cell r="B638" t="str">
            <v>Мультиметр АМ-1009 инв.А-0011320 зав. №996321331</v>
          </cell>
          <cell r="C638" t="str">
            <v>А-0011320</v>
          </cell>
          <cell r="D638">
            <v>0</v>
          </cell>
          <cell r="E638">
            <v>0</v>
          </cell>
          <cell r="F638">
            <v>996321331</v>
          </cell>
          <cell r="G638" t="str">
            <v>Нет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A639" t="str">
            <v>А-0011321</v>
          </cell>
          <cell r="B639" t="str">
            <v>Мультиметр АМ-1009 инв.А-0011321</v>
          </cell>
          <cell r="C639" t="str">
            <v>А-0011321</v>
          </cell>
          <cell r="D639">
            <v>0</v>
          </cell>
          <cell r="E639">
            <v>0</v>
          </cell>
          <cell r="F639">
            <v>9963211306</v>
          </cell>
          <cell r="G639" t="str">
            <v>Нет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A640" t="str">
            <v>А-0011322</v>
          </cell>
          <cell r="B640" t="str">
            <v>Мультиметр АМ-1009 инв.А-0011322</v>
          </cell>
          <cell r="C640" t="str">
            <v>А-0011322</v>
          </cell>
          <cell r="D640">
            <v>0</v>
          </cell>
          <cell r="E640">
            <v>0</v>
          </cell>
          <cell r="F640">
            <v>996324400</v>
          </cell>
          <cell r="G640" t="str">
            <v>Нет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A641" t="str">
            <v>А-0011323</v>
          </cell>
          <cell r="B641" t="str">
            <v>Мультиметр АМ-1009 инв.А-0011323</v>
          </cell>
          <cell r="C641" t="str">
            <v>А-0011323</v>
          </cell>
          <cell r="D641">
            <v>0</v>
          </cell>
          <cell r="E641">
            <v>0</v>
          </cell>
          <cell r="F641">
            <v>996321364</v>
          </cell>
          <cell r="G641" t="str">
            <v>Нет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A642" t="str">
            <v>А-0011324</v>
          </cell>
          <cell r="B642" t="str">
            <v>Мультиметр АМ-1009 инв.А-0011324</v>
          </cell>
          <cell r="C642" t="str">
            <v>А-0011324</v>
          </cell>
          <cell r="D642">
            <v>0</v>
          </cell>
          <cell r="E642">
            <v>0</v>
          </cell>
          <cell r="F642">
            <v>996321334</v>
          </cell>
          <cell r="G642" t="str">
            <v>Нет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 t="str">
            <v>А-0011325</v>
          </cell>
          <cell r="B643" t="str">
            <v>Мультиметр АМ-1009 инв.А-0011325</v>
          </cell>
          <cell r="C643" t="str">
            <v>А-0011325</v>
          </cell>
          <cell r="D643">
            <v>0</v>
          </cell>
          <cell r="E643">
            <v>0</v>
          </cell>
          <cell r="F643">
            <v>996321336</v>
          </cell>
          <cell r="G643" t="str">
            <v>Нет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А-0011326</v>
          </cell>
          <cell r="B644" t="str">
            <v>Мультиметр - мегаомметр АМ-1018  инв. А-0011326</v>
          </cell>
          <cell r="C644" t="str">
            <v>А-0011326</v>
          </cell>
          <cell r="D644">
            <v>0</v>
          </cell>
          <cell r="E644">
            <v>0</v>
          </cell>
          <cell r="F644" t="str">
            <v>VA120303038</v>
          </cell>
          <cell r="G644" t="str">
            <v>Нет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A645" t="str">
            <v>А-0011327</v>
          </cell>
          <cell r="B645" t="str">
            <v>Мультиметр - мегаомметр АМ-1018  инв. А-0011327</v>
          </cell>
          <cell r="C645" t="str">
            <v>А-0011327</v>
          </cell>
          <cell r="D645">
            <v>0</v>
          </cell>
          <cell r="E645">
            <v>0</v>
          </cell>
          <cell r="F645" t="str">
            <v>VA120303049</v>
          </cell>
          <cell r="G645" t="str">
            <v>Нет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A646" t="str">
            <v>А-0011328</v>
          </cell>
          <cell r="B646" t="str">
            <v>Мультиметр - мегаомметр АМ-1018  инв. А-0011328</v>
          </cell>
          <cell r="C646" t="str">
            <v>А-0011328</v>
          </cell>
          <cell r="D646">
            <v>0</v>
          </cell>
          <cell r="E646">
            <v>0</v>
          </cell>
          <cell r="F646">
            <v>1950000</v>
          </cell>
          <cell r="G646" t="str">
            <v>Нет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>
            <v>0</v>
          </cell>
          <cell r="B647" t="str">
            <v>ПВЭМ, оргтехника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A648" t="str">
            <v>А-0011190</v>
          </cell>
          <cell r="B648" t="str">
            <v>Принтер НР Laser jet 1320 инв.№ А-0011190</v>
          </cell>
          <cell r="C648" t="str">
            <v>А-0011190</v>
          </cell>
          <cell r="D648">
            <v>0</v>
          </cell>
          <cell r="E648">
            <v>0</v>
          </cell>
          <cell r="F648">
            <v>0</v>
          </cell>
          <cell r="G648" t="str">
            <v>Нет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A649" t="str">
            <v>А-0011200</v>
          </cell>
          <cell r="B649" t="str">
            <v>Принтер Canon  инв. № А-0011200</v>
          </cell>
          <cell r="C649" t="str">
            <v>А-0011200</v>
          </cell>
          <cell r="D649">
            <v>0</v>
          </cell>
          <cell r="E649" t="str">
            <v>забаланс  Турчик</v>
          </cell>
          <cell r="F649">
            <v>0</v>
          </cell>
          <cell r="G649" t="str">
            <v>Нет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А-0011273</v>
          </cell>
          <cell r="B650" t="str">
            <v>Принтер Laser Jet M 1132 MFP инв.№ А-0011273</v>
          </cell>
          <cell r="C650" t="str">
            <v>А-0011273</v>
          </cell>
          <cell r="D650">
            <v>0</v>
          </cell>
          <cell r="E650" t="str">
            <v>забалансовый</v>
          </cell>
          <cell r="F650">
            <v>0</v>
          </cell>
          <cell r="G650" t="str">
            <v>Нет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A651" t="str">
            <v>А-0011260</v>
          </cell>
          <cell r="B651" t="str">
            <v>Компьютер АДИА Std 170 инв. № А-0011260</v>
          </cell>
          <cell r="C651" t="str">
            <v>А-0011260</v>
          </cell>
          <cell r="D651">
            <v>0</v>
          </cell>
          <cell r="E651" t="str">
            <v>забаланс.  Тех отдел</v>
          </cell>
          <cell r="F651">
            <v>0</v>
          </cell>
          <cell r="G651" t="str">
            <v>Нет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A652" t="str">
            <v>А-0010867</v>
          </cell>
          <cell r="B652" t="str">
            <v>Монитор LCD Samsung SyncMater 710n  инв.№ А-00010867</v>
          </cell>
          <cell r="C652" t="str">
            <v>А-0010867</v>
          </cell>
          <cell r="D652">
            <v>0</v>
          </cell>
          <cell r="E652" t="str">
            <v>Забаланс  Прохоров ПДО</v>
          </cell>
          <cell r="F652">
            <v>0</v>
          </cell>
          <cell r="G652" t="str">
            <v>Нет</v>
          </cell>
          <cell r="H652" t="str">
            <v>Захарян Константин Шаваршович</v>
          </cell>
          <cell r="I652" t="str">
            <v>Участок энергомеханический*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A653" t="str">
            <v>А-0010862</v>
          </cell>
          <cell r="B653" t="str">
            <v>Принтер Samsung ML2010  инв.№ А-00010862</v>
          </cell>
          <cell r="C653" t="str">
            <v>А-0010862</v>
          </cell>
          <cell r="D653">
            <v>0</v>
          </cell>
          <cell r="E653" t="str">
            <v>забаланс Прохоров ПДО</v>
          </cell>
          <cell r="F653">
            <v>0</v>
          </cell>
          <cell r="G653" t="str">
            <v>Нет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A654" t="str">
            <v>А-0011381</v>
          </cell>
          <cell r="B654" t="str">
            <v>Системный блок МБ-215/06(ЖДМ ST 380211F) инв.№ А-0011381</v>
          </cell>
          <cell r="C654" t="str">
            <v>А-0011381</v>
          </cell>
          <cell r="D654">
            <v>0</v>
          </cell>
          <cell r="E654" t="str">
            <v>забаланс  секретка Антонова</v>
          </cell>
          <cell r="F654">
            <v>0</v>
          </cell>
          <cell r="G654" t="str">
            <v>Нет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 t="str">
            <v>А-0011382</v>
          </cell>
          <cell r="B655" t="str">
            <v>Монитор Samsung SM 710N (клавиатура, мышь) инв.№ А-0011382</v>
          </cell>
          <cell r="C655" t="str">
            <v>А-0011382</v>
          </cell>
          <cell r="D655">
            <v>0</v>
          </cell>
          <cell r="E655" t="str">
            <v>забаланс  секретка Антонова</v>
          </cell>
          <cell r="F655" t="str">
            <v>MJ17HMDL814511F</v>
          </cell>
          <cell r="G655" t="str">
            <v>Нет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A656" t="str">
            <v>А-0011383</v>
          </cell>
          <cell r="B656" t="str">
            <v>Принтер Epson LX1170  инв. № А-0011383</v>
          </cell>
          <cell r="C656" t="str">
            <v>А-0011383</v>
          </cell>
          <cell r="D656">
            <v>0</v>
          </cell>
          <cell r="E656" t="str">
            <v>забаланс  секретка Антонова</v>
          </cell>
          <cell r="F656" t="str">
            <v>DKLY063256</v>
          </cell>
          <cell r="G656" t="str">
            <v>Нет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A657" t="str">
            <v>А-0011384</v>
          </cell>
          <cell r="B657" t="str">
            <v>Принтер Canon  LBP 2900  инв. № А-0011384</v>
          </cell>
          <cell r="C657" t="str">
            <v>А-0011384</v>
          </cell>
          <cell r="D657">
            <v>0</v>
          </cell>
          <cell r="E657" t="str">
            <v>забаланс  секретка Антонова</v>
          </cell>
          <cell r="F657" t="str">
            <v>L10981C</v>
          </cell>
          <cell r="G657" t="str">
            <v>Нет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A658" t="str">
            <v>А-0011393</v>
          </cell>
          <cell r="B658" t="str">
            <v>Монитор Flatron L1510S инв. № А-0011393</v>
          </cell>
          <cell r="C658" t="str">
            <v>А-0011393</v>
          </cell>
          <cell r="D658">
            <v>0</v>
          </cell>
          <cell r="E658" t="str">
            <v>забаланс.</v>
          </cell>
          <cell r="F658">
            <v>0</v>
          </cell>
          <cell r="G658" t="str">
            <v>Нет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</row>
        <row r="659">
          <cell r="A659">
            <v>0</v>
          </cell>
          <cell r="B659" t="str">
            <v>Мебель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A660" t="str">
            <v>А-0011123</v>
          </cell>
          <cell r="B660" t="str">
            <v>Стол письменный  инв. № А-0011123</v>
          </cell>
          <cell r="C660" t="str">
            <v>А-0011123</v>
          </cell>
          <cell r="D660">
            <v>0</v>
          </cell>
          <cell r="E660" t="str">
            <v>забаланс  медпункт</v>
          </cell>
          <cell r="F660">
            <v>0</v>
          </cell>
          <cell r="G660" t="str">
            <v>Нет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 t="str">
            <v>А-0011124</v>
          </cell>
          <cell r="B661" t="str">
            <v>Стулья   инв. № А-0011124</v>
          </cell>
          <cell r="C661" t="str">
            <v>А-0011124</v>
          </cell>
          <cell r="D661">
            <v>0</v>
          </cell>
          <cell r="E661" t="str">
            <v>забаланс  медпункт</v>
          </cell>
          <cell r="F661">
            <v>0</v>
          </cell>
          <cell r="G661" t="str">
            <v>Нет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 t="str">
            <v>А-0011126</v>
          </cell>
          <cell r="B662" t="str">
            <v>Шкаф для одежды  инв. № А-0011126</v>
          </cell>
          <cell r="C662" t="str">
            <v>А-0011126</v>
          </cell>
          <cell r="D662">
            <v>0</v>
          </cell>
          <cell r="E662" t="str">
            <v>забаланс  медпункт</v>
          </cell>
          <cell r="F662">
            <v>0</v>
          </cell>
          <cell r="G662" t="str">
            <v>Нет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 t="str">
            <v>А-0011132</v>
          </cell>
          <cell r="B663" t="str">
            <v>Шкаф для документов /без дверей/  инв. № А-0011132</v>
          </cell>
          <cell r="C663" t="str">
            <v>А-0011132</v>
          </cell>
          <cell r="D663">
            <v>0</v>
          </cell>
          <cell r="E663" t="str">
            <v>забаланс  медпункт</v>
          </cell>
          <cell r="F663">
            <v>0</v>
          </cell>
          <cell r="G663" t="str">
            <v>Нет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 t="str">
            <v>А-0010348</v>
          </cell>
          <cell r="B664" t="str">
            <v>Стеллаж-витрина инв.№ с А-0010348 по А-0010366 (кафе 1)</v>
          </cell>
          <cell r="C664" t="str">
            <v>А-0010348</v>
          </cell>
          <cell r="D664">
            <v>0</v>
          </cell>
          <cell r="E664">
            <v>0</v>
          </cell>
          <cell r="F664">
            <v>0</v>
          </cell>
          <cell r="G664" t="str">
            <v>Нет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A665" t="str">
            <v>А-0011275</v>
          </cell>
          <cell r="B665" t="str">
            <v>Витрина вращающаяся с подсветкой инв.№ А-0011275</v>
          </cell>
          <cell r="C665" t="str">
            <v>А-0011275</v>
          </cell>
          <cell r="D665">
            <v>0</v>
          </cell>
          <cell r="E665" t="str">
            <v>забаланс Костин</v>
          </cell>
          <cell r="F665">
            <v>0</v>
          </cell>
          <cell r="G665" t="str">
            <v>Нет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A666" t="str">
            <v>А-0011277</v>
          </cell>
          <cell r="B666" t="str">
            <v>Стеллаж металлический (м-н) инв. № А-0011277</v>
          </cell>
          <cell r="C666" t="str">
            <v>А-0011277</v>
          </cell>
          <cell r="D666">
            <v>0</v>
          </cell>
          <cell r="E666" t="str">
            <v>забаланс  Костин</v>
          </cell>
          <cell r="F666">
            <v>0</v>
          </cell>
          <cell r="G666" t="str">
            <v>Нет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 t="str">
            <v>А-0011251</v>
          </cell>
          <cell r="B667" t="str">
            <v>Прилавок закрытый  инв. № А-0011251</v>
          </cell>
          <cell r="C667" t="str">
            <v>А-0011251</v>
          </cell>
          <cell r="D667">
            <v>0</v>
          </cell>
          <cell r="E667" t="str">
            <v>забаланс  Костин</v>
          </cell>
          <cell r="F667">
            <v>0</v>
          </cell>
          <cell r="G667" t="str">
            <v>Нет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</row>
        <row r="668">
          <cell r="A668" t="str">
            <v>А-0011252</v>
          </cell>
          <cell r="B668" t="str">
            <v>Прилавок угловой инв. № А-0011252</v>
          </cell>
          <cell r="C668" t="str">
            <v>А-0011252</v>
          </cell>
          <cell r="D668">
            <v>0</v>
          </cell>
          <cell r="E668" t="str">
            <v>забаланс  Костин</v>
          </cell>
          <cell r="F668">
            <v>0</v>
          </cell>
          <cell r="G668" t="str">
            <v>Нет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A669" t="str">
            <v>А-0011253</v>
          </cell>
          <cell r="B669" t="str">
            <v>Стеллаж для сигарет инв. № А-0011253</v>
          </cell>
          <cell r="C669" t="str">
            <v>А-0011253</v>
          </cell>
          <cell r="D669">
            <v>0</v>
          </cell>
          <cell r="E669" t="str">
            <v>забаланс  Костин</v>
          </cell>
          <cell r="F669">
            <v>0</v>
          </cell>
          <cell r="G669" t="str">
            <v>Нет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0</v>
          </cell>
          <cell r="B670" t="str">
            <v>Прочие ОС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A671" t="str">
            <v>А-0011119</v>
          </cell>
          <cell r="B671" t="str">
            <v>Емкость для охлаждения жидкости СР-800  инв.№ А-0011119</v>
          </cell>
          <cell r="C671" t="str">
            <v>А-0011119</v>
          </cell>
          <cell r="D671">
            <v>0</v>
          </cell>
          <cell r="E671" t="str">
            <v>забалансовый Гуменицкий</v>
          </cell>
          <cell r="F671">
            <v>0</v>
          </cell>
          <cell r="G671" t="str">
            <v>Нет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A672" t="str">
            <v>А-0011334</v>
          </cell>
          <cell r="B672" t="str">
            <v>Сварочная плита (собств. изготовление из черного металла вес-1,638 тн)</v>
          </cell>
          <cell r="C672" t="str">
            <v>А-0011334</v>
          </cell>
          <cell r="D672">
            <v>0</v>
          </cell>
          <cell r="E672" t="str">
            <v>забаланс  уч. №1</v>
          </cell>
          <cell r="F672">
            <v>0</v>
          </cell>
          <cell r="G672" t="str">
            <v>Нет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A673" t="str">
            <v>А-0011335</v>
          </cell>
          <cell r="B673" t="str">
            <v>Транспортная телега (для вывоза пушек) (собств. изготовление из черного металла вес-1,0 тн)</v>
          </cell>
          <cell r="C673" t="str">
            <v>А-0011335</v>
          </cell>
          <cell r="D673">
            <v>0</v>
          </cell>
          <cell r="E673" t="str">
            <v>забаланс  уч. № 1</v>
          </cell>
          <cell r="F673">
            <v>0</v>
          </cell>
          <cell r="G673" t="str">
            <v>Нет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0</v>
          </cell>
          <cell r="B674" t="str">
            <v>Производственный и хозяйственный инвентарь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A675" t="str">
            <v>А-0011128</v>
          </cell>
          <cell r="B675" t="str">
            <v>Зеркало  инв. № А-0011128</v>
          </cell>
          <cell r="C675" t="str">
            <v>А-0011128</v>
          </cell>
          <cell r="D675">
            <v>0</v>
          </cell>
          <cell r="E675" t="str">
            <v>забаланс  медпункт</v>
          </cell>
          <cell r="F675">
            <v>0</v>
          </cell>
          <cell r="G675" t="str">
            <v>Нет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A676">
            <v>65617</v>
          </cell>
          <cell r="B676" t="str">
            <v>Стелаж ящичный инв.№ 65617</v>
          </cell>
          <cell r="C676">
            <v>65617</v>
          </cell>
          <cell r="D676">
            <v>0</v>
          </cell>
          <cell r="E676">
            <v>0</v>
          </cell>
          <cell r="F676">
            <v>0</v>
          </cell>
          <cell r="G676" t="str">
            <v>Нет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A677">
            <v>65600</v>
          </cell>
          <cell r="B677" t="str">
            <v>Электроагрегат ад-10-т/40 инв.№ 65600</v>
          </cell>
          <cell r="C677">
            <v>65600</v>
          </cell>
          <cell r="D677">
            <v>0</v>
          </cell>
          <cell r="E677" t="str">
            <v>забаланс. Кошелева</v>
          </cell>
          <cell r="F677">
            <v>0</v>
          </cell>
          <cell r="G677" t="str">
            <v>Нет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A678" t="str">
            <v>А-0011274</v>
          </cell>
          <cell r="B678" t="str">
            <v>Морозильная витрина вращающаяся инв. № А-0011274</v>
          </cell>
          <cell r="C678" t="str">
            <v>А-0011274</v>
          </cell>
          <cell r="D678">
            <v>0</v>
          </cell>
          <cell r="E678" t="str">
            <v>забаланс  Костин</v>
          </cell>
          <cell r="F678">
            <v>0</v>
          </cell>
          <cell r="G678" t="str">
            <v>Нет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 t="str">
            <v>А-0000347</v>
          </cell>
          <cell r="B679" t="str">
            <v>Электрощит питания спецоборудования (щит-распред. коробка для проводки, часть здания цеха №1)</v>
          </cell>
          <cell r="C679" t="str">
            <v>А-0000347</v>
          </cell>
          <cell r="D679">
            <v>0</v>
          </cell>
          <cell r="E679" t="str">
            <v>забаланс.  уч.№ 2 Соловьев</v>
          </cell>
          <cell r="F679">
            <v>0</v>
          </cell>
          <cell r="G679" t="str">
            <v>Нет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A680" t="str">
            <v>А-0011380</v>
          </cell>
          <cell r="B680" t="str">
            <v>Шкаф охладительный инв № А-0011380</v>
          </cell>
          <cell r="C680" t="str">
            <v>А-0011380</v>
          </cell>
          <cell r="D680">
            <v>0</v>
          </cell>
          <cell r="E680" t="str">
            <v>забаланс  Костин</v>
          </cell>
          <cell r="F680">
            <v>0</v>
          </cell>
          <cell r="G680" t="str">
            <v>Нет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1">
          <cell r="A681" t="str">
            <v>А-0011249</v>
          </cell>
          <cell r="B681" t="str">
            <v>Морозильная камера инв. № А-0011249</v>
          </cell>
          <cell r="C681" t="str">
            <v>А-0011249</v>
          </cell>
          <cell r="D681">
            <v>0</v>
          </cell>
          <cell r="E681" t="str">
            <v>забаланс  Костин</v>
          </cell>
          <cell r="F681">
            <v>0</v>
          </cell>
          <cell r="G681" t="str">
            <v>Нет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</row>
        <row r="682">
          <cell r="A682">
            <v>0</v>
          </cell>
          <cell r="B682" t="str">
            <v>Машины и оборудование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A683">
            <v>0</v>
          </cell>
          <cell r="B683" t="str">
            <v>Станки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A684" t="str">
            <v>А-0011120</v>
          </cell>
          <cell r="B684" t="str">
            <v>Станок настольно-сверлильный  2г 106 инв.№ А-0011120</v>
          </cell>
          <cell r="C684" t="str">
            <v>А-0011120</v>
          </cell>
          <cell r="D684">
            <v>0</v>
          </cell>
          <cell r="E684" t="str">
            <v>забалансовый Гуменицкий</v>
          </cell>
          <cell r="F684">
            <v>0</v>
          </cell>
          <cell r="G684" t="str">
            <v>Нет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A685" t="str">
            <v>А-0011339</v>
          </cell>
          <cell r="B685" t="str">
            <v>Станок вертикально сверлильный модель 2МН2</v>
          </cell>
          <cell r="C685" t="str">
            <v>А-0011339</v>
          </cell>
          <cell r="D685">
            <v>0</v>
          </cell>
          <cell r="E685" t="str">
            <v>забалансовый уч.. № 1</v>
          </cell>
          <cell r="F685">
            <v>0</v>
          </cell>
          <cell r="G685" t="str">
            <v>Нет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 t="str">
            <v>А-0011272</v>
          </cell>
          <cell r="B686" t="str">
            <v>Станок скобозабивной инв.№ А-0011272</v>
          </cell>
          <cell r="C686" t="str">
            <v>А-0011272</v>
          </cell>
          <cell r="D686">
            <v>0</v>
          </cell>
          <cell r="E686" t="str">
            <v>забаланс РЦ Кузнецов</v>
          </cell>
          <cell r="F686">
            <v>4852</v>
          </cell>
          <cell r="G686" t="str">
            <v>Нет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A687" t="str">
            <v>А-0011349</v>
          </cell>
          <cell r="B687" t="str">
            <v>Станок отрезной инв.№ А-0011349</v>
          </cell>
          <cell r="C687" t="str">
            <v>А-0011349</v>
          </cell>
          <cell r="D687">
            <v>0</v>
          </cell>
          <cell r="E687" t="str">
            <v>Забалансовый Гуменицкий (Дадаева)</v>
          </cell>
          <cell r="F687">
            <v>0</v>
          </cell>
          <cell r="G687" t="str">
            <v>Нет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A688" t="str">
            <v>А-001391</v>
          </cell>
          <cell r="B688" t="str">
            <v>Станок заточной модель 38634</v>
          </cell>
          <cell r="C688" t="str">
            <v>А-001391</v>
          </cell>
          <cell r="D688">
            <v>0</v>
          </cell>
          <cell r="E688" t="str">
            <v>забаланс  уч. № 1</v>
          </cell>
          <cell r="F688">
            <v>8574</v>
          </cell>
          <cell r="G688" t="str">
            <v>Нет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A689" t="str">
            <v>А-001392</v>
          </cell>
          <cell r="B689" t="str">
            <v>Станок заточной  эл. шлифовальный модель 31633</v>
          </cell>
          <cell r="C689" t="str">
            <v>А-001392</v>
          </cell>
          <cell r="D689">
            <v>0</v>
          </cell>
          <cell r="E689" t="str">
            <v>забаланс  уч. № 1</v>
          </cell>
          <cell r="F689">
            <v>12097</v>
          </cell>
          <cell r="G689" t="str">
            <v>Нет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0</v>
          </cell>
          <cell r="B690" t="str">
            <v>Сварочные автоматы, полуавтоматы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 t="str">
            <v>А-0011333</v>
          </cell>
          <cell r="B691" t="str">
            <v>Агрегат сварочный  Nordica 4.181</v>
          </cell>
          <cell r="C691" t="str">
            <v>А-0011333</v>
          </cell>
          <cell r="D691">
            <v>0</v>
          </cell>
          <cell r="E691" t="str">
            <v>забаланс  уч.№ 1</v>
          </cell>
          <cell r="F691">
            <v>284848</v>
          </cell>
          <cell r="G691" t="str">
            <v>Нет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0</v>
          </cell>
          <cell r="B692" t="str">
            <v>Компрессоры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 t="str">
            <v>А-0011244</v>
          </cell>
          <cell r="B693" t="str">
            <v>Компрессор ТУР 400/10/50С Модель С416М УХЛ4.2 ГУ 4577-017-03082926-00</v>
          </cell>
          <cell r="C693" t="str">
            <v>А-0011244</v>
          </cell>
          <cell r="D693">
            <v>0</v>
          </cell>
          <cell r="E693">
            <v>0</v>
          </cell>
          <cell r="F693">
            <v>2086</v>
          </cell>
          <cell r="G693" t="str">
            <v>Нет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</row>
        <row r="694">
          <cell r="A694">
            <v>0</v>
          </cell>
          <cell r="B694" t="str">
            <v>Прочие МиО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 t="str">
            <v>А-0011122</v>
          </cell>
          <cell r="B695" t="str">
            <v>Шлифовальная машинка угловая 500вт инв.№ А-0011122</v>
          </cell>
          <cell r="C695" t="str">
            <v>А-0011122</v>
          </cell>
          <cell r="D695">
            <v>0</v>
          </cell>
          <cell r="E695">
            <v>0</v>
          </cell>
          <cell r="F695">
            <v>0</v>
          </cell>
          <cell r="G695" t="str">
            <v>Нет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A696" t="str">
            <v>А-0011336</v>
          </cell>
          <cell r="B696" t="str">
            <v>Рельсы стационарные (собств. изготовление из черного металла, 2 шт.,длина-12,4 м, вес-1,078 тн)</v>
          </cell>
          <cell r="C696" t="str">
            <v>А-0011336</v>
          </cell>
          <cell r="D696">
            <v>0</v>
          </cell>
          <cell r="E696" t="str">
            <v>забаланс  уч. № 1</v>
          </cell>
          <cell r="F696">
            <v>0</v>
          </cell>
          <cell r="G696" t="str">
            <v>Нет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 t="str">
            <v>А-0011337</v>
          </cell>
          <cell r="B697" t="str">
            <v>Рельсы съемные (собств. изготовление из черного металла, 2 шт.,длина-11,8 м, вес-1,026тн)</v>
          </cell>
          <cell r="C697" t="str">
            <v>А-0011337</v>
          </cell>
          <cell r="D697">
            <v>0</v>
          </cell>
          <cell r="E697" t="str">
            <v>забаланс  уч. № 1</v>
          </cell>
          <cell r="F697">
            <v>0</v>
          </cell>
          <cell r="G697" t="str">
            <v>Нет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 t="str">
            <v>А-0011346</v>
          </cell>
          <cell r="B698" t="str">
            <v>Сушильный шкаф (собств. изготовление, вес-0,85тн)</v>
          </cell>
          <cell r="C698" t="str">
            <v>А-0011346</v>
          </cell>
          <cell r="D698">
            <v>0</v>
          </cell>
          <cell r="E698" t="str">
            <v>забаланс. уч. № 2 Соловьев</v>
          </cell>
          <cell r="F698">
            <v>0</v>
          </cell>
          <cell r="G698" t="str">
            <v>Нет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A699">
            <v>0</v>
          </cell>
          <cell r="B699" t="str">
            <v>Стенды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A700" t="str">
            <v>А-0011342</v>
          </cell>
          <cell r="B700" t="str">
            <v>Испытательный стенд 6730-5 (п. Прегольский)</v>
          </cell>
          <cell r="C700" t="str">
            <v>А-0011342</v>
          </cell>
          <cell r="D700">
            <v>0</v>
          </cell>
          <cell r="E700">
            <v>0</v>
          </cell>
          <cell r="F700">
            <v>0</v>
          </cell>
          <cell r="G700" t="str">
            <v>Нет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A701">
            <v>0</v>
          </cell>
          <cell r="B701" t="str">
            <v>03.03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8313213.4400000004</v>
          </cell>
          <cell r="K701">
            <v>1232345.1000000001</v>
          </cell>
          <cell r="L701">
            <v>945024.63</v>
          </cell>
          <cell r="M701">
            <v>876992.17</v>
          </cell>
          <cell r="N701">
            <v>0</v>
          </cell>
          <cell r="O701">
            <v>9258238.0700000003</v>
          </cell>
          <cell r="P701">
            <v>2109337.27</v>
          </cell>
          <cell r="Q701">
            <v>7148900.7999999998</v>
          </cell>
        </row>
        <row r="702">
          <cell r="A702">
            <v>0</v>
          </cell>
          <cell r="B702" t="str">
            <v>Сооружения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121331.15</v>
          </cell>
          <cell r="K702">
            <v>121331.15</v>
          </cell>
          <cell r="L702">
            <v>0</v>
          </cell>
          <cell r="M702">
            <v>0</v>
          </cell>
          <cell r="N702">
            <v>0</v>
          </cell>
          <cell r="O702">
            <v>121331.15</v>
          </cell>
          <cell r="P702">
            <v>121331.15</v>
          </cell>
          <cell r="Q702">
            <v>0</v>
          </cell>
        </row>
        <row r="703">
          <cell r="A703" t="str">
            <v>А-0011304</v>
          </cell>
          <cell r="B703" t="str">
            <v>Беседка для отдыха г. Светлогорск</v>
          </cell>
          <cell r="C703" t="str">
            <v>А-0011304</v>
          </cell>
          <cell r="D703" t="str">
            <v>31.08.2012 23:59:59</v>
          </cell>
          <cell r="E703">
            <v>0</v>
          </cell>
          <cell r="F703">
            <v>0</v>
          </cell>
          <cell r="G703" t="str">
            <v>Да</v>
          </cell>
          <cell r="H703" t="str">
            <v>Захарян Константин Шаваршович</v>
          </cell>
          <cell r="I703" t="str">
            <v>Участок энергомеханический*</v>
          </cell>
          <cell r="J703">
            <v>121331.15</v>
          </cell>
          <cell r="K703">
            <v>121331.15</v>
          </cell>
          <cell r="L703">
            <v>0</v>
          </cell>
          <cell r="M703">
            <v>0</v>
          </cell>
          <cell r="N703">
            <v>0</v>
          </cell>
          <cell r="O703">
            <v>121331.15</v>
          </cell>
          <cell r="P703">
            <v>121331.15</v>
          </cell>
          <cell r="Q703">
            <v>0</v>
          </cell>
        </row>
        <row r="704">
          <cell r="A704">
            <v>0</v>
          </cell>
          <cell r="B704" t="str">
            <v>Машины и оборудование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89229.26</v>
          </cell>
          <cell r="M704">
            <v>34642.080000000002</v>
          </cell>
          <cell r="N704">
            <v>0</v>
          </cell>
          <cell r="O704">
            <v>89229.26</v>
          </cell>
          <cell r="P704">
            <v>34642.080000000002</v>
          </cell>
          <cell r="Q704">
            <v>54587.18</v>
          </cell>
        </row>
        <row r="705">
          <cell r="A705">
            <v>0</v>
          </cell>
          <cell r="B705" t="str">
            <v>Котлы, отопление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89229.26</v>
          </cell>
          <cell r="M705">
            <v>34642.080000000002</v>
          </cell>
          <cell r="N705">
            <v>0</v>
          </cell>
          <cell r="O705">
            <v>89229.26</v>
          </cell>
          <cell r="P705">
            <v>34642.080000000002</v>
          </cell>
          <cell r="Q705">
            <v>54587.18</v>
          </cell>
        </row>
        <row r="706">
          <cell r="A706" t="str">
            <v>А-0011451</v>
          </cell>
          <cell r="B706" t="str">
            <v>Котел отопительный электрический EKCO.L1N...z, б/у (Здание кафе ул.Ст.Дадаева 55)</v>
          </cell>
          <cell r="C706" t="str">
            <v>А-0011451</v>
          </cell>
          <cell r="D706" t="str">
            <v>14.03.2016 0:00:00</v>
          </cell>
          <cell r="E706">
            <v>0</v>
          </cell>
          <cell r="F706" t="str">
            <v>LIR08P04R00039</v>
          </cell>
          <cell r="G706" t="str">
            <v>Нет</v>
          </cell>
          <cell r="H706" t="str">
            <v>Мацуль Ольга Юрьевна</v>
          </cell>
          <cell r="I706" t="str">
            <v>Мацуль О.Ю.</v>
          </cell>
          <cell r="J706">
            <v>0</v>
          </cell>
          <cell r="K706">
            <v>0</v>
          </cell>
          <cell r="L706">
            <v>89229.26</v>
          </cell>
          <cell r="M706">
            <v>34642.080000000002</v>
          </cell>
          <cell r="N706">
            <v>0</v>
          </cell>
          <cell r="O706">
            <v>89229.26</v>
          </cell>
          <cell r="P706">
            <v>34642.080000000002</v>
          </cell>
          <cell r="Q706">
            <v>54587.18</v>
          </cell>
        </row>
        <row r="707">
          <cell r="A707">
            <v>0</v>
          </cell>
          <cell r="B707" t="str">
            <v>Здания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8191882.29</v>
          </cell>
          <cell r="K707">
            <v>1111013.95</v>
          </cell>
          <cell r="L707">
            <v>855795.37</v>
          </cell>
          <cell r="M707">
            <v>842350.09</v>
          </cell>
          <cell r="N707">
            <v>0</v>
          </cell>
          <cell r="O707">
            <v>9047677.6600000001</v>
          </cell>
          <cell r="P707">
            <v>1953364.04</v>
          </cell>
          <cell r="Q707">
            <v>7094313.6200000001</v>
          </cell>
        </row>
        <row r="708">
          <cell r="A708">
            <v>0</v>
          </cell>
          <cell r="B708" t="str">
            <v>Квартиры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8191882.29</v>
          </cell>
          <cell r="K708">
            <v>1111013.95</v>
          </cell>
          <cell r="L708">
            <v>0</v>
          </cell>
          <cell r="M708">
            <v>102398.52</v>
          </cell>
          <cell r="N708">
            <v>0</v>
          </cell>
          <cell r="O708">
            <v>8191882.29</v>
          </cell>
          <cell r="P708">
            <v>1213412.47</v>
          </cell>
          <cell r="Q708">
            <v>6978469.8200000003</v>
          </cell>
        </row>
        <row r="709">
          <cell r="A709" t="str">
            <v>А-0010542</v>
          </cell>
          <cell r="B709" t="str">
            <v>Квартира в Светлогорске 49,9 кв.м. (пр-т Калининградский, д.68В. кв.14)</v>
          </cell>
          <cell r="C709" t="str">
            <v>А-0010542</v>
          </cell>
          <cell r="D709" t="str">
            <v>28.03.2002 0:00:00</v>
          </cell>
          <cell r="E709" t="str">
            <v>39-АА 772220 от 07.12.2009г.</v>
          </cell>
          <cell r="F709" t="str">
            <v>39:17:01 0021:145</v>
          </cell>
          <cell r="G709" t="str">
            <v>Да</v>
          </cell>
          <cell r="H709" t="str">
            <v>Захарян Константин Шаваршович</v>
          </cell>
          <cell r="I709" t="str">
            <v>Участок энергомеханический*</v>
          </cell>
          <cell r="J709">
            <v>774332.29</v>
          </cell>
          <cell r="K709">
            <v>145187.62</v>
          </cell>
          <cell r="L709">
            <v>0</v>
          </cell>
          <cell r="M709">
            <v>9679.2000000000007</v>
          </cell>
          <cell r="N709">
            <v>0</v>
          </cell>
          <cell r="O709">
            <v>774332.29</v>
          </cell>
          <cell r="P709">
            <v>154866.82</v>
          </cell>
          <cell r="Q709">
            <v>619465.47</v>
          </cell>
        </row>
        <row r="710">
          <cell r="A710" t="str">
            <v>А-0011004</v>
          </cell>
          <cell r="B710" t="str">
            <v>Квартира на ул.А.Невского д.51 а, кв. 24 83,3 кв.м.</v>
          </cell>
          <cell r="C710" t="str">
            <v>А-0011004</v>
          </cell>
          <cell r="D710" t="str">
            <v>11.07.2007 0:00:00</v>
          </cell>
          <cell r="E710" t="str">
            <v>39-АБ 044339 от 05.04.2012г.</v>
          </cell>
          <cell r="F710" t="str">
            <v>39-39-01/253/2007-315</v>
          </cell>
          <cell r="G710" t="str">
            <v>Да</v>
          </cell>
          <cell r="H710" t="str">
            <v>Жилинский Алексей Анатольевич</v>
          </cell>
          <cell r="I710" t="str">
            <v>Жилинский А.А.</v>
          </cell>
          <cell r="J710">
            <v>7417550</v>
          </cell>
          <cell r="K710">
            <v>965826.33</v>
          </cell>
          <cell r="L710">
            <v>0</v>
          </cell>
          <cell r="M710">
            <v>92719.32</v>
          </cell>
          <cell r="N710">
            <v>0</v>
          </cell>
          <cell r="O710">
            <v>7417550</v>
          </cell>
          <cell r="P710">
            <v>1058545.6499999999</v>
          </cell>
          <cell r="Q710">
            <v>6359004.3499999996</v>
          </cell>
        </row>
        <row r="711">
          <cell r="A711">
            <v>0</v>
          </cell>
          <cell r="B711" t="str">
            <v>Здания Дадаева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74521.67</v>
          </cell>
          <cell r="M711">
            <v>74521.67</v>
          </cell>
          <cell r="N711">
            <v>0</v>
          </cell>
          <cell r="O711">
            <v>74521.67</v>
          </cell>
          <cell r="P711">
            <v>74521.67</v>
          </cell>
          <cell r="Q711">
            <v>0</v>
          </cell>
        </row>
        <row r="712">
          <cell r="A712" t="str">
            <v>А-0011086</v>
          </cell>
          <cell r="B712" t="str">
            <v>Здание склада - магазина (склад модульного типа) (Дадаева 482.8 кв.м.) инв. 41845 литер Е, Е1</v>
          </cell>
          <cell r="C712" t="str">
            <v>А-0011086</v>
          </cell>
          <cell r="D712" t="str">
            <v>01.01.1990 0:00:00</v>
          </cell>
          <cell r="E712" t="str">
            <v>с 09. 01. 13 г аренда СервисПодвески Лузин.  дог-р</v>
          </cell>
          <cell r="F712" t="str">
            <v>Отсутствует право собственности</v>
          </cell>
          <cell r="G712" t="str">
            <v>Да</v>
          </cell>
          <cell r="H712" t="str">
            <v>Лузин Сергей Владимирович</v>
          </cell>
          <cell r="I712" t="str">
            <v>Арендатор Сервис Подвески</v>
          </cell>
          <cell r="J712">
            <v>0</v>
          </cell>
          <cell r="K712">
            <v>0</v>
          </cell>
          <cell r="L712">
            <v>517</v>
          </cell>
          <cell r="M712">
            <v>517</v>
          </cell>
          <cell r="N712">
            <v>0</v>
          </cell>
          <cell r="O712">
            <v>517</v>
          </cell>
          <cell r="P712">
            <v>517</v>
          </cell>
          <cell r="Q712">
            <v>0</v>
          </cell>
        </row>
        <row r="713">
          <cell r="A713">
            <v>10015</v>
          </cell>
          <cell r="B713" t="str">
            <v>Здание гаража Дадаева 287,6 кв.м.</v>
          </cell>
          <cell r="C713">
            <v>10015</v>
          </cell>
          <cell r="D713" t="str">
            <v>01.01.1969 0:00:00</v>
          </cell>
          <cell r="E713" t="str">
            <v>дата ввода в эксп. 1983 (по передаточному акту) 39-АА 776071 от 09.12.2009г.</v>
          </cell>
          <cell r="F713" t="str">
            <v>39-39-01/082/2009-746</v>
          </cell>
          <cell r="G713" t="str">
            <v>Да</v>
          </cell>
          <cell r="H713" t="str">
            <v>Лузин Сергей Владимирович</v>
          </cell>
          <cell r="I713" t="str">
            <v>Арендатор Сервис Подвески</v>
          </cell>
          <cell r="J713">
            <v>0</v>
          </cell>
          <cell r="K713">
            <v>0</v>
          </cell>
          <cell r="L713">
            <v>74004.67</v>
          </cell>
          <cell r="M713">
            <v>74004.67</v>
          </cell>
          <cell r="N713">
            <v>0</v>
          </cell>
          <cell r="O713">
            <v>74004.67</v>
          </cell>
          <cell r="P713">
            <v>74004.67</v>
          </cell>
          <cell r="Q713">
            <v>0</v>
          </cell>
        </row>
        <row r="714">
          <cell r="A714">
            <v>0</v>
          </cell>
          <cell r="B714" t="str">
            <v>Здания Прегольский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781273.7</v>
          </cell>
          <cell r="M714">
            <v>665429.9</v>
          </cell>
          <cell r="N714">
            <v>0</v>
          </cell>
          <cell r="O714">
            <v>781273.7</v>
          </cell>
          <cell r="P714">
            <v>665429.9</v>
          </cell>
          <cell r="Q714">
            <v>115843.8</v>
          </cell>
        </row>
        <row r="715">
          <cell r="A715">
            <v>10003</v>
          </cell>
          <cell r="B715" t="str">
            <v>Нежилое здание- корпус №-2 (в т.ч. заготовительный уч-к) (Прегольский 2464,7 кв.м. инв. 44371)</v>
          </cell>
          <cell r="C715">
            <v>10003</v>
          </cell>
          <cell r="D715" t="str">
            <v>01.01.1950 0:00:00</v>
          </cell>
          <cell r="E715" t="str">
            <v>39-АА 776453 от 09.12.2009г.</v>
          </cell>
          <cell r="F715" t="str">
            <v>39-39-01/186/2007-592</v>
          </cell>
          <cell r="G715" t="str">
            <v>Да</v>
          </cell>
          <cell r="H715">
            <v>0</v>
          </cell>
          <cell r="I715" t="str">
            <v>Гранит ГПТП АО</v>
          </cell>
          <cell r="J715">
            <v>0</v>
          </cell>
          <cell r="K715">
            <v>0</v>
          </cell>
          <cell r="L715">
            <v>781273.7</v>
          </cell>
          <cell r="M715">
            <v>665429.9</v>
          </cell>
          <cell r="N715">
            <v>0</v>
          </cell>
          <cell r="O715">
            <v>781273.7</v>
          </cell>
          <cell r="P715">
            <v>665429.9</v>
          </cell>
          <cell r="Q715">
            <v>115843.8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.ОС"/>
    </sheetNames>
    <sheetDataSet>
      <sheetData sheetId="0" refreshError="1">
        <row r="2">
          <cell r="A2" t="str">
            <v>Инвентарный номер</v>
          </cell>
          <cell r="B2" t="str">
            <v>№ п/п</v>
          </cell>
          <cell r="C2" t="str">
            <v>Наименование</v>
          </cell>
          <cell r="D2" t="str">
            <v>Инвентарный номер</v>
          </cell>
          <cell r="E2" t="str">
            <v>Подразделение</v>
          </cell>
          <cell r="F2" t="str">
            <v>Рыночнаястоимость,безНДС,руб.</v>
          </cell>
        </row>
        <row r="3">
          <cell r="C3" t="str">
            <v>Иное имущество согласно данным бух.учета основных средств</v>
          </cell>
          <cell r="F3">
            <v>18627513.670000002</v>
          </cell>
        </row>
        <row r="4">
          <cell r="C4" t="str">
            <v>БЛОК - КОНТЕЙНЕРЫ</v>
          </cell>
          <cell r="F4">
            <v>1695944</v>
          </cell>
        </row>
        <row r="5">
          <cell r="A5" t="str">
            <v>А-0011378</v>
          </cell>
          <cell r="B5">
            <v>1</v>
          </cell>
          <cell r="C5" t="str">
            <v>Блок-контейнер фирмы Connainex 3-х секционный</v>
          </cell>
          <cell r="D5" t="str">
            <v>А-0011378</v>
          </cell>
          <cell r="E5" t="str">
            <v>Цех ремонта РАВ</v>
          </cell>
          <cell r="F5">
            <v>400924</v>
          </cell>
        </row>
        <row r="6">
          <cell r="A6" t="str">
            <v>А-0011379</v>
          </cell>
          <cell r="B6">
            <v>2</v>
          </cell>
          <cell r="C6" t="str">
            <v>Блок-контейнер фирмы Connainex 2-х секционный</v>
          </cell>
          <cell r="D6" t="str">
            <v>А-0011379</v>
          </cell>
          <cell r="E6" t="str">
            <v>Цех ремонта РАВ</v>
          </cell>
          <cell r="F6">
            <v>273196</v>
          </cell>
        </row>
        <row r="7">
          <cell r="A7" t="str">
            <v>А-0011385</v>
          </cell>
          <cell r="B7">
            <v>3</v>
          </cell>
          <cell r="C7" t="str">
            <v>Блок-контейнер фирмы Connainex 1-но секционный</v>
          </cell>
          <cell r="D7" t="str">
            <v>А-0011385</v>
          </cell>
          <cell r="E7" t="str">
            <v>Цех ремонта РАВ</v>
          </cell>
          <cell r="F7">
            <v>170304</v>
          </cell>
        </row>
        <row r="8">
          <cell r="A8" t="str">
            <v>А-0011386</v>
          </cell>
          <cell r="B8">
            <v>4</v>
          </cell>
          <cell r="C8" t="str">
            <v>Блок-контейнер фирмы Connainex 1-но секционный</v>
          </cell>
          <cell r="D8" t="str">
            <v>А-0011386</v>
          </cell>
          <cell r="E8" t="str">
            <v>Цех ремонта РАВ</v>
          </cell>
          <cell r="F8">
            <v>170304</v>
          </cell>
        </row>
        <row r="9">
          <cell r="A9" t="str">
            <v>А-0011387</v>
          </cell>
          <cell r="B9">
            <v>5</v>
          </cell>
          <cell r="C9" t="str">
            <v>Блок-контейнер фирмы Connainex 1-но секционный</v>
          </cell>
          <cell r="D9" t="str">
            <v>А-0011387</v>
          </cell>
          <cell r="E9" t="str">
            <v>Цех ремонта РАВ</v>
          </cell>
          <cell r="F9">
            <v>170304</v>
          </cell>
        </row>
        <row r="10">
          <cell r="A10" t="str">
            <v>А-0011388</v>
          </cell>
          <cell r="B10">
            <v>6</v>
          </cell>
          <cell r="C10" t="str">
            <v>Блок-контейнер фирмы Connainex 1-но секционный</v>
          </cell>
          <cell r="D10" t="str">
            <v>А-0011388</v>
          </cell>
          <cell r="E10" t="str">
            <v>Цех ремонта РАВ</v>
          </cell>
          <cell r="F10">
            <v>170304</v>
          </cell>
        </row>
        <row r="11">
          <cell r="A11" t="str">
            <v>А-0011389</v>
          </cell>
          <cell r="B11">
            <v>7</v>
          </cell>
          <cell r="C11" t="str">
            <v>Блок-контейнер фирмы Connainex 1-но секционный</v>
          </cell>
          <cell r="D11" t="str">
            <v>А-0011389</v>
          </cell>
          <cell r="E11" t="str">
            <v>Цех ремонта РАВ</v>
          </cell>
          <cell r="F11">
            <v>170304</v>
          </cell>
        </row>
        <row r="12">
          <cell r="A12" t="str">
            <v>А-0011390</v>
          </cell>
          <cell r="B12">
            <v>8</v>
          </cell>
          <cell r="C12" t="str">
            <v>Блок-контейнер фирмы Connainex 1-но секционный</v>
          </cell>
          <cell r="D12" t="str">
            <v>А-0011390</v>
          </cell>
          <cell r="E12" t="str">
            <v>Цех ремонта РАВ</v>
          </cell>
          <cell r="F12">
            <v>170304</v>
          </cell>
        </row>
        <row r="13">
          <cell r="C13" t="str">
            <v>ПРИБОРЫ ИЗМЕРИТЕЛЬНЫЕ, ЛАБОРАТОРНЫЕ</v>
          </cell>
          <cell r="F13">
            <v>2182395.33</v>
          </cell>
        </row>
        <row r="14">
          <cell r="A14">
            <v>16728</v>
          </cell>
          <cell r="B14">
            <v>1</v>
          </cell>
          <cell r="C14" t="str">
            <v>Аттенюатор Д1-13</v>
          </cell>
          <cell r="D14">
            <v>16728</v>
          </cell>
          <cell r="E14" t="str">
            <v>Бюро материально- технического снабжения</v>
          </cell>
          <cell r="F14">
            <v>3459.17</v>
          </cell>
        </row>
        <row r="15">
          <cell r="A15">
            <v>66759</v>
          </cell>
          <cell r="B15">
            <v>2</v>
          </cell>
          <cell r="C15" t="str">
            <v>Анализатор спектра СК4-56</v>
          </cell>
          <cell r="D15">
            <v>66759</v>
          </cell>
          <cell r="E15" t="str">
            <v>Бюро материально- технического снабжения</v>
          </cell>
          <cell r="F15">
            <v>14902.07</v>
          </cell>
        </row>
        <row r="16">
          <cell r="A16">
            <v>16938</v>
          </cell>
          <cell r="B16">
            <v>3</v>
          </cell>
          <cell r="C16" t="str">
            <v>Аттенюатор Д2-47</v>
          </cell>
          <cell r="D16">
            <v>16938</v>
          </cell>
          <cell r="E16" t="str">
            <v>Бюро материально- технического снабжения</v>
          </cell>
          <cell r="F16">
            <v>2285.66</v>
          </cell>
        </row>
        <row r="17">
          <cell r="A17">
            <v>66300</v>
          </cell>
          <cell r="B17">
            <v>4</v>
          </cell>
          <cell r="C17" t="str">
            <v>Аттенюатор Д3-34а</v>
          </cell>
          <cell r="D17">
            <v>66300</v>
          </cell>
          <cell r="E17" t="str">
            <v>Бюро материально- технического снабжения</v>
          </cell>
          <cell r="F17">
            <v>7551.72</v>
          </cell>
        </row>
        <row r="18">
          <cell r="A18">
            <v>16919</v>
          </cell>
          <cell r="B18">
            <v>5</v>
          </cell>
          <cell r="C18" t="str">
            <v>Аттенюатор Д5-4</v>
          </cell>
          <cell r="D18">
            <v>16919</v>
          </cell>
          <cell r="E18" t="str">
            <v>Бюро материально- технического снабжения</v>
          </cell>
          <cell r="F18">
            <v>3887.22</v>
          </cell>
        </row>
        <row r="19">
          <cell r="A19">
            <v>66278</v>
          </cell>
          <cell r="B19">
            <v>6</v>
          </cell>
          <cell r="C19" t="str">
            <v>Блок питания Б5-32</v>
          </cell>
          <cell r="D19">
            <v>66278</v>
          </cell>
          <cell r="E19" t="str">
            <v>Бюро материально- технического снабжения</v>
          </cell>
          <cell r="F19">
            <v>1330.37</v>
          </cell>
        </row>
        <row r="20">
          <cell r="A20">
            <v>66764</v>
          </cell>
          <cell r="B20">
            <v>7</v>
          </cell>
          <cell r="C20" t="str">
            <v>Блок питания Б5-44</v>
          </cell>
          <cell r="D20">
            <v>66764</v>
          </cell>
          <cell r="E20" t="str">
            <v>Бюро материально- технического снабжения</v>
          </cell>
          <cell r="F20">
            <v>2517.2399999999998</v>
          </cell>
        </row>
        <row r="21">
          <cell r="A21">
            <v>66672</v>
          </cell>
          <cell r="B21">
            <v>8</v>
          </cell>
          <cell r="C21" t="str">
            <v>Блок питания Б5-45</v>
          </cell>
          <cell r="D21">
            <v>66672</v>
          </cell>
          <cell r="E21" t="str">
            <v>Бюро материально- технического снабжения</v>
          </cell>
          <cell r="F21">
            <v>1711.72</v>
          </cell>
        </row>
        <row r="22">
          <cell r="A22">
            <v>66316</v>
          </cell>
          <cell r="B22">
            <v>9</v>
          </cell>
          <cell r="C22" t="str">
            <v>Блок питания Б5-46</v>
          </cell>
          <cell r="D22">
            <v>66316</v>
          </cell>
          <cell r="E22" t="str">
            <v>Бюро материально- технического снабжения</v>
          </cell>
          <cell r="F22">
            <v>1913.1</v>
          </cell>
        </row>
        <row r="23">
          <cell r="A23">
            <v>66720</v>
          </cell>
          <cell r="B23">
            <v>10</v>
          </cell>
          <cell r="C23" t="str">
            <v>Блок питания Б5-47</v>
          </cell>
          <cell r="D23">
            <v>66720</v>
          </cell>
          <cell r="E23" t="str">
            <v>Бюро материально- технического снабжения</v>
          </cell>
          <cell r="F23">
            <v>1913.1</v>
          </cell>
        </row>
        <row r="24">
          <cell r="A24">
            <v>66603</v>
          </cell>
          <cell r="B24">
            <v>11</v>
          </cell>
          <cell r="C24" t="str">
            <v>Блок питания Б5-47</v>
          </cell>
          <cell r="D24">
            <v>66603</v>
          </cell>
          <cell r="E24" t="str">
            <v>Бюро материально- технического снабжения</v>
          </cell>
          <cell r="F24">
            <v>1913.1</v>
          </cell>
        </row>
        <row r="25">
          <cell r="A25">
            <v>66673</v>
          </cell>
          <cell r="B25">
            <v>12</v>
          </cell>
          <cell r="C25" t="str">
            <v>Блок питания Б5-50</v>
          </cell>
          <cell r="D25">
            <v>66673</v>
          </cell>
          <cell r="E25" t="str">
            <v>Бюро материально- технического снабжения</v>
          </cell>
          <cell r="F25">
            <v>2517.2399999999998</v>
          </cell>
        </row>
        <row r="26">
          <cell r="A26">
            <v>66559</v>
          </cell>
          <cell r="B26">
            <v>13</v>
          </cell>
          <cell r="C26" t="str">
            <v>Ваттметр М3-51</v>
          </cell>
          <cell r="D26">
            <v>66559</v>
          </cell>
          <cell r="E26" t="str">
            <v>Бюро материально- технического снабжения</v>
          </cell>
          <cell r="F26">
            <v>19292.25</v>
          </cell>
        </row>
        <row r="27">
          <cell r="A27">
            <v>66854</v>
          </cell>
          <cell r="B27">
            <v>14</v>
          </cell>
          <cell r="C27" t="str">
            <v>Ваттметр М3-54</v>
          </cell>
          <cell r="D27">
            <v>66854</v>
          </cell>
          <cell r="E27" t="str">
            <v>Бюро материально- технического снабжения</v>
          </cell>
          <cell r="F27">
            <v>22618.5</v>
          </cell>
        </row>
        <row r="28">
          <cell r="A28">
            <v>66265</v>
          </cell>
          <cell r="B28">
            <v>15</v>
          </cell>
          <cell r="C28" t="str">
            <v>Вольтметр В1-8</v>
          </cell>
          <cell r="D28">
            <v>66265</v>
          </cell>
          <cell r="E28" t="str">
            <v>Бюро материально- технического снабжения</v>
          </cell>
          <cell r="F28">
            <v>8673</v>
          </cell>
        </row>
        <row r="29">
          <cell r="A29">
            <v>66837</v>
          </cell>
          <cell r="B29">
            <v>16</v>
          </cell>
          <cell r="C29" t="str">
            <v>Вольтметр В1-8</v>
          </cell>
          <cell r="D29">
            <v>66837</v>
          </cell>
          <cell r="E29" t="str">
            <v>Бюро материально- технического снабжения</v>
          </cell>
          <cell r="F29">
            <v>8673</v>
          </cell>
        </row>
        <row r="30">
          <cell r="A30">
            <v>66582</v>
          </cell>
          <cell r="B30">
            <v>17</v>
          </cell>
          <cell r="C30" t="str">
            <v>Вольтметр В1-8</v>
          </cell>
          <cell r="D30">
            <v>66582</v>
          </cell>
          <cell r="E30" t="str">
            <v>Бюро материально- технического снабжения</v>
          </cell>
          <cell r="F30">
            <v>8673</v>
          </cell>
        </row>
        <row r="31">
          <cell r="A31">
            <v>16755</v>
          </cell>
          <cell r="B31">
            <v>18</v>
          </cell>
          <cell r="C31" t="str">
            <v>Вольтметр В3-36</v>
          </cell>
          <cell r="D31">
            <v>16755</v>
          </cell>
          <cell r="E31" t="str">
            <v>Бюро материально- технического снабжения</v>
          </cell>
          <cell r="F31">
            <v>2920</v>
          </cell>
        </row>
        <row r="32">
          <cell r="A32">
            <v>16858</v>
          </cell>
          <cell r="B32">
            <v>19</v>
          </cell>
          <cell r="C32" t="str">
            <v>Вольтметр В3-41</v>
          </cell>
          <cell r="D32">
            <v>16858</v>
          </cell>
          <cell r="E32" t="str">
            <v>Бюро материально- технического снабжения</v>
          </cell>
          <cell r="F32">
            <v>1330.37</v>
          </cell>
        </row>
        <row r="33">
          <cell r="A33">
            <v>66469</v>
          </cell>
          <cell r="B33">
            <v>20</v>
          </cell>
          <cell r="C33" t="str">
            <v>Вольтметр В3-41</v>
          </cell>
          <cell r="D33">
            <v>66469</v>
          </cell>
          <cell r="E33" t="str">
            <v>Бюро материально- технического снабжения</v>
          </cell>
          <cell r="F33">
            <v>1330.37</v>
          </cell>
        </row>
        <row r="34">
          <cell r="A34">
            <v>66539</v>
          </cell>
          <cell r="B34">
            <v>21</v>
          </cell>
          <cell r="C34" t="str">
            <v>Вольтметр В3-48</v>
          </cell>
          <cell r="D34">
            <v>66539</v>
          </cell>
          <cell r="E34" t="str">
            <v>Бюро материально- технического снабжения</v>
          </cell>
          <cell r="F34">
            <v>1996.07</v>
          </cell>
        </row>
        <row r="35">
          <cell r="A35">
            <v>66279</v>
          </cell>
          <cell r="B35">
            <v>22</v>
          </cell>
          <cell r="C35" t="str">
            <v>Вольтметр В3-56</v>
          </cell>
          <cell r="D35">
            <v>66279</v>
          </cell>
          <cell r="E35" t="str">
            <v>Бюро материально- технического снабжения</v>
          </cell>
          <cell r="F35">
            <v>2920</v>
          </cell>
        </row>
        <row r="36">
          <cell r="A36">
            <v>66280</v>
          </cell>
          <cell r="B36">
            <v>23</v>
          </cell>
          <cell r="C36" t="str">
            <v>Вольтметр В3-56</v>
          </cell>
          <cell r="D36">
            <v>66280</v>
          </cell>
          <cell r="E36" t="str">
            <v>Бюро материально- технического снабжения</v>
          </cell>
          <cell r="F36">
            <v>2920</v>
          </cell>
        </row>
        <row r="37">
          <cell r="A37">
            <v>66285</v>
          </cell>
          <cell r="B37">
            <v>24</v>
          </cell>
          <cell r="C37" t="str">
            <v>Вольтметр В3-56</v>
          </cell>
          <cell r="D37">
            <v>66285</v>
          </cell>
          <cell r="E37" t="str">
            <v>Бюро материально- технического снабжения</v>
          </cell>
          <cell r="F37">
            <v>2920</v>
          </cell>
        </row>
        <row r="38">
          <cell r="A38">
            <v>66741</v>
          </cell>
          <cell r="B38">
            <v>25</v>
          </cell>
          <cell r="C38" t="str">
            <v>Вольтметр В3-56</v>
          </cell>
          <cell r="D38">
            <v>66741</v>
          </cell>
          <cell r="E38" t="str">
            <v>Бюро материально- технического снабжения</v>
          </cell>
          <cell r="F38">
            <v>2920</v>
          </cell>
        </row>
        <row r="39">
          <cell r="A39">
            <v>16758</v>
          </cell>
          <cell r="B39">
            <v>26</v>
          </cell>
          <cell r="C39" t="str">
            <v>Вольтметр В3-56</v>
          </cell>
          <cell r="D39">
            <v>16758</v>
          </cell>
          <cell r="E39" t="str">
            <v>Бюро материально- технического снабжения</v>
          </cell>
          <cell r="F39">
            <v>2920</v>
          </cell>
        </row>
        <row r="40">
          <cell r="A40">
            <v>16760</v>
          </cell>
          <cell r="B40">
            <v>27</v>
          </cell>
          <cell r="C40" t="str">
            <v>Вольтметр В3-57</v>
          </cell>
          <cell r="D40">
            <v>16760</v>
          </cell>
          <cell r="E40" t="str">
            <v>Бюро материально- технического снабжения</v>
          </cell>
          <cell r="F40">
            <v>2920</v>
          </cell>
        </row>
        <row r="41">
          <cell r="A41">
            <v>66689</v>
          </cell>
          <cell r="B41">
            <v>28</v>
          </cell>
          <cell r="C41" t="str">
            <v>Вольтметр В6-9</v>
          </cell>
          <cell r="D41">
            <v>66689</v>
          </cell>
          <cell r="E41" t="str">
            <v>Бюро материально- технического снабжения</v>
          </cell>
          <cell r="F41">
            <v>5638.62</v>
          </cell>
        </row>
        <row r="42">
          <cell r="A42">
            <v>16685</v>
          </cell>
          <cell r="B42">
            <v>29</v>
          </cell>
          <cell r="C42" t="str">
            <v>Вольтметр В6-9</v>
          </cell>
          <cell r="D42">
            <v>16685</v>
          </cell>
          <cell r="E42" t="str">
            <v>Бюро материально- технического снабжения</v>
          </cell>
          <cell r="F42">
            <v>5638.62</v>
          </cell>
        </row>
        <row r="43">
          <cell r="A43">
            <v>66382</v>
          </cell>
          <cell r="B43">
            <v>30</v>
          </cell>
          <cell r="C43" t="str">
            <v>Вольтметр В7-15</v>
          </cell>
          <cell r="D43">
            <v>66382</v>
          </cell>
          <cell r="E43" t="str">
            <v>Бюро материально- технического снабжения</v>
          </cell>
          <cell r="F43">
            <v>3020.69</v>
          </cell>
        </row>
        <row r="44">
          <cell r="A44">
            <v>66313</v>
          </cell>
          <cell r="B44">
            <v>31</v>
          </cell>
          <cell r="C44" t="str">
            <v>Вольтметр В7-32</v>
          </cell>
          <cell r="D44">
            <v>66313</v>
          </cell>
          <cell r="E44" t="str">
            <v>Бюро материально- технического снабжения</v>
          </cell>
          <cell r="F44">
            <v>4329.66</v>
          </cell>
        </row>
        <row r="45">
          <cell r="A45">
            <v>66022</v>
          </cell>
          <cell r="B45">
            <v>32</v>
          </cell>
          <cell r="C45" t="str">
            <v>Вольтметр В7-40</v>
          </cell>
          <cell r="D45">
            <v>66022</v>
          </cell>
          <cell r="E45" t="str">
            <v>Бюро материально- технического снабжения</v>
          </cell>
          <cell r="F45">
            <v>6645.52</v>
          </cell>
        </row>
        <row r="46">
          <cell r="A46">
            <v>66023</v>
          </cell>
          <cell r="B46">
            <v>33</v>
          </cell>
          <cell r="C46" t="str">
            <v>Вольтметр В7-40</v>
          </cell>
          <cell r="D46">
            <v>66023</v>
          </cell>
          <cell r="E46" t="str">
            <v>Бюро материально- технического снабжения</v>
          </cell>
          <cell r="F46">
            <v>6645.52</v>
          </cell>
        </row>
        <row r="47">
          <cell r="A47">
            <v>66656</v>
          </cell>
          <cell r="B47">
            <v>34</v>
          </cell>
          <cell r="C47" t="str">
            <v>Вольтметр В8-7</v>
          </cell>
          <cell r="D47">
            <v>66656</v>
          </cell>
          <cell r="E47" t="str">
            <v>Бюро материально- технического снабжения</v>
          </cell>
          <cell r="F47">
            <v>4746.71</v>
          </cell>
        </row>
        <row r="48">
          <cell r="A48">
            <v>16859</v>
          </cell>
          <cell r="B48">
            <v>35</v>
          </cell>
          <cell r="C48" t="str">
            <v>Вольтметр ВУ-15</v>
          </cell>
          <cell r="D48">
            <v>16859</v>
          </cell>
          <cell r="E48" t="str">
            <v>Бюро материально- технического снабжения</v>
          </cell>
          <cell r="F48">
            <v>3624.42</v>
          </cell>
        </row>
        <row r="49">
          <cell r="A49">
            <v>66515</v>
          </cell>
          <cell r="B49">
            <v>36</v>
          </cell>
          <cell r="C49" t="str">
            <v>Вольтметр ВУ-15</v>
          </cell>
          <cell r="D49">
            <v>66515</v>
          </cell>
          <cell r="E49" t="str">
            <v>Бюро материально- технического снабжения</v>
          </cell>
          <cell r="F49">
            <v>3624.42</v>
          </cell>
        </row>
        <row r="50">
          <cell r="A50">
            <v>66415</v>
          </cell>
          <cell r="B50">
            <v>37</v>
          </cell>
          <cell r="C50" t="str">
            <v>Генератор Г3-102</v>
          </cell>
          <cell r="D50">
            <v>66415</v>
          </cell>
          <cell r="E50" t="str">
            <v>Бюро материально- технического снабжения</v>
          </cell>
          <cell r="F50">
            <v>4430.34</v>
          </cell>
        </row>
        <row r="51">
          <cell r="A51">
            <v>66425</v>
          </cell>
          <cell r="B51">
            <v>38</v>
          </cell>
          <cell r="C51" t="str">
            <v>Генератор Г3-102</v>
          </cell>
          <cell r="D51">
            <v>66425</v>
          </cell>
          <cell r="E51" t="str">
            <v>Бюро материально- технического снабжения</v>
          </cell>
          <cell r="F51">
            <v>4430.34</v>
          </cell>
        </row>
        <row r="52">
          <cell r="A52">
            <v>66429</v>
          </cell>
          <cell r="B52">
            <v>39</v>
          </cell>
          <cell r="C52" t="str">
            <v>Генератор Г3-102</v>
          </cell>
          <cell r="D52">
            <v>66429</v>
          </cell>
          <cell r="E52" t="str">
            <v>Бюро материально- технического снабжения</v>
          </cell>
          <cell r="F52">
            <v>4430.34</v>
          </cell>
        </row>
        <row r="53">
          <cell r="A53">
            <v>66428</v>
          </cell>
          <cell r="B53">
            <v>40</v>
          </cell>
          <cell r="C53" t="str">
            <v>Генератор Г3-106</v>
          </cell>
          <cell r="D53">
            <v>66428</v>
          </cell>
          <cell r="E53" t="str">
            <v>Бюро материально- технического снабжения</v>
          </cell>
          <cell r="F53">
            <v>3725.52</v>
          </cell>
        </row>
        <row r="54">
          <cell r="A54">
            <v>66592</v>
          </cell>
          <cell r="B54">
            <v>41</v>
          </cell>
          <cell r="C54" t="str">
            <v>Генератор Г3-107</v>
          </cell>
          <cell r="D54">
            <v>66592</v>
          </cell>
          <cell r="E54" t="str">
            <v>Бюро материально- технического снабжения</v>
          </cell>
          <cell r="F54">
            <v>4007.45</v>
          </cell>
        </row>
        <row r="55">
          <cell r="A55">
            <v>66544</v>
          </cell>
          <cell r="B55">
            <v>42</v>
          </cell>
          <cell r="C55" t="str">
            <v>Генератор Г3-109</v>
          </cell>
          <cell r="D55">
            <v>66544</v>
          </cell>
          <cell r="E55" t="str">
            <v>Бюро материально- технического снабжения</v>
          </cell>
          <cell r="F55">
            <v>5739.31</v>
          </cell>
        </row>
        <row r="56">
          <cell r="A56">
            <v>16886</v>
          </cell>
          <cell r="B56">
            <v>43</v>
          </cell>
          <cell r="C56" t="str">
            <v>Генератор Г3-109</v>
          </cell>
          <cell r="D56">
            <v>16886</v>
          </cell>
          <cell r="E56" t="str">
            <v>Бюро материально- технического снабжения</v>
          </cell>
          <cell r="F56">
            <v>5739.31</v>
          </cell>
        </row>
        <row r="57">
          <cell r="A57">
            <v>16885</v>
          </cell>
          <cell r="B57">
            <v>44</v>
          </cell>
          <cell r="C57" t="str">
            <v>Генератор Г3-109</v>
          </cell>
          <cell r="D57">
            <v>16885</v>
          </cell>
          <cell r="E57" t="str">
            <v>Бюро материально- технического снабжения</v>
          </cell>
          <cell r="F57">
            <v>5739.31</v>
          </cell>
        </row>
        <row r="58">
          <cell r="A58">
            <v>66834</v>
          </cell>
          <cell r="B58">
            <v>45</v>
          </cell>
          <cell r="C58" t="str">
            <v>Генератор Г3-110</v>
          </cell>
          <cell r="D58">
            <v>66834</v>
          </cell>
          <cell r="E58" t="str">
            <v>Бюро материально- технического снабжения</v>
          </cell>
          <cell r="F58">
            <v>11881.38</v>
          </cell>
        </row>
        <row r="59">
          <cell r="A59">
            <v>16887</v>
          </cell>
          <cell r="B59">
            <v>46</v>
          </cell>
          <cell r="C59" t="str">
            <v>Генератор Г3-110</v>
          </cell>
          <cell r="D59">
            <v>16887</v>
          </cell>
          <cell r="E59" t="str">
            <v>Бюро материально- технического снабжения</v>
          </cell>
          <cell r="F59">
            <v>11881.38</v>
          </cell>
        </row>
        <row r="60">
          <cell r="A60">
            <v>66766</v>
          </cell>
          <cell r="B60">
            <v>47</v>
          </cell>
          <cell r="C60" t="str">
            <v>Генератор Г3-113</v>
          </cell>
          <cell r="D60">
            <v>66766</v>
          </cell>
          <cell r="E60" t="str">
            <v>Бюро материально- технического снабжения</v>
          </cell>
          <cell r="F60">
            <v>4833.1000000000004</v>
          </cell>
        </row>
        <row r="61">
          <cell r="A61">
            <v>65627</v>
          </cell>
          <cell r="B61">
            <v>48</v>
          </cell>
          <cell r="C61" t="str">
            <v>Генератор Г3-120</v>
          </cell>
          <cell r="D61">
            <v>65627</v>
          </cell>
          <cell r="E61" t="str">
            <v>Бюро материально- технического снабжения</v>
          </cell>
          <cell r="F61">
            <v>3624.83</v>
          </cell>
        </row>
        <row r="62">
          <cell r="A62">
            <v>66769</v>
          </cell>
          <cell r="B62">
            <v>49</v>
          </cell>
          <cell r="C62" t="str">
            <v>Генератор Г3-120</v>
          </cell>
          <cell r="D62">
            <v>66769</v>
          </cell>
          <cell r="E62" t="str">
            <v>Бюро материально- технического снабжения</v>
          </cell>
          <cell r="F62">
            <v>3624.83</v>
          </cell>
        </row>
        <row r="63">
          <cell r="A63">
            <v>66498</v>
          </cell>
          <cell r="B63">
            <v>50</v>
          </cell>
          <cell r="C63" t="str">
            <v>Генератор Г4-102</v>
          </cell>
          <cell r="D63">
            <v>66498</v>
          </cell>
          <cell r="E63" t="str">
            <v>Бюро материально- технического снабжения</v>
          </cell>
          <cell r="F63">
            <v>2517.2399999999998</v>
          </cell>
        </row>
        <row r="64">
          <cell r="A64">
            <v>66452</v>
          </cell>
          <cell r="B64">
            <v>51</v>
          </cell>
          <cell r="C64" t="str">
            <v>Генератор Г4-102</v>
          </cell>
          <cell r="D64">
            <v>66452</v>
          </cell>
          <cell r="E64" t="str">
            <v>Бюро материально- технического снабжения</v>
          </cell>
          <cell r="F64">
            <v>2517.2399999999998</v>
          </cell>
        </row>
        <row r="65">
          <cell r="A65">
            <v>66453</v>
          </cell>
          <cell r="B65">
            <v>52</v>
          </cell>
          <cell r="C65" t="str">
            <v>Генератор Г4-106</v>
          </cell>
          <cell r="D65">
            <v>66453</v>
          </cell>
          <cell r="E65" t="str">
            <v>Бюро материально- технического снабжения</v>
          </cell>
          <cell r="F65">
            <v>4656.62</v>
          </cell>
        </row>
        <row r="66">
          <cell r="A66">
            <v>66448</v>
          </cell>
          <cell r="B66">
            <v>53</v>
          </cell>
          <cell r="C66" t="str">
            <v>Генератор Г4-106</v>
          </cell>
          <cell r="D66">
            <v>66448</v>
          </cell>
          <cell r="E66" t="str">
            <v>Бюро материально- технического снабжения</v>
          </cell>
          <cell r="F66">
            <v>4656.62</v>
          </cell>
        </row>
        <row r="67">
          <cell r="A67">
            <v>66384</v>
          </cell>
          <cell r="B67">
            <v>54</v>
          </cell>
          <cell r="C67" t="str">
            <v>Генератор Г4-107</v>
          </cell>
          <cell r="D67">
            <v>66384</v>
          </cell>
          <cell r="E67" t="str">
            <v>Бюро материально- технического снабжения</v>
          </cell>
          <cell r="F67">
            <v>3322.76</v>
          </cell>
        </row>
        <row r="68">
          <cell r="A68">
            <v>66499</v>
          </cell>
          <cell r="B68">
            <v>55</v>
          </cell>
          <cell r="C68" t="str">
            <v>Генератор Г4-107</v>
          </cell>
          <cell r="D68">
            <v>66499</v>
          </cell>
          <cell r="E68" t="str">
            <v>Бюро материально- технического снабжения</v>
          </cell>
          <cell r="F68">
            <v>3322.76</v>
          </cell>
        </row>
        <row r="69">
          <cell r="A69">
            <v>66461</v>
          </cell>
          <cell r="B69">
            <v>56</v>
          </cell>
          <cell r="C69" t="str">
            <v>Генератор Г4-107</v>
          </cell>
          <cell r="D69">
            <v>66461</v>
          </cell>
          <cell r="E69" t="str">
            <v>Бюро материально- технического снабжения</v>
          </cell>
          <cell r="F69">
            <v>3322.76</v>
          </cell>
        </row>
        <row r="70">
          <cell r="A70">
            <v>66433</v>
          </cell>
          <cell r="B70">
            <v>57</v>
          </cell>
          <cell r="C70" t="str">
            <v>Генератор Г4-107</v>
          </cell>
          <cell r="D70">
            <v>66433</v>
          </cell>
          <cell r="E70" t="str">
            <v>Бюро материально- технического снабжения</v>
          </cell>
          <cell r="F70">
            <v>3322.76</v>
          </cell>
        </row>
        <row r="71">
          <cell r="A71">
            <v>16888</v>
          </cell>
          <cell r="B71">
            <v>58</v>
          </cell>
          <cell r="C71" t="str">
            <v>Генератор Г4-107</v>
          </cell>
          <cell r="D71">
            <v>16888</v>
          </cell>
          <cell r="E71" t="str">
            <v>Бюро материально- технического снабжения</v>
          </cell>
          <cell r="F71">
            <v>3322.76</v>
          </cell>
        </row>
        <row r="72">
          <cell r="A72">
            <v>16889</v>
          </cell>
          <cell r="B72">
            <v>59</v>
          </cell>
          <cell r="C72" t="str">
            <v>Генератор Г4-108</v>
          </cell>
          <cell r="D72">
            <v>16889</v>
          </cell>
          <cell r="E72" t="str">
            <v>Бюро материально- технического снабжения</v>
          </cell>
          <cell r="F72">
            <v>5840</v>
          </cell>
        </row>
        <row r="73">
          <cell r="A73">
            <v>16890</v>
          </cell>
          <cell r="B73">
            <v>60</v>
          </cell>
          <cell r="C73" t="str">
            <v>Генератор Г4-108</v>
          </cell>
          <cell r="D73">
            <v>16890</v>
          </cell>
          <cell r="E73" t="str">
            <v>Бюро материально- технического снабжения</v>
          </cell>
          <cell r="F73">
            <v>5840</v>
          </cell>
        </row>
        <row r="74">
          <cell r="A74">
            <v>66294</v>
          </cell>
          <cell r="B74">
            <v>61</v>
          </cell>
          <cell r="C74" t="str">
            <v>Генератор Г4-109</v>
          </cell>
          <cell r="D74">
            <v>66294</v>
          </cell>
          <cell r="E74" t="str">
            <v>Бюро материально- технического снабжения</v>
          </cell>
          <cell r="F74">
            <v>11881.38</v>
          </cell>
        </row>
        <row r="75">
          <cell r="A75">
            <v>66679</v>
          </cell>
          <cell r="B75">
            <v>62</v>
          </cell>
          <cell r="C75" t="str">
            <v>Генератор Г4-109</v>
          </cell>
          <cell r="D75">
            <v>66679</v>
          </cell>
          <cell r="E75" t="str">
            <v>Бюро материально- технического снабжения</v>
          </cell>
          <cell r="F75">
            <v>11881.38</v>
          </cell>
        </row>
        <row r="76">
          <cell r="A76">
            <v>66308</v>
          </cell>
          <cell r="B76">
            <v>63</v>
          </cell>
          <cell r="C76" t="str">
            <v>Генератор Г4-111а</v>
          </cell>
          <cell r="D76">
            <v>66308</v>
          </cell>
          <cell r="E76" t="str">
            <v>Бюро материально- технического снабжения</v>
          </cell>
          <cell r="F76">
            <v>7249.66</v>
          </cell>
        </row>
        <row r="77">
          <cell r="A77">
            <v>16799</v>
          </cell>
          <cell r="B77">
            <v>64</v>
          </cell>
          <cell r="C77" t="str">
            <v>Генератор Г4-111Б</v>
          </cell>
          <cell r="D77">
            <v>16799</v>
          </cell>
          <cell r="E77" t="str">
            <v>Бюро материально- технического снабжения</v>
          </cell>
          <cell r="F77">
            <v>8457.93</v>
          </cell>
        </row>
        <row r="78">
          <cell r="A78">
            <v>66830</v>
          </cell>
          <cell r="B78">
            <v>65</v>
          </cell>
          <cell r="C78" t="str">
            <v>Генератор Г4-116</v>
          </cell>
          <cell r="D78">
            <v>66830</v>
          </cell>
          <cell r="E78" t="str">
            <v>Бюро материально- технического снабжения</v>
          </cell>
          <cell r="F78">
            <v>8699.59</v>
          </cell>
        </row>
        <row r="79">
          <cell r="A79">
            <v>16769</v>
          </cell>
          <cell r="B79">
            <v>66</v>
          </cell>
          <cell r="C79" t="str">
            <v>Генератор Г4-116</v>
          </cell>
          <cell r="D79">
            <v>16769</v>
          </cell>
          <cell r="E79" t="str">
            <v>Бюро материально- технического снабжения</v>
          </cell>
          <cell r="F79">
            <v>8699.59</v>
          </cell>
        </row>
        <row r="80">
          <cell r="A80">
            <v>16779</v>
          </cell>
          <cell r="B80">
            <v>67</v>
          </cell>
          <cell r="C80" t="str">
            <v>Генератор Г4-116</v>
          </cell>
          <cell r="D80">
            <v>16779</v>
          </cell>
          <cell r="E80" t="str">
            <v>Бюро материально- технического снабжения</v>
          </cell>
          <cell r="F80">
            <v>8699.59</v>
          </cell>
        </row>
        <row r="81">
          <cell r="A81">
            <v>66743</v>
          </cell>
          <cell r="B81">
            <v>68</v>
          </cell>
          <cell r="C81" t="str">
            <v>Генератор Г4-116</v>
          </cell>
          <cell r="D81">
            <v>66743</v>
          </cell>
          <cell r="E81" t="str">
            <v>Бюро материально- технического снабжения</v>
          </cell>
          <cell r="F81">
            <v>8699.59</v>
          </cell>
        </row>
        <row r="82">
          <cell r="A82">
            <v>16823</v>
          </cell>
          <cell r="B82">
            <v>69</v>
          </cell>
          <cell r="C82" t="str">
            <v>Генератор Г4-117</v>
          </cell>
          <cell r="D82">
            <v>16823</v>
          </cell>
          <cell r="E82" t="str">
            <v>Бюро материально- технического снабжения</v>
          </cell>
          <cell r="F82">
            <v>10874.48</v>
          </cell>
        </row>
        <row r="83">
          <cell r="A83">
            <v>66419</v>
          </cell>
          <cell r="B83">
            <v>70</v>
          </cell>
          <cell r="C83" t="str">
            <v>Генератор Г4-117</v>
          </cell>
          <cell r="D83">
            <v>66419</v>
          </cell>
          <cell r="E83" t="str">
            <v>Бюро материально- технического снабжения</v>
          </cell>
          <cell r="F83">
            <v>10874.48</v>
          </cell>
        </row>
        <row r="84">
          <cell r="A84">
            <v>16891</v>
          </cell>
          <cell r="B84">
            <v>71</v>
          </cell>
          <cell r="C84" t="str">
            <v>Генератор Г4-117</v>
          </cell>
          <cell r="D84">
            <v>16891</v>
          </cell>
          <cell r="E84" t="str">
            <v>Бюро материально- технического снабжения</v>
          </cell>
          <cell r="F84">
            <v>10874.48</v>
          </cell>
        </row>
        <row r="85">
          <cell r="A85">
            <v>16826</v>
          </cell>
          <cell r="B85">
            <v>72</v>
          </cell>
          <cell r="C85" t="str">
            <v>Генератор Г4-118</v>
          </cell>
          <cell r="D85">
            <v>16826</v>
          </cell>
          <cell r="E85" t="str">
            <v>Бюро материально- технического снабжения</v>
          </cell>
          <cell r="F85">
            <v>4349.79</v>
          </cell>
        </row>
        <row r="86">
          <cell r="A86">
            <v>16716</v>
          </cell>
          <cell r="B86">
            <v>73</v>
          </cell>
          <cell r="C86" t="str">
            <v>Генератор Г4-124</v>
          </cell>
          <cell r="D86">
            <v>16716</v>
          </cell>
          <cell r="E86" t="str">
            <v>Бюро материально- технического снабжения</v>
          </cell>
          <cell r="F86">
            <v>7974.62</v>
          </cell>
        </row>
        <row r="87">
          <cell r="A87">
            <v>16791</v>
          </cell>
          <cell r="B87">
            <v>74</v>
          </cell>
          <cell r="C87" t="str">
            <v>Генератор Г4-142</v>
          </cell>
          <cell r="D87">
            <v>16791</v>
          </cell>
          <cell r="E87" t="str">
            <v>Бюро материально- технического снабжения</v>
          </cell>
          <cell r="F87">
            <v>19151.169999999998</v>
          </cell>
        </row>
        <row r="88">
          <cell r="A88">
            <v>66281</v>
          </cell>
          <cell r="B88">
            <v>75</v>
          </cell>
          <cell r="C88" t="str">
            <v>Генератор Г4-144</v>
          </cell>
          <cell r="D88">
            <v>66281</v>
          </cell>
          <cell r="E88" t="str">
            <v>Бюро материально- технического снабжения</v>
          </cell>
          <cell r="F88">
            <v>4833.1000000000004</v>
          </cell>
        </row>
        <row r="89">
          <cell r="A89">
            <v>66306</v>
          </cell>
          <cell r="B89">
            <v>76</v>
          </cell>
          <cell r="C89" t="str">
            <v>Генератор Г4-144</v>
          </cell>
          <cell r="D89">
            <v>66306</v>
          </cell>
          <cell r="E89" t="str">
            <v>Бюро материально- технического снабжения</v>
          </cell>
          <cell r="F89">
            <v>4833.1000000000004</v>
          </cell>
        </row>
        <row r="90">
          <cell r="A90">
            <v>16781</v>
          </cell>
          <cell r="B90">
            <v>77</v>
          </cell>
          <cell r="C90" t="str">
            <v>Генератор Г4-144</v>
          </cell>
          <cell r="D90">
            <v>16781</v>
          </cell>
          <cell r="E90" t="str">
            <v>Бюро материально- технического снабжения</v>
          </cell>
          <cell r="F90">
            <v>4833.1000000000004</v>
          </cell>
        </row>
        <row r="91">
          <cell r="A91">
            <v>16780</v>
          </cell>
          <cell r="B91">
            <v>78</v>
          </cell>
          <cell r="C91" t="str">
            <v>Генератор Г4-144</v>
          </cell>
          <cell r="D91">
            <v>16780</v>
          </cell>
          <cell r="E91" t="str">
            <v>Бюро материально- технического снабжения</v>
          </cell>
          <cell r="F91">
            <v>4833.1000000000004</v>
          </cell>
        </row>
        <row r="92">
          <cell r="A92">
            <v>66675</v>
          </cell>
          <cell r="B92">
            <v>79</v>
          </cell>
          <cell r="C92" t="str">
            <v>Генератор Г4-154</v>
          </cell>
          <cell r="D92">
            <v>66675</v>
          </cell>
          <cell r="E92" t="str">
            <v>Бюро материально- технического снабжения</v>
          </cell>
          <cell r="F92">
            <v>5437.24</v>
          </cell>
        </row>
        <row r="93">
          <cell r="A93">
            <v>66724</v>
          </cell>
          <cell r="B93">
            <v>80</v>
          </cell>
          <cell r="C93" t="str">
            <v>Генератор Г4-158</v>
          </cell>
          <cell r="D93">
            <v>66724</v>
          </cell>
          <cell r="E93" t="str">
            <v>Бюро материально- технического снабжения</v>
          </cell>
          <cell r="F93">
            <v>7612.14</v>
          </cell>
        </row>
        <row r="94">
          <cell r="A94">
            <v>65623</v>
          </cell>
          <cell r="B94">
            <v>81</v>
          </cell>
          <cell r="C94" t="str">
            <v>Генератор Г4-76А</v>
          </cell>
          <cell r="D94">
            <v>65623</v>
          </cell>
          <cell r="E94" t="str">
            <v>Бюро материально- технического снабжения</v>
          </cell>
          <cell r="F94">
            <v>5437.24</v>
          </cell>
        </row>
        <row r="95">
          <cell r="A95">
            <v>66826</v>
          </cell>
          <cell r="B95">
            <v>82</v>
          </cell>
          <cell r="C95" t="str">
            <v>Генератор Г4-76А</v>
          </cell>
          <cell r="D95">
            <v>66826</v>
          </cell>
          <cell r="E95" t="str">
            <v>Бюро материально- технического снабжения</v>
          </cell>
          <cell r="F95">
            <v>5437.24</v>
          </cell>
        </row>
        <row r="96">
          <cell r="A96">
            <v>15184</v>
          </cell>
          <cell r="B96">
            <v>83</v>
          </cell>
          <cell r="C96" t="str">
            <v>Стенд имитации качки приборов</v>
          </cell>
          <cell r="D96">
            <v>15184</v>
          </cell>
          <cell r="E96" t="str">
            <v>Цех ремонта РАВ</v>
          </cell>
          <cell r="F96">
            <v>7669.61</v>
          </cell>
        </row>
        <row r="97">
          <cell r="A97" t="str">
            <v>А-0010946</v>
          </cell>
          <cell r="B97">
            <v>84</v>
          </cell>
          <cell r="C97" t="str">
            <v>Усилитель РА-4000А 120ВТ</v>
          </cell>
          <cell r="D97" t="str">
            <v>А-0010946</v>
          </cell>
          <cell r="E97" t="str">
            <v>Бюро материально- технического снабжения</v>
          </cell>
          <cell r="F97">
            <v>2683.09</v>
          </cell>
        </row>
        <row r="98">
          <cell r="A98">
            <v>16910</v>
          </cell>
          <cell r="B98">
            <v>85</v>
          </cell>
          <cell r="C98" t="str">
            <v>Измерительная линия Р1-29</v>
          </cell>
          <cell r="D98">
            <v>16910</v>
          </cell>
          <cell r="E98" t="str">
            <v>Бюро материально- технического снабжения</v>
          </cell>
          <cell r="F98">
            <v>5034.4799999999996</v>
          </cell>
        </row>
        <row r="99">
          <cell r="A99">
            <v>16835</v>
          </cell>
          <cell r="B99">
            <v>86</v>
          </cell>
          <cell r="C99" t="str">
            <v>Осциллограф С1-101</v>
          </cell>
          <cell r="D99">
            <v>16835</v>
          </cell>
          <cell r="E99" t="str">
            <v>Бюро материально- технического снабжения</v>
          </cell>
          <cell r="F99">
            <v>2920</v>
          </cell>
        </row>
        <row r="100">
          <cell r="A100">
            <v>16836</v>
          </cell>
          <cell r="B100">
            <v>87</v>
          </cell>
          <cell r="C100" t="str">
            <v>Осциллограф С1-101</v>
          </cell>
          <cell r="D100">
            <v>16836</v>
          </cell>
          <cell r="E100" t="str">
            <v>Бюро материально- технического снабжения</v>
          </cell>
          <cell r="F100">
            <v>2920</v>
          </cell>
        </row>
        <row r="101">
          <cell r="A101">
            <v>16863</v>
          </cell>
          <cell r="B101">
            <v>88</v>
          </cell>
          <cell r="C101" t="str">
            <v>Осциллограф С1-65</v>
          </cell>
          <cell r="D101">
            <v>16863</v>
          </cell>
          <cell r="E101" t="str">
            <v>Бюро материально- технического снабжения</v>
          </cell>
          <cell r="F101">
            <v>14096.35</v>
          </cell>
        </row>
        <row r="102">
          <cell r="A102">
            <v>16864</v>
          </cell>
          <cell r="B102">
            <v>89</v>
          </cell>
          <cell r="C102" t="str">
            <v>Осциллограф С1-65</v>
          </cell>
          <cell r="D102">
            <v>16864</v>
          </cell>
          <cell r="E102" t="str">
            <v>Бюро материально- технического снабжения</v>
          </cell>
          <cell r="F102">
            <v>14096.35</v>
          </cell>
        </row>
        <row r="103">
          <cell r="A103">
            <v>16865</v>
          </cell>
          <cell r="B103">
            <v>90</v>
          </cell>
          <cell r="C103" t="str">
            <v>Осциллограф С1-65</v>
          </cell>
          <cell r="D103">
            <v>16865</v>
          </cell>
          <cell r="E103" t="str">
            <v>Бюро материально- технического снабжения</v>
          </cell>
          <cell r="F103">
            <v>14096.35</v>
          </cell>
        </row>
        <row r="104">
          <cell r="A104">
            <v>16724</v>
          </cell>
          <cell r="B104">
            <v>91</v>
          </cell>
          <cell r="C104" t="str">
            <v>Осциллограф С1-65А</v>
          </cell>
          <cell r="D104">
            <v>16724</v>
          </cell>
          <cell r="E104" t="str">
            <v>Бюро материально- технического снабжения</v>
          </cell>
          <cell r="F104">
            <v>14096.35</v>
          </cell>
        </row>
        <row r="105">
          <cell r="A105">
            <v>718</v>
          </cell>
          <cell r="B105">
            <v>92</v>
          </cell>
          <cell r="C105" t="str">
            <v>Осциллограф С1-67</v>
          </cell>
          <cell r="D105">
            <v>718</v>
          </cell>
          <cell r="E105" t="str">
            <v>Бюро материально- технического снабжения</v>
          </cell>
          <cell r="F105">
            <v>14096.35</v>
          </cell>
        </row>
        <row r="106">
          <cell r="A106">
            <v>16943</v>
          </cell>
          <cell r="B106">
            <v>93</v>
          </cell>
          <cell r="C106" t="str">
            <v>Осциллограф С1-68</v>
          </cell>
          <cell r="D106">
            <v>16943</v>
          </cell>
          <cell r="E106" t="str">
            <v>Бюро материально- технического снабжения</v>
          </cell>
          <cell r="F106">
            <v>14096.35</v>
          </cell>
        </row>
        <row r="107">
          <cell r="A107">
            <v>16866</v>
          </cell>
          <cell r="B107">
            <v>94</v>
          </cell>
          <cell r="C107" t="str">
            <v>Осциллограф С1-68</v>
          </cell>
          <cell r="D107">
            <v>16866</v>
          </cell>
          <cell r="E107" t="str">
            <v>Бюро материально- технического снабжения</v>
          </cell>
          <cell r="F107">
            <v>14096.35</v>
          </cell>
        </row>
        <row r="108">
          <cell r="A108">
            <v>16714</v>
          </cell>
          <cell r="B108">
            <v>95</v>
          </cell>
          <cell r="C108" t="str">
            <v>Осциллограф С1-68</v>
          </cell>
          <cell r="D108">
            <v>16714</v>
          </cell>
          <cell r="E108" t="str">
            <v>Бюро материально- технического снабжения</v>
          </cell>
          <cell r="F108">
            <v>14096.35</v>
          </cell>
        </row>
        <row r="109">
          <cell r="A109">
            <v>16752</v>
          </cell>
          <cell r="B109">
            <v>96</v>
          </cell>
          <cell r="C109" t="str">
            <v>Осциллограф С1-70/1</v>
          </cell>
          <cell r="D109">
            <v>16752</v>
          </cell>
          <cell r="E109" t="str">
            <v>Бюро материально- технического снабжения</v>
          </cell>
          <cell r="F109">
            <v>14096.35</v>
          </cell>
        </row>
        <row r="110">
          <cell r="A110">
            <v>16753</v>
          </cell>
          <cell r="B110">
            <v>97</v>
          </cell>
          <cell r="C110" t="str">
            <v>Осциллограф С1-70/2</v>
          </cell>
          <cell r="D110">
            <v>16753</v>
          </cell>
          <cell r="E110" t="str">
            <v>Бюро материально- технического снабжения</v>
          </cell>
          <cell r="F110">
            <v>14096.35</v>
          </cell>
        </row>
        <row r="111">
          <cell r="A111">
            <v>16754</v>
          </cell>
          <cell r="B111">
            <v>98</v>
          </cell>
          <cell r="C111" t="str">
            <v>Осциллограф С1-70/3</v>
          </cell>
          <cell r="D111">
            <v>16754</v>
          </cell>
          <cell r="E111" t="str">
            <v>Бюро материально- технического снабжения</v>
          </cell>
          <cell r="F111">
            <v>14096.35</v>
          </cell>
        </row>
        <row r="112">
          <cell r="A112">
            <v>16749</v>
          </cell>
          <cell r="B112">
            <v>99</v>
          </cell>
          <cell r="C112" t="str">
            <v>Осциллограф С1-76</v>
          </cell>
          <cell r="D112">
            <v>16749</v>
          </cell>
          <cell r="E112" t="str">
            <v>Бюро материально- технического снабжения</v>
          </cell>
          <cell r="F112">
            <v>3987.31</v>
          </cell>
        </row>
        <row r="113">
          <cell r="A113" t="str">
            <v>А-0010851</v>
          </cell>
          <cell r="B113">
            <v>100</v>
          </cell>
          <cell r="C113" t="str">
            <v>Осциллограф С1-99</v>
          </cell>
          <cell r="D113" t="str">
            <v>А-0010851</v>
          </cell>
          <cell r="E113" t="str">
            <v>Бюро материально- технического снабжения</v>
          </cell>
          <cell r="F113">
            <v>7853.79</v>
          </cell>
        </row>
        <row r="114">
          <cell r="A114">
            <v>66664</v>
          </cell>
          <cell r="B114">
            <v>101</v>
          </cell>
          <cell r="C114" t="str">
            <v>Осциллограф С1-101</v>
          </cell>
          <cell r="D114">
            <v>66664</v>
          </cell>
          <cell r="E114" t="str">
            <v>Бюро материально- технического снабжения</v>
          </cell>
          <cell r="F114">
            <v>2920</v>
          </cell>
        </row>
        <row r="115">
          <cell r="A115">
            <v>66677</v>
          </cell>
          <cell r="B115">
            <v>102</v>
          </cell>
          <cell r="C115" t="str">
            <v>Осциллограф С1-101</v>
          </cell>
          <cell r="D115">
            <v>66677</v>
          </cell>
          <cell r="E115" t="str">
            <v>Бюро материально- технического снабжения</v>
          </cell>
          <cell r="F115">
            <v>2920</v>
          </cell>
        </row>
        <row r="116">
          <cell r="A116">
            <v>66731</v>
          </cell>
          <cell r="B116">
            <v>103</v>
          </cell>
          <cell r="C116" t="str">
            <v>Осциллограф С1-101</v>
          </cell>
          <cell r="D116">
            <v>66731</v>
          </cell>
          <cell r="E116" t="str">
            <v>Бюро материально- технического снабжения</v>
          </cell>
          <cell r="F116">
            <v>2920</v>
          </cell>
        </row>
        <row r="117">
          <cell r="A117">
            <v>66725</v>
          </cell>
          <cell r="B117">
            <v>104</v>
          </cell>
          <cell r="C117" t="str">
            <v>Осциллограф С1-101</v>
          </cell>
          <cell r="D117">
            <v>66725</v>
          </cell>
          <cell r="E117" t="str">
            <v>Бюро материально- технического снабжения</v>
          </cell>
          <cell r="F117">
            <v>2920</v>
          </cell>
        </row>
        <row r="118">
          <cell r="A118">
            <v>66730</v>
          </cell>
          <cell r="B118">
            <v>105</v>
          </cell>
          <cell r="C118" t="str">
            <v>Осциллограф С1-101</v>
          </cell>
          <cell r="D118">
            <v>66730</v>
          </cell>
          <cell r="E118" t="str">
            <v>Бюро материально- технического снабжения</v>
          </cell>
          <cell r="F118">
            <v>2920</v>
          </cell>
        </row>
        <row r="119">
          <cell r="A119">
            <v>66598</v>
          </cell>
          <cell r="B119">
            <v>106</v>
          </cell>
          <cell r="C119" t="str">
            <v>Осциллограф С1-101</v>
          </cell>
          <cell r="D119">
            <v>66598</v>
          </cell>
          <cell r="E119" t="str">
            <v>Бюро материально- технического снабжения</v>
          </cell>
          <cell r="F119">
            <v>2920</v>
          </cell>
        </row>
        <row r="120">
          <cell r="A120">
            <v>66595</v>
          </cell>
          <cell r="B120">
            <v>107</v>
          </cell>
          <cell r="C120" t="str">
            <v>Осциллограф С1-101</v>
          </cell>
          <cell r="D120">
            <v>66595</v>
          </cell>
          <cell r="E120" t="str">
            <v>Бюро материально- технического снабжения</v>
          </cell>
          <cell r="F120">
            <v>2920</v>
          </cell>
        </row>
        <row r="121">
          <cell r="A121">
            <v>66637</v>
          </cell>
          <cell r="B121">
            <v>108</v>
          </cell>
          <cell r="C121" t="str">
            <v>Осциллограф С1-101</v>
          </cell>
          <cell r="D121">
            <v>66637</v>
          </cell>
          <cell r="E121" t="str">
            <v>Бюро материально- технического снабжения</v>
          </cell>
          <cell r="F121">
            <v>2920</v>
          </cell>
        </row>
        <row r="122">
          <cell r="A122">
            <v>66663</v>
          </cell>
          <cell r="B122">
            <v>109</v>
          </cell>
          <cell r="C122" t="str">
            <v>Осциллограф С1-101</v>
          </cell>
          <cell r="D122">
            <v>66663</v>
          </cell>
          <cell r="E122" t="str">
            <v>Бюро материально- технического снабжения</v>
          </cell>
          <cell r="F122">
            <v>2920</v>
          </cell>
        </row>
        <row r="123">
          <cell r="A123">
            <v>66845</v>
          </cell>
          <cell r="B123">
            <v>110</v>
          </cell>
          <cell r="C123" t="str">
            <v>Осциллограф С1-104</v>
          </cell>
          <cell r="D123">
            <v>66845</v>
          </cell>
          <cell r="E123" t="str">
            <v>Бюро материально- технического снабжения</v>
          </cell>
          <cell r="F123">
            <v>9062.07</v>
          </cell>
        </row>
        <row r="124">
          <cell r="A124">
            <v>66843</v>
          </cell>
          <cell r="B124">
            <v>111</v>
          </cell>
          <cell r="C124" t="str">
            <v>Осциллограф С1-108</v>
          </cell>
          <cell r="D124">
            <v>66843</v>
          </cell>
          <cell r="E124" t="str">
            <v>Бюро материально- технического снабжения</v>
          </cell>
          <cell r="F124">
            <v>48331.03</v>
          </cell>
        </row>
        <row r="125">
          <cell r="A125">
            <v>66621</v>
          </cell>
          <cell r="B125">
            <v>112</v>
          </cell>
          <cell r="C125" t="str">
            <v>Осциллограф С1-112</v>
          </cell>
          <cell r="D125">
            <v>66621</v>
          </cell>
          <cell r="E125" t="str">
            <v>Бюро материально- технического снабжения</v>
          </cell>
          <cell r="F125">
            <v>3018.68</v>
          </cell>
        </row>
        <row r="126">
          <cell r="A126">
            <v>66502</v>
          </cell>
          <cell r="B126">
            <v>113</v>
          </cell>
          <cell r="C126" t="str">
            <v>Осциллограф С1-65</v>
          </cell>
          <cell r="D126">
            <v>66502</v>
          </cell>
          <cell r="E126" t="str">
            <v>Бюро материально- технического снабжения</v>
          </cell>
          <cell r="F126">
            <v>14096.35</v>
          </cell>
        </row>
        <row r="127">
          <cell r="A127">
            <v>66527</v>
          </cell>
          <cell r="B127">
            <v>114</v>
          </cell>
          <cell r="C127" t="str">
            <v>Осциллограф С1-65</v>
          </cell>
          <cell r="D127">
            <v>66527</v>
          </cell>
          <cell r="E127" t="str">
            <v>Бюро материально- технического снабжения</v>
          </cell>
          <cell r="F127">
            <v>14096.35</v>
          </cell>
        </row>
        <row r="128">
          <cell r="A128">
            <v>66579</v>
          </cell>
          <cell r="B128">
            <v>115</v>
          </cell>
          <cell r="C128" t="str">
            <v>Осциллограф С1-65А</v>
          </cell>
          <cell r="D128">
            <v>66579</v>
          </cell>
          <cell r="E128" t="str">
            <v>Бюро материально- технического снабжения</v>
          </cell>
          <cell r="F128">
            <v>14096.35</v>
          </cell>
        </row>
        <row r="129">
          <cell r="A129">
            <v>66220</v>
          </cell>
          <cell r="B129">
            <v>116</v>
          </cell>
          <cell r="C129" t="str">
            <v>Осциллограф С1-65А</v>
          </cell>
          <cell r="D129">
            <v>66220</v>
          </cell>
          <cell r="E129" t="str">
            <v>Бюро материально- технического снабжения</v>
          </cell>
          <cell r="F129">
            <v>14096.35</v>
          </cell>
        </row>
        <row r="130">
          <cell r="A130">
            <v>66528</v>
          </cell>
          <cell r="B130">
            <v>117</v>
          </cell>
          <cell r="C130" t="str">
            <v>Осциллограф С1-65А</v>
          </cell>
          <cell r="D130">
            <v>66528</v>
          </cell>
          <cell r="E130" t="str">
            <v>Бюро материально- технического снабжения</v>
          </cell>
          <cell r="F130">
            <v>14096.35</v>
          </cell>
        </row>
        <row r="131">
          <cell r="A131">
            <v>66457</v>
          </cell>
          <cell r="B131">
            <v>118</v>
          </cell>
          <cell r="C131" t="str">
            <v>Осциллограф С1-70</v>
          </cell>
          <cell r="D131">
            <v>66457</v>
          </cell>
          <cell r="E131" t="str">
            <v>Бюро материально- технического снабжения</v>
          </cell>
          <cell r="F131">
            <v>14096.35</v>
          </cell>
        </row>
        <row r="132">
          <cell r="A132">
            <v>66710</v>
          </cell>
          <cell r="B132">
            <v>119</v>
          </cell>
          <cell r="C132" t="str">
            <v>Осциллограф С1-73</v>
          </cell>
          <cell r="D132">
            <v>66710</v>
          </cell>
          <cell r="E132" t="str">
            <v>Бюро материально- технического снабжения</v>
          </cell>
          <cell r="F132">
            <v>2315.86</v>
          </cell>
        </row>
        <row r="133">
          <cell r="A133">
            <v>66707</v>
          </cell>
          <cell r="B133">
            <v>120</v>
          </cell>
          <cell r="C133" t="str">
            <v>Осциллограф С1-73</v>
          </cell>
          <cell r="D133">
            <v>66707</v>
          </cell>
          <cell r="E133" t="str">
            <v>Бюро материально- технического снабжения</v>
          </cell>
          <cell r="F133">
            <v>2315.86</v>
          </cell>
        </row>
        <row r="134">
          <cell r="A134">
            <v>66508</v>
          </cell>
          <cell r="B134">
            <v>121</v>
          </cell>
          <cell r="C134" t="str">
            <v>Осциллограф С1-73</v>
          </cell>
          <cell r="D134">
            <v>66508</v>
          </cell>
          <cell r="E134" t="str">
            <v>Бюро материально- технического снабжения</v>
          </cell>
          <cell r="F134">
            <v>2315.86</v>
          </cell>
        </row>
        <row r="135">
          <cell r="A135">
            <v>66507</v>
          </cell>
          <cell r="B135">
            <v>122</v>
          </cell>
          <cell r="C135" t="str">
            <v>Осциллограф С1-73</v>
          </cell>
          <cell r="D135">
            <v>66507</v>
          </cell>
          <cell r="E135" t="str">
            <v>Бюро материально- технического снабжения</v>
          </cell>
          <cell r="F135">
            <v>2315.86</v>
          </cell>
        </row>
        <row r="136">
          <cell r="A136">
            <v>66562</v>
          </cell>
          <cell r="B136">
            <v>123</v>
          </cell>
          <cell r="C136" t="str">
            <v>Осциллограф С1-73</v>
          </cell>
          <cell r="D136">
            <v>66562</v>
          </cell>
          <cell r="E136" t="str">
            <v>Бюро материально- технического снабжения</v>
          </cell>
          <cell r="F136">
            <v>2315.86</v>
          </cell>
        </row>
        <row r="137">
          <cell r="A137">
            <v>66548</v>
          </cell>
          <cell r="B137">
            <v>124</v>
          </cell>
          <cell r="C137" t="str">
            <v>Осциллограф С1-73</v>
          </cell>
          <cell r="D137">
            <v>66548</v>
          </cell>
          <cell r="E137" t="str">
            <v>Бюро материально- технического снабжения</v>
          </cell>
          <cell r="F137">
            <v>2315.86</v>
          </cell>
        </row>
        <row r="138">
          <cell r="A138">
            <v>66752</v>
          </cell>
          <cell r="B138">
            <v>125</v>
          </cell>
          <cell r="C138" t="str">
            <v>Осциллограф С1-73</v>
          </cell>
          <cell r="D138">
            <v>66752</v>
          </cell>
          <cell r="E138" t="str">
            <v>Бюро материально- технического снабжения</v>
          </cell>
          <cell r="F138">
            <v>2315.86</v>
          </cell>
        </row>
        <row r="139">
          <cell r="A139">
            <v>66520</v>
          </cell>
          <cell r="B139">
            <v>126</v>
          </cell>
          <cell r="C139" t="str">
            <v>Осциллограф С1-76</v>
          </cell>
          <cell r="D139">
            <v>66520</v>
          </cell>
          <cell r="E139" t="str">
            <v>Бюро материально- технического снабжения</v>
          </cell>
          <cell r="F139">
            <v>3987.31</v>
          </cell>
        </row>
        <row r="140">
          <cell r="A140">
            <v>66543</v>
          </cell>
          <cell r="B140">
            <v>127</v>
          </cell>
          <cell r="C140" t="str">
            <v>Осциллограф С1-73</v>
          </cell>
          <cell r="D140">
            <v>66543</v>
          </cell>
          <cell r="E140" t="str">
            <v>Бюро материально- технического снабжения</v>
          </cell>
          <cell r="F140">
            <v>2315.86</v>
          </cell>
        </row>
        <row r="141">
          <cell r="A141">
            <v>66693</v>
          </cell>
          <cell r="B141">
            <v>128</v>
          </cell>
          <cell r="C141" t="str">
            <v>Осциллограф С1-83</v>
          </cell>
          <cell r="D141">
            <v>66693</v>
          </cell>
          <cell r="E141" t="str">
            <v>Бюро материально- технического снабжения</v>
          </cell>
          <cell r="F141">
            <v>5235.8599999999997</v>
          </cell>
        </row>
        <row r="142">
          <cell r="A142">
            <v>66733</v>
          </cell>
          <cell r="B142">
            <v>129</v>
          </cell>
          <cell r="C142" t="str">
            <v>Осциллограф С1-83</v>
          </cell>
          <cell r="D142">
            <v>66733</v>
          </cell>
          <cell r="E142" t="str">
            <v>Бюро материально- технического снабжения</v>
          </cell>
          <cell r="F142">
            <v>5235.8599999999997</v>
          </cell>
        </row>
        <row r="143">
          <cell r="A143">
            <v>66728</v>
          </cell>
          <cell r="B143">
            <v>130</v>
          </cell>
          <cell r="C143" t="str">
            <v>Осциллограф С1-83</v>
          </cell>
          <cell r="D143">
            <v>66728</v>
          </cell>
          <cell r="E143" t="str">
            <v>Бюро материально- технического снабжения</v>
          </cell>
          <cell r="F143">
            <v>5235.8599999999997</v>
          </cell>
        </row>
        <row r="144">
          <cell r="A144">
            <v>66776</v>
          </cell>
          <cell r="B144">
            <v>131</v>
          </cell>
          <cell r="C144" t="str">
            <v>Осциллограф С1-93</v>
          </cell>
          <cell r="D144">
            <v>66776</v>
          </cell>
          <cell r="E144" t="str">
            <v>Бюро материально- технического снабжения</v>
          </cell>
          <cell r="F144">
            <v>5537.93</v>
          </cell>
        </row>
        <row r="145">
          <cell r="A145">
            <v>66723</v>
          </cell>
          <cell r="B145">
            <v>132</v>
          </cell>
          <cell r="C145" t="str">
            <v>Осциллограф С1-93</v>
          </cell>
          <cell r="D145">
            <v>66723</v>
          </cell>
          <cell r="E145" t="str">
            <v>Бюро материально- технического снабжения</v>
          </cell>
          <cell r="F145">
            <v>5537.93</v>
          </cell>
        </row>
        <row r="146">
          <cell r="A146" t="str">
            <v>А-0010857</v>
          </cell>
          <cell r="B146">
            <v>133</v>
          </cell>
          <cell r="C146" t="str">
            <v>Осциллограф С1-99</v>
          </cell>
          <cell r="D146" t="str">
            <v>А-0010857</v>
          </cell>
          <cell r="E146" t="str">
            <v>Бюро материально- технического снабжения</v>
          </cell>
          <cell r="F146">
            <v>7853.79</v>
          </cell>
        </row>
        <row r="147">
          <cell r="A147">
            <v>66654</v>
          </cell>
          <cell r="B147">
            <v>134</v>
          </cell>
          <cell r="C147" t="str">
            <v>Преобразователь частот ЯЗЧ -87</v>
          </cell>
          <cell r="D147">
            <v>66654</v>
          </cell>
          <cell r="E147" t="str">
            <v>Бюро материально- технического снабжения</v>
          </cell>
          <cell r="F147">
            <v>5436.84</v>
          </cell>
        </row>
        <row r="148">
          <cell r="A148">
            <v>66669</v>
          </cell>
          <cell r="B148">
            <v>135</v>
          </cell>
          <cell r="C148" t="str">
            <v>Преобразователь частот ЯЗЧ -87</v>
          </cell>
          <cell r="D148">
            <v>66669</v>
          </cell>
          <cell r="E148" t="str">
            <v>Бюро материально- технического снабжения</v>
          </cell>
          <cell r="F148">
            <v>5436.84</v>
          </cell>
        </row>
        <row r="149">
          <cell r="A149">
            <v>66451</v>
          </cell>
          <cell r="B149">
            <v>136</v>
          </cell>
          <cell r="C149" t="str">
            <v>Преобразователь частот ЯЗЧ -42</v>
          </cell>
          <cell r="D149">
            <v>66451</v>
          </cell>
          <cell r="E149" t="str">
            <v>Бюро материально- технического снабжения</v>
          </cell>
          <cell r="F149">
            <v>4953.53</v>
          </cell>
        </row>
        <row r="150">
          <cell r="A150">
            <v>66449</v>
          </cell>
          <cell r="B150">
            <v>137</v>
          </cell>
          <cell r="C150" t="str">
            <v>Преобразователь частот ЯЗЧ -43</v>
          </cell>
          <cell r="D150">
            <v>66449</v>
          </cell>
          <cell r="E150" t="str">
            <v>Бюро материально- технического снабжения</v>
          </cell>
          <cell r="F150">
            <v>5718.77</v>
          </cell>
        </row>
        <row r="151">
          <cell r="A151">
            <v>66282</v>
          </cell>
          <cell r="B151">
            <v>138</v>
          </cell>
          <cell r="C151" t="str">
            <v>Преобразователь частот ЯЗЧ -87</v>
          </cell>
          <cell r="D151">
            <v>66282</v>
          </cell>
          <cell r="E151" t="str">
            <v>Бюро материально- технического снабжения</v>
          </cell>
          <cell r="F151">
            <v>5436.84</v>
          </cell>
        </row>
        <row r="152">
          <cell r="A152">
            <v>66016</v>
          </cell>
          <cell r="B152">
            <v>139</v>
          </cell>
          <cell r="C152" t="str">
            <v>Прибор П-603</v>
          </cell>
          <cell r="D152">
            <v>66016</v>
          </cell>
          <cell r="E152" t="str">
            <v>Бюро материально- технического снабжения</v>
          </cell>
          <cell r="F152">
            <v>31366.84</v>
          </cell>
        </row>
        <row r="153">
          <cell r="A153">
            <v>66610</v>
          </cell>
          <cell r="B153">
            <v>140</v>
          </cell>
          <cell r="C153" t="str">
            <v>Прибор П-604</v>
          </cell>
          <cell r="D153">
            <v>66610</v>
          </cell>
          <cell r="E153" t="str">
            <v>Бюро материально- технического снабжения</v>
          </cell>
          <cell r="F153">
            <v>37255.17</v>
          </cell>
        </row>
        <row r="154">
          <cell r="A154">
            <v>66576</v>
          </cell>
          <cell r="B154">
            <v>141</v>
          </cell>
          <cell r="C154" t="str">
            <v>Прибор П-604</v>
          </cell>
          <cell r="D154">
            <v>66576</v>
          </cell>
          <cell r="E154" t="str">
            <v>Бюро материально- технического снабжения</v>
          </cell>
          <cell r="F154">
            <v>37255.17</v>
          </cell>
        </row>
        <row r="155">
          <cell r="A155">
            <v>66117</v>
          </cell>
          <cell r="B155">
            <v>142</v>
          </cell>
          <cell r="C155" t="str">
            <v>Прибор П-633</v>
          </cell>
          <cell r="D155">
            <v>66117</v>
          </cell>
          <cell r="E155" t="str">
            <v>Бюро материально- технического снабжения</v>
          </cell>
          <cell r="F155">
            <v>6343.45</v>
          </cell>
        </row>
        <row r="156">
          <cell r="A156">
            <v>66096</v>
          </cell>
          <cell r="B156">
            <v>143</v>
          </cell>
          <cell r="C156" t="str">
            <v>Прибор П-633</v>
          </cell>
          <cell r="D156">
            <v>66096</v>
          </cell>
          <cell r="E156" t="str">
            <v>Бюро материально- технического снабжения</v>
          </cell>
          <cell r="F156">
            <v>6343.45</v>
          </cell>
        </row>
        <row r="157">
          <cell r="A157">
            <v>66020</v>
          </cell>
          <cell r="B157">
            <v>144</v>
          </cell>
          <cell r="C157" t="str">
            <v>Прибор П-636</v>
          </cell>
          <cell r="D157">
            <v>66020</v>
          </cell>
          <cell r="E157" t="str">
            <v>Бюро материально- технического снабжения</v>
          </cell>
          <cell r="F157">
            <v>6343.45</v>
          </cell>
        </row>
        <row r="158">
          <cell r="A158">
            <v>66159</v>
          </cell>
          <cell r="B158">
            <v>145</v>
          </cell>
          <cell r="C158" t="str">
            <v>Прибор П-674</v>
          </cell>
          <cell r="D158">
            <v>66159</v>
          </cell>
          <cell r="E158" t="str">
            <v>Бюро материально- технического снабжения</v>
          </cell>
          <cell r="F158">
            <v>5991.03</v>
          </cell>
        </row>
        <row r="159">
          <cell r="A159">
            <v>66035</v>
          </cell>
          <cell r="B159">
            <v>146</v>
          </cell>
          <cell r="C159" t="str">
            <v>Прибор П-675</v>
          </cell>
          <cell r="D159">
            <v>66035</v>
          </cell>
          <cell r="E159" t="str">
            <v>Бюро материально- технического снабжения</v>
          </cell>
          <cell r="F159">
            <v>6343.45</v>
          </cell>
        </row>
        <row r="160">
          <cell r="A160">
            <v>66264</v>
          </cell>
          <cell r="B160">
            <v>147</v>
          </cell>
          <cell r="C160" t="str">
            <v>Прибор РИП-3</v>
          </cell>
          <cell r="D160">
            <v>66264</v>
          </cell>
          <cell r="E160" t="str">
            <v>Бюро материально- технического снабжения</v>
          </cell>
          <cell r="F160">
            <v>19960.72</v>
          </cell>
        </row>
        <row r="161">
          <cell r="A161">
            <v>66305</v>
          </cell>
          <cell r="B161">
            <v>148</v>
          </cell>
          <cell r="C161" t="str">
            <v>Прибор РИП-3</v>
          </cell>
          <cell r="D161">
            <v>66305</v>
          </cell>
          <cell r="E161" t="str">
            <v>Бюро материально- технического снабжения</v>
          </cell>
          <cell r="F161">
            <v>19960.72</v>
          </cell>
        </row>
        <row r="162">
          <cell r="A162">
            <v>66636</v>
          </cell>
          <cell r="B162">
            <v>149</v>
          </cell>
          <cell r="C162" t="str">
            <v>Радио изм. прибор РИП-3</v>
          </cell>
          <cell r="D162">
            <v>66636</v>
          </cell>
          <cell r="E162" t="str">
            <v>Бюро материально- технического снабжения</v>
          </cell>
          <cell r="F162">
            <v>19960.72</v>
          </cell>
        </row>
        <row r="163">
          <cell r="A163">
            <v>16845</v>
          </cell>
          <cell r="B163">
            <v>150</v>
          </cell>
          <cell r="C163" t="str">
            <v>РИП-3</v>
          </cell>
          <cell r="D163">
            <v>16845</v>
          </cell>
          <cell r="E163" t="str">
            <v>Бюро материально- технического снабжения</v>
          </cell>
          <cell r="F163">
            <v>19960.72</v>
          </cell>
        </row>
        <row r="164">
          <cell r="A164">
            <v>16732</v>
          </cell>
          <cell r="B164">
            <v>151</v>
          </cell>
          <cell r="C164" t="str">
            <v>Установка Д1-14/1</v>
          </cell>
          <cell r="D164">
            <v>16732</v>
          </cell>
          <cell r="E164" t="str">
            <v>Бюро материально- технического снабжения</v>
          </cell>
          <cell r="F164">
            <v>15103.45</v>
          </cell>
        </row>
        <row r="165">
          <cell r="A165">
            <v>66540</v>
          </cell>
          <cell r="B165">
            <v>152</v>
          </cell>
          <cell r="C165" t="str">
            <v>Установка для пов. ат Д1-14/1</v>
          </cell>
          <cell r="D165">
            <v>66540</v>
          </cell>
          <cell r="E165" t="str">
            <v>Бюро материально- технического снабжения</v>
          </cell>
          <cell r="F165">
            <v>15103.45</v>
          </cell>
        </row>
        <row r="166">
          <cell r="A166">
            <v>66450</v>
          </cell>
          <cell r="B166">
            <v>153</v>
          </cell>
          <cell r="C166" t="str">
            <v>Частометр Ч2-36А</v>
          </cell>
          <cell r="D166">
            <v>66450</v>
          </cell>
          <cell r="E166" t="str">
            <v>Бюро материально- технического снабжения</v>
          </cell>
          <cell r="F166">
            <v>6343.25</v>
          </cell>
        </row>
        <row r="167">
          <cell r="A167">
            <v>66619</v>
          </cell>
          <cell r="B167">
            <v>154</v>
          </cell>
          <cell r="C167" t="str">
            <v>Частометр Ч2-37А</v>
          </cell>
          <cell r="D167">
            <v>66619</v>
          </cell>
          <cell r="E167" t="str">
            <v>Бюро материально- технического снабжения</v>
          </cell>
          <cell r="F167">
            <v>14096.35</v>
          </cell>
        </row>
        <row r="168">
          <cell r="A168">
            <v>16713</v>
          </cell>
          <cell r="B168">
            <v>155</v>
          </cell>
          <cell r="C168" t="str">
            <v>Частометр Ч3-32</v>
          </cell>
          <cell r="D168">
            <v>16713</v>
          </cell>
          <cell r="E168" t="str">
            <v>Бюро материально- технического снабжения</v>
          </cell>
          <cell r="F168">
            <v>7048.07</v>
          </cell>
        </row>
        <row r="169">
          <cell r="A169">
            <v>16737</v>
          </cell>
          <cell r="B169">
            <v>156</v>
          </cell>
          <cell r="C169" t="str">
            <v>Частометр Ч3-34</v>
          </cell>
          <cell r="D169">
            <v>16737</v>
          </cell>
          <cell r="E169" t="str">
            <v>Бюро материально- технического снабжения</v>
          </cell>
          <cell r="F169">
            <v>6846.9</v>
          </cell>
        </row>
        <row r="170">
          <cell r="A170">
            <v>16903</v>
          </cell>
          <cell r="B170">
            <v>157</v>
          </cell>
          <cell r="C170" t="str">
            <v>Частометр Ч3-34</v>
          </cell>
          <cell r="D170">
            <v>16903</v>
          </cell>
          <cell r="E170" t="str">
            <v>Бюро материально- технического снабжения</v>
          </cell>
          <cell r="F170">
            <v>6846.9</v>
          </cell>
        </row>
        <row r="171">
          <cell r="A171">
            <v>66517</v>
          </cell>
          <cell r="B171">
            <v>158</v>
          </cell>
          <cell r="C171" t="str">
            <v>Частометр Ч3-36</v>
          </cell>
          <cell r="D171">
            <v>66517</v>
          </cell>
          <cell r="E171" t="str">
            <v>Бюро материально- технического снабжения</v>
          </cell>
          <cell r="F171">
            <v>6343.25</v>
          </cell>
        </row>
        <row r="172">
          <cell r="A172">
            <v>66276</v>
          </cell>
          <cell r="B172">
            <v>159</v>
          </cell>
          <cell r="C172" t="str">
            <v>Частометр Ч3-38</v>
          </cell>
          <cell r="D172">
            <v>66276</v>
          </cell>
          <cell r="E172" t="str">
            <v>Бюро материально- технического снабжения</v>
          </cell>
          <cell r="F172">
            <v>6645.32</v>
          </cell>
        </row>
        <row r="173">
          <cell r="A173">
            <v>16904</v>
          </cell>
          <cell r="B173">
            <v>160</v>
          </cell>
          <cell r="C173" t="str">
            <v>Частометр Ч3-38</v>
          </cell>
          <cell r="D173">
            <v>16904</v>
          </cell>
          <cell r="E173" t="str">
            <v>Бюро материально- технического снабжения</v>
          </cell>
          <cell r="F173">
            <v>6645.32</v>
          </cell>
        </row>
        <row r="174">
          <cell r="A174">
            <v>66608</v>
          </cell>
          <cell r="B174">
            <v>161</v>
          </cell>
          <cell r="C174" t="str">
            <v>Частометр Ч3-44</v>
          </cell>
          <cell r="D174">
            <v>66608</v>
          </cell>
          <cell r="E174" t="str">
            <v>Бюро материально- технического снабжения</v>
          </cell>
          <cell r="F174">
            <v>12684.48</v>
          </cell>
        </row>
        <row r="175">
          <cell r="A175">
            <v>66761</v>
          </cell>
          <cell r="B175">
            <v>162</v>
          </cell>
          <cell r="C175" t="str">
            <v>Частометр Ч3-45</v>
          </cell>
          <cell r="D175">
            <v>66761</v>
          </cell>
          <cell r="E175" t="str">
            <v>Бюро материально- технического снабжения</v>
          </cell>
          <cell r="F175">
            <v>3020.69</v>
          </cell>
        </row>
        <row r="176">
          <cell r="A176">
            <v>16767</v>
          </cell>
          <cell r="B176">
            <v>163</v>
          </cell>
          <cell r="C176" t="str">
            <v>Частометр Ч3-45</v>
          </cell>
          <cell r="D176">
            <v>16767</v>
          </cell>
          <cell r="E176" t="str">
            <v>Бюро материально- технического снабжения</v>
          </cell>
          <cell r="F176">
            <v>3020.69</v>
          </cell>
        </row>
        <row r="177">
          <cell r="A177">
            <v>66589</v>
          </cell>
          <cell r="B177">
            <v>164</v>
          </cell>
          <cell r="C177" t="str">
            <v>Частометр Ч3-45</v>
          </cell>
          <cell r="D177">
            <v>66589</v>
          </cell>
          <cell r="E177" t="str">
            <v>Бюро материально- технического снабжения</v>
          </cell>
          <cell r="F177">
            <v>3020.69</v>
          </cell>
        </row>
        <row r="178">
          <cell r="A178">
            <v>66655</v>
          </cell>
          <cell r="B178">
            <v>165</v>
          </cell>
          <cell r="C178" t="str">
            <v>Частометр Ч3-45</v>
          </cell>
          <cell r="D178">
            <v>66655</v>
          </cell>
          <cell r="E178" t="str">
            <v>Бюро материально- технического снабжения</v>
          </cell>
          <cell r="F178">
            <v>3020.69</v>
          </cell>
        </row>
        <row r="179">
          <cell r="A179">
            <v>66266</v>
          </cell>
          <cell r="B179">
            <v>166</v>
          </cell>
          <cell r="C179" t="str">
            <v>Частометр Ч3-46</v>
          </cell>
          <cell r="D179">
            <v>66266</v>
          </cell>
          <cell r="E179" t="str">
            <v>Бюро материально- технического снабжения</v>
          </cell>
          <cell r="F179">
            <v>8054.97</v>
          </cell>
        </row>
        <row r="180">
          <cell r="A180">
            <v>16804</v>
          </cell>
          <cell r="B180">
            <v>167</v>
          </cell>
          <cell r="C180" t="str">
            <v>Частометр Ч3-46</v>
          </cell>
          <cell r="D180">
            <v>16804</v>
          </cell>
          <cell r="E180" t="str">
            <v>Бюро материально- технического снабжения</v>
          </cell>
          <cell r="F180">
            <v>8054.97</v>
          </cell>
        </row>
        <row r="181">
          <cell r="A181">
            <v>66530</v>
          </cell>
          <cell r="B181">
            <v>168</v>
          </cell>
          <cell r="C181" t="str">
            <v>Частометр Ч3-46</v>
          </cell>
          <cell r="D181">
            <v>66530</v>
          </cell>
          <cell r="E181" t="str">
            <v>Бюро материально- технического снабжения</v>
          </cell>
          <cell r="F181">
            <v>8054.97</v>
          </cell>
        </row>
        <row r="182">
          <cell r="A182">
            <v>66652</v>
          </cell>
          <cell r="B182">
            <v>169</v>
          </cell>
          <cell r="C182" t="str">
            <v>Частометр Ч3-46</v>
          </cell>
          <cell r="D182">
            <v>66652</v>
          </cell>
          <cell r="E182" t="str">
            <v>Бюро материально- технического снабжения</v>
          </cell>
          <cell r="F182">
            <v>8054.97</v>
          </cell>
        </row>
        <row r="183">
          <cell r="A183">
            <v>16907</v>
          </cell>
          <cell r="B183">
            <v>170</v>
          </cell>
          <cell r="C183" t="str">
            <v>Частометр Ч3-51</v>
          </cell>
          <cell r="D183">
            <v>16907</v>
          </cell>
          <cell r="E183" t="str">
            <v>Бюро материально- технического снабжения</v>
          </cell>
          <cell r="F183">
            <v>36247.870000000003</v>
          </cell>
        </row>
        <row r="184">
          <cell r="A184">
            <v>66252</v>
          </cell>
          <cell r="B184">
            <v>171</v>
          </cell>
          <cell r="C184" t="str">
            <v>Частометр Ч3-54</v>
          </cell>
          <cell r="D184">
            <v>66252</v>
          </cell>
          <cell r="E184" t="str">
            <v>Бюро материально- технического снабжения</v>
          </cell>
          <cell r="F184">
            <v>5135.17</v>
          </cell>
        </row>
        <row r="185">
          <cell r="A185">
            <v>66259</v>
          </cell>
          <cell r="B185">
            <v>172</v>
          </cell>
          <cell r="C185" t="str">
            <v>Частометр Ч3-54</v>
          </cell>
          <cell r="D185">
            <v>66259</v>
          </cell>
          <cell r="E185" t="str">
            <v>Бюро материально- технического снабжения</v>
          </cell>
          <cell r="F185">
            <v>5135.17</v>
          </cell>
        </row>
        <row r="186">
          <cell r="A186">
            <v>66739</v>
          </cell>
          <cell r="B186">
            <v>173</v>
          </cell>
          <cell r="C186" t="str">
            <v>Частометр Ч3-57</v>
          </cell>
          <cell r="D186">
            <v>66739</v>
          </cell>
          <cell r="E186" t="str">
            <v>Бюро материально- технического снабжения</v>
          </cell>
          <cell r="F186">
            <v>3624.83</v>
          </cell>
        </row>
        <row r="187">
          <cell r="A187">
            <v>66735</v>
          </cell>
          <cell r="B187">
            <v>174</v>
          </cell>
          <cell r="C187" t="str">
            <v>Частометр Ч3-57</v>
          </cell>
          <cell r="D187">
            <v>66735</v>
          </cell>
          <cell r="E187" t="str">
            <v>Бюро материально- технического снабжения</v>
          </cell>
          <cell r="F187">
            <v>3624.83</v>
          </cell>
        </row>
        <row r="188">
          <cell r="A188">
            <v>66721</v>
          </cell>
          <cell r="B188">
            <v>175</v>
          </cell>
          <cell r="C188" t="str">
            <v>Частометр Ч3-57</v>
          </cell>
          <cell r="D188">
            <v>66721</v>
          </cell>
          <cell r="E188" t="str">
            <v>Бюро материально- технического снабжения</v>
          </cell>
          <cell r="F188">
            <v>3624.83</v>
          </cell>
        </row>
        <row r="189">
          <cell r="A189">
            <v>66503</v>
          </cell>
          <cell r="B189">
            <v>176</v>
          </cell>
          <cell r="C189" t="str">
            <v>Частометр Ч3-57</v>
          </cell>
          <cell r="D189">
            <v>66503</v>
          </cell>
          <cell r="E189" t="str">
            <v>Бюро материально- технического снабжения</v>
          </cell>
          <cell r="F189">
            <v>3624.83</v>
          </cell>
        </row>
        <row r="190">
          <cell r="A190">
            <v>66290</v>
          </cell>
          <cell r="B190">
            <v>177</v>
          </cell>
          <cell r="C190" t="str">
            <v>Частометр Ч3-62</v>
          </cell>
          <cell r="D190">
            <v>66290</v>
          </cell>
          <cell r="E190" t="str">
            <v>Бюро материально- технического снабжения</v>
          </cell>
          <cell r="F190">
            <v>12614.4</v>
          </cell>
        </row>
        <row r="191">
          <cell r="A191">
            <v>66567</v>
          </cell>
          <cell r="B191">
            <v>178</v>
          </cell>
          <cell r="C191" t="str">
            <v>Частометр Ч3-63</v>
          </cell>
          <cell r="D191">
            <v>66567</v>
          </cell>
          <cell r="E191" t="str">
            <v>Бюро материально- технического снабжения</v>
          </cell>
          <cell r="F191">
            <v>5537.93</v>
          </cell>
        </row>
        <row r="192">
          <cell r="A192">
            <v>66832</v>
          </cell>
          <cell r="B192">
            <v>179</v>
          </cell>
          <cell r="C192" t="str">
            <v>Частометр Ч3-63</v>
          </cell>
          <cell r="D192">
            <v>66832</v>
          </cell>
          <cell r="E192" t="str">
            <v>Бюро материально- технического снабжения</v>
          </cell>
          <cell r="F192">
            <v>5537.93</v>
          </cell>
        </row>
        <row r="193">
          <cell r="A193">
            <v>16772</v>
          </cell>
          <cell r="B193">
            <v>180</v>
          </cell>
          <cell r="C193" t="str">
            <v>ЯЗЧ-72</v>
          </cell>
          <cell r="D193">
            <v>16772</v>
          </cell>
          <cell r="E193" t="str">
            <v>Бюро материально- технического снабжения</v>
          </cell>
          <cell r="F193">
            <v>4027.38</v>
          </cell>
        </row>
        <row r="194">
          <cell r="A194">
            <v>16868</v>
          </cell>
          <cell r="B194">
            <v>181</v>
          </cell>
          <cell r="C194" t="str">
            <v>Осциллограф С1-83</v>
          </cell>
          <cell r="D194">
            <v>16868</v>
          </cell>
          <cell r="E194" t="str">
            <v>Бюро материально- технического снабжения</v>
          </cell>
          <cell r="F194">
            <v>5235.8599999999997</v>
          </cell>
        </row>
        <row r="195">
          <cell r="A195">
            <v>66028</v>
          </cell>
          <cell r="B195">
            <v>182</v>
          </cell>
          <cell r="C195" t="str">
            <v>Прибор Рубин</v>
          </cell>
          <cell r="D195">
            <v>66028</v>
          </cell>
          <cell r="E195" t="str">
            <v>Бюро материально- технического снабжения</v>
          </cell>
          <cell r="F195">
            <v>6202.48</v>
          </cell>
        </row>
        <row r="196">
          <cell r="A196">
            <v>66309</v>
          </cell>
          <cell r="B196">
            <v>183</v>
          </cell>
          <cell r="C196" t="str">
            <v>Генератор Г4-78</v>
          </cell>
          <cell r="D196">
            <v>66309</v>
          </cell>
          <cell r="E196" t="str">
            <v>Бюро материально- технического снабжения</v>
          </cell>
          <cell r="F196">
            <v>32022.13</v>
          </cell>
        </row>
        <row r="197">
          <cell r="A197">
            <v>66681</v>
          </cell>
          <cell r="B197">
            <v>184</v>
          </cell>
          <cell r="C197" t="str">
            <v>Генератор Г4-78</v>
          </cell>
          <cell r="D197">
            <v>66681</v>
          </cell>
          <cell r="E197" t="str">
            <v>Бюро материально- технического снабжения</v>
          </cell>
          <cell r="F197">
            <v>32022.13</v>
          </cell>
        </row>
        <row r="198">
          <cell r="A198">
            <v>66824</v>
          </cell>
          <cell r="B198">
            <v>185</v>
          </cell>
          <cell r="C198" t="str">
            <v>Генератор Г4-78</v>
          </cell>
          <cell r="D198">
            <v>66824</v>
          </cell>
          <cell r="E198" t="str">
            <v>Бюро материально- технического снабжения</v>
          </cell>
          <cell r="F198">
            <v>32022.13</v>
          </cell>
        </row>
        <row r="199">
          <cell r="A199">
            <v>66254</v>
          </cell>
          <cell r="B199">
            <v>186</v>
          </cell>
          <cell r="C199" t="str">
            <v>Генератор Г4-79</v>
          </cell>
          <cell r="D199">
            <v>66254</v>
          </cell>
          <cell r="E199" t="str">
            <v>Бюро материально- технического снабжения</v>
          </cell>
          <cell r="F199">
            <v>5638.62</v>
          </cell>
        </row>
        <row r="200">
          <cell r="A200">
            <v>16778</v>
          </cell>
          <cell r="B200">
            <v>187</v>
          </cell>
          <cell r="C200" t="str">
            <v>Генератор Г4-79</v>
          </cell>
          <cell r="D200">
            <v>16778</v>
          </cell>
          <cell r="E200" t="str">
            <v>Бюро материально- технического снабжения</v>
          </cell>
          <cell r="F200">
            <v>5638.62</v>
          </cell>
        </row>
        <row r="201">
          <cell r="A201">
            <v>16812</v>
          </cell>
          <cell r="B201">
            <v>188</v>
          </cell>
          <cell r="C201" t="str">
            <v>Генератор Г4-79</v>
          </cell>
          <cell r="D201">
            <v>16812</v>
          </cell>
          <cell r="E201" t="str">
            <v>Бюро материально- технического снабжения</v>
          </cell>
          <cell r="F201">
            <v>5638.62</v>
          </cell>
        </row>
        <row r="202">
          <cell r="A202">
            <v>66684</v>
          </cell>
          <cell r="B202">
            <v>189</v>
          </cell>
          <cell r="C202" t="str">
            <v>Генератор Г4-80</v>
          </cell>
          <cell r="D202">
            <v>66684</v>
          </cell>
          <cell r="E202" t="str">
            <v>Бюро материально- технического снабжения</v>
          </cell>
          <cell r="F202">
            <v>7350.34</v>
          </cell>
        </row>
        <row r="203">
          <cell r="A203">
            <v>66744</v>
          </cell>
          <cell r="B203">
            <v>190</v>
          </cell>
          <cell r="C203" t="str">
            <v>Генератор Г4-80</v>
          </cell>
          <cell r="D203">
            <v>66744</v>
          </cell>
          <cell r="E203" t="str">
            <v>Бюро материально- технического снабжения</v>
          </cell>
          <cell r="F203">
            <v>7350.34</v>
          </cell>
        </row>
        <row r="204">
          <cell r="A204">
            <v>66550</v>
          </cell>
          <cell r="B204">
            <v>191</v>
          </cell>
          <cell r="C204" t="str">
            <v>Генератор Г4-80</v>
          </cell>
          <cell r="D204">
            <v>66550</v>
          </cell>
          <cell r="E204" t="str">
            <v>Бюро материально- технического снабжения</v>
          </cell>
          <cell r="F204">
            <v>7350.34</v>
          </cell>
        </row>
        <row r="205">
          <cell r="A205">
            <v>66657</v>
          </cell>
          <cell r="B205">
            <v>192</v>
          </cell>
          <cell r="C205" t="str">
            <v>Генератор Г4-81</v>
          </cell>
          <cell r="D205">
            <v>66657</v>
          </cell>
          <cell r="E205" t="str">
            <v>Бюро материально- технического снабжения</v>
          </cell>
          <cell r="F205">
            <v>5638.62</v>
          </cell>
        </row>
        <row r="206">
          <cell r="A206">
            <v>66553</v>
          </cell>
          <cell r="B206">
            <v>193</v>
          </cell>
          <cell r="C206" t="str">
            <v>Генератор Г4-81</v>
          </cell>
          <cell r="D206">
            <v>66553</v>
          </cell>
          <cell r="E206" t="str">
            <v>Бюро материально- технического снабжения</v>
          </cell>
          <cell r="F206">
            <v>5638.62</v>
          </cell>
        </row>
        <row r="207">
          <cell r="A207">
            <v>16816</v>
          </cell>
          <cell r="B207">
            <v>194</v>
          </cell>
          <cell r="C207" t="str">
            <v>Генератор Г4-81</v>
          </cell>
          <cell r="D207">
            <v>16816</v>
          </cell>
          <cell r="E207" t="str">
            <v>Бюро материально- технического снабжения</v>
          </cell>
          <cell r="F207">
            <v>5638.62</v>
          </cell>
        </row>
        <row r="208">
          <cell r="A208">
            <v>66653</v>
          </cell>
          <cell r="B208">
            <v>195</v>
          </cell>
          <cell r="C208" t="str">
            <v>Генератор Г4-81</v>
          </cell>
          <cell r="D208">
            <v>66653</v>
          </cell>
          <cell r="E208" t="str">
            <v>Бюро материально- технического снабжения</v>
          </cell>
          <cell r="F208">
            <v>5638.62</v>
          </cell>
        </row>
        <row r="209">
          <cell r="A209">
            <v>66651</v>
          </cell>
          <cell r="B209">
            <v>196</v>
          </cell>
          <cell r="C209" t="str">
            <v>Генератор Г4-82</v>
          </cell>
          <cell r="D209">
            <v>66651</v>
          </cell>
          <cell r="E209" t="str">
            <v>Бюро материально- технического снабжения</v>
          </cell>
          <cell r="F209">
            <v>4833.1000000000004</v>
          </cell>
        </row>
        <row r="210">
          <cell r="A210">
            <v>16813</v>
          </cell>
          <cell r="B210">
            <v>197</v>
          </cell>
          <cell r="C210" t="str">
            <v>Генератор Г4-83</v>
          </cell>
          <cell r="D210">
            <v>16813</v>
          </cell>
          <cell r="E210" t="str">
            <v>Бюро материально- технического снабжения</v>
          </cell>
          <cell r="F210">
            <v>7048.28</v>
          </cell>
        </row>
        <row r="211">
          <cell r="A211">
            <v>66648</v>
          </cell>
          <cell r="B211">
            <v>198</v>
          </cell>
          <cell r="C211" t="str">
            <v>Генератор Г4-83</v>
          </cell>
          <cell r="D211">
            <v>66648</v>
          </cell>
          <cell r="E211" t="str">
            <v>Бюро материально- технического снабжения</v>
          </cell>
          <cell r="F211">
            <v>7048.28</v>
          </cell>
        </row>
        <row r="212">
          <cell r="A212">
            <v>66253</v>
          </cell>
          <cell r="B212">
            <v>199</v>
          </cell>
          <cell r="C212" t="str">
            <v>Генератор Г4-97</v>
          </cell>
          <cell r="D212">
            <v>66253</v>
          </cell>
          <cell r="E212" t="str">
            <v>Бюро материально- технического снабжения</v>
          </cell>
          <cell r="F212">
            <v>5638.62</v>
          </cell>
        </row>
        <row r="213">
          <cell r="A213">
            <v>16820</v>
          </cell>
          <cell r="B213">
            <v>200</v>
          </cell>
          <cell r="C213" t="str">
            <v>Генератор Г5-56</v>
          </cell>
          <cell r="D213">
            <v>16820</v>
          </cell>
          <cell r="E213" t="str">
            <v>Бюро материально- технического снабжения</v>
          </cell>
          <cell r="F213">
            <v>9062.07</v>
          </cell>
        </row>
        <row r="214">
          <cell r="A214">
            <v>66536</v>
          </cell>
          <cell r="B214">
            <v>201</v>
          </cell>
          <cell r="C214" t="str">
            <v>Генератор Г5-56</v>
          </cell>
          <cell r="D214">
            <v>66536</v>
          </cell>
          <cell r="E214" t="str">
            <v>Бюро материально- технического снабжения</v>
          </cell>
          <cell r="F214">
            <v>9062.07</v>
          </cell>
        </row>
        <row r="215">
          <cell r="A215">
            <v>66736</v>
          </cell>
          <cell r="B215">
            <v>202</v>
          </cell>
          <cell r="C215" t="str">
            <v>Генератор Г5-56</v>
          </cell>
          <cell r="D215">
            <v>66736</v>
          </cell>
          <cell r="E215" t="str">
            <v>Бюро материально- технического снабжения</v>
          </cell>
          <cell r="F215">
            <v>9062.07</v>
          </cell>
        </row>
        <row r="216">
          <cell r="A216">
            <v>16803</v>
          </cell>
          <cell r="B216">
            <v>203</v>
          </cell>
          <cell r="C216" t="str">
            <v>Генератор Г5-60</v>
          </cell>
          <cell r="D216">
            <v>16803</v>
          </cell>
          <cell r="E216" t="str">
            <v>Бюро материально- технического снабжения</v>
          </cell>
          <cell r="F216">
            <v>9062.07</v>
          </cell>
        </row>
        <row r="217">
          <cell r="A217">
            <v>66535</v>
          </cell>
          <cell r="B217">
            <v>204</v>
          </cell>
          <cell r="C217" t="str">
            <v>Генератор Г5-63</v>
          </cell>
          <cell r="D217">
            <v>66535</v>
          </cell>
          <cell r="E217" t="str">
            <v>Бюро материально- технического снабжения</v>
          </cell>
          <cell r="F217">
            <v>4833.1000000000004</v>
          </cell>
        </row>
        <row r="218">
          <cell r="A218">
            <v>16901</v>
          </cell>
          <cell r="B218">
            <v>205</v>
          </cell>
          <cell r="C218" t="str">
            <v>Генератор Г5-63</v>
          </cell>
          <cell r="D218">
            <v>16901</v>
          </cell>
          <cell r="E218" t="str">
            <v>Бюро материально- технического снабжения</v>
          </cell>
          <cell r="F218">
            <v>4833.1000000000004</v>
          </cell>
        </row>
        <row r="219">
          <cell r="A219">
            <v>66523</v>
          </cell>
          <cell r="B219">
            <v>206</v>
          </cell>
          <cell r="C219" t="str">
            <v>Генератор Г5-63</v>
          </cell>
          <cell r="D219">
            <v>66523</v>
          </cell>
          <cell r="E219" t="str">
            <v>Бюро материально- технического снабжения</v>
          </cell>
          <cell r="F219">
            <v>4833.1000000000004</v>
          </cell>
        </row>
        <row r="220">
          <cell r="A220">
            <v>66519</v>
          </cell>
          <cell r="B220">
            <v>207</v>
          </cell>
          <cell r="C220" t="str">
            <v>Генератор Г5-63</v>
          </cell>
          <cell r="D220">
            <v>66519</v>
          </cell>
          <cell r="E220" t="str">
            <v>Бюро материально- технического снабжения</v>
          </cell>
          <cell r="F220">
            <v>4833.1000000000004</v>
          </cell>
        </row>
        <row r="221">
          <cell r="A221">
            <v>66591</v>
          </cell>
          <cell r="B221">
            <v>208</v>
          </cell>
          <cell r="C221" t="str">
            <v>Генератор Г5-63</v>
          </cell>
          <cell r="D221">
            <v>66591</v>
          </cell>
          <cell r="E221" t="str">
            <v>Бюро материально- технического снабжения</v>
          </cell>
          <cell r="F221">
            <v>4833.1000000000004</v>
          </cell>
        </row>
        <row r="222">
          <cell r="A222">
            <v>66770</v>
          </cell>
          <cell r="B222">
            <v>209</v>
          </cell>
          <cell r="C222" t="str">
            <v>Генератор Г5-66</v>
          </cell>
          <cell r="D222">
            <v>66770</v>
          </cell>
          <cell r="E222" t="str">
            <v>Бюро материально- технического снабжения</v>
          </cell>
          <cell r="F222">
            <v>9867.59</v>
          </cell>
        </row>
        <row r="223">
          <cell r="A223">
            <v>66841</v>
          </cell>
          <cell r="B223">
            <v>210</v>
          </cell>
          <cell r="C223" t="str">
            <v>Генератор Г5-75</v>
          </cell>
          <cell r="D223">
            <v>66841</v>
          </cell>
          <cell r="E223" t="str">
            <v>Бюро материально- технического снабжения</v>
          </cell>
          <cell r="F223">
            <v>7249.66</v>
          </cell>
        </row>
        <row r="224">
          <cell r="A224">
            <v>66003</v>
          </cell>
          <cell r="B224">
            <v>211</v>
          </cell>
          <cell r="C224" t="str">
            <v>Генератор Г5-78</v>
          </cell>
          <cell r="D224">
            <v>66003</v>
          </cell>
          <cell r="E224" t="str">
            <v>Бюро материально- технического снабжения</v>
          </cell>
          <cell r="F224">
            <v>9867.59</v>
          </cell>
        </row>
        <row r="225">
          <cell r="A225">
            <v>66590</v>
          </cell>
          <cell r="B225">
            <v>212</v>
          </cell>
          <cell r="C225" t="str">
            <v>Генератор Г5-82</v>
          </cell>
          <cell r="D225">
            <v>66590</v>
          </cell>
          <cell r="E225" t="str">
            <v>Бюро материально- технического снабжения</v>
          </cell>
          <cell r="F225">
            <v>9062.07</v>
          </cell>
        </row>
        <row r="226">
          <cell r="A226">
            <v>66454</v>
          </cell>
          <cell r="B226">
            <v>213</v>
          </cell>
          <cell r="C226" t="str">
            <v>Генератор радиолок. ГК4-19А</v>
          </cell>
          <cell r="D226">
            <v>66454</v>
          </cell>
          <cell r="E226" t="str">
            <v>Бюро материально- технического снабжения</v>
          </cell>
          <cell r="F226">
            <v>6035.94</v>
          </cell>
        </row>
        <row r="227">
          <cell r="A227">
            <v>66545</v>
          </cell>
          <cell r="B227">
            <v>214</v>
          </cell>
          <cell r="C227" t="str">
            <v>Генератор радиолок. ГК4-19А</v>
          </cell>
          <cell r="D227">
            <v>66545</v>
          </cell>
          <cell r="E227" t="str">
            <v>Бюро материально- технического снабжения</v>
          </cell>
          <cell r="F227">
            <v>6035.94</v>
          </cell>
        </row>
        <row r="228">
          <cell r="A228">
            <v>66404</v>
          </cell>
          <cell r="B228">
            <v>215</v>
          </cell>
          <cell r="C228" t="str">
            <v>Генератор 0836</v>
          </cell>
          <cell r="D228">
            <v>66404</v>
          </cell>
          <cell r="E228" t="str">
            <v>Бюро материально- технического снабжения</v>
          </cell>
          <cell r="F228">
            <v>4833.1000000000004</v>
          </cell>
        </row>
        <row r="229">
          <cell r="A229">
            <v>618</v>
          </cell>
          <cell r="B229">
            <v>216</v>
          </cell>
          <cell r="C229" t="str">
            <v>Генератор 0836</v>
          </cell>
          <cell r="D229">
            <v>618</v>
          </cell>
          <cell r="E229" t="str">
            <v>Бюро материально- технического снабжения</v>
          </cell>
          <cell r="F229">
            <v>4833.1000000000004</v>
          </cell>
        </row>
        <row r="230">
          <cell r="A230">
            <v>66640</v>
          </cell>
          <cell r="B230">
            <v>217</v>
          </cell>
          <cell r="C230" t="str">
            <v>Измеритель универсальный Е7- 11</v>
          </cell>
          <cell r="D230">
            <v>66640</v>
          </cell>
          <cell r="E230" t="str">
            <v>Бюро материально- технического снабжения</v>
          </cell>
          <cell r="F230">
            <v>3987.31</v>
          </cell>
        </row>
        <row r="231">
          <cell r="A231">
            <v>16774</v>
          </cell>
          <cell r="B231">
            <v>218</v>
          </cell>
          <cell r="C231" t="str">
            <v>Измеритель RLC Е4-11</v>
          </cell>
          <cell r="D231">
            <v>16774</v>
          </cell>
          <cell r="E231" t="str">
            <v>Бюро материально- технического снабжения</v>
          </cell>
          <cell r="F231">
            <v>32220.69</v>
          </cell>
        </row>
        <row r="232">
          <cell r="A232">
            <v>16794</v>
          </cell>
          <cell r="B232">
            <v>219</v>
          </cell>
          <cell r="C232" t="str">
            <v>Измеритель RLC Е7-9</v>
          </cell>
          <cell r="D232">
            <v>16794</v>
          </cell>
          <cell r="E232" t="str">
            <v>Бюро материально- технического снабжения</v>
          </cell>
          <cell r="F232">
            <v>3624.83</v>
          </cell>
        </row>
        <row r="233">
          <cell r="A233">
            <v>16814</v>
          </cell>
          <cell r="B233">
            <v>220</v>
          </cell>
          <cell r="C233" t="str">
            <v>Измеритель АЧХ С4-60</v>
          </cell>
          <cell r="D233">
            <v>16814</v>
          </cell>
          <cell r="E233" t="str">
            <v>Бюро материально- технического снабжения</v>
          </cell>
          <cell r="F233">
            <v>19131.03</v>
          </cell>
        </row>
        <row r="234">
          <cell r="A234">
            <v>16783</v>
          </cell>
          <cell r="B234">
            <v>221</v>
          </cell>
          <cell r="C234" t="str">
            <v>Измеритель АЧХ Х1-47</v>
          </cell>
          <cell r="D234">
            <v>16783</v>
          </cell>
          <cell r="E234" t="str">
            <v>Бюро материально- технического снабжения</v>
          </cell>
          <cell r="F234">
            <v>7451.03</v>
          </cell>
        </row>
        <row r="235">
          <cell r="A235">
            <v>66391</v>
          </cell>
          <cell r="B235">
            <v>222</v>
          </cell>
          <cell r="C235" t="str">
            <v>Измеритель врем. интерв. И2-26</v>
          </cell>
          <cell r="D235">
            <v>66391</v>
          </cell>
          <cell r="E235" t="str">
            <v>Бюро материально- технического снабжения</v>
          </cell>
          <cell r="F235">
            <v>9313.3700000000008</v>
          </cell>
        </row>
        <row r="236">
          <cell r="A236">
            <v>16821</v>
          </cell>
          <cell r="B236">
            <v>223</v>
          </cell>
          <cell r="C236" t="str">
            <v>Измеритель девиации СКЗ-41</v>
          </cell>
          <cell r="D236">
            <v>16821</v>
          </cell>
          <cell r="E236" t="str">
            <v>Бюро материально- технического снабжения</v>
          </cell>
          <cell r="F236">
            <v>12686.49</v>
          </cell>
        </row>
        <row r="237">
          <cell r="A237">
            <v>66569</v>
          </cell>
          <cell r="B237">
            <v>224</v>
          </cell>
          <cell r="C237" t="str">
            <v>Измеритель И1-11</v>
          </cell>
          <cell r="D237">
            <v>66569</v>
          </cell>
          <cell r="E237" t="str">
            <v>Бюро материально- технического снабжения</v>
          </cell>
          <cell r="F237">
            <v>3423.45</v>
          </cell>
        </row>
        <row r="238">
          <cell r="A238">
            <v>66295</v>
          </cell>
          <cell r="B238">
            <v>225</v>
          </cell>
          <cell r="C238" t="str">
            <v>Измеритель И1-11</v>
          </cell>
          <cell r="D238">
            <v>66295</v>
          </cell>
          <cell r="E238" t="str">
            <v>Бюро материально- технического снабжения</v>
          </cell>
          <cell r="F238">
            <v>3423.45</v>
          </cell>
        </row>
        <row r="239">
          <cell r="A239">
            <v>66283</v>
          </cell>
          <cell r="B239">
            <v>226</v>
          </cell>
          <cell r="C239" t="str">
            <v>Измеритель И1-14</v>
          </cell>
          <cell r="D239">
            <v>66283</v>
          </cell>
          <cell r="E239" t="str">
            <v>Бюро материально- технического снабжения</v>
          </cell>
          <cell r="F239">
            <v>5638.62</v>
          </cell>
        </row>
        <row r="240">
          <cell r="A240">
            <v>66602</v>
          </cell>
          <cell r="B240">
            <v>227</v>
          </cell>
          <cell r="C240" t="str">
            <v>Измеритель И1-14</v>
          </cell>
          <cell r="D240">
            <v>66602</v>
          </cell>
          <cell r="E240" t="str">
            <v>Бюро материально- технического снабжения</v>
          </cell>
          <cell r="F240">
            <v>5638.62</v>
          </cell>
        </row>
        <row r="241">
          <cell r="A241">
            <v>16850</v>
          </cell>
          <cell r="B241">
            <v>228</v>
          </cell>
          <cell r="C241" t="str">
            <v>Измеритель КСВ Р2-60</v>
          </cell>
          <cell r="D241">
            <v>16850</v>
          </cell>
          <cell r="E241" t="str">
            <v>Бюро материально- технического снабжения</v>
          </cell>
          <cell r="F241">
            <v>9062.07</v>
          </cell>
        </row>
        <row r="242">
          <cell r="A242">
            <v>66260</v>
          </cell>
          <cell r="B242">
            <v>229</v>
          </cell>
          <cell r="C242" t="str">
            <v>Измеритель Л2-42</v>
          </cell>
          <cell r="D242">
            <v>66260</v>
          </cell>
          <cell r="E242" t="str">
            <v>Бюро материально- технического снабжения</v>
          </cell>
          <cell r="F242">
            <v>13304.87</v>
          </cell>
        </row>
        <row r="243">
          <cell r="A243">
            <v>66601</v>
          </cell>
          <cell r="B243">
            <v>230</v>
          </cell>
          <cell r="C243" t="str">
            <v>Измеритель Л2-54</v>
          </cell>
          <cell r="D243">
            <v>66601</v>
          </cell>
          <cell r="E243" t="str">
            <v>Бюро материально- технического снабжения</v>
          </cell>
          <cell r="F243">
            <v>1812.41</v>
          </cell>
        </row>
        <row r="244">
          <cell r="A244">
            <v>66556</v>
          </cell>
          <cell r="B244">
            <v>231</v>
          </cell>
          <cell r="C244" t="str">
            <v>Измеритель ламп Л3-3</v>
          </cell>
          <cell r="D244">
            <v>66556</v>
          </cell>
          <cell r="E244" t="str">
            <v>Бюро материально- технического снабжения</v>
          </cell>
          <cell r="F244">
            <v>5840</v>
          </cell>
        </row>
        <row r="245">
          <cell r="A245">
            <v>66557</v>
          </cell>
          <cell r="B245">
            <v>232</v>
          </cell>
          <cell r="C245" t="str">
            <v>Измеритель ламп Л3-3</v>
          </cell>
          <cell r="D245">
            <v>66557</v>
          </cell>
          <cell r="E245" t="str">
            <v>Бюро материально- технического снабжения</v>
          </cell>
          <cell r="F245">
            <v>5840</v>
          </cell>
        </row>
        <row r="246">
          <cell r="A246">
            <v>66304</v>
          </cell>
          <cell r="B246">
            <v>233</v>
          </cell>
          <cell r="C246" t="str">
            <v>Измеритель модуляций СК3-46</v>
          </cell>
          <cell r="D246">
            <v>66304</v>
          </cell>
          <cell r="E246" t="str">
            <v>Бюро материально- технического снабжения</v>
          </cell>
          <cell r="F246">
            <v>7048.28</v>
          </cell>
        </row>
        <row r="247">
          <cell r="A247">
            <v>16787</v>
          </cell>
          <cell r="B247">
            <v>234</v>
          </cell>
          <cell r="C247" t="str">
            <v>Измеритель мощности М3-46</v>
          </cell>
          <cell r="D247">
            <v>16787</v>
          </cell>
          <cell r="E247" t="str">
            <v>Бюро материально- технического снабжения</v>
          </cell>
          <cell r="F247">
            <v>18626.87</v>
          </cell>
        </row>
        <row r="248">
          <cell r="A248">
            <v>16788</v>
          </cell>
          <cell r="B248">
            <v>235</v>
          </cell>
          <cell r="C248" t="str">
            <v>Измеритель мощности М3-47</v>
          </cell>
          <cell r="D248">
            <v>16788</v>
          </cell>
          <cell r="E248" t="str">
            <v>Бюро материально- технического снабжения</v>
          </cell>
          <cell r="F248">
            <v>58541.87</v>
          </cell>
        </row>
        <row r="249">
          <cell r="A249">
            <v>16837</v>
          </cell>
          <cell r="B249">
            <v>236</v>
          </cell>
          <cell r="C249" t="str">
            <v>Измеритель мощности М3-48</v>
          </cell>
          <cell r="D249">
            <v>16837</v>
          </cell>
          <cell r="E249" t="str">
            <v>Бюро материально- технического снабжения</v>
          </cell>
          <cell r="F249">
            <v>31931.87</v>
          </cell>
        </row>
        <row r="250">
          <cell r="A250">
            <v>16834</v>
          </cell>
          <cell r="B250">
            <v>237</v>
          </cell>
          <cell r="C250" t="str">
            <v>Измеритель мощности М3-56</v>
          </cell>
          <cell r="D250">
            <v>16834</v>
          </cell>
          <cell r="E250" t="str">
            <v>Бюро материально- технического снабжения</v>
          </cell>
          <cell r="F250">
            <v>14635.37</v>
          </cell>
        </row>
        <row r="251">
          <cell r="A251">
            <v>66773</v>
          </cell>
          <cell r="B251">
            <v>238</v>
          </cell>
          <cell r="C251" t="str">
            <v>Измеритель нел. част. С6-11</v>
          </cell>
          <cell r="D251">
            <v>66773</v>
          </cell>
          <cell r="E251" t="str">
            <v>Бюро материально- технического снабжения</v>
          </cell>
          <cell r="F251">
            <v>7551.72</v>
          </cell>
        </row>
        <row r="252">
          <cell r="A252">
            <v>16860</v>
          </cell>
          <cell r="B252">
            <v>239</v>
          </cell>
          <cell r="C252" t="str">
            <v>Измеритель отнош. напряж. В8-7</v>
          </cell>
          <cell r="D252">
            <v>16860</v>
          </cell>
          <cell r="E252" t="str">
            <v>Бюро материально- технического снабжения</v>
          </cell>
          <cell r="F252">
            <v>3926.9</v>
          </cell>
        </row>
        <row r="253">
          <cell r="A253">
            <v>66671</v>
          </cell>
          <cell r="B253">
            <v>240</v>
          </cell>
          <cell r="C253" t="str">
            <v>Измеритель Р2-53/2</v>
          </cell>
          <cell r="D253">
            <v>66671</v>
          </cell>
          <cell r="E253" t="str">
            <v>Бюро материально- технического снабжения</v>
          </cell>
          <cell r="F253">
            <v>26609.87</v>
          </cell>
        </row>
        <row r="254">
          <cell r="A254">
            <v>16613</v>
          </cell>
          <cell r="B254">
            <v>241</v>
          </cell>
          <cell r="C254" t="str">
            <v>Измеритель Р-33</v>
          </cell>
          <cell r="D254">
            <v>16613</v>
          </cell>
          <cell r="E254" t="str">
            <v>Бюро материально- технического снабжения</v>
          </cell>
          <cell r="F254">
            <v>1812.41</v>
          </cell>
        </row>
        <row r="255">
          <cell r="A255">
            <v>66754</v>
          </cell>
          <cell r="B255">
            <v>242</v>
          </cell>
          <cell r="C255" t="str">
            <v>Измеритель разн. фаз. Ф2-16</v>
          </cell>
          <cell r="D255">
            <v>66754</v>
          </cell>
          <cell r="E255" t="str">
            <v>Бюро материально- технического снабжения</v>
          </cell>
          <cell r="F255">
            <v>16764.03</v>
          </cell>
        </row>
        <row r="256">
          <cell r="A256">
            <v>66347</v>
          </cell>
          <cell r="B256">
            <v>243</v>
          </cell>
          <cell r="C256" t="str">
            <v>Линия измерительная Р1-22</v>
          </cell>
          <cell r="D256">
            <v>66347</v>
          </cell>
          <cell r="E256" t="str">
            <v>Бюро материально- технического снабжения</v>
          </cell>
          <cell r="F256">
            <v>4656.62</v>
          </cell>
        </row>
        <row r="257">
          <cell r="A257">
            <v>66310</v>
          </cell>
          <cell r="B257">
            <v>244</v>
          </cell>
          <cell r="C257" t="str">
            <v>Источник стабильного напр. ИСН-1</v>
          </cell>
          <cell r="D257">
            <v>66310</v>
          </cell>
          <cell r="E257" t="str">
            <v>Бюро материально- технического снабжения</v>
          </cell>
          <cell r="F257">
            <v>38584.370000000003</v>
          </cell>
        </row>
        <row r="258">
          <cell r="A258">
            <v>16815</v>
          </cell>
          <cell r="B258">
            <v>245</v>
          </cell>
          <cell r="C258" t="str">
            <v>Калибратор И1-9</v>
          </cell>
          <cell r="D258">
            <v>16815</v>
          </cell>
          <cell r="E258" t="str">
            <v>Бюро материально- технического снабжения</v>
          </cell>
          <cell r="F258">
            <v>5638.62</v>
          </cell>
        </row>
        <row r="259">
          <cell r="A259">
            <v>66262</v>
          </cell>
          <cell r="B259">
            <v>246</v>
          </cell>
          <cell r="C259" t="str">
            <v>Калибратор осц.имп.И1-9</v>
          </cell>
          <cell r="D259">
            <v>66262</v>
          </cell>
          <cell r="E259" t="str">
            <v>Бюро материально- технического снабжения</v>
          </cell>
          <cell r="F259">
            <v>5638.62</v>
          </cell>
        </row>
        <row r="260">
          <cell r="A260">
            <v>66537</v>
          </cell>
          <cell r="B260">
            <v>247</v>
          </cell>
          <cell r="C260" t="str">
            <v>Калибратор осц.имп.И1-9</v>
          </cell>
          <cell r="D260">
            <v>66537</v>
          </cell>
          <cell r="E260" t="str">
            <v>Бюро материально- технического снабжения</v>
          </cell>
          <cell r="F260">
            <v>5638.62</v>
          </cell>
        </row>
        <row r="261">
          <cell r="A261">
            <v>66666</v>
          </cell>
          <cell r="B261">
            <v>248</v>
          </cell>
          <cell r="C261" t="str">
            <v>Линия измерительная Р1-28</v>
          </cell>
          <cell r="D261">
            <v>66666</v>
          </cell>
          <cell r="E261" t="str">
            <v>Бюро материально- технического снабжения</v>
          </cell>
          <cell r="F261">
            <v>46315.23</v>
          </cell>
        </row>
        <row r="262">
          <cell r="A262">
            <v>66604</v>
          </cell>
          <cell r="B262">
            <v>249</v>
          </cell>
          <cell r="C262" t="str">
            <v>Линия измерительная Р1-28</v>
          </cell>
          <cell r="D262">
            <v>66604</v>
          </cell>
          <cell r="E262" t="str">
            <v>Бюро материально- технического снабжения</v>
          </cell>
          <cell r="F262">
            <v>46315.23</v>
          </cell>
        </row>
        <row r="263">
          <cell r="A263">
            <v>66624</v>
          </cell>
          <cell r="B263">
            <v>250</v>
          </cell>
          <cell r="C263" t="str">
            <v>Мегаомметр Е6-17</v>
          </cell>
          <cell r="D263">
            <v>66624</v>
          </cell>
          <cell r="E263" t="str">
            <v>Бюро материально- технического снабжения</v>
          </cell>
          <cell r="F263">
            <v>1330.37</v>
          </cell>
        </row>
        <row r="264">
          <cell r="A264">
            <v>66617</v>
          </cell>
          <cell r="B264">
            <v>251</v>
          </cell>
          <cell r="C264" t="str">
            <v>Мегаомметр Е6-17</v>
          </cell>
          <cell r="D264">
            <v>66617</v>
          </cell>
          <cell r="E264" t="str">
            <v>Бюро материально- технического снабжения</v>
          </cell>
          <cell r="F264">
            <v>1330.37</v>
          </cell>
        </row>
        <row r="265">
          <cell r="A265">
            <v>16931</v>
          </cell>
          <cell r="B265">
            <v>252</v>
          </cell>
          <cell r="C265" t="str">
            <v>Мегаомметр М 4100/1</v>
          </cell>
          <cell r="D265">
            <v>16931</v>
          </cell>
          <cell r="E265" t="str">
            <v>Бюро материально- технического снабжения</v>
          </cell>
          <cell r="F265">
            <v>665.12</v>
          </cell>
        </row>
        <row r="266">
          <cell r="A266">
            <v>16932</v>
          </cell>
          <cell r="B266">
            <v>253</v>
          </cell>
          <cell r="C266" t="str">
            <v>Мегаомметр М 4100/3</v>
          </cell>
          <cell r="D266">
            <v>16932</v>
          </cell>
          <cell r="E266" t="str">
            <v>Бюро материально- технического снабжения</v>
          </cell>
          <cell r="F266">
            <v>1006.7</v>
          </cell>
        </row>
        <row r="267">
          <cell r="A267">
            <v>16933</v>
          </cell>
          <cell r="B267">
            <v>254</v>
          </cell>
          <cell r="C267" t="str">
            <v>Мегаомметр М 4100/3</v>
          </cell>
          <cell r="D267">
            <v>16933</v>
          </cell>
          <cell r="E267" t="str">
            <v>Бюро материально- технического снабжения</v>
          </cell>
          <cell r="F267">
            <v>1006.7</v>
          </cell>
        </row>
        <row r="268">
          <cell r="A268">
            <v>16923</v>
          </cell>
          <cell r="B268">
            <v>255</v>
          </cell>
          <cell r="C268" t="str">
            <v>Милливольтметр В3-41</v>
          </cell>
          <cell r="D268">
            <v>16923</v>
          </cell>
          <cell r="E268" t="str">
            <v>Бюро материально- технического снабжения</v>
          </cell>
          <cell r="F268">
            <v>4071.06</v>
          </cell>
        </row>
        <row r="269">
          <cell r="C269" t="str">
            <v>ПВЭМ, ОРГТЕХНИКА</v>
          </cell>
          <cell r="F269">
            <v>428240.53</v>
          </cell>
        </row>
        <row r="270">
          <cell r="A270">
            <v>11</v>
          </cell>
          <cell r="B270">
            <v>1</v>
          </cell>
          <cell r="C270" t="str">
            <v>ПК Celeron, Монитор LG Fletron. принтер hp laserjet 1010</v>
          </cell>
          <cell r="D270">
            <v>11</v>
          </cell>
          <cell r="E270" t="str">
            <v>Службы главного инженера - заместителя исполнительного директора по производству</v>
          </cell>
          <cell r="F270">
            <v>300</v>
          </cell>
        </row>
        <row r="271">
          <cell r="A271" t="str">
            <v>А-0010873</v>
          </cell>
          <cell r="B271">
            <v>2</v>
          </cell>
          <cell r="C271" t="str">
            <v>Мультимедийный проектор Sonyo</v>
          </cell>
          <cell r="D271" t="str">
            <v>А-0010873</v>
          </cell>
          <cell r="E271" t="str">
            <v>Службы исполнительного (генерального) директора</v>
          </cell>
          <cell r="F271">
            <v>300</v>
          </cell>
        </row>
        <row r="272">
          <cell r="A272" t="str">
            <v>А-0011056</v>
          </cell>
          <cell r="B272">
            <v>3</v>
          </cell>
          <cell r="C272" t="str">
            <v>Компьютер AgPro</v>
          </cell>
          <cell r="D272" t="str">
            <v>А-0011056</v>
          </cell>
          <cell r="E272" t="str">
            <v>Бюро материально- технического снабжения</v>
          </cell>
          <cell r="F272">
            <v>300</v>
          </cell>
        </row>
        <row r="273">
          <cell r="A273" t="str">
            <v>А-0010850</v>
          </cell>
          <cell r="B273">
            <v>4</v>
          </cell>
          <cell r="C273" t="str">
            <v>Портативный компьютер с операц. системой</v>
          </cell>
          <cell r="D273" t="str">
            <v>А-0010850</v>
          </cell>
          <cell r="E273" t="str">
            <v>Бюро материально- технического снабжения</v>
          </cell>
          <cell r="F273">
            <v>300</v>
          </cell>
        </row>
        <row r="274">
          <cell r="A274" t="str">
            <v>А-0010854</v>
          </cell>
          <cell r="B274">
            <v>5</v>
          </cell>
          <cell r="C274" t="str">
            <v>Компьютер АМD Athlon 64 х 2
5200</v>
          </cell>
          <cell r="D274" t="str">
            <v>А-0010854</v>
          </cell>
          <cell r="E274" t="str">
            <v>Службы главного инженера - заместителя исполнительного директора по производству</v>
          </cell>
          <cell r="F274">
            <v>300</v>
          </cell>
        </row>
        <row r="275">
          <cell r="A275" t="str">
            <v>А-0010881</v>
          </cell>
          <cell r="B275">
            <v>6</v>
          </cell>
          <cell r="C275" t="str">
            <v>Сканер планшетный HSJ 2400</v>
          </cell>
          <cell r="D275" t="str">
            <v>А-0010881</v>
          </cell>
          <cell r="E275" t="str">
            <v>Бюро материально- технического снабжения</v>
          </cell>
          <cell r="F275">
            <v>300</v>
          </cell>
        </row>
        <row r="276">
          <cell r="A276" t="str">
            <v>А-0010636</v>
          </cell>
          <cell r="B276">
            <v>7</v>
          </cell>
          <cell r="C276" t="str">
            <v>Компьютер intel Pentium 4 2/8</v>
          </cell>
          <cell r="D276" t="str">
            <v>А-0010636</v>
          </cell>
          <cell r="E276" t="str">
            <v>Бюро материально- технического снабжения</v>
          </cell>
          <cell r="F276">
            <v>300</v>
          </cell>
        </row>
        <row r="277">
          <cell r="A277" t="str">
            <v>А-0010626</v>
          </cell>
          <cell r="B277">
            <v>8</v>
          </cell>
          <cell r="C277" t="str">
            <v>Плоттер Hewleft Designjet 500</v>
          </cell>
          <cell r="D277" t="str">
            <v>А-0010626</v>
          </cell>
          <cell r="E277" t="str">
            <v>Бюро материально- технического снабжения</v>
          </cell>
          <cell r="F277">
            <v>300</v>
          </cell>
        </row>
        <row r="278">
          <cell r="A278" t="str">
            <v>А-0010026</v>
          </cell>
          <cell r="B278">
            <v>9</v>
          </cell>
          <cell r="C278" t="str">
            <v>Компьютер Samsung 151</v>
          </cell>
          <cell r="D278" t="str">
            <v>А-0010026</v>
          </cell>
          <cell r="E278" t="str">
            <v>Службы исполнительного (генерального) директора</v>
          </cell>
          <cell r="F278">
            <v>300</v>
          </cell>
        </row>
        <row r="279">
          <cell r="A279">
            <v>82</v>
          </cell>
          <cell r="B279">
            <v>10</v>
          </cell>
          <cell r="C279" t="str">
            <v>Компьютер INTEL Celeron 850</v>
          </cell>
          <cell r="D279">
            <v>82</v>
          </cell>
          <cell r="E279" t="str">
            <v>Бухгалтерия</v>
          </cell>
          <cell r="F279">
            <v>300</v>
          </cell>
        </row>
        <row r="280">
          <cell r="A280">
            <v>43</v>
          </cell>
          <cell r="B280">
            <v>11</v>
          </cell>
          <cell r="C280" t="str">
            <v>ПК Celeron 776 /Монитор</v>
          </cell>
          <cell r="D280">
            <v>43</v>
          </cell>
          <cell r="E280" t="str">
            <v>Бухгалтерия</v>
          </cell>
          <cell r="F280">
            <v>300</v>
          </cell>
        </row>
        <row r="281">
          <cell r="A281">
            <v>44</v>
          </cell>
          <cell r="B281">
            <v>12</v>
          </cell>
          <cell r="C281" t="str">
            <v>ПК Celeron 776 /Монитор</v>
          </cell>
          <cell r="D281">
            <v>44</v>
          </cell>
          <cell r="E281" t="str">
            <v>Бюро материально- технического снабжения</v>
          </cell>
          <cell r="F281">
            <v>300</v>
          </cell>
        </row>
        <row r="282">
          <cell r="A282" t="str">
            <v>А-0010698</v>
          </cell>
          <cell r="B282">
            <v>13</v>
          </cell>
          <cell r="C282" t="str">
            <v>Принтер лазерный НР LJ 1320</v>
          </cell>
          <cell r="D282" t="str">
            <v>А-0010698</v>
          </cell>
          <cell r="E282" t="str">
            <v>Участок энергомеханический</v>
          </cell>
          <cell r="F282">
            <v>300</v>
          </cell>
        </row>
        <row r="283">
          <cell r="A283" t="str">
            <v>А-0011240</v>
          </cell>
          <cell r="B283">
            <v>14</v>
          </cell>
          <cell r="C283" t="str">
            <v>Компьютер в сборе (монитор 23 Philips 231E1SB)</v>
          </cell>
          <cell r="D283" t="str">
            <v>А-0011240</v>
          </cell>
          <cell r="E283" t="str">
            <v>Службы главного инженера - заместителя исполнительного директора по производству</v>
          </cell>
          <cell r="F283">
            <v>16299.59</v>
          </cell>
        </row>
        <row r="284">
          <cell r="A284" t="str">
            <v>А-0011406</v>
          </cell>
          <cell r="B284">
            <v>15</v>
          </cell>
          <cell r="C284" t="str">
            <v>Моноблок Acer Aspire 7600U I7- 3630QM 8Gb 1Tb</v>
          </cell>
          <cell r="D284" t="str">
            <v>А-0011406</v>
          </cell>
          <cell r="E284" t="str">
            <v>Бюро материально- технического снабжения</v>
          </cell>
          <cell r="F284">
            <v>19642.009999999998</v>
          </cell>
        </row>
        <row r="285">
          <cell r="A285" t="str">
            <v>А-0010876</v>
          </cell>
          <cell r="B285">
            <v>16</v>
          </cell>
          <cell r="C285" t="str">
            <v>Ноутбук ASUS A7ROOJ/17/1.66</v>
          </cell>
          <cell r="D285" t="str">
            <v>А-0010876</v>
          </cell>
          <cell r="E285" t="str">
            <v>Бюро материально- технического снабжения</v>
          </cell>
          <cell r="F285">
            <v>300</v>
          </cell>
        </row>
        <row r="286">
          <cell r="A286">
            <v>71032</v>
          </cell>
          <cell r="B286">
            <v>17</v>
          </cell>
          <cell r="C286" t="str">
            <v>Телефакс</v>
          </cell>
          <cell r="D286">
            <v>71032</v>
          </cell>
          <cell r="E286" t="str">
            <v>Бюро материально- технического снабжения</v>
          </cell>
          <cell r="F286">
            <v>300</v>
          </cell>
        </row>
        <row r="287">
          <cell r="A287" t="str">
            <v>А-0011433</v>
          </cell>
          <cell r="B287">
            <v>18</v>
          </cell>
          <cell r="C287" t="str">
            <v>АПКШ "Континент" 3.7 Крипто Шлюз. Платформа IPC-100</v>
          </cell>
          <cell r="D287" t="str">
            <v>А-0011433</v>
          </cell>
          <cell r="E287" t="str">
            <v>Службы исполнительного (генерального) директора</v>
          </cell>
          <cell r="F287">
            <v>122320.43</v>
          </cell>
        </row>
        <row r="288">
          <cell r="A288" t="str">
            <v>А-0011454</v>
          </cell>
          <cell r="B288">
            <v>19</v>
          </cell>
          <cell r="C288" t="str">
            <v>Моноблок ASUS Vivo AIO V230ICGK-BC020X Intel Core i5- 6400T/4Gb</v>
          </cell>
          <cell r="D288" t="str">
            <v>А-0011454</v>
          </cell>
          <cell r="E288" t="str">
            <v>Бухгалтерия</v>
          </cell>
          <cell r="F288">
            <v>30912.04</v>
          </cell>
        </row>
        <row r="289">
          <cell r="A289" t="str">
            <v>А-0010866</v>
          </cell>
          <cell r="B289">
            <v>20</v>
          </cell>
          <cell r="C289" t="str">
            <v>Монитор Samsung LCD 17</v>
          </cell>
          <cell r="D289" t="str">
            <v>А-0010866</v>
          </cell>
          <cell r="E289" t="str">
            <v>Службы главного инженера - заместителя исполнительного директора по производству</v>
          </cell>
          <cell r="F289">
            <v>300</v>
          </cell>
        </row>
        <row r="290">
          <cell r="A290" t="str">
            <v>А-0000015</v>
          </cell>
          <cell r="B290">
            <v>21</v>
          </cell>
          <cell r="C290" t="str">
            <v>Компьютер Celeron</v>
          </cell>
          <cell r="D290" t="str">
            <v>А-0000015</v>
          </cell>
          <cell r="E290" t="str">
            <v>Бюро материально- технического снабжения</v>
          </cell>
          <cell r="F290">
            <v>300</v>
          </cell>
        </row>
        <row r="291">
          <cell r="A291" t="str">
            <v>А-0010817</v>
          </cell>
          <cell r="B291">
            <v>22</v>
          </cell>
          <cell r="C291" t="str">
            <v>Компьютер сборный</v>
          </cell>
          <cell r="D291" t="str">
            <v>А-0010817</v>
          </cell>
          <cell r="E291" t="str">
            <v>Бюро материально- технического снабжения</v>
          </cell>
          <cell r="F291">
            <v>300</v>
          </cell>
        </row>
        <row r="292">
          <cell r="A292">
            <v>8</v>
          </cell>
          <cell r="B292">
            <v>23</v>
          </cell>
          <cell r="C292" t="str">
            <v>ПК Celeron 400 (Сервер)</v>
          </cell>
          <cell r="D292">
            <v>8</v>
          </cell>
          <cell r="E292" t="str">
            <v>Бюро по организационному и документационному обеспечению управления организацией</v>
          </cell>
          <cell r="F292">
            <v>300</v>
          </cell>
        </row>
        <row r="293">
          <cell r="A293" t="str">
            <v>А-0010865</v>
          </cell>
          <cell r="B293">
            <v>24</v>
          </cell>
          <cell r="C293" t="str">
            <v>Монитор Samsung 720</v>
          </cell>
          <cell r="D293" t="str">
            <v>А-0010865</v>
          </cell>
          <cell r="E293" t="str">
            <v>Бюро материально- технического снабжения</v>
          </cell>
          <cell r="F293">
            <v>300</v>
          </cell>
        </row>
        <row r="294">
          <cell r="A294" t="str">
            <v>А-0010943</v>
          </cell>
          <cell r="B294">
            <v>25</v>
          </cell>
          <cell r="C294" t="str">
            <v>АТС Панасоник КХ-ТЕ-S-824</v>
          </cell>
          <cell r="D294" t="str">
            <v>А-0010943</v>
          </cell>
          <cell r="E294" t="str">
            <v>Участок энергомеханический</v>
          </cell>
          <cell r="F294">
            <v>300</v>
          </cell>
        </row>
        <row r="295">
          <cell r="A295">
            <v>15182</v>
          </cell>
          <cell r="B295">
            <v>26</v>
          </cell>
          <cell r="C295" t="str">
            <v>Телефонная станция П-437</v>
          </cell>
          <cell r="D295">
            <v>15182</v>
          </cell>
          <cell r="E295" t="str">
            <v>Участок энергомеханический</v>
          </cell>
          <cell r="F295">
            <v>8243.2000000000007</v>
          </cell>
        </row>
        <row r="296">
          <cell r="A296" t="str">
            <v>А-0011644</v>
          </cell>
          <cell r="B296">
            <v>27</v>
          </cell>
          <cell r="C296" t="str">
            <v>Цветное многофункциональное устройство А3 формата Xerox DocuCentrе SC2020</v>
          </cell>
          <cell r="D296" t="str">
            <v>А-0011644</v>
          </cell>
          <cell r="E296" t="str">
            <v>Бюро по организационному и документационному обеспечению управления организацией</v>
          </cell>
          <cell r="F296">
            <v>69973.23</v>
          </cell>
        </row>
        <row r="297">
          <cell r="A297" t="str">
            <v>А-0011259</v>
          </cell>
          <cell r="B297">
            <v>28</v>
          </cell>
          <cell r="C297" t="str">
            <v>Копировально-множительный аппарат ЭР-620КЗ</v>
          </cell>
          <cell r="D297" t="str">
            <v>А-0011259</v>
          </cell>
          <cell r="E297" t="str">
            <v>Бюро материально- технического снабжения</v>
          </cell>
          <cell r="F297">
            <v>14004.1</v>
          </cell>
        </row>
        <row r="298">
          <cell r="A298" t="str">
            <v>А-0011462</v>
          </cell>
          <cell r="B298">
            <v>29</v>
          </cell>
          <cell r="C298" t="str">
            <v>Системный блок MSI H81M- P33/процессор Intel Core i3-4170 3.7ГГц/DDR3 4GB/HDD
500GB/DVD-RW</v>
          </cell>
          <cell r="D298" t="str">
            <v>А-0011462</v>
          </cell>
          <cell r="E298" t="str">
            <v>Бухгалтерия</v>
          </cell>
          <cell r="F298">
            <v>23023.119999999999</v>
          </cell>
        </row>
        <row r="299">
          <cell r="A299" t="str">
            <v>А-0011463</v>
          </cell>
          <cell r="B299">
            <v>30</v>
          </cell>
          <cell r="C299" t="str">
            <v>Системный блок MSI H81M- Е33/процессор Intel Core i3-4160 3.6ГГц/DDR3 4GB/HDD
500GB/DVD-RW</v>
          </cell>
          <cell r="D299" t="str">
            <v>А-0011463</v>
          </cell>
          <cell r="E299" t="str">
            <v>Бухгалтерия</v>
          </cell>
          <cell r="F299">
            <v>23489.14</v>
          </cell>
        </row>
        <row r="300">
          <cell r="A300" t="str">
            <v>А-0011464</v>
          </cell>
          <cell r="B300">
            <v>31</v>
          </cell>
          <cell r="C300" t="str">
            <v>Системный блок MSI H81M- Е33/процессор Intel Core i3-4160 3.6ГГц/DDR3 4GB/HDD
500GB/DVD-RW</v>
          </cell>
          <cell r="D300" t="str">
            <v>А-0011464</v>
          </cell>
          <cell r="E300" t="str">
            <v>Бухгалтерия</v>
          </cell>
          <cell r="F300">
            <v>23489.14</v>
          </cell>
        </row>
        <row r="301">
          <cell r="A301" t="str">
            <v>А-0011465</v>
          </cell>
          <cell r="B301">
            <v>32</v>
          </cell>
          <cell r="C301" t="str">
            <v>Системный блок MSI H81M- P33/процессор Intel Core i3-4170 3.7ГГц/DDR3 4GB/HDD
500GB/DVD-RW</v>
          </cell>
          <cell r="D301" t="str">
            <v>А-0011465</v>
          </cell>
          <cell r="E301" t="str">
            <v>Бюро по организационному и документационному обеспечению управления организацией</v>
          </cell>
          <cell r="F301">
            <v>23532.52</v>
          </cell>
        </row>
        <row r="302">
          <cell r="A302" t="str">
            <v>А-0011365</v>
          </cell>
          <cell r="B302">
            <v>33</v>
          </cell>
          <cell r="C302" t="str">
            <v>Сервер терминальный в сборе (без монитора)</v>
          </cell>
          <cell r="D302" t="str">
            <v>А-0011365</v>
          </cell>
          <cell r="E302" t="str">
            <v>Службы исполнительного (генерального) директора</v>
          </cell>
          <cell r="F302">
            <v>26444.74</v>
          </cell>
        </row>
        <row r="303">
          <cell r="A303" t="str">
            <v>А-0011372</v>
          </cell>
          <cell r="B303">
            <v>34</v>
          </cell>
          <cell r="C303" t="str">
            <v>Ноутбук Асеr17,3 IV3-771G-736</v>
          </cell>
          <cell r="D303" t="str">
            <v>А-0011372</v>
          </cell>
          <cell r="E303" t="str">
            <v>Службы исполнительного (генерального) директора</v>
          </cell>
          <cell r="F303">
            <v>20567.28</v>
          </cell>
        </row>
        <row r="304">
          <cell r="C304" t="str">
            <v>МЕБЕЛЬ</v>
          </cell>
          <cell r="F304">
            <v>28689</v>
          </cell>
        </row>
        <row r="305">
          <cell r="A305">
            <v>70</v>
          </cell>
          <cell r="B305">
            <v>1</v>
          </cell>
          <cell r="C305" t="str">
            <v>Полка</v>
          </cell>
          <cell r="D305">
            <v>70</v>
          </cell>
          <cell r="E305" t="str">
            <v>Службы исполнительного (генерального) директора</v>
          </cell>
          <cell r="F305">
            <v>219</v>
          </cell>
        </row>
        <row r="306">
          <cell r="A306">
            <v>73</v>
          </cell>
          <cell r="B306">
            <v>2</v>
          </cell>
          <cell r="C306" t="str">
            <v>Стеллаж</v>
          </cell>
          <cell r="D306">
            <v>73</v>
          </cell>
          <cell r="E306" t="str">
            <v>Службы исполнительного (генерального) директора</v>
          </cell>
          <cell r="F306">
            <v>438</v>
          </cell>
        </row>
        <row r="307">
          <cell r="A307">
            <v>74</v>
          </cell>
          <cell r="B307">
            <v>3</v>
          </cell>
          <cell r="C307" t="str">
            <v>Стеллаж</v>
          </cell>
          <cell r="D307">
            <v>74</v>
          </cell>
          <cell r="E307" t="str">
            <v>Службы исполнительного (генерального) директора</v>
          </cell>
          <cell r="F307">
            <v>438</v>
          </cell>
        </row>
        <row r="308">
          <cell r="A308">
            <v>72</v>
          </cell>
          <cell r="B308">
            <v>4</v>
          </cell>
          <cell r="C308" t="str">
            <v>Стол</v>
          </cell>
          <cell r="D308">
            <v>72</v>
          </cell>
          <cell r="E308" t="str">
            <v>Службы исполнительного (генерального) директора</v>
          </cell>
          <cell r="F308">
            <v>766.5</v>
          </cell>
        </row>
        <row r="309">
          <cell r="A309">
            <v>68</v>
          </cell>
          <cell r="B309">
            <v>5</v>
          </cell>
          <cell r="C309" t="str">
            <v>Стол 120N</v>
          </cell>
          <cell r="D309">
            <v>68</v>
          </cell>
          <cell r="E309" t="str">
            <v>Службы исполнительного (генерального) директора</v>
          </cell>
          <cell r="F309">
            <v>766.5</v>
          </cell>
        </row>
        <row r="310">
          <cell r="A310">
            <v>66</v>
          </cell>
          <cell r="B310">
            <v>6</v>
          </cell>
          <cell r="C310" t="str">
            <v>Стол 7/16</v>
          </cell>
          <cell r="D310">
            <v>66</v>
          </cell>
          <cell r="E310" t="str">
            <v>Службы исполнительного (генерального) директора</v>
          </cell>
          <cell r="F310">
            <v>766.5</v>
          </cell>
        </row>
        <row r="311">
          <cell r="A311">
            <v>67</v>
          </cell>
          <cell r="B311">
            <v>7</v>
          </cell>
          <cell r="C311" t="str">
            <v>Тумбочка</v>
          </cell>
          <cell r="D311">
            <v>67</v>
          </cell>
          <cell r="E311" t="str">
            <v>Службы исполнительного (генерального) директора</v>
          </cell>
          <cell r="F311">
            <v>766.5</v>
          </cell>
        </row>
        <row r="312">
          <cell r="A312">
            <v>69</v>
          </cell>
          <cell r="B312">
            <v>8</v>
          </cell>
          <cell r="C312" t="str">
            <v>Шкаф для одежды</v>
          </cell>
          <cell r="D312">
            <v>69</v>
          </cell>
          <cell r="E312" t="str">
            <v>Службы исполнительного (генерального) директора</v>
          </cell>
          <cell r="F312">
            <v>876</v>
          </cell>
        </row>
        <row r="313">
          <cell r="A313">
            <v>21400</v>
          </cell>
          <cell r="B313">
            <v>9</v>
          </cell>
          <cell r="C313" t="str">
            <v>Стеллаж с метал. тарой (ул. Ст.Дадева 55 Котельная)</v>
          </cell>
          <cell r="D313">
            <v>21400</v>
          </cell>
          <cell r="E313" t="str">
            <v>Бюро материально- технического снабжения</v>
          </cell>
          <cell r="F313">
            <v>438</v>
          </cell>
        </row>
        <row r="314">
          <cell r="A314">
            <v>21401</v>
          </cell>
          <cell r="B314">
            <v>10</v>
          </cell>
          <cell r="C314" t="str">
            <v>Стеллаж с метал. тарой</v>
          </cell>
          <cell r="D314">
            <v>21401</v>
          </cell>
          <cell r="E314" t="str">
            <v>Участок энергомеханический</v>
          </cell>
          <cell r="F314">
            <v>438</v>
          </cell>
        </row>
        <row r="315">
          <cell r="A315" t="str">
            <v>А-0010377</v>
          </cell>
          <cell r="B315">
            <v>11</v>
          </cell>
          <cell r="C315" t="str">
            <v>Витрина холодильная</v>
          </cell>
          <cell r="D315" t="str">
            <v>А-0010377</v>
          </cell>
          <cell r="E315" t="str">
            <v>Бюро материально- технического снабжения</v>
          </cell>
          <cell r="F315">
            <v>11826</v>
          </cell>
        </row>
        <row r="316">
          <cell r="A316" t="str">
            <v>А-0010931</v>
          </cell>
          <cell r="B316">
            <v>12</v>
          </cell>
          <cell r="C316" t="str">
            <v>Стол руководителя</v>
          </cell>
          <cell r="D316" t="str">
            <v>А-0010931</v>
          </cell>
          <cell r="E316" t="str">
            <v>Бюро по организационному и документационному обеспечению управления организацией</v>
          </cell>
          <cell r="F316">
            <v>766.5</v>
          </cell>
        </row>
        <row r="317">
          <cell r="A317">
            <v>1573</v>
          </cell>
          <cell r="B317">
            <v>13</v>
          </cell>
          <cell r="C317" t="str">
            <v>Стулья стандартные 10 шт.</v>
          </cell>
          <cell r="D317">
            <v>1573</v>
          </cell>
          <cell r="E317" t="str">
            <v>Бюро по организационному и документационному обеспечению управления организацией</v>
          </cell>
          <cell r="F317">
            <v>7008</v>
          </cell>
        </row>
        <row r="318">
          <cell r="A318" t="str">
            <v>А-0010809</v>
          </cell>
          <cell r="B318">
            <v>14</v>
          </cell>
          <cell r="C318" t="str">
            <v>Кресло Лагуна</v>
          </cell>
          <cell r="D318" t="str">
            <v>А-0010809</v>
          </cell>
          <cell r="E318" t="str">
            <v>Бюро материально- технического снабжения</v>
          </cell>
          <cell r="F318">
            <v>766.5</v>
          </cell>
        </row>
        <row r="319">
          <cell r="A319" t="str">
            <v>А-0010530</v>
          </cell>
          <cell r="B319">
            <v>15</v>
          </cell>
          <cell r="C319" t="str">
            <v>Стол 3-х секционный</v>
          </cell>
          <cell r="D319" t="str">
            <v>А-0010530</v>
          </cell>
          <cell r="E319" t="str">
            <v>Бюро материально- технического снабжения</v>
          </cell>
          <cell r="F319">
            <v>766.5</v>
          </cell>
        </row>
        <row r="320">
          <cell r="A320" t="str">
            <v>А-0010531</v>
          </cell>
          <cell r="B320">
            <v>16</v>
          </cell>
          <cell r="C320" t="str">
            <v>Шкаф- купе</v>
          </cell>
          <cell r="D320" t="str">
            <v>А-0010531</v>
          </cell>
          <cell r="E320" t="str">
            <v>Бюро материально- технического снабжения</v>
          </cell>
          <cell r="F320">
            <v>876</v>
          </cell>
        </row>
        <row r="321">
          <cell r="A321">
            <v>71</v>
          </cell>
          <cell r="B321">
            <v>17</v>
          </cell>
          <cell r="C321" t="str">
            <v>Стол</v>
          </cell>
          <cell r="D321">
            <v>71</v>
          </cell>
          <cell r="E321" t="str">
            <v>Службы исполнительного (генерального) директора</v>
          </cell>
          <cell r="F321">
            <v>766.5</v>
          </cell>
        </row>
        <row r="322">
          <cell r="C322" t="str">
            <v>ПРОЧИЕ ОС</v>
          </cell>
          <cell r="F322">
            <v>211040.96</v>
          </cell>
        </row>
        <row r="323">
          <cell r="A323" t="str">
            <v>А-0000007</v>
          </cell>
          <cell r="B323">
            <v>1</v>
          </cell>
          <cell r="C323" t="str">
            <v>Документация на ср.рем.изд АК 630М</v>
          </cell>
          <cell r="D323" t="str">
            <v>А-0000007</v>
          </cell>
          <cell r="E323" t="str">
            <v>Службы главного инженера - заместителя исполнительного директора по производству</v>
          </cell>
          <cell r="F323">
            <v>45126</v>
          </cell>
        </row>
        <row r="324">
          <cell r="A324" t="str">
            <v>А-0011405</v>
          </cell>
          <cell r="B324">
            <v>2</v>
          </cell>
          <cell r="C324" t="str">
            <v>Ворота автоматические участка
№ 1</v>
          </cell>
          <cell r="D324" t="str">
            <v>А-0011405</v>
          </cell>
          <cell r="E324" t="str">
            <v>Цех ремонта РАВ</v>
          </cell>
          <cell r="F324">
            <v>102559.45</v>
          </cell>
        </row>
        <row r="325">
          <cell r="A325" t="str">
            <v>А-0011012</v>
          </cell>
          <cell r="B325">
            <v>3</v>
          </cell>
          <cell r="C325" t="str">
            <v>Доска документации</v>
          </cell>
          <cell r="D325" t="str">
            <v>А-0011012</v>
          </cell>
          <cell r="E325" t="str">
            <v>Бюро материально- технического снабжения</v>
          </cell>
          <cell r="F325">
            <v>1</v>
          </cell>
        </row>
        <row r="326">
          <cell r="A326" t="str">
            <v>А-0010785</v>
          </cell>
          <cell r="B326">
            <v>4</v>
          </cell>
          <cell r="C326" t="str">
            <v>Система виброакустической и акуст. защиты</v>
          </cell>
          <cell r="D326" t="str">
            <v>А-0010785</v>
          </cell>
          <cell r="E326" t="str">
            <v>Службы исполнительного (генерального) директора</v>
          </cell>
          <cell r="F326">
            <v>16998.68</v>
          </cell>
        </row>
        <row r="327">
          <cell r="A327" t="str">
            <v>А-0010923</v>
          </cell>
          <cell r="B327">
            <v>5</v>
          </cell>
          <cell r="C327" t="str">
            <v>Трибуна</v>
          </cell>
          <cell r="D327" t="str">
            <v>А-0010923</v>
          </cell>
          <cell r="E327" t="str">
            <v>Бюро материально- технического снабжения</v>
          </cell>
          <cell r="F327">
            <v>2407.85</v>
          </cell>
        </row>
        <row r="328">
          <cell r="A328" t="str">
            <v>А-0010905</v>
          </cell>
          <cell r="B328">
            <v>6</v>
          </cell>
          <cell r="C328" t="str">
            <v>Картотека SК 6</v>
          </cell>
          <cell r="D328" t="str">
            <v>А-0010905</v>
          </cell>
          <cell r="E328" t="str">
            <v>Службы исполнительного (генерального) директора</v>
          </cell>
          <cell r="F328">
            <v>8916.94</v>
          </cell>
        </row>
        <row r="329">
          <cell r="A329" t="str">
            <v>А-0010596</v>
          </cell>
          <cell r="B329">
            <v>7</v>
          </cell>
          <cell r="C329" t="str">
            <v>Шлагбаум (ул. Ст. Дадаева, 55)</v>
          </cell>
          <cell r="D329" t="str">
            <v>А-0010596</v>
          </cell>
          <cell r="E329" t="str">
            <v>Участок энергомеханический</v>
          </cell>
          <cell r="F329">
            <v>35031.040000000001</v>
          </cell>
        </row>
        <row r="330">
          <cell r="C330" t="str">
            <v>ПРОИЗВОДСТВЕННЫЙ И ХОЗЯЙСТВЕННЫЙ ИНВЕНТАРЬ</v>
          </cell>
          <cell r="F330">
            <v>730644.83</v>
          </cell>
        </row>
        <row r="331">
          <cell r="A331" t="str">
            <v>А-0011399</v>
          </cell>
          <cell r="B331">
            <v>1</v>
          </cell>
          <cell r="C331" t="str">
            <v>Кондиционер настенного типа Dantex RK-18SKGI</v>
          </cell>
          <cell r="D331" t="str">
            <v>А-0011399</v>
          </cell>
          <cell r="E331" t="str">
            <v>Бюро материально- технического снабжения</v>
          </cell>
          <cell r="F331">
            <v>22853.9</v>
          </cell>
        </row>
        <row r="332">
          <cell r="A332" t="str">
            <v>А-0011236</v>
          </cell>
          <cell r="B332">
            <v>2</v>
          </cell>
          <cell r="C332" t="str">
            <v>Калорифер Eurheat Volcano VR2 (30-60 кВт)</v>
          </cell>
          <cell r="D332" t="str">
            <v>А-0011236</v>
          </cell>
          <cell r="E332" t="str">
            <v>Цех ремонта РАВ</v>
          </cell>
          <cell r="F332">
            <v>8716.9</v>
          </cell>
        </row>
        <row r="333">
          <cell r="A333" t="str">
            <v>А-0010941</v>
          </cell>
          <cell r="B333">
            <v>3</v>
          </cell>
          <cell r="C333" t="str">
            <v>Телевизор LSD LG32LX2R</v>
          </cell>
          <cell r="D333" t="str">
            <v>А-0010941</v>
          </cell>
          <cell r="E333" t="str">
            <v>Бюро материально- технического снабжения</v>
          </cell>
          <cell r="F333">
            <v>300</v>
          </cell>
        </row>
        <row r="334">
          <cell r="A334" t="str">
            <v>А-0011019</v>
          </cell>
          <cell r="B334">
            <v>4</v>
          </cell>
          <cell r="C334" t="str">
            <v>Пила настольная GTS-10</v>
          </cell>
          <cell r="D334" t="str">
            <v>А-0011019</v>
          </cell>
          <cell r="E334" t="str">
            <v>Бюро материально- технического снабжения</v>
          </cell>
          <cell r="F334">
            <v>16692.189999999999</v>
          </cell>
        </row>
        <row r="335">
          <cell r="A335">
            <v>64033</v>
          </cell>
          <cell r="B335">
            <v>5</v>
          </cell>
          <cell r="C335" t="str">
            <v>Пила циркулярная</v>
          </cell>
          <cell r="D335">
            <v>64033</v>
          </cell>
          <cell r="E335" t="str">
            <v>Бюро материально- технического снабжения</v>
          </cell>
          <cell r="F335">
            <v>7867.29</v>
          </cell>
        </row>
        <row r="336">
          <cell r="A336">
            <v>65086</v>
          </cell>
          <cell r="B336">
            <v>6</v>
          </cell>
          <cell r="C336" t="str">
            <v>Стол рем/монт</v>
          </cell>
          <cell r="D336">
            <v>65086</v>
          </cell>
          <cell r="E336" t="str">
            <v>Цех ремонта РАВ</v>
          </cell>
          <cell r="F336">
            <v>5014.6899999999996</v>
          </cell>
        </row>
        <row r="337">
          <cell r="A337">
            <v>65087</v>
          </cell>
          <cell r="B337">
            <v>7</v>
          </cell>
          <cell r="C337" t="str">
            <v>Стол рем/монт</v>
          </cell>
          <cell r="D337">
            <v>65087</v>
          </cell>
          <cell r="E337" t="str">
            <v>Цех ремонта РАВ</v>
          </cell>
          <cell r="F337">
            <v>5014.6899999999996</v>
          </cell>
        </row>
        <row r="338">
          <cell r="A338">
            <v>65043</v>
          </cell>
          <cell r="B338">
            <v>8</v>
          </cell>
          <cell r="C338" t="str">
            <v>Стол рем/монт</v>
          </cell>
          <cell r="D338">
            <v>65043</v>
          </cell>
          <cell r="E338" t="str">
            <v>Цех ремонта РАВ</v>
          </cell>
          <cell r="F338">
            <v>5014.6899999999996</v>
          </cell>
        </row>
        <row r="339">
          <cell r="A339">
            <v>15200</v>
          </cell>
          <cell r="B339">
            <v>9</v>
          </cell>
          <cell r="C339" t="str">
            <v>Ножницы кривош. листовые Н3218Б</v>
          </cell>
          <cell r="D339">
            <v>15200</v>
          </cell>
          <cell r="E339" t="str">
            <v>Участок энергомеханический</v>
          </cell>
          <cell r="F339">
            <v>99874</v>
          </cell>
        </row>
        <row r="340">
          <cell r="A340">
            <v>21383</v>
          </cell>
          <cell r="B340">
            <v>10</v>
          </cell>
          <cell r="C340" t="str">
            <v>Рабочее место ТМ-011 ЭСР-1</v>
          </cell>
          <cell r="D340">
            <v>21383</v>
          </cell>
          <cell r="E340" t="str">
            <v>Цех ремонта РАВ</v>
          </cell>
          <cell r="F340">
            <v>2539.42</v>
          </cell>
        </row>
        <row r="341">
          <cell r="A341">
            <v>21371</v>
          </cell>
          <cell r="B341">
            <v>11</v>
          </cell>
          <cell r="C341" t="str">
            <v>Рабочее место ТН-011 ЭСР-1</v>
          </cell>
          <cell r="D341">
            <v>21371</v>
          </cell>
          <cell r="E341" t="str">
            <v>Цех ремонта РАВ</v>
          </cell>
          <cell r="F341">
            <v>2539.42</v>
          </cell>
        </row>
        <row r="342">
          <cell r="A342">
            <v>21372</v>
          </cell>
          <cell r="B342">
            <v>12</v>
          </cell>
          <cell r="C342" t="str">
            <v>Рабочее место ТН-011 ЭСР-1</v>
          </cell>
          <cell r="D342">
            <v>21372</v>
          </cell>
          <cell r="E342" t="str">
            <v>Цех ремонта РАВ</v>
          </cell>
          <cell r="F342">
            <v>2539.42</v>
          </cell>
        </row>
        <row r="343">
          <cell r="A343">
            <v>18500</v>
          </cell>
          <cell r="B343">
            <v>13</v>
          </cell>
          <cell r="C343" t="str">
            <v>Стиральная машина СМ-10</v>
          </cell>
          <cell r="D343">
            <v>18500</v>
          </cell>
          <cell r="E343" t="str">
            <v>Цех ремонта РАВ</v>
          </cell>
          <cell r="F343">
            <v>778.73</v>
          </cell>
        </row>
        <row r="344">
          <cell r="A344">
            <v>65117</v>
          </cell>
          <cell r="B344">
            <v>14</v>
          </cell>
          <cell r="C344" t="str">
            <v>Стол монтажный</v>
          </cell>
          <cell r="D344">
            <v>65117</v>
          </cell>
          <cell r="E344" t="str">
            <v>Цех ремонта РАВ</v>
          </cell>
          <cell r="F344">
            <v>17954.189999999999</v>
          </cell>
        </row>
        <row r="345">
          <cell r="A345">
            <v>65644</v>
          </cell>
          <cell r="B345">
            <v>15</v>
          </cell>
          <cell r="C345" t="str">
            <v>Стол монтажный</v>
          </cell>
          <cell r="D345">
            <v>65644</v>
          </cell>
          <cell r="E345" t="str">
            <v>Цех ремонта РАВ</v>
          </cell>
          <cell r="F345">
            <v>19348.84</v>
          </cell>
        </row>
        <row r="346">
          <cell r="A346">
            <v>65033</v>
          </cell>
          <cell r="B346">
            <v>16</v>
          </cell>
          <cell r="C346" t="str">
            <v>Стол регулировки ягм.4</v>
          </cell>
          <cell r="D346">
            <v>65033</v>
          </cell>
          <cell r="E346" t="str">
            <v>Цех ремонта РАВ</v>
          </cell>
          <cell r="F346">
            <v>36176.49</v>
          </cell>
        </row>
        <row r="347">
          <cell r="A347" t="str">
            <v>А-0011031</v>
          </cell>
          <cell r="B347">
            <v>17</v>
          </cell>
          <cell r="C347" t="str">
            <v>Холодильник DAEWOO</v>
          </cell>
          <cell r="D347" t="str">
            <v>А-0011031</v>
          </cell>
          <cell r="E347" t="str">
            <v>Бюро материально- технического снабжения</v>
          </cell>
          <cell r="F347">
            <v>7689.22</v>
          </cell>
        </row>
        <row r="348">
          <cell r="A348" t="str">
            <v>А-0010333</v>
          </cell>
          <cell r="B348">
            <v>18</v>
          </cell>
          <cell r="C348" t="str">
            <v>Холодильный шкаф</v>
          </cell>
          <cell r="D348" t="str">
            <v>А-0010333</v>
          </cell>
          <cell r="E348" t="str">
            <v>Бюро материально- технического снабжения</v>
          </cell>
          <cell r="F348">
            <v>16144.31</v>
          </cell>
        </row>
        <row r="349">
          <cell r="A349" t="str">
            <v>А-0010344</v>
          </cell>
          <cell r="B349">
            <v>19</v>
          </cell>
          <cell r="C349" t="str">
            <v>Холодильный шкаф</v>
          </cell>
          <cell r="D349" t="str">
            <v>А-0010344</v>
          </cell>
          <cell r="E349" t="str">
            <v>Бюро материально- технического снабжения</v>
          </cell>
          <cell r="F349">
            <v>16144.31</v>
          </cell>
        </row>
        <row r="350">
          <cell r="A350" t="str">
            <v>А-0010556</v>
          </cell>
          <cell r="B350">
            <v>20</v>
          </cell>
          <cell r="C350" t="str">
            <v>Шкаф охладительный</v>
          </cell>
          <cell r="D350" t="str">
            <v>А-0010556</v>
          </cell>
          <cell r="E350" t="str">
            <v>Бюро материально- технического снабжения</v>
          </cell>
          <cell r="F350">
            <v>10627.8</v>
          </cell>
        </row>
        <row r="351">
          <cell r="A351">
            <v>21373</v>
          </cell>
          <cell r="B351">
            <v>21</v>
          </cell>
          <cell r="C351" t="str">
            <v>Рабочее место ТН-011 ЭСР-1</v>
          </cell>
          <cell r="D351">
            <v>21373</v>
          </cell>
          <cell r="E351" t="str">
            <v>Цех ремонта РАВ</v>
          </cell>
          <cell r="F351">
            <v>2539.42</v>
          </cell>
        </row>
        <row r="352">
          <cell r="A352">
            <v>21382</v>
          </cell>
          <cell r="B352">
            <v>22</v>
          </cell>
          <cell r="C352" t="str">
            <v>Рабочее место ТН-011 ЭСР-1</v>
          </cell>
          <cell r="D352">
            <v>21382</v>
          </cell>
          <cell r="E352" t="str">
            <v>Цех ремонта РАВ</v>
          </cell>
          <cell r="F352">
            <v>2539.42</v>
          </cell>
        </row>
        <row r="353">
          <cell r="A353">
            <v>21384</v>
          </cell>
          <cell r="B353">
            <v>23</v>
          </cell>
          <cell r="C353" t="str">
            <v>Рабочее место ТН-011 ЭСР-1</v>
          </cell>
          <cell r="D353">
            <v>21384</v>
          </cell>
          <cell r="E353" t="str">
            <v>Цех ремонта РАВ</v>
          </cell>
          <cell r="F353">
            <v>2539.42</v>
          </cell>
        </row>
        <row r="354">
          <cell r="A354">
            <v>65034</v>
          </cell>
          <cell r="B354">
            <v>24</v>
          </cell>
          <cell r="C354" t="str">
            <v>Стол регулировки ягм.4</v>
          </cell>
          <cell r="D354">
            <v>65034</v>
          </cell>
          <cell r="E354" t="str">
            <v>Цех ремонта РАВ</v>
          </cell>
          <cell r="F354">
            <v>36176.49</v>
          </cell>
        </row>
        <row r="355">
          <cell r="A355" t="str">
            <v>А-0010967</v>
          </cell>
          <cell r="B355">
            <v>25</v>
          </cell>
          <cell r="C355" t="str">
            <v>Набор рожково-накидных инструментов</v>
          </cell>
          <cell r="D355" t="str">
            <v>А-0010967</v>
          </cell>
          <cell r="E355" t="str">
            <v>Участок энергомеханический</v>
          </cell>
          <cell r="F355">
            <v>15311.45</v>
          </cell>
        </row>
        <row r="356">
          <cell r="A356" t="str">
            <v>А-0011396</v>
          </cell>
          <cell r="B356">
            <v>26</v>
          </cell>
          <cell r="C356" t="str">
            <v>Система кондиционирования (Кондиционер настенного типа Dantex RK-185KGI)</v>
          </cell>
          <cell r="D356" t="str">
            <v>А-0011396</v>
          </cell>
          <cell r="E356" t="str">
            <v>Бюро материально- технического снабжения</v>
          </cell>
          <cell r="F356">
            <v>22019.15</v>
          </cell>
        </row>
        <row r="357">
          <cell r="A357">
            <v>64105</v>
          </cell>
          <cell r="B357">
            <v>27</v>
          </cell>
          <cell r="C357" t="str">
            <v>Электровентилятор 45цо 11эл</v>
          </cell>
          <cell r="D357">
            <v>64105</v>
          </cell>
          <cell r="E357" t="str">
            <v>Бюро материально- технического снабжения</v>
          </cell>
          <cell r="F357">
            <v>15412.99</v>
          </cell>
        </row>
        <row r="358">
          <cell r="A358">
            <v>21434</v>
          </cell>
          <cell r="B358">
            <v>28</v>
          </cell>
          <cell r="C358" t="str">
            <v>Сейф</v>
          </cell>
          <cell r="D358">
            <v>21434</v>
          </cell>
          <cell r="E358" t="str">
            <v>Службы главного инженера - заместителя исполнительного директора по производству</v>
          </cell>
          <cell r="F358">
            <v>3858.23</v>
          </cell>
        </row>
        <row r="359">
          <cell r="A359" t="str">
            <v>А-0011400</v>
          </cell>
          <cell r="B359">
            <v>29</v>
          </cell>
          <cell r="C359" t="str">
            <v>Тележка инструментальная 7-ми полочная (+10 ложементов с инструментом 147 предметов)</v>
          </cell>
          <cell r="D359" t="str">
            <v>А-0011400</v>
          </cell>
          <cell r="E359" t="str">
            <v>Бюро материально- технического снабжения</v>
          </cell>
          <cell r="F359">
            <v>345280.1</v>
          </cell>
        </row>
        <row r="360">
          <cell r="A360" t="str">
            <v>А-0011401</v>
          </cell>
          <cell r="B360">
            <v>30</v>
          </cell>
          <cell r="C360" t="str">
            <v>Тележка инструментальная 7-ми полочная (+10 ложементов с инструментом 147 предметов)</v>
          </cell>
          <cell r="D360" t="str">
            <v>А-0011401</v>
          </cell>
          <cell r="E360" t="str">
            <v>Бюро материально- технического снабжения</v>
          </cell>
          <cell r="F360">
            <v>345280.1</v>
          </cell>
        </row>
        <row r="361">
          <cell r="A361" t="str">
            <v>А-0011402</v>
          </cell>
          <cell r="B361">
            <v>31</v>
          </cell>
          <cell r="C361" t="str">
            <v>Тележка инструментальная 7-ми полочная (+10 ложементов с инструментом 147 предметов)</v>
          </cell>
          <cell r="D361" t="str">
            <v>А-0011402</v>
          </cell>
          <cell r="E361" t="str">
            <v>Бюро материально- технического снабжения</v>
          </cell>
          <cell r="F361">
            <v>345280.1</v>
          </cell>
        </row>
        <row r="362">
          <cell r="A362" t="str">
            <v>А-0011237</v>
          </cell>
          <cell r="B362">
            <v>32</v>
          </cell>
          <cell r="C362" t="str">
            <v>Тепловая завеса Defender - XE (5-15кВт) электрическая</v>
          </cell>
          <cell r="D362" t="str">
            <v>А-0011237</v>
          </cell>
          <cell r="E362" t="str">
            <v>Цех ремонта РАВ</v>
          </cell>
          <cell r="F362">
            <v>10733.14</v>
          </cell>
        </row>
        <row r="363">
          <cell r="A363" t="str">
            <v>А-0011394</v>
          </cell>
          <cell r="B363">
            <v>33</v>
          </cell>
          <cell r="C363" t="str">
            <v>Тележка инструментальная 7-ми полочная (+10 ложементов с инструментом 147 предметов)</v>
          </cell>
          <cell r="D363" t="str">
            <v>А-0011394</v>
          </cell>
          <cell r="E363" t="str">
            <v>Бюро материально- технического снабжения</v>
          </cell>
          <cell r="F363">
            <v>34528.01</v>
          </cell>
        </row>
        <row r="364">
          <cell r="A364" t="str">
            <v>А-0011366</v>
          </cell>
          <cell r="B364">
            <v>34</v>
          </cell>
          <cell r="C364" t="str">
            <v>Тележка инструментальная 7-ми полочная (+10 ложементов с инструментом 147 предметов)</v>
          </cell>
          <cell r="D364" t="str">
            <v>А-0011366</v>
          </cell>
          <cell r="E364" t="str">
            <v>Бюро материально- технического снабжения</v>
          </cell>
          <cell r="F364">
            <v>34528.01</v>
          </cell>
        </row>
        <row r="365">
          <cell r="A365" t="str">
            <v>А-0011367</v>
          </cell>
          <cell r="B365">
            <v>35</v>
          </cell>
          <cell r="C365" t="str">
            <v>Тележка инструментальная 7-ми полочная (+10 ложементов с инструментом 147 предметов)</v>
          </cell>
          <cell r="D365" t="str">
            <v>А-0011367</v>
          </cell>
          <cell r="E365" t="str">
            <v>Бюро материально- технического снабжения</v>
          </cell>
          <cell r="F365">
            <v>34528.01</v>
          </cell>
        </row>
        <row r="366">
          <cell r="A366" t="str">
            <v>А-0011368</v>
          </cell>
          <cell r="B366">
            <v>36</v>
          </cell>
          <cell r="C366" t="str">
            <v>Тележка инструментальная 7-ми полочная (+10 ложементов с инструментом 147 предметов)</v>
          </cell>
          <cell r="D366" t="str">
            <v>А-0011368</v>
          </cell>
          <cell r="E366" t="str">
            <v>Бюро материально- технического снабжения</v>
          </cell>
          <cell r="F366">
            <v>10733.14</v>
          </cell>
        </row>
        <row r="367">
          <cell r="A367" t="str">
            <v>А-0011369</v>
          </cell>
          <cell r="B367">
            <v>37</v>
          </cell>
          <cell r="C367" t="str">
            <v>Тележка инструментальная 7-ми полочная (+10 ложементов с инструментом 147 предметов)</v>
          </cell>
          <cell r="D367" t="str">
            <v>А-0011369</v>
          </cell>
          <cell r="E367" t="str">
            <v>Бюро материально- технического снабжения</v>
          </cell>
          <cell r="F367">
            <v>34528.01</v>
          </cell>
        </row>
        <row r="368">
          <cell r="A368" t="str">
            <v>А-0011370</v>
          </cell>
          <cell r="B368">
            <v>38</v>
          </cell>
          <cell r="C368" t="str">
            <v>Тележка инструментальная 7-ми полочная (+10 ложементов с инструментом 147 предметов)</v>
          </cell>
          <cell r="D368" t="str">
            <v>А-0011370</v>
          </cell>
          <cell r="E368" t="str">
            <v>Бюро материально- технического снабжения</v>
          </cell>
          <cell r="F368">
            <v>29595.439999999999</v>
          </cell>
        </row>
        <row r="369">
          <cell r="A369" t="str">
            <v>А-0011371</v>
          </cell>
          <cell r="B369">
            <v>39</v>
          </cell>
          <cell r="C369" t="str">
            <v>Тележка инструментальная 7-ми полочная (+10 ложементов с инструментом 147 предметов)</v>
          </cell>
          <cell r="D369" t="str">
            <v>А-0011371</v>
          </cell>
          <cell r="E369" t="str">
            <v>Бюро материально- технического снабжения</v>
          </cell>
          <cell r="F369">
            <v>29595.439999999999</v>
          </cell>
        </row>
        <row r="370">
          <cell r="C370" t="str">
            <v>МАШИНЫ И ОБОРУДОВАНИЕ</v>
          </cell>
          <cell r="F370">
            <v>13350559.02</v>
          </cell>
        </row>
        <row r="371">
          <cell r="A371" t="str">
            <v>А-0011210</v>
          </cell>
          <cell r="B371">
            <v>1</v>
          </cell>
          <cell r="C371" t="str">
            <v>Шиномонтажный станок Sikam Cjibri BL 512</v>
          </cell>
          <cell r="D371" t="str">
            <v>А-0011210</v>
          </cell>
          <cell r="E371" t="str">
            <v>Арендатор ООО "СервисПодвески"</v>
          </cell>
          <cell r="F371">
            <v>41515.33</v>
          </cell>
        </row>
        <row r="372">
          <cell r="A372" t="str">
            <v>А-0011211</v>
          </cell>
          <cell r="B372">
            <v>2</v>
          </cell>
          <cell r="C372" t="str">
            <v>Балансировочный станок Sikam SBM 55S</v>
          </cell>
          <cell r="D372" t="str">
            <v>А-0011211</v>
          </cell>
          <cell r="E372" t="str">
            <v>Арендатор ООО "СервисПодвески"</v>
          </cell>
          <cell r="F372">
            <v>39564.550000000003</v>
          </cell>
        </row>
        <row r="373">
          <cell r="A373">
            <v>64041</v>
          </cell>
          <cell r="B373">
            <v>3</v>
          </cell>
          <cell r="C373" t="str">
            <v>Вертикально-сверл. станок 2К52 (ул. Ст. Дадаева Здание модульного типа)</v>
          </cell>
          <cell r="D373">
            <v>64041</v>
          </cell>
          <cell r="E373" t="str">
            <v>Бюро материально- технического снабжения</v>
          </cell>
          <cell r="F373">
            <v>19083.490000000002</v>
          </cell>
        </row>
        <row r="374">
          <cell r="A374">
            <v>64032</v>
          </cell>
          <cell r="B374">
            <v>4</v>
          </cell>
          <cell r="C374" t="str">
            <v>Заточный станок</v>
          </cell>
          <cell r="D374">
            <v>64032</v>
          </cell>
          <cell r="E374" t="str">
            <v>Бюро материально- технического снабжения</v>
          </cell>
          <cell r="F374">
            <v>18035.95</v>
          </cell>
        </row>
        <row r="375">
          <cell r="A375" t="str">
            <v>А-0010845</v>
          </cell>
          <cell r="B375">
            <v>5</v>
          </cell>
          <cell r="C375" t="str">
            <v>Ленточнопильный станок НВS280</v>
          </cell>
          <cell r="D375" t="str">
            <v>А-0010845</v>
          </cell>
          <cell r="E375" t="str">
            <v>Участок энергомеханический</v>
          </cell>
          <cell r="F375">
            <v>164128.99</v>
          </cell>
        </row>
        <row r="376">
          <cell r="A376">
            <v>15240</v>
          </cell>
          <cell r="B376">
            <v>6</v>
          </cell>
          <cell r="C376" t="str">
            <v>Станок для изготовл.водосточных труб (ул. Ст. Дадаева Здание модульного типа)</v>
          </cell>
          <cell r="D376">
            <v>15240</v>
          </cell>
          <cell r="E376" t="str">
            <v>Бюро материально- технического снабжения</v>
          </cell>
          <cell r="F376">
            <v>22803.49</v>
          </cell>
        </row>
        <row r="377">
          <cell r="A377" t="str">
            <v>А-0010666</v>
          </cell>
          <cell r="B377">
            <v>7</v>
          </cell>
          <cell r="C377" t="str">
            <v>Станок правильно-отрезной СПР- 12</v>
          </cell>
          <cell r="D377" t="str">
            <v>А-0010666</v>
          </cell>
          <cell r="E377" t="str">
            <v>Бюро материально- технического снабжения</v>
          </cell>
          <cell r="F377">
            <v>262090.04</v>
          </cell>
        </row>
        <row r="378">
          <cell r="A378">
            <v>64040</v>
          </cell>
          <cell r="B378">
            <v>8</v>
          </cell>
          <cell r="C378" t="str">
            <v>Токарно-винторезный станок 16к 20</v>
          </cell>
          <cell r="D378">
            <v>64040</v>
          </cell>
          <cell r="E378" t="str">
            <v>Участок энергомеханический</v>
          </cell>
          <cell r="F378">
            <v>369879</v>
          </cell>
        </row>
        <row r="379">
          <cell r="A379">
            <v>64017</v>
          </cell>
          <cell r="B379">
            <v>9</v>
          </cell>
          <cell r="C379" t="str">
            <v>Универсальный деревообр. станок УДС-2</v>
          </cell>
          <cell r="D379">
            <v>64017</v>
          </cell>
          <cell r="E379" t="str">
            <v>Бюро материально- технического снабжения</v>
          </cell>
          <cell r="F379">
            <v>2521.73</v>
          </cell>
        </row>
        <row r="380">
          <cell r="A380">
            <v>15226</v>
          </cell>
          <cell r="B380">
            <v>10</v>
          </cell>
          <cell r="C380" t="str">
            <v>Фуговочный станок</v>
          </cell>
          <cell r="D380">
            <v>15226</v>
          </cell>
          <cell r="E380" t="str">
            <v>Бюро материально- технического снабжения</v>
          </cell>
          <cell r="F380">
            <v>11051.66</v>
          </cell>
        </row>
        <row r="381">
          <cell r="A381">
            <v>15225</v>
          </cell>
          <cell r="B381">
            <v>11</v>
          </cell>
          <cell r="C381" t="str">
            <v>Циркулярно-пиловоч. станок ЦД- 3</v>
          </cell>
          <cell r="D381">
            <v>15225</v>
          </cell>
          <cell r="E381" t="str">
            <v>Бюро материально- технического снабжения</v>
          </cell>
          <cell r="F381">
            <v>11867.53</v>
          </cell>
        </row>
        <row r="382">
          <cell r="A382">
            <v>15338</v>
          </cell>
          <cell r="B382">
            <v>12</v>
          </cell>
          <cell r="C382" t="str">
            <v>Станок сверлильный 2М-112</v>
          </cell>
          <cell r="D382">
            <v>15338</v>
          </cell>
          <cell r="E382" t="str">
            <v>Участок энергомеханический</v>
          </cell>
          <cell r="F382">
            <v>20340.68</v>
          </cell>
        </row>
        <row r="383">
          <cell r="A383">
            <v>15290</v>
          </cell>
          <cell r="B383">
            <v>13</v>
          </cell>
          <cell r="C383" t="str">
            <v>Станок токарно - винторезный 16к-20м</v>
          </cell>
          <cell r="D383">
            <v>15290</v>
          </cell>
          <cell r="E383" t="str">
            <v>Участок энергомеханический</v>
          </cell>
          <cell r="F383">
            <v>369879</v>
          </cell>
        </row>
        <row r="384">
          <cell r="A384">
            <v>59</v>
          </cell>
          <cell r="B384">
            <v>14</v>
          </cell>
          <cell r="C384" t="str">
            <v>Станок токарно - винторезный 16К20</v>
          </cell>
          <cell r="D384">
            <v>59</v>
          </cell>
          <cell r="E384" t="str">
            <v>Участок энергомеханический</v>
          </cell>
          <cell r="F384">
            <v>369879</v>
          </cell>
        </row>
        <row r="385">
          <cell r="A385">
            <v>15292</v>
          </cell>
          <cell r="B385">
            <v>15</v>
          </cell>
          <cell r="C385" t="str">
            <v>Станок токарно-винтовой 1К-62</v>
          </cell>
          <cell r="D385">
            <v>15292</v>
          </cell>
          <cell r="E385" t="str">
            <v>Участок энергомеханический</v>
          </cell>
          <cell r="F385">
            <v>198193.3</v>
          </cell>
        </row>
        <row r="386">
          <cell r="A386">
            <v>15242</v>
          </cell>
          <cell r="B386">
            <v>16</v>
          </cell>
          <cell r="C386" t="str">
            <v>Станок токарно-винтовой 16К- 20</v>
          </cell>
          <cell r="D386">
            <v>15242</v>
          </cell>
          <cell r="E386" t="str">
            <v>Участок энергомеханический</v>
          </cell>
          <cell r="F386">
            <v>369879</v>
          </cell>
        </row>
        <row r="387">
          <cell r="A387">
            <v>15175</v>
          </cell>
          <cell r="B387">
            <v>17</v>
          </cell>
          <cell r="C387" t="str">
            <v>Станок токарно-винтовой 1К-62</v>
          </cell>
          <cell r="D387">
            <v>15175</v>
          </cell>
          <cell r="E387" t="str">
            <v>Участок энергомеханический</v>
          </cell>
          <cell r="F387">
            <v>100975.43</v>
          </cell>
        </row>
        <row r="388">
          <cell r="A388" t="str">
            <v>А-0010580</v>
          </cell>
          <cell r="B388">
            <v>18</v>
          </cell>
          <cell r="C388" t="str">
            <v>Станок токарно-винтовой 16К- 20</v>
          </cell>
          <cell r="D388" t="str">
            <v>А-0010580</v>
          </cell>
          <cell r="E388" t="str">
            <v>Участок энергомеханический</v>
          </cell>
          <cell r="F388">
            <v>369879</v>
          </cell>
        </row>
        <row r="389">
          <cell r="A389">
            <v>15296</v>
          </cell>
          <cell r="B389">
            <v>19</v>
          </cell>
          <cell r="C389" t="str">
            <v>Вертикально сверлильный станок 2н-125</v>
          </cell>
          <cell r="D389">
            <v>15296</v>
          </cell>
          <cell r="E389" t="str">
            <v>Цех ремонта РАВ</v>
          </cell>
          <cell r="F389">
            <v>52919.76</v>
          </cell>
        </row>
        <row r="390">
          <cell r="A390">
            <v>15161</v>
          </cell>
          <cell r="B390">
            <v>20</v>
          </cell>
          <cell r="C390" t="str">
            <v>Вертикально сверлильный станок ВС-189</v>
          </cell>
          <cell r="D390">
            <v>15161</v>
          </cell>
          <cell r="E390" t="str">
            <v>Цех ремонта РАВ</v>
          </cell>
          <cell r="F390">
            <v>31635.94</v>
          </cell>
        </row>
        <row r="391">
          <cell r="A391">
            <v>15294</v>
          </cell>
          <cell r="B391">
            <v>21</v>
          </cell>
          <cell r="C391" t="str">
            <v>Станок заточной 3Б642</v>
          </cell>
          <cell r="D391">
            <v>15294</v>
          </cell>
          <cell r="E391" t="str">
            <v>Цех ремонта РАВ</v>
          </cell>
          <cell r="F391">
            <v>11747.11</v>
          </cell>
        </row>
        <row r="392">
          <cell r="A392">
            <v>15222</v>
          </cell>
          <cell r="B392">
            <v>22</v>
          </cell>
          <cell r="C392" t="str">
            <v>Станок настольно-сверлильный 8С 322</v>
          </cell>
          <cell r="D392">
            <v>15222</v>
          </cell>
          <cell r="E392" t="str">
            <v>Цех ремонта РАВ</v>
          </cell>
          <cell r="F392">
            <v>5132.8100000000004</v>
          </cell>
        </row>
        <row r="393">
          <cell r="A393">
            <v>15243</v>
          </cell>
          <cell r="B393">
            <v>23</v>
          </cell>
          <cell r="C393" t="str">
            <v>Универсальный точильно- шлифовальный станок 3Б634</v>
          </cell>
          <cell r="D393">
            <v>15243</v>
          </cell>
          <cell r="E393" t="str">
            <v>Цех ремонта РАВ</v>
          </cell>
          <cell r="F393">
            <v>15097.89</v>
          </cell>
        </row>
        <row r="394">
          <cell r="A394">
            <v>64024</v>
          </cell>
          <cell r="B394">
            <v>24</v>
          </cell>
          <cell r="C394" t="str">
            <v>Намоточный станок СРН-0,5</v>
          </cell>
          <cell r="D394">
            <v>64024</v>
          </cell>
          <cell r="E394" t="str">
            <v>Бюро материально- технического снабжения</v>
          </cell>
          <cell r="F394">
            <v>14441.51</v>
          </cell>
        </row>
        <row r="395">
          <cell r="A395" t="str">
            <v>А-0010492</v>
          </cell>
          <cell r="B395">
            <v>25</v>
          </cell>
          <cell r="C395" t="str">
            <v>Сварочный аппарат "Техника" (Tecnica 161)</v>
          </cell>
          <cell r="D395" t="str">
            <v>А-0010492</v>
          </cell>
          <cell r="E395" t="str">
            <v>Участок энергомеханический</v>
          </cell>
          <cell r="F395">
            <v>11073.43</v>
          </cell>
        </row>
        <row r="396">
          <cell r="A396" t="str">
            <v>А-0010956</v>
          </cell>
          <cell r="B396">
            <v>26</v>
          </cell>
          <cell r="C396" t="str">
            <v>Полуавтомат сварочный KEMPAS- 150</v>
          </cell>
          <cell r="D396" t="str">
            <v>А-0010956</v>
          </cell>
          <cell r="E396" t="str">
            <v>Арендатор ООО "СервисПодвески"</v>
          </cell>
          <cell r="F396">
            <v>16501.439999999999</v>
          </cell>
        </row>
        <row r="397">
          <cell r="A397">
            <v>79</v>
          </cell>
          <cell r="B397">
            <v>27</v>
          </cell>
          <cell r="C397" t="str">
            <v>Выпрямитель сварочный ВДУ- 506-43</v>
          </cell>
          <cell r="D397">
            <v>79</v>
          </cell>
          <cell r="E397" t="str">
            <v>Бюро материально- технического снабжения</v>
          </cell>
          <cell r="F397">
            <v>35995.879999999997</v>
          </cell>
        </row>
        <row r="398">
          <cell r="A398" t="str">
            <v>А-0010669</v>
          </cell>
          <cell r="B398">
            <v>28</v>
          </cell>
          <cell r="C398" t="str">
            <v>Выпрямитель сварочный ВДУ- 506-43</v>
          </cell>
          <cell r="D398" t="str">
            <v>А-0010669</v>
          </cell>
          <cell r="E398" t="str">
            <v>Бюро материально- технического снабжения</v>
          </cell>
          <cell r="F398">
            <v>35995.879999999997</v>
          </cell>
        </row>
        <row r="399">
          <cell r="A399" t="str">
            <v>А-0011404</v>
          </cell>
          <cell r="B399">
            <v>29</v>
          </cell>
          <cell r="C399" t="str">
            <v>Полуавтомат сварочный Origo Mig C340 PRO, 4-х роликовый</v>
          </cell>
          <cell r="D399" t="str">
            <v>А-0011404</v>
          </cell>
          <cell r="E399" t="str">
            <v>Цех ремонта РАВ</v>
          </cell>
          <cell r="F399">
            <v>48402.53</v>
          </cell>
        </row>
        <row r="400">
          <cell r="A400" t="str">
            <v>А-0011306</v>
          </cell>
          <cell r="B400">
            <v>30</v>
          </cell>
          <cell r="C400" t="str">
            <v>Полуавтомат-инвертор Caddy Mig C200i, 220В, 30-200А, 11,5кг</v>
          </cell>
          <cell r="D400" t="str">
            <v>А-0011306</v>
          </cell>
          <cell r="E400" t="str">
            <v>Бюро материально- технического снабжения</v>
          </cell>
          <cell r="F400">
            <v>29969.51</v>
          </cell>
        </row>
        <row r="401">
          <cell r="A401" t="str">
            <v>А-0010962</v>
          </cell>
          <cell r="B401">
            <v>31</v>
          </cell>
          <cell r="C401" t="str">
            <v>Котельная электрическая ELBI</v>
          </cell>
          <cell r="D401" t="str">
            <v>А-0010962</v>
          </cell>
          <cell r="E401" t="str">
            <v>Арендатор ООО "СервисПодвески"0</v>
          </cell>
          <cell r="F401">
            <v>26313.25</v>
          </cell>
        </row>
        <row r="402">
          <cell r="A402" t="str">
            <v>А-0011298</v>
          </cell>
          <cell r="B402">
            <v>32</v>
          </cell>
          <cell r="C402" t="str">
            <v>Котел электрический ЭПЗ-100 (в комплекте) (ул. Ст. Дадаева, 55, Здание АПК)</v>
          </cell>
          <cell r="D402" t="str">
            <v>А-0011298</v>
          </cell>
          <cell r="E402" t="str">
            <v>Участок энергомеханический</v>
          </cell>
          <cell r="F402">
            <v>46805.62</v>
          </cell>
        </row>
        <row r="403">
          <cell r="A403" t="str">
            <v>А-0011299</v>
          </cell>
          <cell r="B403">
            <v>33</v>
          </cell>
          <cell r="C403" t="str">
            <v>Котел электрический ЭПЗ-100 (в комплекте) (ул. Ст. Дадаева, 55, Здание АПК)</v>
          </cell>
          <cell r="D403" t="str">
            <v>А-0011299</v>
          </cell>
          <cell r="E403" t="str">
            <v>Участок энергомеханический</v>
          </cell>
          <cell r="F403">
            <v>46805.62</v>
          </cell>
        </row>
        <row r="404">
          <cell r="A404" t="str">
            <v>А-0010104</v>
          </cell>
          <cell r="B404">
            <v>34</v>
          </cell>
          <cell r="C404" t="str">
            <v>Колонка топливно-раздаточная</v>
          </cell>
          <cell r="D404" t="str">
            <v>А-0010104</v>
          </cell>
          <cell r="E404" t="str">
            <v>Бюро материально- технического снабжения</v>
          </cell>
          <cell r="F404">
            <v>18753.509999999998</v>
          </cell>
        </row>
        <row r="405">
          <cell r="A405" t="str">
            <v>А-0010105</v>
          </cell>
          <cell r="B405">
            <v>35</v>
          </cell>
          <cell r="C405" t="str">
            <v>Колонка топливно-раздаточная</v>
          </cell>
          <cell r="D405" t="str">
            <v>А-0010105</v>
          </cell>
          <cell r="E405" t="str">
            <v>Бюро материально- технического снабжения</v>
          </cell>
          <cell r="F405">
            <v>18753.509999999998</v>
          </cell>
        </row>
        <row r="406">
          <cell r="A406" t="str">
            <v>А-0010869</v>
          </cell>
          <cell r="B406">
            <v>36</v>
          </cell>
          <cell r="C406" t="str">
            <v>Котел электрический Epco RF- 6квт (п. Прегольский, Закусочная)</v>
          </cell>
          <cell r="D406" t="str">
            <v>А-0010869</v>
          </cell>
          <cell r="E406" t="str">
            <v>Участок энергомеханический</v>
          </cell>
          <cell r="F406">
            <v>8774.06</v>
          </cell>
        </row>
        <row r="407">
          <cell r="A407">
            <v>14407</v>
          </cell>
          <cell r="B407">
            <v>37</v>
          </cell>
          <cell r="C407" t="str">
            <v>Котел водяной Э5-Д2</v>
          </cell>
          <cell r="D407">
            <v>14407</v>
          </cell>
          <cell r="E407" t="str">
            <v>Участок энергомеханический</v>
          </cell>
          <cell r="F407">
            <v>17796.759999999998</v>
          </cell>
        </row>
        <row r="408">
          <cell r="A408" t="str">
            <v>А-0011075</v>
          </cell>
          <cell r="B408">
            <v>38</v>
          </cell>
          <cell r="C408" t="str">
            <v>Котельная электрическая 20 квт</v>
          </cell>
          <cell r="D408" t="str">
            <v>А-0011075</v>
          </cell>
          <cell r="E408" t="str">
            <v>Участок энергомеханический</v>
          </cell>
          <cell r="F408">
            <v>19209.419999999998</v>
          </cell>
        </row>
        <row r="409">
          <cell r="A409" t="str">
            <v>А-0011330</v>
          </cell>
          <cell r="B409">
            <v>39</v>
          </cell>
          <cell r="C409" t="str">
            <v>Котел отопления КСВр - 0,8К</v>
          </cell>
          <cell r="D409" t="str">
            <v>А-0011330</v>
          </cell>
          <cell r="E409" t="str">
            <v>Участок энергомеханический</v>
          </cell>
          <cell r="F409">
            <v>697286.12</v>
          </cell>
        </row>
        <row r="410">
          <cell r="A410" t="str">
            <v>А-0011627</v>
          </cell>
          <cell r="B410">
            <v>40</v>
          </cell>
          <cell r="C410" t="str">
            <v>Котел отопления КСВр - 0,6К</v>
          </cell>
          <cell r="D410" t="str">
            <v>А-0011627</v>
          </cell>
          <cell r="E410" t="str">
            <v>Участок энергомеханический</v>
          </cell>
          <cell r="F410">
            <v>581991.30000000005</v>
          </cell>
        </row>
        <row r="411">
          <cell r="A411" t="str">
            <v>А-0011248</v>
          </cell>
          <cell r="B411">
            <v>41</v>
          </cell>
          <cell r="C411" t="str">
            <v>Электрокотел РусНИТ 221 в комплекте</v>
          </cell>
          <cell r="D411" t="str">
            <v>А-0011248</v>
          </cell>
          <cell r="E411" t="str">
            <v>Участок энергомеханический</v>
          </cell>
          <cell r="F411">
            <v>17940.080000000002</v>
          </cell>
        </row>
        <row r="412">
          <cell r="A412" t="str">
            <v>А-0010964</v>
          </cell>
          <cell r="B412">
            <v>42</v>
          </cell>
          <cell r="C412" t="str">
            <v>Электрогидравлический двухколонный подъемник WERTH</v>
          </cell>
          <cell r="D412" t="str">
            <v>А-0010964</v>
          </cell>
          <cell r="E412" t="str">
            <v>Арендатор ООО "СервисПодвески"</v>
          </cell>
          <cell r="F412">
            <v>129707.38</v>
          </cell>
        </row>
        <row r="413">
          <cell r="A413" t="str">
            <v>А-0010957</v>
          </cell>
          <cell r="B413">
            <v>43</v>
          </cell>
          <cell r="C413" t="str">
            <v>Подъемник гидравлический двухстоечный НСТ2</v>
          </cell>
          <cell r="D413" t="str">
            <v>А-0010957</v>
          </cell>
          <cell r="E413" t="str">
            <v>Участок энергомеханический</v>
          </cell>
          <cell r="F413">
            <v>91347.11</v>
          </cell>
        </row>
        <row r="414">
          <cell r="A414" t="str">
            <v>А-0011241</v>
          </cell>
          <cell r="B414">
            <v>44</v>
          </cell>
          <cell r="C414" t="str">
            <v>Насос Grundfos UPS 40-180</v>
          </cell>
          <cell r="D414" t="str">
            <v>А-0011241</v>
          </cell>
          <cell r="E414" t="str">
            <v>Бюро материально- технического снабжения</v>
          </cell>
          <cell r="F414">
            <v>8795.93</v>
          </cell>
        </row>
        <row r="415">
          <cell r="A415" t="str">
            <v>А-0011006</v>
          </cell>
          <cell r="B415">
            <v>45</v>
          </cell>
          <cell r="C415" t="str">
            <v>Насос Grundfos UPS 40-120 импорт.пр-ва</v>
          </cell>
          <cell r="D415" t="str">
            <v>А-0011006</v>
          </cell>
          <cell r="E415" t="str">
            <v>Участок энергомеханический</v>
          </cell>
          <cell r="F415">
            <v>7639.73</v>
          </cell>
        </row>
        <row r="416">
          <cell r="A416">
            <v>15207</v>
          </cell>
          <cell r="B416">
            <v>46</v>
          </cell>
          <cell r="C416" t="str">
            <v>Пресс кривошипный К-115А (ул. Ст. Дадаева Здание модульного типа)</v>
          </cell>
          <cell r="D416">
            <v>15207</v>
          </cell>
          <cell r="E416" t="str">
            <v>Бюро материально- технического снабжения</v>
          </cell>
          <cell r="F416">
            <v>30066.21</v>
          </cell>
        </row>
        <row r="417">
          <cell r="A417">
            <v>64039</v>
          </cell>
          <cell r="B417">
            <v>47</v>
          </cell>
          <cell r="C417" t="str">
            <v>Пресс-ножницы НВ 52226</v>
          </cell>
          <cell r="D417">
            <v>64039</v>
          </cell>
          <cell r="E417" t="str">
            <v>Бюро материально- технического снабжения</v>
          </cell>
          <cell r="F417">
            <v>23451.63</v>
          </cell>
        </row>
        <row r="418">
          <cell r="A418" t="str">
            <v>А-0010939</v>
          </cell>
          <cell r="B418">
            <v>48</v>
          </cell>
          <cell r="C418" t="str">
            <v>Пресс гидравлический OMA S/N P4966А</v>
          </cell>
          <cell r="D418" t="str">
            <v>А-0010939</v>
          </cell>
          <cell r="E418" t="str">
            <v>Арендатор ООО "СервисПодвески"</v>
          </cell>
          <cell r="F418">
            <v>21629.33</v>
          </cell>
        </row>
        <row r="419">
          <cell r="A419">
            <v>64091</v>
          </cell>
          <cell r="B419">
            <v>49</v>
          </cell>
          <cell r="C419" t="str">
            <v>Пресс ручной</v>
          </cell>
          <cell r="D419">
            <v>64091</v>
          </cell>
          <cell r="E419" t="str">
            <v>Бюро материально- технического снабжения</v>
          </cell>
          <cell r="F419">
            <v>20391.95</v>
          </cell>
        </row>
        <row r="420">
          <cell r="A420" t="str">
            <v>А-0011301</v>
          </cell>
          <cell r="B420">
            <v>50</v>
          </cell>
          <cell r="C420" t="str">
            <v>Компрессор высокого давления 2,2 кВт, 103 л/мин</v>
          </cell>
          <cell r="D420" t="str">
            <v>А-0011301</v>
          </cell>
          <cell r="E420" t="str">
            <v>Цех ремонта РАВ</v>
          </cell>
          <cell r="F420">
            <v>79610.94</v>
          </cell>
        </row>
        <row r="421">
          <cell r="A421" t="str">
            <v>А-0010963</v>
          </cell>
          <cell r="B421">
            <v>51</v>
          </cell>
          <cell r="C421" t="str">
            <v>Поршневой компрессор с ресивером W95</v>
          </cell>
          <cell r="D421" t="str">
            <v>А-0010963</v>
          </cell>
          <cell r="E421" t="str">
            <v>Арендатор ООО "СервисПодвески"</v>
          </cell>
          <cell r="F421">
            <v>61744.74</v>
          </cell>
        </row>
        <row r="422">
          <cell r="A422" t="str">
            <v>А-0010668</v>
          </cell>
          <cell r="B422">
            <v>52</v>
          </cell>
          <cell r="C422" t="str">
            <v>Компрессор гаражный С 416М</v>
          </cell>
          <cell r="D422" t="str">
            <v>А-0010668</v>
          </cell>
          <cell r="E422" t="str">
            <v>Цех ремонта РАВ</v>
          </cell>
          <cell r="F422">
            <v>50748.41</v>
          </cell>
        </row>
        <row r="423">
          <cell r="A423" t="str">
            <v>А-0011308</v>
          </cell>
          <cell r="B423">
            <v>53</v>
          </cell>
          <cell r="C423" t="str">
            <v>Устройство системы вентиляции</v>
          </cell>
          <cell r="D423" t="str">
            <v>А-0011308</v>
          </cell>
          <cell r="E423" t="str">
            <v>Цех ремонта РАВ</v>
          </cell>
          <cell r="F423">
            <v>95919.79</v>
          </cell>
        </row>
        <row r="424">
          <cell r="A424" t="str">
            <v>А-0011403</v>
          </cell>
          <cell r="B424">
            <v>54</v>
          </cell>
          <cell r="C424" t="str">
            <v>Автоматическое устройство регулирующих заслонок в системе вентиляции</v>
          </cell>
          <cell r="D424" t="str">
            <v>А-0011403</v>
          </cell>
          <cell r="E424" t="str">
            <v>Цех ремонта РАВ</v>
          </cell>
          <cell r="F424">
            <v>32065.82</v>
          </cell>
        </row>
        <row r="425">
          <cell r="A425" t="str">
            <v>А-0011281</v>
          </cell>
          <cell r="B425">
            <v>55</v>
          </cell>
          <cell r="C425" t="str">
            <v>Система технических средств охраны и пожарной сигнализации</v>
          </cell>
          <cell r="D425" t="str">
            <v>А-0011281</v>
          </cell>
          <cell r="E425" t="str">
            <v>Службы исполнительного (генерального) директора</v>
          </cell>
          <cell r="F425">
            <v>975657.9</v>
          </cell>
        </row>
        <row r="426">
          <cell r="A426" t="str">
            <v>А-0010545</v>
          </cell>
          <cell r="B426">
            <v>56</v>
          </cell>
          <cell r="C426" t="str">
            <v>Зачистное устройство (модернизированное под отрезное)</v>
          </cell>
          <cell r="D426" t="str">
            <v>А-0010545</v>
          </cell>
          <cell r="E426" t="str">
            <v>Бюро материально- технического снабжения</v>
          </cell>
          <cell r="F426">
            <v>60120.74</v>
          </cell>
        </row>
        <row r="427">
          <cell r="A427">
            <v>15211</v>
          </cell>
          <cell r="B427">
            <v>57</v>
          </cell>
          <cell r="C427" t="str">
            <v>Молот пневматический М-4129</v>
          </cell>
          <cell r="D427">
            <v>15211</v>
          </cell>
          <cell r="E427" t="str">
            <v>Бюро материально- технического снабжения</v>
          </cell>
          <cell r="F427">
            <v>79374.8</v>
          </cell>
        </row>
        <row r="428">
          <cell r="A428" t="str">
            <v>А-0010671</v>
          </cell>
          <cell r="B428">
            <v>58</v>
          </cell>
          <cell r="C428" t="str">
            <v>Перфоратор METABO ИНЕ28 Multi</v>
          </cell>
          <cell r="D428" t="str">
            <v>А-0010671</v>
          </cell>
          <cell r="E428" t="str">
            <v>Бюро материально- технического снабжения</v>
          </cell>
          <cell r="F428">
            <v>9648.2900000000009</v>
          </cell>
        </row>
        <row r="429">
          <cell r="A429" t="str">
            <v>А-0010771</v>
          </cell>
          <cell r="B429">
            <v>59</v>
          </cell>
          <cell r="C429" t="str">
            <v>Портативный плазменный аппарат Мультиплаз-2500</v>
          </cell>
          <cell r="D429" t="str">
            <v>А-0010771</v>
          </cell>
          <cell r="E429" t="str">
            <v>Бюро материально- технического снабжения</v>
          </cell>
          <cell r="F429">
            <v>27494.36</v>
          </cell>
        </row>
        <row r="430">
          <cell r="A430" t="str">
            <v>А-0010665</v>
          </cell>
          <cell r="B430">
            <v>60</v>
          </cell>
          <cell r="C430" t="str">
            <v>Штамп ( к штамповочному прессу) (ул. Ст. Дадаева Здание модульного типа)</v>
          </cell>
          <cell r="D430" t="str">
            <v>А-0010665</v>
          </cell>
          <cell r="E430" t="str">
            <v>Бюро материально- технического снабжения</v>
          </cell>
          <cell r="F430">
            <v>40031.35</v>
          </cell>
        </row>
        <row r="431">
          <cell r="A431" t="str">
            <v>А-0010933</v>
          </cell>
          <cell r="B431">
            <v>61</v>
          </cell>
          <cell r="C431" t="str">
            <v>Маслоотсос "АОДЕ" 090</v>
          </cell>
          <cell r="D431" t="str">
            <v>А-0010933</v>
          </cell>
          <cell r="E431" t="str">
            <v>Арендатор ООО "СервисПодвески"</v>
          </cell>
          <cell r="F431">
            <v>8018.52</v>
          </cell>
        </row>
        <row r="432">
          <cell r="A432" t="str">
            <v>А-0010998</v>
          </cell>
          <cell r="B432">
            <v>62</v>
          </cell>
          <cell r="C432" t="str">
            <v>Орион 100К ККМ</v>
          </cell>
          <cell r="D432" t="str">
            <v>А-0010998</v>
          </cell>
          <cell r="E432" t="str">
            <v>Бухгалтерия</v>
          </cell>
          <cell r="F432">
            <v>9601.6299999999992</v>
          </cell>
        </row>
        <row r="433">
          <cell r="A433" t="str">
            <v>А-0010568</v>
          </cell>
          <cell r="B433">
            <v>63</v>
          </cell>
          <cell r="C433" t="str">
            <v>Агрегат пылестружкоулавливающий</v>
          </cell>
          <cell r="D433" t="str">
            <v>А-0010568</v>
          </cell>
          <cell r="E433" t="str">
            <v>Бюро материально- технического снабжения</v>
          </cell>
          <cell r="F433">
            <v>9582.69</v>
          </cell>
        </row>
        <row r="434">
          <cell r="A434" t="str">
            <v>А-0010840</v>
          </cell>
          <cell r="B434">
            <v>64</v>
          </cell>
          <cell r="C434" t="str">
            <v>Оборудование для утилизации отходов</v>
          </cell>
          <cell r="D434" t="str">
            <v>А-0010840</v>
          </cell>
          <cell r="E434" t="str">
            <v>Бюро материально- технического снабжения</v>
          </cell>
          <cell r="F434">
            <v>630110.97</v>
          </cell>
        </row>
        <row r="435">
          <cell r="A435">
            <v>21398</v>
          </cell>
          <cell r="B435">
            <v>65</v>
          </cell>
          <cell r="C435" t="str">
            <v>Дробеструйная установка</v>
          </cell>
          <cell r="D435">
            <v>21398</v>
          </cell>
          <cell r="E435" t="str">
            <v>Цех ремонта РАВ</v>
          </cell>
          <cell r="F435">
            <v>6430.73</v>
          </cell>
        </row>
        <row r="436">
          <cell r="A436" t="str">
            <v>А-0000003</v>
          </cell>
          <cell r="B436">
            <v>66</v>
          </cell>
          <cell r="C436" t="str">
            <v>Строп 4СК 16т L-3.6м</v>
          </cell>
          <cell r="D436" t="str">
            <v>А-0000003</v>
          </cell>
          <cell r="E436" t="str">
            <v>Цех ремонта РАВ</v>
          </cell>
          <cell r="F436">
            <v>4106.6099999999997</v>
          </cell>
        </row>
        <row r="437">
          <cell r="A437">
            <v>14461</v>
          </cell>
          <cell r="B437">
            <v>67</v>
          </cell>
          <cell r="C437" t="str">
            <v>Агрегат ВАКС-4,5-30</v>
          </cell>
          <cell r="D437">
            <v>14461</v>
          </cell>
          <cell r="E437" t="str">
            <v>Цех ремонта РАВ</v>
          </cell>
          <cell r="F437">
            <v>48764.33</v>
          </cell>
        </row>
        <row r="438">
          <cell r="A438">
            <v>66810</v>
          </cell>
          <cell r="B438">
            <v>68</v>
          </cell>
          <cell r="C438" t="str">
            <v>УТК-3</v>
          </cell>
          <cell r="D438">
            <v>66810</v>
          </cell>
          <cell r="E438" t="str">
            <v>Цех ремонта РАВ</v>
          </cell>
          <cell r="F438">
            <v>1350577.37</v>
          </cell>
        </row>
        <row r="439">
          <cell r="A439" t="str">
            <v>А-0011457</v>
          </cell>
          <cell r="B439">
            <v>69</v>
          </cell>
          <cell r="C439" t="str">
            <v>Шкаф зарядно-разрядный ЗУ-З</v>
          </cell>
          <cell r="D439" t="str">
            <v>А-0011457</v>
          </cell>
          <cell r="E439" t="str">
            <v>Цех ремонта РАВ</v>
          </cell>
          <cell r="F439">
            <v>76221.429999999993</v>
          </cell>
        </row>
        <row r="440">
          <cell r="A440" t="str">
            <v>А-0010598</v>
          </cell>
          <cell r="B440">
            <v>70</v>
          </cell>
          <cell r="C440" t="str">
            <v>Кондиционер</v>
          </cell>
          <cell r="D440" t="str">
            <v>А-0010598</v>
          </cell>
          <cell r="E440" t="str">
            <v>Бюро материально- технического снабжения</v>
          </cell>
          <cell r="F440">
            <v>43853.39</v>
          </cell>
        </row>
        <row r="441">
          <cell r="A441">
            <v>36</v>
          </cell>
          <cell r="B441">
            <v>71</v>
          </cell>
          <cell r="C441" t="str">
            <v>Электродвигатель асинхр. АН-82- 40М5 МК3-х фазн.</v>
          </cell>
          <cell r="D441">
            <v>36</v>
          </cell>
          <cell r="E441" t="str">
            <v>Бюро материально- технического снабжения</v>
          </cell>
          <cell r="F441">
            <v>28486.81</v>
          </cell>
        </row>
        <row r="442">
          <cell r="A442" t="str">
            <v>А-0010885</v>
          </cell>
          <cell r="B442">
            <v>72</v>
          </cell>
          <cell r="C442" t="str">
            <v>Мотор-редуктор мч63-31,5, 5-52- 1-2-уз</v>
          </cell>
          <cell r="D442" t="str">
            <v>А-0010885</v>
          </cell>
          <cell r="E442" t="str">
            <v>Бюро материально- технического снабжения</v>
          </cell>
          <cell r="F442">
            <v>11556.22</v>
          </cell>
        </row>
        <row r="443">
          <cell r="A443">
            <v>16771</v>
          </cell>
          <cell r="B443">
            <v>73</v>
          </cell>
          <cell r="C443" t="str">
            <v>Теодолит 2Т-5К</v>
          </cell>
          <cell r="D443">
            <v>16771</v>
          </cell>
          <cell r="E443" t="str">
            <v>Бюро материально- технического снабжения</v>
          </cell>
          <cell r="F443">
            <v>8634.8700000000008</v>
          </cell>
        </row>
        <row r="444">
          <cell r="A444">
            <v>16733</v>
          </cell>
          <cell r="B444">
            <v>74</v>
          </cell>
          <cell r="C444" t="str">
            <v>Установка В1-8</v>
          </cell>
          <cell r="D444">
            <v>16733</v>
          </cell>
          <cell r="E444" t="str">
            <v>Бюро материально- технического снабжения</v>
          </cell>
          <cell r="F444">
            <v>21698.05</v>
          </cell>
        </row>
        <row r="445">
          <cell r="A445" t="str">
            <v>А-0010323</v>
          </cell>
          <cell r="B445">
            <v>75</v>
          </cell>
          <cell r="C445" t="str">
            <v>Трансформатор ТСЗ 63/380/230 (ул. Ст. Дадаева, 55 Задание АПК 1эт. агрегатная)</v>
          </cell>
          <cell r="D445" t="str">
            <v>А-0010323</v>
          </cell>
          <cell r="E445" t="str">
            <v>Участок энергомеханический</v>
          </cell>
          <cell r="F445">
            <v>22694.87</v>
          </cell>
        </row>
        <row r="446">
          <cell r="A446" t="str">
            <v>А-0011420</v>
          </cell>
          <cell r="B446">
            <v>76</v>
          </cell>
          <cell r="C446" t="str">
            <v>Машина посудомоечная Amika 60X</v>
          </cell>
          <cell r="D446" t="str">
            <v>А-0011420</v>
          </cell>
          <cell r="E446" t="str">
            <v>Бюро материально- технического снабжения</v>
          </cell>
          <cell r="F446">
            <v>32729.96</v>
          </cell>
        </row>
        <row r="447">
          <cell r="A447" t="str">
            <v>А-0011407</v>
          </cell>
          <cell r="B447">
            <v>77</v>
          </cell>
          <cell r="C447" t="str">
            <v>Система пожарной сигнализации (ул. Ст. Дадаева, 55)</v>
          </cell>
          <cell r="D447" t="str">
            <v>А-0011407</v>
          </cell>
          <cell r="E447" t="str">
            <v>Службы исполнительного (генерального) директора</v>
          </cell>
          <cell r="F447">
            <v>37197.39</v>
          </cell>
        </row>
        <row r="448">
          <cell r="A448" t="str">
            <v>А-0011408</v>
          </cell>
          <cell r="B448">
            <v>78</v>
          </cell>
          <cell r="C448" t="str">
            <v>Комплекс средства защиты информации (сертифицирован ФСТЭК) "Соната АВ" модель 3Б</v>
          </cell>
          <cell r="D448" t="str">
            <v>А-0011408</v>
          </cell>
          <cell r="E448" t="str">
            <v>Службы исполнительного (генерального) директора</v>
          </cell>
          <cell r="F448">
            <v>31274.94</v>
          </cell>
        </row>
        <row r="449">
          <cell r="A449" t="str">
            <v>А-0010689</v>
          </cell>
          <cell r="B449">
            <v>79</v>
          </cell>
          <cell r="C449" t="str">
            <v>Наконечник для АТР -4100, АТР- 8019</v>
          </cell>
          <cell r="D449" t="str">
            <v>А-0010689</v>
          </cell>
          <cell r="E449" t="str">
            <v>Бюро материально- технического снабжения</v>
          </cell>
          <cell r="F449">
            <v>18081.05</v>
          </cell>
        </row>
        <row r="450">
          <cell r="A450" t="str">
            <v>А-0010602</v>
          </cell>
          <cell r="B450">
            <v>80</v>
          </cell>
          <cell r="C450" t="str">
            <v>Автоматизированный тестовый комплекс "Синица" (Стенд для ремонта цифровых и цифроаналогичных ячеек)</v>
          </cell>
          <cell r="D450" t="str">
            <v>А-0010602</v>
          </cell>
          <cell r="E450" t="str">
            <v>Цех ремонта РАВ</v>
          </cell>
          <cell r="F450">
            <v>2854091.74</v>
          </cell>
        </row>
        <row r="451">
          <cell r="A451">
            <v>66036</v>
          </cell>
          <cell r="B451">
            <v>81</v>
          </cell>
          <cell r="C451" t="str">
            <v>Стенд РТО МР-123</v>
          </cell>
          <cell r="D451">
            <v>66036</v>
          </cell>
          <cell r="E451" t="str">
            <v>Цех ремонта РАВ</v>
          </cell>
          <cell r="F451">
            <v>924637.66</v>
          </cell>
        </row>
        <row r="452">
          <cell r="A452" t="str">
            <v>А-0010818</v>
          </cell>
          <cell r="B452">
            <v>82</v>
          </cell>
          <cell r="C452" t="str">
            <v>Кран козловой с талью электрической ТЭ2ООП-5111-03 (п. Прегольский Склад автошин)</v>
          </cell>
          <cell r="D452" t="str">
            <v>А-0010818</v>
          </cell>
          <cell r="E452" t="str">
            <v>Бюро материально- технического снабжения</v>
          </cell>
          <cell r="F452">
            <v>30601.5</v>
          </cell>
        </row>
        <row r="453">
          <cell r="A453">
            <v>15281</v>
          </cell>
          <cell r="B453">
            <v>83</v>
          </cell>
          <cell r="C453" t="str">
            <v>Кран мостовой с талью электрической ТЭ320-51120-01 3,2 т</v>
          </cell>
          <cell r="D453">
            <v>15281</v>
          </cell>
          <cell r="E453" t="str">
            <v>Цех ремонта РАВ</v>
          </cell>
          <cell r="F453">
            <v>34593</v>
          </cell>
        </row>
        <row r="454">
          <cell r="A454">
            <v>15468</v>
          </cell>
          <cell r="B454">
            <v>84</v>
          </cell>
          <cell r="C454" t="str">
            <v>Таль электрическая с кран- балкой ТЭ-200, 2т. (ул. Ст. Дадаева, 55 Цех РЭВ)</v>
          </cell>
          <cell r="D454">
            <v>15468</v>
          </cell>
          <cell r="E454" t="str">
            <v>Бюро материально- технического снабжения</v>
          </cell>
          <cell r="F454">
            <v>30601.5</v>
          </cell>
        </row>
        <row r="455">
          <cell r="A455">
            <v>15463</v>
          </cell>
          <cell r="B455">
            <v>85</v>
          </cell>
          <cell r="C455" t="str">
            <v>Таль электрическая В091М- ИГ1405.12/4 (Цепной электротельфер) 0,125 т</v>
          </cell>
          <cell r="D455">
            <v>15463</v>
          </cell>
          <cell r="E455" t="str">
            <v>Участок энергомеханический</v>
          </cell>
          <cell r="F455">
            <v>29573.01</v>
          </cell>
        </row>
        <row r="456">
          <cell r="A456">
            <v>15329</v>
          </cell>
          <cell r="B456">
            <v>86</v>
          </cell>
          <cell r="C456" t="str">
            <v>Таль электрическая с
консольным краном ТЭ-025, 0,25 т</v>
          </cell>
          <cell r="D456">
            <v>15329</v>
          </cell>
          <cell r="E456" t="str">
            <v>Цех ремонта РАВ</v>
          </cell>
          <cell r="F456">
            <v>14635.5</v>
          </cell>
        </row>
        <row r="457">
          <cell r="A457">
            <v>15239</v>
          </cell>
          <cell r="B457">
            <v>87</v>
          </cell>
          <cell r="C457" t="str">
            <v>Кран электрический мостовой 2- х ферменный 7,5 т</v>
          </cell>
          <cell r="D457">
            <v>15239</v>
          </cell>
          <cell r="E457" t="str">
            <v>Цех ремонта РАВ</v>
          </cell>
          <cell r="F457">
            <v>401500</v>
          </cell>
        </row>
        <row r="458">
          <cell r="A458">
            <v>15413</v>
          </cell>
          <cell r="B458">
            <v>88</v>
          </cell>
          <cell r="C458" t="str">
            <v>Кран мостовой электр. импорт. пр-ва 1,5 т</v>
          </cell>
          <cell r="D458">
            <v>15413</v>
          </cell>
          <cell r="E458" t="str">
            <v>Цех ремонта РАВ</v>
          </cell>
          <cell r="F458">
            <v>4582.3999999999996</v>
          </cell>
        </row>
        <row r="459">
          <cell r="A459">
            <v>15466</v>
          </cell>
          <cell r="B459">
            <v>89</v>
          </cell>
          <cell r="C459" t="str">
            <v>Таль электрическая ТЭ200- 51120-01, 2 т</v>
          </cell>
          <cell r="D459">
            <v>15466</v>
          </cell>
          <cell r="E459" t="str">
            <v>Цех ремонта РАВ</v>
          </cell>
          <cell r="F459">
            <v>30601.5</v>
          </cell>
        </row>
        <row r="460">
          <cell r="A460">
            <v>15423</v>
          </cell>
          <cell r="B460">
            <v>90</v>
          </cell>
          <cell r="C460" t="str">
            <v>Таль электрическая ТЭ200- 51120-01, 2 т</v>
          </cell>
          <cell r="D460">
            <v>15423</v>
          </cell>
          <cell r="E460" t="str">
            <v>Цех ремонта РАВ</v>
          </cell>
          <cell r="F460">
            <v>30601.5</v>
          </cell>
        </row>
        <row r="461">
          <cell r="A461">
            <v>15457</v>
          </cell>
          <cell r="B461">
            <v>91</v>
          </cell>
          <cell r="C461" t="str">
            <v>Таль электрическая с кранбалкой ТЭ-050-71120-01 0,5 т</v>
          </cell>
          <cell r="D461">
            <v>15457</v>
          </cell>
          <cell r="E461" t="str">
            <v>Цех ремонта РАВ</v>
          </cell>
          <cell r="F461">
            <v>17296.5</v>
          </cell>
        </row>
        <row r="462">
          <cell r="A462">
            <v>15454</v>
          </cell>
          <cell r="B462">
            <v>92</v>
          </cell>
          <cell r="C462" t="str">
            <v>Таль электрическая с кран- балкой ТЭ-320-52120, 3,2 т</v>
          </cell>
          <cell r="D462">
            <v>15454</v>
          </cell>
          <cell r="E462" t="str">
            <v>Цех ремонта РАВ</v>
          </cell>
          <cell r="F462">
            <v>34593</v>
          </cell>
        </row>
        <row r="463">
          <cell r="A463">
            <v>15464</v>
          </cell>
          <cell r="B463">
            <v>93</v>
          </cell>
          <cell r="C463" t="str">
            <v>Таль электрическая с кранбалкой ТЭ-511, 1 т</v>
          </cell>
          <cell r="D463">
            <v>15464</v>
          </cell>
          <cell r="E463" t="str">
            <v>Участок энергомеханический</v>
          </cell>
          <cell r="F463">
            <v>22618.5</v>
          </cell>
        </row>
        <row r="464">
          <cell r="A464">
            <v>15425</v>
          </cell>
          <cell r="B464">
            <v>94</v>
          </cell>
          <cell r="C464" t="str">
            <v>Таль электрическая с кран- балкой ТЭ-100-511, 1 т</v>
          </cell>
          <cell r="D464">
            <v>15425</v>
          </cell>
          <cell r="E464" t="str">
            <v>Участок энергомеханический</v>
          </cell>
          <cell r="F464">
            <v>22618.5</v>
          </cell>
        </row>
        <row r="465">
          <cell r="A465">
            <v>15456</v>
          </cell>
          <cell r="B465">
            <v>95</v>
          </cell>
          <cell r="C465" t="str">
            <v>Таль электрическая ТЭ200- 51120-00, 2 т (ул. Ст. Дадаева,
55 Модульный цех)</v>
          </cell>
          <cell r="D465">
            <v>15456</v>
          </cell>
          <cell r="E465" t="str">
            <v>Бюро материально- технического снабжения</v>
          </cell>
          <cell r="F465">
            <v>30601.5</v>
          </cell>
        </row>
        <row r="466">
          <cell r="A466" t="str">
            <v>А-0011120</v>
          </cell>
          <cell r="B466">
            <v>96</v>
          </cell>
          <cell r="C466" t="str">
            <v>Компрессор воздушный гаражный поршневой Модель 1101В5</v>
          </cell>
          <cell r="D466" t="str">
            <v>А-0011120</v>
          </cell>
          <cell r="E466" t="str">
            <v>Бюро материально- технического снабжения</v>
          </cell>
          <cell r="F466">
            <v>20833.330000000002</v>
          </cell>
        </row>
        <row r="467">
          <cell r="C467" t="str">
            <v>Малоценные основные средства предприятия, переданные в эксплуатацию до 2009 года</v>
          </cell>
          <cell r="F467">
            <v>688431.75</v>
          </cell>
        </row>
        <row r="468">
          <cell r="C468" t="str">
            <v>ПРИБОРЫ ИЗМЕРИТЕЛЬНЫЕ, ЛАБОРАТОРНЫЕ</v>
          </cell>
          <cell r="F468">
            <v>158031.47</v>
          </cell>
        </row>
        <row r="469">
          <cell r="A469" t="str">
            <v>А-0011309</v>
          </cell>
          <cell r="B469">
            <v>1</v>
          </cell>
          <cell r="C469" t="str">
            <v>Прибор комбинированный (ЛА+ГП) АКС-4116 инв. А- 0011309</v>
          </cell>
          <cell r="D469" t="str">
            <v>А-0011309</v>
          </cell>
          <cell r="E469" t="str">
            <v>Бюро материально- технического снабжения</v>
          </cell>
          <cell r="F469">
            <v>16269.35</v>
          </cell>
        </row>
        <row r="470">
          <cell r="A470" t="str">
            <v>А-0011310</v>
          </cell>
          <cell r="B470">
            <v>2</v>
          </cell>
          <cell r="C470" t="str">
            <v>Прибор комбинированный АКС- 4106 инв. А-0011310</v>
          </cell>
          <cell r="D470" t="str">
            <v>А-0011310</v>
          </cell>
          <cell r="E470" t="str">
            <v>Бюро материально- технического снабжения</v>
          </cell>
          <cell r="F470">
            <v>16269.35</v>
          </cell>
        </row>
        <row r="471">
          <cell r="A471" t="str">
            <v>А-0011311</v>
          </cell>
          <cell r="B471">
            <v>3</v>
          </cell>
          <cell r="C471" t="str">
            <v>Осциллограф - приставка двухканальный-3172  инв. А- 0011311</v>
          </cell>
          <cell r="D471" t="str">
            <v>А-0011311</v>
          </cell>
          <cell r="E471" t="str">
            <v>Бюро материально- технического снабжения</v>
          </cell>
          <cell r="F471">
            <v>9994.7199999999993</v>
          </cell>
        </row>
        <row r="472">
          <cell r="A472" t="str">
            <v>А-0011312</v>
          </cell>
          <cell r="B472">
            <v>4</v>
          </cell>
          <cell r="C472" t="str">
            <v>Осциллограф - приставка двухканальный-3172  инв. А- 0011312</v>
          </cell>
          <cell r="D472" t="str">
            <v>А-0011312</v>
          </cell>
          <cell r="E472" t="str">
            <v>Бюро материально- технического снабжения</v>
          </cell>
          <cell r="F472">
            <v>9994.7199999999993</v>
          </cell>
        </row>
        <row r="473">
          <cell r="A473" t="str">
            <v>А-0011313</v>
          </cell>
          <cell r="B473">
            <v>5</v>
          </cell>
          <cell r="C473" t="str">
            <v>Осциллограф - приставка двухканальный + анализатор спектра АСК 3002  инв. А- 0011313</v>
          </cell>
          <cell r="D473" t="str">
            <v>А-0011313</v>
          </cell>
          <cell r="E473" t="str">
            <v>Бюро материально- технического снабжения</v>
          </cell>
          <cell r="F473">
            <v>9994.7199999999993</v>
          </cell>
        </row>
        <row r="474">
          <cell r="A474" t="str">
            <v>А-0011314</v>
          </cell>
          <cell r="B474">
            <v>6</v>
          </cell>
          <cell r="C474" t="str">
            <v>Измеритель мощности АМ-8001 инв. А-0011314</v>
          </cell>
          <cell r="D474" t="str">
            <v>А-0011314</v>
          </cell>
          <cell r="E474" t="str">
            <v>Бюро материально- технического снабжения</v>
          </cell>
          <cell r="F474">
            <v>4342.75</v>
          </cell>
        </row>
        <row r="475">
          <cell r="A475" t="str">
            <v>А-0011315</v>
          </cell>
          <cell r="B475">
            <v>7</v>
          </cell>
          <cell r="C475" t="str">
            <v>Измеритель мощности АМ-8001 инв. А-0011315</v>
          </cell>
          <cell r="D475" t="str">
            <v>А-0011315</v>
          </cell>
          <cell r="E475" t="str">
            <v>Бюро материально- технического снабжения</v>
          </cell>
          <cell r="F475">
            <v>4342.75</v>
          </cell>
        </row>
        <row r="476">
          <cell r="A476" t="str">
            <v>А-0011316</v>
          </cell>
          <cell r="B476">
            <v>8</v>
          </cell>
          <cell r="C476" t="str">
            <v>Осциллограф ADS-2221MV инв. А-0011316</v>
          </cell>
          <cell r="D476" t="str">
            <v>А-0011316</v>
          </cell>
          <cell r="E476" t="str">
            <v>Бюро материально- технического снабжения</v>
          </cell>
          <cell r="F476">
            <v>14736.62</v>
          </cell>
        </row>
        <row r="477">
          <cell r="A477" t="str">
            <v>А-0011317</v>
          </cell>
          <cell r="B477">
            <v>9</v>
          </cell>
          <cell r="C477" t="str">
            <v>Осциллограф ADS-2221MV инв. А-0011317</v>
          </cell>
          <cell r="D477" t="str">
            <v>А-0011317</v>
          </cell>
          <cell r="E477" t="str">
            <v>Бюро материально- технического снабжения</v>
          </cell>
          <cell r="F477">
            <v>14736.62</v>
          </cell>
        </row>
        <row r="478">
          <cell r="A478" t="str">
            <v>А-0011318</v>
          </cell>
          <cell r="B478">
            <v>10</v>
          </cell>
          <cell r="C478" t="str">
            <v>Осциллограф ADS-2221MV инв. А-0011318</v>
          </cell>
          <cell r="D478" t="str">
            <v>А-0011318</v>
          </cell>
          <cell r="E478" t="str">
            <v>Бюро материально- технического снабжения</v>
          </cell>
          <cell r="F478">
            <v>14736.62</v>
          </cell>
        </row>
        <row r="479">
          <cell r="A479" t="str">
            <v>А-0011319</v>
          </cell>
          <cell r="B479">
            <v>11</v>
          </cell>
          <cell r="C479" t="str">
            <v>Осциллограф ADS-2221MV инв. А-0011319</v>
          </cell>
          <cell r="D479" t="str">
            <v>А-0011319</v>
          </cell>
          <cell r="E479" t="str">
            <v>Бюро материально- технического снабжения</v>
          </cell>
          <cell r="F479">
            <v>14736.62</v>
          </cell>
        </row>
        <row r="480">
          <cell r="A480" t="str">
            <v>А-0011320</v>
          </cell>
          <cell r="B480">
            <v>12</v>
          </cell>
          <cell r="C480" t="str">
            <v>Мультиметр АМ-1009 инв. А- 0011320 зав. №996321331</v>
          </cell>
          <cell r="D480" t="str">
            <v>А-0011320</v>
          </cell>
          <cell r="E480" t="str">
            <v>Бюро материально- технического снабжения</v>
          </cell>
          <cell r="F480">
            <v>1660.46</v>
          </cell>
        </row>
        <row r="481">
          <cell r="A481" t="str">
            <v>А-0011321</v>
          </cell>
          <cell r="B481">
            <v>13</v>
          </cell>
          <cell r="C481" t="str">
            <v>Мультиметр АМ-1009 инв. А- 0011321</v>
          </cell>
          <cell r="D481" t="str">
            <v>А-0011321</v>
          </cell>
          <cell r="E481" t="str">
            <v>Бюро материально- технического снабжения</v>
          </cell>
          <cell r="F481">
            <v>1660.46</v>
          </cell>
        </row>
        <row r="482">
          <cell r="A482" t="str">
            <v>А-0011322</v>
          </cell>
          <cell r="B482">
            <v>14</v>
          </cell>
          <cell r="C482" t="str">
            <v>Мультиметр АМ-1009 инв. А- 0011322</v>
          </cell>
          <cell r="D482" t="str">
            <v>А-0011322</v>
          </cell>
          <cell r="E482" t="str">
            <v>Бюро материально- технического снабжения</v>
          </cell>
          <cell r="F482">
            <v>1660.46</v>
          </cell>
        </row>
        <row r="483">
          <cell r="A483" t="str">
            <v>А-0011323</v>
          </cell>
          <cell r="B483">
            <v>15</v>
          </cell>
          <cell r="C483" t="str">
            <v>Мультиметр АМ-1009 инв. А- 0011323</v>
          </cell>
          <cell r="D483" t="str">
            <v>А-0011323</v>
          </cell>
          <cell r="E483" t="str">
            <v>Бюро материально- технического снабжения</v>
          </cell>
          <cell r="F483">
            <v>1660.46</v>
          </cell>
        </row>
        <row r="484">
          <cell r="A484" t="str">
            <v>А-0011324</v>
          </cell>
          <cell r="B484">
            <v>16</v>
          </cell>
          <cell r="C484" t="str">
            <v>Мультиметр АМ-1009 инв. А- 0011324</v>
          </cell>
          <cell r="D484" t="str">
            <v>А-0011324</v>
          </cell>
          <cell r="E484" t="str">
            <v>Бюро материально- технического снабжения</v>
          </cell>
          <cell r="F484">
            <v>1660.46</v>
          </cell>
        </row>
        <row r="485">
          <cell r="A485" t="str">
            <v>А-0011325</v>
          </cell>
          <cell r="B485">
            <v>17</v>
          </cell>
          <cell r="C485" t="str">
            <v>Мультиметр АМ-1009 инв. А- 0011325</v>
          </cell>
          <cell r="D485" t="str">
            <v>А-0011325</v>
          </cell>
          <cell r="E485" t="str">
            <v>Бюро материально- технического снабжения</v>
          </cell>
          <cell r="F485">
            <v>1660.46</v>
          </cell>
        </row>
        <row r="486">
          <cell r="A486" t="str">
            <v>А-0011326</v>
          </cell>
          <cell r="B486">
            <v>18</v>
          </cell>
          <cell r="C486" t="str">
            <v>Мультиметр - мегаомметр АМ- 1018 инв. А-0011326</v>
          </cell>
          <cell r="D486" t="str">
            <v>А-0011326</v>
          </cell>
          <cell r="E486" t="str">
            <v>Бюро материально- технического снабжения</v>
          </cell>
          <cell r="F486">
            <v>5971.28</v>
          </cell>
        </row>
        <row r="487">
          <cell r="A487" t="str">
            <v>А-0011327</v>
          </cell>
          <cell r="B487">
            <v>19</v>
          </cell>
          <cell r="C487" t="str">
            <v>Мультиметр - мегаомметр АМ- 1018 инв. А-0011327</v>
          </cell>
          <cell r="D487" t="str">
            <v>А-0011327</v>
          </cell>
          <cell r="E487" t="str">
            <v>Бюро материально- технического снабжения</v>
          </cell>
          <cell r="F487">
            <v>5971.28</v>
          </cell>
        </row>
        <row r="488">
          <cell r="A488" t="str">
            <v>А-0011328</v>
          </cell>
          <cell r="B488">
            <v>20</v>
          </cell>
          <cell r="C488" t="str">
            <v>Мультиметр - мегаомметр АМ- 1018 инв. А-0011328</v>
          </cell>
          <cell r="D488" t="str">
            <v>А-0011328</v>
          </cell>
          <cell r="E488" t="str">
            <v>Бюро материально- технического снабжения</v>
          </cell>
          <cell r="F488">
            <v>5971.28</v>
          </cell>
        </row>
        <row r="489">
          <cell r="C489" t="str">
            <v>ПВЭМ, ОРГТЕХНИКА</v>
          </cell>
          <cell r="F489">
            <v>3300</v>
          </cell>
        </row>
        <row r="490">
          <cell r="A490" t="str">
            <v>А-0011190</v>
          </cell>
          <cell r="B490">
            <v>1</v>
          </cell>
          <cell r="C490" t="str">
            <v>Принтер НР Laser jet 1320 инв.
№ А-0011190</v>
          </cell>
          <cell r="D490" t="str">
            <v>А-0011190</v>
          </cell>
          <cell r="E490" t="str">
            <v>Бюро материально- технического снабжения</v>
          </cell>
          <cell r="F490">
            <v>300</v>
          </cell>
        </row>
        <row r="491">
          <cell r="A491" t="str">
            <v>А-0011200</v>
          </cell>
          <cell r="B491">
            <v>2</v>
          </cell>
          <cell r="C491" t="str">
            <v>Принтер Canon  инв. № А- 0011200</v>
          </cell>
          <cell r="D491" t="str">
            <v>А-0011200</v>
          </cell>
          <cell r="E491" t="str">
            <v>Бюро материально- технического снабжения</v>
          </cell>
          <cell r="F491">
            <v>300</v>
          </cell>
        </row>
        <row r="492">
          <cell r="A492" t="str">
            <v>А-0011273</v>
          </cell>
          <cell r="B492">
            <v>3</v>
          </cell>
          <cell r="C492" t="str">
            <v>Принтер Laser Jet M 1132 MFP инв. № А-0011273</v>
          </cell>
          <cell r="D492" t="str">
            <v>А-0011273</v>
          </cell>
          <cell r="E492" t="str">
            <v>Бюро материально- технического снабжения</v>
          </cell>
          <cell r="F492">
            <v>300</v>
          </cell>
        </row>
        <row r="493">
          <cell r="A493" t="str">
            <v>А-0011260</v>
          </cell>
          <cell r="B493">
            <v>4</v>
          </cell>
          <cell r="C493" t="str">
            <v>Компьютер АДИА Std 170 инв. № А-0011260</v>
          </cell>
          <cell r="D493" t="str">
            <v>А-0011260</v>
          </cell>
          <cell r="E493" t="str">
            <v>Бюро материально- технического снабжения</v>
          </cell>
          <cell r="F493">
            <v>300</v>
          </cell>
        </row>
        <row r="494">
          <cell r="A494" t="str">
            <v>А-0010867</v>
          </cell>
          <cell r="B494">
            <v>5</v>
          </cell>
          <cell r="C494" t="str">
            <v>Монитор LCD Samsung SyncMater 710n инв. № А-00010867</v>
          </cell>
          <cell r="D494" t="str">
            <v>А-0010867</v>
          </cell>
          <cell r="E494" t="str">
            <v>Участок энергомеханический</v>
          </cell>
          <cell r="F494">
            <v>300</v>
          </cell>
        </row>
        <row r="495">
          <cell r="A495" t="str">
            <v>А-0010862</v>
          </cell>
          <cell r="B495">
            <v>6</v>
          </cell>
          <cell r="C495" t="str">
            <v>Принтер Samsung ML2010  инв.
№ А-00010862</v>
          </cell>
          <cell r="D495" t="str">
            <v>А-0010862</v>
          </cell>
          <cell r="E495" t="str">
            <v>Бюро материально- технического снабжения</v>
          </cell>
          <cell r="F495">
            <v>300</v>
          </cell>
        </row>
        <row r="496">
          <cell r="A496" t="str">
            <v>А-0011381</v>
          </cell>
          <cell r="B496">
            <v>7</v>
          </cell>
          <cell r="C496" t="str">
            <v>Системный блок МБ-215/06 (ЖДМ ST 380211F) инв. № А- 0011381</v>
          </cell>
          <cell r="D496" t="str">
            <v>А-0011381</v>
          </cell>
          <cell r="E496" t="str">
            <v>Бюро материально- технического снабжения</v>
          </cell>
          <cell r="F496">
            <v>300</v>
          </cell>
        </row>
        <row r="497">
          <cell r="A497" t="str">
            <v>А-0011382</v>
          </cell>
          <cell r="B497">
            <v>8</v>
          </cell>
          <cell r="C497" t="str">
            <v>Монитор Samsung SM 710N (клавиатура, мышь) инв. № А- 0011382</v>
          </cell>
          <cell r="D497" t="str">
            <v>А-0011382</v>
          </cell>
          <cell r="E497" t="str">
            <v>Бюро материально- технического снабжения</v>
          </cell>
          <cell r="F497">
            <v>300</v>
          </cell>
        </row>
        <row r="498">
          <cell r="A498" t="str">
            <v>А-0011383</v>
          </cell>
          <cell r="B498">
            <v>9</v>
          </cell>
          <cell r="C498" t="str">
            <v>Принтер Epson LX1170  инв. № А-0011383</v>
          </cell>
          <cell r="D498" t="str">
            <v>А-0011383</v>
          </cell>
          <cell r="E498" t="str">
            <v>Бюро материально- технического снабжения</v>
          </cell>
          <cell r="F498">
            <v>300</v>
          </cell>
        </row>
        <row r="499">
          <cell r="A499" t="str">
            <v>А-0011384</v>
          </cell>
          <cell r="B499">
            <v>10</v>
          </cell>
          <cell r="C499" t="str">
            <v>Принтер Canon  LBP 2900  инв.
№ А-0011384</v>
          </cell>
          <cell r="D499" t="str">
            <v>А-0011384</v>
          </cell>
          <cell r="E499" t="str">
            <v>Бюро материально- технического снабжения</v>
          </cell>
          <cell r="F499">
            <v>300</v>
          </cell>
        </row>
        <row r="500">
          <cell r="A500" t="str">
            <v>А-0011393</v>
          </cell>
          <cell r="B500">
            <v>11</v>
          </cell>
          <cell r="C500" t="str">
            <v>Монитор Flatron L1510S инв. № А-0011393</v>
          </cell>
          <cell r="D500" t="str">
            <v>А-0011393</v>
          </cell>
          <cell r="E500" t="str">
            <v>Бюро материально- технического снабжения</v>
          </cell>
          <cell r="F500">
            <v>300</v>
          </cell>
        </row>
        <row r="501">
          <cell r="C501" t="str">
            <v>МЕБЕЛЬ</v>
          </cell>
          <cell r="F501">
            <v>10840.5</v>
          </cell>
        </row>
        <row r="502">
          <cell r="A502" t="str">
            <v>А-0011123</v>
          </cell>
          <cell r="B502">
            <v>1</v>
          </cell>
          <cell r="C502" t="str">
            <v>Стол письменный инв. № А- 0011123</v>
          </cell>
          <cell r="D502" t="str">
            <v>А-0011123</v>
          </cell>
          <cell r="E502" t="str">
            <v>Бюро материально- технического снабжения</v>
          </cell>
          <cell r="F502">
            <v>766.5</v>
          </cell>
        </row>
        <row r="503">
          <cell r="A503" t="str">
            <v>А-0011124</v>
          </cell>
          <cell r="B503">
            <v>2</v>
          </cell>
          <cell r="C503" t="str">
            <v>Стулья  инв. № А-0011124</v>
          </cell>
          <cell r="D503" t="str">
            <v>А-0011124</v>
          </cell>
          <cell r="E503" t="str">
            <v>Бюро материально- технического снабжения</v>
          </cell>
          <cell r="F503">
            <v>700.8</v>
          </cell>
        </row>
        <row r="504">
          <cell r="A504" t="str">
            <v>А-0011126</v>
          </cell>
          <cell r="B504">
            <v>3</v>
          </cell>
          <cell r="C504" t="str">
            <v>Шкаф для одежды инв. № А- 0011126</v>
          </cell>
          <cell r="D504" t="str">
            <v>А-0011126</v>
          </cell>
          <cell r="E504" t="str">
            <v>Бюро материально- технического снабжения</v>
          </cell>
          <cell r="F504">
            <v>876</v>
          </cell>
        </row>
        <row r="505">
          <cell r="A505" t="str">
            <v>А-0011132</v>
          </cell>
          <cell r="B505">
            <v>4</v>
          </cell>
          <cell r="C505" t="str">
            <v>Шкаф для документов /без дверей/ инв. № А-0011132</v>
          </cell>
          <cell r="D505" t="str">
            <v>А-0011132</v>
          </cell>
          <cell r="E505" t="str">
            <v>Бюро материально- технического снабжения</v>
          </cell>
          <cell r="F505">
            <v>3504</v>
          </cell>
        </row>
        <row r="506">
          <cell r="A506" t="str">
            <v>А-0010348</v>
          </cell>
          <cell r="B506">
            <v>5</v>
          </cell>
          <cell r="C506" t="str">
            <v>Стеллаж-витрина инв. № с А- 0010348 по А-0010366 (кафе 1)</v>
          </cell>
          <cell r="D506" t="str">
            <v>А-0010348</v>
          </cell>
          <cell r="E506" t="str">
            <v>Бюро материально- технического снабжения</v>
          </cell>
          <cell r="F506">
            <v>788.4</v>
          </cell>
        </row>
        <row r="507">
          <cell r="A507" t="str">
            <v>А-0011275</v>
          </cell>
          <cell r="B507">
            <v>6</v>
          </cell>
          <cell r="C507" t="str">
            <v>Витрина вращающаяся с подсветкой инв. № А-0011275</v>
          </cell>
          <cell r="D507" t="str">
            <v>А-0011275</v>
          </cell>
          <cell r="E507" t="str">
            <v>Бюро материально- технического снабжения</v>
          </cell>
          <cell r="F507">
            <v>2540.4</v>
          </cell>
        </row>
        <row r="508">
          <cell r="A508" t="str">
            <v>А-0011277</v>
          </cell>
          <cell r="B508">
            <v>7</v>
          </cell>
          <cell r="C508" t="str">
            <v>Стеллаж металлический (м-н) инв. № А-0011277</v>
          </cell>
          <cell r="D508" t="str">
            <v>А-0011277</v>
          </cell>
          <cell r="E508" t="str">
            <v>Бюро материально- технического снабжения</v>
          </cell>
          <cell r="F508">
            <v>438</v>
          </cell>
        </row>
        <row r="509">
          <cell r="A509" t="str">
            <v>А-0011251</v>
          </cell>
          <cell r="B509">
            <v>8</v>
          </cell>
          <cell r="C509" t="str">
            <v>Прилавок закрытый  инв. № А- 0011251</v>
          </cell>
          <cell r="D509" t="str">
            <v>А-0011251</v>
          </cell>
          <cell r="E509" t="str">
            <v>Бюро материально- технического снабжения</v>
          </cell>
          <cell r="F509">
            <v>394.2</v>
          </cell>
        </row>
        <row r="510">
          <cell r="A510" t="str">
            <v>А-0011252</v>
          </cell>
          <cell r="B510">
            <v>9</v>
          </cell>
          <cell r="C510" t="str">
            <v>Прилавок угловой инв. № А- 0011252</v>
          </cell>
          <cell r="D510" t="str">
            <v>А-0011252</v>
          </cell>
          <cell r="E510" t="str">
            <v>Бюро материально- технического снабжения</v>
          </cell>
          <cell r="F510">
            <v>394.2</v>
          </cell>
        </row>
        <row r="511">
          <cell r="A511" t="str">
            <v>А-0011253</v>
          </cell>
          <cell r="B511">
            <v>10</v>
          </cell>
          <cell r="C511" t="str">
            <v>Стеллаж для сигарет инв. № А- 0011253</v>
          </cell>
          <cell r="D511" t="str">
            <v>А-0011253</v>
          </cell>
          <cell r="E511" t="str">
            <v>Бюро материально- технического снабжения</v>
          </cell>
          <cell r="F511">
            <v>438</v>
          </cell>
        </row>
        <row r="512">
          <cell r="C512" t="str">
            <v>ПРОЧИЕ ОС</v>
          </cell>
          <cell r="F512">
            <v>175200</v>
          </cell>
        </row>
        <row r="513">
          <cell r="A513" t="str">
            <v>А-0011119</v>
          </cell>
          <cell r="B513">
            <v>1</v>
          </cell>
          <cell r="C513" t="str">
            <v>Емкость для охлаждения жидкости СР-800  инв. № А- 00111191</v>
          </cell>
          <cell r="D513" t="str">
            <v>А-0011119</v>
          </cell>
          <cell r="E513" t="str">
            <v>Бюро материально- технического снабжения</v>
          </cell>
          <cell r="F513">
            <v>8760</v>
          </cell>
        </row>
        <row r="514">
          <cell r="A514" t="str">
            <v>А-0011334</v>
          </cell>
          <cell r="B514">
            <v>2</v>
          </cell>
          <cell r="C514" t="str">
            <v>Сварочная плита инв. № А- 0011334</v>
          </cell>
          <cell r="D514" t="str">
            <v>А-0011334</v>
          </cell>
          <cell r="E514" t="str">
            <v>Бюро материально- технического снабжения</v>
          </cell>
          <cell r="F514">
            <v>78840</v>
          </cell>
        </row>
        <row r="515">
          <cell r="A515" t="str">
            <v>А-0011335</v>
          </cell>
          <cell r="B515">
            <v>3</v>
          </cell>
          <cell r="C515" t="str">
            <v>Транспортная телега (для вывоза пушек) инв. № А- 0011335</v>
          </cell>
          <cell r="D515" t="str">
            <v>А-0011335</v>
          </cell>
          <cell r="E515" t="str">
            <v>Бюро материально- технического снабжения</v>
          </cell>
          <cell r="F515">
            <v>87600</v>
          </cell>
        </row>
        <row r="516">
          <cell r="C516" t="str">
            <v>ПРОИЗВОДСТВЕЕННЫЙ И ХОЗЯЙСТВЕННЫЙ ИНВЕНТАРЬ</v>
          </cell>
          <cell r="F516">
            <v>123476.85</v>
          </cell>
        </row>
        <row r="517">
          <cell r="A517" t="str">
            <v>А-0011128</v>
          </cell>
          <cell r="B517">
            <v>1</v>
          </cell>
          <cell r="C517" t="str">
            <v>Зеркало инв. № А-0011128</v>
          </cell>
          <cell r="D517" t="str">
            <v>А-0011128</v>
          </cell>
          <cell r="E517" t="str">
            <v>Бюро материально- технического снабжения</v>
          </cell>
          <cell r="F517">
            <v>175.2</v>
          </cell>
        </row>
        <row r="518">
          <cell r="A518">
            <v>65617</v>
          </cell>
          <cell r="B518">
            <v>2</v>
          </cell>
          <cell r="C518" t="str">
            <v>Стеллаж ящичный инв. № 65617</v>
          </cell>
          <cell r="D518">
            <v>65617</v>
          </cell>
          <cell r="E518" t="str">
            <v>Бюро материально- технического снабжения</v>
          </cell>
          <cell r="F518">
            <v>438</v>
          </cell>
        </row>
        <row r="519">
          <cell r="A519">
            <v>65600</v>
          </cell>
          <cell r="B519">
            <v>3</v>
          </cell>
          <cell r="C519" t="str">
            <v>Электроагрегат ад-10-т/40 инв.
№ 65600</v>
          </cell>
          <cell r="D519">
            <v>65600</v>
          </cell>
          <cell r="E519" t="str">
            <v>Бюро материально- технического снабжения</v>
          </cell>
          <cell r="F519">
            <v>91804.5</v>
          </cell>
        </row>
        <row r="520">
          <cell r="A520" t="str">
            <v>А-0011274</v>
          </cell>
          <cell r="B520">
            <v>4</v>
          </cell>
          <cell r="C520" t="str">
            <v>Морозильная витрина вращающаяся инв. № А-0011274</v>
          </cell>
          <cell r="D520" t="str">
            <v>А-0011274</v>
          </cell>
          <cell r="E520" t="str">
            <v>Бюро материально- технического снабжения</v>
          </cell>
          <cell r="F520">
            <v>21900</v>
          </cell>
        </row>
        <row r="521">
          <cell r="A521" t="str">
            <v>А-0000347</v>
          </cell>
          <cell r="B521">
            <v>5</v>
          </cell>
          <cell r="C521" t="str">
            <v>Электрощит питания спецоборудования инв. № А- 0000347</v>
          </cell>
          <cell r="D521" t="str">
            <v>А-0000347</v>
          </cell>
          <cell r="E521" t="str">
            <v>Бюро материально- технического снабжения</v>
          </cell>
          <cell r="F521">
            <v>399.15</v>
          </cell>
        </row>
        <row r="522">
          <cell r="A522" t="str">
            <v>А-0011380</v>
          </cell>
          <cell r="B522">
            <v>6</v>
          </cell>
          <cell r="C522" t="str">
            <v>Шкаф охладительный инв. № А- 0011380</v>
          </cell>
          <cell r="D522" t="str">
            <v>А-0011380</v>
          </cell>
          <cell r="E522" t="str">
            <v>Бюро материально- технического снабжения</v>
          </cell>
          <cell r="F522">
            <v>5694</v>
          </cell>
        </row>
        <row r="523">
          <cell r="A523" t="str">
            <v>А-0011249</v>
          </cell>
          <cell r="B523">
            <v>7</v>
          </cell>
          <cell r="C523" t="str">
            <v>Морозильная камера инв. № А- 0011249</v>
          </cell>
          <cell r="D523" t="str">
            <v>А-0011249</v>
          </cell>
          <cell r="E523" t="str">
            <v>Бюро материально- технического снабжения</v>
          </cell>
          <cell r="F523">
            <v>3066</v>
          </cell>
        </row>
        <row r="524">
          <cell r="C524" t="str">
            <v>МАШИНЫ И ОБОРУДОВАНИЕ</v>
          </cell>
          <cell r="F524">
            <v>217582.93</v>
          </cell>
        </row>
        <row r="525">
          <cell r="A525" t="str">
            <v>А-0011339</v>
          </cell>
          <cell r="B525">
            <v>1</v>
          </cell>
          <cell r="C525" t="str">
            <v>Станок вертикально сверлильный инв. № А-0011339</v>
          </cell>
          <cell r="D525" t="str">
            <v>А-0011339</v>
          </cell>
          <cell r="E525" t="str">
            <v>Бюро материально- технического снабжения</v>
          </cell>
          <cell r="F525">
            <v>74460</v>
          </cell>
        </row>
        <row r="526">
          <cell r="A526" t="str">
            <v>А-001391</v>
          </cell>
          <cell r="B526">
            <v>2</v>
          </cell>
          <cell r="C526" t="str">
            <v>Станок заточной зав. 87574 инв.
№ А-001391</v>
          </cell>
          <cell r="D526" t="str">
            <v>А-001391</v>
          </cell>
          <cell r="E526" t="str">
            <v>Бюро материально- технического снабжения</v>
          </cell>
          <cell r="F526">
            <v>48180</v>
          </cell>
        </row>
        <row r="527">
          <cell r="A527" t="str">
            <v>А-001392</v>
          </cell>
          <cell r="B527">
            <v>3</v>
          </cell>
          <cell r="C527" t="str">
            <v>Станок заточной эл. шлифовальный инв. № А- 001392</v>
          </cell>
          <cell r="D527" t="str">
            <v>А-001392</v>
          </cell>
          <cell r="E527" t="str">
            <v>Бюро материально- технического снабжения</v>
          </cell>
          <cell r="F527">
            <v>48180</v>
          </cell>
        </row>
        <row r="528">
          <cell r="A528" t="str">
            <v>А-0011333</v>
          </cell>
          <cell r="B528">
            <v>4</v>
          </cell>
          <cell r="C528" t="str">
            <v>Агрегат сварочный инв. № А- 0011333</v>
          </cell>
          <cell r="D528" t="str">
            <v>А-0011333</v>
          </cell>
          <cell r="E528" t="str">
            <v>Бюро материально- технического снабжения</v>
          </cell>
          <cell r="F528">
            <v>1752</v>
          </cell>
        </row>
        <row r="529">
          <cell r="A529" t="str">
            <v>А-0011244</v>
          </cell>
          <cell r="B529">
            <v>5</v>
          </cell>
          <cell r="C529" t="str">
            <v>Компрессор ТУР 400/10/50С инв.
№ А-0011244</v>
          </cell>
          <cell r="D529" t="str">
            <v>А-0011244</v>
          </cell>
          <cell r="E529" t="str">
            <v>Бюро материально- технического снабжения</v>
          </cell>
          <cell r="F529">
            <v>12264</v>
          </cell>
        </row>
        <row r="530">
          <cell r="A530" t="str">
            <v>А-0011122</v>
          </cell>
          <cell r="B530">
            <v>6</v>
          </cell>
          <cell r="C530" t="str">
            <v>Шлифовальная машинка угловая 500 вт инв. № А-0011122</v>
          </cell>
          <cell r="D530" t="str">
            <v>А-0011122</v>
          </cell>
          <cell r="E530" t="str">
            <v>Бюро материально- технического снабжения</v>
          </cell>
          <cell r="F530">
            <v>1839.6</v>
          </cell>
        </row>
        <row r="531">
          <cell r="A531" t="str">
            <v>А-0011336</v>
          </cell>
          <cell r="B531">
            <v>7</v>
          </cell>
          <cell r="C531" t="str">
            <v>Рельсы стационарные инв. № А- 0011336</v>
          </cell>
          <cell r="D531" t="str">
            <v>А-0011336</v>
          </cell>
          <cell r="E531" t="str">
            <v>Бюро материально- технического снабжения</v>
          </cell>
          <cell r="F531">
            <v>11796.57</v>
          </cell>
        </row>
        <row r="532">
          <cell r="A532" t="str">
            <v>А-0011337</v>
          </cell>
          <cell r="B532">
            <v>8</v>
          </cell>
          <cell r="C532" t="str">
            <v>Рельсы съемные инв. № А- 0011337</v>
          </cell>
          <cell r="D532" t="str">
            <v>А-0011337</v>
          </cell>
          <cell r="E532" t="str">
            <v>Бюро материально- технического снабжения</v>
          </cell>
          <cell r="F532">
            <v>11225.76</v>
          </cell>
        </row>
        <row r="533">
          <cell r="A533" t="str">
            <v>А-0011346</v>
          </cell>
          <cell r="B533">
            <v>9</v>
          </cell>
          <cell r="C533" t="str">
            <v>Сушильный шкаф инв. № А- 0011346</v>
          </cell>
          <cell r="D533" t="str">
            <v>А-0011346</v>
          </cell>
          <cell r="E533" t="str">
            <v>Бюро материально- технического снабжения</v>
          </cell>
          <cell r="F533">
            <v>7884</v>
          </cell>
        </row>
        <row r="534">
          <cell r="A534" t="str">
            <v>А-0011342</v>
          </cell>
          <cell r="B534">
            <v>10</v>
          </cell>
          <cell r="C534" t="str">
            <v>Испытательный стенд 6730-5 (ул. Ст. Дадаева) инв. № А- 0011342</v>
          </cell>
          <cell r="D534" t="str">
            <v>А-0011342</v>
          </cell>
          <cell r="E534" t="str">
            <v>Бюро материально- технического снабжения</v>
          </cell>
          <cell r="F534">
            <v>1</v>
          </cell>
        </row>
        <row r="535">
          <cell r="C535" t="str">
            <v>Основные средства предприятия, переданные в аренду</v>
          </cell>
          <cell r="F535">
            <v>117044.57</v>
          </cell>
        </row>
        <row r="536">
          <cell r="A536" t="str">
            <v>А-0011304</v>
          </cell>
          <cell r="B536">
            <v>1</v>
          </cell>
          <cell r="C536" t="str">
            <v>Беседка в г. Светлогорск</v>
          </cell>
          <cell r="D536" t="str">
            <v>А-0011304</v>
          </cell>
          <cell r="E536" t="str">
            <v>Участок энергомеханический</v>
          </cell>
          <cell r="F536">
            <v>59907.82</v>
          </cell>
        </row>
        <row r="537">
          <cell r="A537" t="str">
            <v>А-0011451</v>
          </cell>
          <cell r="B537">
            <v>2</v>
          </cell>
          <cell r="C537" t="str">
            <v>Котел отопительный электрический EKCO.L1N…z, б/у (здание кафе ул. СТ.Дадаева, 55)</v>
          </cell>
          <cell r="D537" t="str">
            <v>А-0011451</v>
          </cell>
          <cell r="E537" t="str">
            <v>Арендатор ИП Мацуль Ольга Юрьевна</v>
          </cell>
          <cell r="F537">
            <v>57136.74</v>
          </cell>
        </row>
        <row r="538">
          <cell r="C538" t="str">
            <v>Оборудование</v>
          </cell>
          <cell r="F538">
            <v>3461895.56</v>
          </cell>
        </row>
        <row r="539">
          <cell r="C539" t="str">
            <v>ОБОРУДОВАНИЕ</v>
          </cell>
          <cell r="F539">
            <v>3328286.21</v>
          </cell>
        </row>
        <row r="540">
          <cell r="B540">
            <v>1</v>
          </cell>
          <cell r="C540" t="str">
            <v>Кран мостовой однобалочный опорный для реконструкции сооружения ангара</v>
          </cell>
          <cell r="E540" t="str">
            <v>Склад ангар</v>
          </cell>
          <cell r="F540">
            <v>484288.84</v>
          </cell>
        </row>
        <row r="541">
          <cell r="B541">
            <v>2</v>
          </cell>
          <cell r="C541" t="str">
            <v>Автоматический комплекс измерения давления в системе для ангара надувного</v>
          </cell>
          <cell r="E541" t="str">
            <v>Кладовая ( Дадаева )</v>
          </cell>
          <cell r="F541">
            <v>56343.5</v>
          </cell>
        </row>
        <row r="542">
          <cell r="B542">
            <v>3</v>
          </cell>
          <cell r="C542" t="str">
            <v>Ангар надувной</v>
          </cell>
          <cell r="E542" t="str">
            <v>Кладовая ( Дадаева )</v>
          </cell>
          <cell r="F542">
            <v>1039274.33</v>
          </cell>
        </row>
        <row r="543">
          <cell r="B543">
            <v>4</v>
          </cell>
          <cell r="C543" t="str">
            <v>Линия для производства профиля СД и УД</v>
          </cell>
          <cell r="E543" t="str">
            <v>Кладовая ( Дадаева )</v>
          </cell>
          <cell r="F543">
            <v>675730.38</v>
          </cell>
        </row>
        <row r="544">
          <cell r="B544">
            <v>5</v>
          </cell>
          <cell r="C544" t="str">
            <v>Линия по производству металлочерепицы</v>
          </cell>
          <cell r="E544" t="str">
            <v>Кладовая ( Дадаева )</v>
          </cell>
          <cell r="F544">
            <v>342224.37</v>
          </cell>
        </row>
        <row r="545">
          <cell r="B545">
            <v>6</v>
          </cell>
          <cell r="C545" t="str">
            <v>Линия по производству уголка</v>
          </cell>
          <cell r="E545" t="str">
            <v>Кладовая ( Дадаева )</v>
          </cell>
          <cell r="F545">
            <v>403136.58</v>
          </cell>
        </row>
        <row r="546">
          <cell r="B546">
            <v>7</v>
          </cell>
          <cell r="C546" t="str">
            <v>Накидка укрывная для пневмоангара (ангара надувного) монтажные ленты</v>
          </cell>
          <cell r="E546" t="str">
            <v>Кладовая ( Дадаева )</v>
          </cell>
          <cell r="F546">
            <v>33238.92</v>
          </cell>
        </row>
        <row r="547">
          <cell r="B547">
            <v>8</v>
          </cell>
          <cell r="C547" t="str">
            <v>Пресс ф.TRIMWEX TYP SLV-H-120
и станок клеенаносящий</v>
          </cell>
          <cell r="E547" t="str">
            <v>Кладовая ( Дадаева )</v>
          </cell>
          <cell r="F547">
            <v>134494.22</v>
          </cell>
        </row>
        <row r="548">
          <cell r="B548">
            <v>9</v>
          </cell>
          <cell r="C548" t="str">
            <v>Пушка газовая для ангара надувного</v>
          </cell>
          <cell r="E548" t="str">
            <v>Кладовая ( Дадаева )</v>
          </cell>
          <cell r="F548">
            <v>23545.62</v>
          </cell>
        </row>
        <row r="549">
          <cell r="B549">
            <v>10</v>
          </cell>
          <cell r="C549" t="str">
            <v>Станок строгальный 4-х сторонний тип 18-S-5</v>
          </cell>
          <cell r="E549" t="str">
            <v>Кладовая ( Дадаева )</v>
          </cell>
          <cell r="F549">
            <v>133526.37</v>
          </cell>
        </row>
        <row r="550">
          <cell r="B550">
            <v>11</v>
          </cell>
          <cell r="C550" t="str">
            <v>Шнур полиамидный для ангара надувного</v>
          </cell>
          <cell r="E550" t="str">
            <v>Кладовая ( Дадаева )</v>
          </cell>
          <cell r="F550">
            <v>2483.08</v>
          </cell>
        </row>
        <row r="551">
          <cell r="C551" t="str">
            <v>ОБОРУДОВАНИЕ, НЕ ЧИСЛЯЩЕЕСЯ В УЧЕТЕ, ФАКТИЧЕСКИ НАХОДЯЩЕЕСЯ В ПОМЕЩЕНИИ ЭЛЕКТРОМЕХАНИЧЕСКОГО ЦЕХА В ЗДАНИИ РЭВ</v>
          </cell>
          <cell r="F551">
            <v>133609.35</v>
          </cell>
        </row>
        <row r="552">
          <cell r="A552">
            <v>15185</v>
          </cell>
          <cell r="B552">
            <v>1</v>
          </cell>
          <cell r="C552" t="str">
            <v>Вертильно-сверлильный станок 2Н-118</v>
          </cell>
          <cell r="F552">
            <v>2434.2399999999998</v>
          </cell>
        </row>
        <row r="553">
          <cell r="A553">
            <v>15186</v>
          </cell>
          <cell r="B553">
            <v>2</v>
          </cell>
          <cell r="C553" t="str">
            <v>Вертильно-сверлильный станок 2Н-118</v>
          </cell>
          <cell r="F553">
            <v>2434.2399999999998</v>
          </cell>
        </row>
        <row r="554">
          <cell r="A554">
            <v>56</v>
          </cell>
          <cell r="B554">
            <v>3</v>
          </cell>
          <cell r="C554" t="str">
            <v>Станок вертикально - фрезерный 6М12П</v>
          </cell>
          <cell r="F554">
            <v>22060.3</v>
          </cell>
        </row>
        <row r="555">
          <cell r="A555" t="str">
            <v>А-0010150</v>
          </cell>
          <cell r="B555">
            <v>4</v>
          </cell>
          <cell r="C555" t="str">
            <v>Станок токарно - винт. 1К625Д</v>
          </cell>
          <cell r="F555">
            <v>16126.84</v>
          </cell>
        </row>
        <row r="556">
          <cell r="A556">
            <v>15169</v>
          </cell>
          <cell r="B556">
            <v>5</v>
          </cell>
          <cell r="C556" t="str">
            <v>Станок токарно-винтовой 163</v>
          </cell>
          <cell r="F556">
            <v>27004.85</v>
          </cell>
        </row>
        <row r="557">
          <cell r="A557">
            <v>15201</v>
          </cell>
          <cell r="B557">
            <v>6</v>
          </cell>
          <cell r="C557" t="str">
            <v>Станок широко универ.инс.фрезер. 6Р-82Ш</v>
          </cell>
          <cell r="F557">
            <v>19626.060000000001</v>
          </cell>
        </row>
        <row r="558">
          <cell r="A558" t="str">
            <v>15202</v>
          </cell>
          <cell r="B558">
            <v>7</v>
          </cell>
          <cell r="C558" t="str">
            <v>Станок универсально-фрезерный 6П81</v>
          </cell>
          <cell r="F558">
            <v>19245.71</v>
          </cell>
        </row>
        <row r="559">
          <cell r="A559" t="str">
            <v>15203</v>
          </cell>
          <cell r="B559">
            <v>8</v>
          </cell>
          <cell r="C559" t="str">
            <v>Станок вертикально - сверлильный ВС182</v>
          </cell>
          <cell r="F559">
            <v>9889.1</v>
          </cell>
        </row>
        <row r="560">
          <cell r="A560" t="str">
            <v>15204</v>
          </cell>
          <cell r="B560">
            <v>9</v>
          </cell>
          <cell r="C560" t="str">
            <v>Станок сверлильный 2М104</v>
          </cell>
          <cell r="F560">
            <v>6694.16</v>
          </cell>
        </row>
        <row r="561">
          <cell r="A561" t="str">
            <v>15206</v>
          </cell>
          <cell r="B561">
            <v>10</v>
          </cell>
          <cell r="C561" t="str">
            <v>Станок отрезной (собтв. изготовления)</v>
          </cell>
          <cell r="F561">
            <v>912.84</v>
          </cell>
        </row>
        <row r="562">
          <cell r="A562" t="str">
            <v>15208</v>
          </cell>
          <cell r="B562">
            <v>11</v>
          </cell>
          <cell r="C562" t="str">
            <v>Станок кромкогибочный</v>
          </cell>
          <cell r="F562">
            <v>715.06</v>
          </cell>
        </row>
        <row r="563">
          <cell r="A563" t="str">
            <v>15210</v>
          </cell>
          <cell r="B563">
            <v>12</v>
          </cell>
          <cell r="C563" t="str">
            <v>Станок для гибки металла с ручным приводом</v>
          </cell>
          <cell r="F563">
            <v>2434.2399999999998</v>
          </cell>
        </row>
        <row r="564">
          <cell r="B564">
            <v>13</v>
          </cell>
          <cell r="C564" t="str">
            <v>Станок обдирочно- шлифовальный мод. 3М634</v>
          </cell>
          <cell r="F564">
            <v>836.77</v>
          </cell>
        </row>
        <row r="565">
          <cell r="A565" t="str">
            <v>15212</v>
          </cell>
          <cell r="B565">
            <v>14</v>
          </cell>
          <cell r="C565" t="str">
            <v>Гильотина (собств. изготовления)</v>
          </cell>
          <cell r="F565">
            <v>304.27999999999997</v>
          </cell>
        </row>
        <row r="566">
          <cell r="B566">
            <v>15</v>
          </cell>
          <cell r="C566" t="str">
            <v>Гильотина GМ 2500</v>
          </cell>
          <cell r="F566">
            <v>2890.66</v>
          </cell>
        </row>
        <row r="567">
          <cell r="E567" t="str">
            <v>ИТОГО</v>
          </cell>
          <cell r="F567">
            <v>22894885.550000001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т1+ лот2"/>
      <sheetName val="лот_1_ОС"/>
      <sheetName val="лот_2_МЦ04"/>
      <sheetName val="08"/>
      <sheetName val="не взяли"/>
      <sheetName val="дадаева"/>
      <sheetName val="квартиры"/>
      <sheetName val="форт"/>
      <sheetName val="земля общ.+неосв."/>
    </sheetNames>
    <sheetDataSet>
      <sheetData sheetId="0">
        <row r="182">
          <cell r="B182">
            <v>617</v>
          </cell>
        </row>
      </sheetData>
      <sheetData sheetId="1" refreshError="1"/>
      <sheetData sheetId="2">
        <row r="63">
          <cell r="B63">
            <v>814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 fitToPage="1"/>
  </sheetPr>
  <dimension ref="A1:X504"/>
  <sheetViews>
    <sheetView view="pageBreakPreview" topLeftCell="B1" zoomScaleNormal="100" zoomScaleSheetLayoutView="100" workbookViewId="0">
      <selection activeCell="D432" sqref="D432"/>
    </sheetView>
  </sheetViews>
  <sheetFormatPr defaultColWidth="22.7109375" defaultRowHeight="12.75" outlineLevelRow="1" outlineLevelCol="1" x14ac:dyDescent="0.2"/>
  <cols>
    <col min="1" max="1" width="12.28515625" style="131" hidden="1" customWidth="1"/>
    <col min="2" max="2" width="4.7109375" style="102" customWidth="1"/>
    <col min="3" max="3" width="34" style="66" customWidth="1"/>
    <col min="4" max="4" width="12.28515625" style="66" customWidth="1" collapsed="1"/>
    <col min="5" max="6" width="22.7109375" style="66" hidden="1" customWidth="1" outlineLevel="1"/>
    <col min="7" max="7" width="12.28515625" style="68" customWidth="1"/>
    <col min="8" max="8" width="21.5703125" style="66" customWidth="1" collapsed="1"/>
    <col min="9" max="9" width="22.7109375" style="66" hidden="1" customWidth="1" outlineLevel="1"/>
    <col min="10" max="10" width="15" style="66" customWidth="1" collapsed="1"/>
    <col min="11" max="11" width="5.85546875" style="66" customWidth="1"/>
    <col min="12" max="12" width="6.7109375" style="66" customWidth="1"/>
    <col min="13" max="13" width="15.5703125" style="70" customWidth="1" collapsed="1"/>
    <col min="14" max="14" width="15.5703125" style="70" hidden="1" customWidth="1" outlineLevel="1"/>
    <col min="15" max="15" width="15.5703125" style="70" customWidth="1" collapsed="1"/>
    <col min="16" max="16" width="15.5703125" style="70" hidden="1" customWidth="1" outlineLevel="1"/>
    <col min="17" max="17" width="15.5703125" style="70" customWidth="1" collapsed="1"/>
    <col min="18" max="18" width="22.7109375" style="83" hidden="1" customWidth="1" outlineLevel="1"/>
    <col min="19" max="20" width="22.7109375" style="84" hidden="1" customWidth="1" outlineLevel="1"/>
    <col min="21" max="21" width="20.5703125" style="68" customWidth="1" collapsed="1"/>
    <col min="22" max="22" width="5.42578125" style="84" hidden="1" customWidth="1" outlineLevel="1"/>
    <col min="23" max="23" width="16" style="68" hidden="1" customWidth="1" outlineLevel="1" collapsed="1"/>
    <col min="24" max="24" width="22.7109375" style="67" hidden="1" customWidth="1" outlineLevel="1"/>
    <col min="25" max="16384" width="22.7109375" style="67"/>
  </cols>
  <sheetData>
    <row r="1" spans="1:23" s="5" customFormat="1" ht="12" customHeight="1" x14ac:dyDescent="0.25">
      <c r="A1" s="3"/>
      <c r="B1" s="1"/>
      <c r="C1" s="2"/>
      <c r="D1" s="2"/>
      <c r="E1" s="3"/>
      <c r="F1" s="2"/>
      <c r="G1" s="2"/>
      <c r="H1" s="2"/>
      <c r="I1" s="2"/>
      <c r="J1" s="6"/>
      <c r="K1" s="6"/>
      <c r="L1" s="6"/>
      <c r="M1" s="2"/>
      <c r="O1" s="14"/>
      <c r="U1" s="14" t="s">
        <v>0</v>
      </c>
    </row>
    <row r="2" spans="1:23" s="5" customFormat="1" x14ac:dyDescent="0.25">
      <c r="A2" s="3"/>
      <c r="B2" s="1"/>
      <c r="C2" s="2"/>
      <c r="D2" s="2"/>
      <c r="E2" s="3"/>
      <c r="F2" s="2"/>
      <c r="G2" s="2"/>
      <c r="H2" s="2"/>
      <c r="I2" s="4"/>
      <c r="J2" s="6"/>
      <c r="K2" s="6"/>
      <c r="L2" s="6"/>
      <c r="M2" s="4"/>
      <c r="N2" s="1"/>
      <c r="O2" s="1"/>
    </row>
    <row r="3" spans="1:23" s="5" customFormat="1" ht="39" customHeight="1" x14ac:dyDescent="0.25">
      <c r="A3" s="128"/>
      <c r="B3" s="211" t="s">
        <v>15894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189"/>
      <c r="W3" s="189"/>
    </row>
    <row r="4" spans="1:23" s="5" customFormat="1" ht="15.75" x14ac:dyDescent="0.25">
      <c r="A4" s="128"/>
      <c r="B4" s="15"/>
      <c r="C4" s="15"/>
      <c r="D4" s="188" t="s">
        <v>15872</v>
      </c>
      <c r="E4" s="188"/>
      <c r="F4" s="188"/>
      <c r="G4" s="188"/>
      <c r="H4" s="106">
        <v>44044</v>
      </c>
      <c r="I4" s="15"/>
      <c r="J4" s="188"/>
      <c r="K4" s="188"/>
      <c r="L4" s="188"/>
      <c r="M4" s="15"/>
      <c r="N4" s="15"/>
      <c r="O4" s="15"/>
    </row>
    <row r="5" spans="1:23" s="5" customFormat="1" ht="15.75" x14ac:dyDescent="0.25">
      <c r="A5" s="129"/>
      <c r="B5" s="15"/>
      <c r="C5" s="15"/>
      <c r="D5" s="16"/>
      <c r="E5" s="16"/>
      <c r="F5" s="16"/>
      <c r="G5" s="16"/>
      <c r="H5" s="15"/>
      <c r="I5" s="15"/>
      <c r="J5" s="16"/>
      <c r="K5" s="16"/>
      <c r="L5" s="16"/>
      <c r="M5" s="15"/>
      <c r="N5" s="15"/>
      <c r="O5" s="15"/>
    </row>
    <row r="6" spans="1:23" s="11" customFormat="1" ht="15.75" x14ac:dyDescent="0.25">
      <c r="A6" s="130" t="s">
        <v>11631</v>
      </c>
      <c r="B6" s="10"/>
      <c r="C6" s="12" t="s">
        <v>1</v>
      </c>
      <c r="D6" s="13" t="s">
        <v>11631</v>
      </c>
      <c r="M6" s="108" t="s">
        <v>15230</v>
      </c>
      <c r="N6" s="13"/>
      <c r="O6" s="12" t="s">
        <v>15231</v>
      </c>
    </row>
    <row r="7" spans="1:23" s="66" customFormat="1" x14ac:dyDescent="0.2">
      <c r="A7" s="131"/>
      <c r="B7" s="102"/>
      <c r="G7" s="68"/>
      <c r="M7" s="70"/>
      <c r="N7" s="70"/>
      <c r="O7" s="70"/>
      <c r="P7" s="70"/>
      <c r="Q7" s="70"/>
      <c r="R7" s="85"/>
      <c r="S7" s="84"/>
      <c r="T7" s="84"/>
      <c r="U7" s="68"/>
      <c r="V7" s="84"/>
      <c r="W7" s="68"/>
    </row>
    <row r="8" spans="1:23" s="66" customFormat="1" ht="68.25" customHeight="1" x14ac:dyDescent="0.2">
      <c r="A8" s="132" t="s">
        <v>15051</v>
      </c>
      <c r="B8" s="101" t="s">
        <v>2</v>
      </c>
      <c r="C8" s="8" t="s">
        <v>15052</v>
      </c>
      <c r="D8" s="8" t="s">
        <v>15051</v>
      </c>
      <c r="E8" s="8" t="s">
        <v>15054</v>
      </c>
      <c r="F8" s="8" t="s">
        <v>15055</v>
      </c>
      <c r="G8" s="69" t="s">
        <v>15056</v>
      </c>
      <c r="H8" s="8" t="s">
        <v>3</v>
      </c>
      <c r="I8" s="8" t="s">
        <v>15058</v>
      </c>
      <c r="J8" s="8" t="s">
        <v>15053</v>
      </c>
      <c r="K8" s="190" t="s">
        <v>15875</v>
      </c>
      <c r="L8" s="191" t="s">
        <v>15876</v>
      </c>
      <c r="M8" s="7" t="s">
        <v>15228</v>
      </c>
      <c r="N8" s="7" t="s">
        <v>15059</v>
      </c>
      <c r="O8" s="7" t="s">
        <v>15229</v>
      </c>
      <c r="P8" s="7" t="s">
        <v>15060</v>
      </c>
      <c r="Q8" s="7" t="s">
        <v>15227</v>
      </c>
      <c r="R8" s="82" t="s">
        <v>15061</v>
      </c>
      <c r="S8" s="8" t="s">
        <v>15062</v>
      </c>
      <c r="T8" s="82" t="s">
        <v>15063</v>
      </c>
      <c r="U8" s="69" t="s">
        <v>15057</v>
      </c>
      <c r="V8" s="82" t="s">
        <v>15064</v>
      </c>
      <c r="W8" s="69" t="s">
        <v>11627</v>
      </c>
    </row>
    <row r="9" spans="1:23" s="183" customFormat="1" ht="11.25" x14ac:dyDescent="0.2">
      <c r="A9" s="180"/>
      <c r="B9" s="181">
        <v>1</v>
      </c>
      <c r="C9" s="182">
        <v>2</v>
      </c>
      <c r="D9" s="182">
        <v>3</v>
      </c>
      <c r="E9" s="182"/>
      <c r="F9" s="182"/>
      <c r="G9" s="182">
        <v>4</v>
      </c>
      <c r="H9" s="182">
        <v>5</v>
      </c>
      <c r="I9" s="182"/>
      <c r="J9" s="182">
        <v>6</v>
      </c>
      <c r="K9" s="182">
        <v>7</v>
      </c>
      <c r="L9" s="182">
        <v>8</v>
      </c>
      <c r="M9" s="182">
        <v>9</v>
      </c>
      <c r="N9" s="182"/>
      <c r="O9" s="182">
        <v>10</v>
      </c>
      <c r="P9" s="182">
        <v>8</v>
      </c>
      <c r="Q9" s="182">
        <v>11</v>
      </c>
      <c r="R9" s="182"/>
      <c r="S9" s="182"/>
      <c r="T9" s="182">
        <v>9</v>
      </c>
      <c r="U9" s="182">
        <v>12</v>
      </c>
      <c r="V9" s="182"/>
      <c r="W9" s="182">
        <v>10</v>
      </c>
    </row>
    <row r="10" spans="1:23" s="65" customFormat="1" ht="13.5" x14ac:dyDescent="0.2">
      <c r="A10" s="78"/>
      <c r="B10" s="103"/>
      <c r="C10" s="79" t="s">
        <v>6791</v>
      </c>
      <c r="D10" s="80"/>
      <c r="E10" s="80"/>
      <c r="F10" s="80"/>
      <c r="G10" s="81"/>
      <c r="H10" s="80"/>
      <c r="I10" s="86"/>
      <c r="J10" s="80"/>
      <c r="K10" s="80"/>
      <c r="L10" s="80"/>
      <c r="M10" s="63">
        <f>SUM(M11:M265)</f>
        <v>1246062.7799999991</v>
      </c>
      <c r="N10" s="63">
        <f t="shared" ref="N10:T10" si="0">SUM(N11:N265)</f>
        <v>1246062.7799999991</v>
      </c>
      <c r="O10" s="63">
        <f t="shared" si="0"/>
        <v>0</v>
      </c>
      <c r="P10" s="63">
        <f t="shared" si="0"/>
        <v>0</v>
      </c>
      <c r="Q10" s="63">
        <f t="shared" si="0"/>
        <v>2182395.2900000033</v>
      </c>
      <c r="R10" s="63">
        <f t="shared" si="0"/>
        <v>3153</v>
      </c>
      <c r="S10" s="63">
        <f t="shared" si="0"/>
        <v>0</v>
      </c>
      <c r="T10" s="63">
        <f t="shared" si="0"/>
        <v>1785</v>
      </c>
      <c r="U10" s="81"/>
      <c r="V10" s="82"/>
      <c r="W10" s="81"/>
    </row>
    <row r="11" spans="1:23" s="76" customFormat="1" ht="25.5" outlineLevel="1" x14ac:dyDescent="0.2">
      <c r="A11" s="71">
        <v>16728</v>
      </c>
      <c r="B11" s="104" t="s">
        <v>15226</v>
      </c>
      <c r="C11" s="72" t="s">
        <v>7120</v>
      </c>
      <c r="D11" s="77">
        <v>16728</v>
      </c>
      <c r="E11" s="73"/>
      <c r="F11" s="73"/>
      <c r="G11" s="74">
        <v>29952</v>
      </c>
      <c r="H11" s="73" t="s">
        <v>6792</v>
      </c>
      <c r="I11" s="87"/>
      <c r="J11" s="77">
        <v>4450</v>
      </c>
      <c r="K11" s="187" t="s">
        <v>15877</v>
      </c>
      <c r="L11" s="187">
        <v>1</v>
      </c>
      <c r="M11" s="75">
        <v>6048.89</v>
      </c>
      <c r="N11" s="75">
        <f t="shared" ref="N11:N74" si="1">M11-O11</f>
        <v>6048.89</v>
      </c>
      <c r="O11" s="75">
        <v>0</v>
      </c>
      <c r="P11" s="75"/>
      <c r="Q11" s="75">
        <v>3459.17</v>
      </c>
      <c r="R11" s="88">
        <v>3</v>
      </c>
      <c r="S11" s="88"/>
      <c r="T11" s="82">
        <v>7</v>
      </c>
      <c r="U11" s="74" t="s">
        <v>15068</v>
      </c>
      <c r="V11" s="82"/>
      <c r="W11" s="74" t="s">
        <v>15050</v>
      </c>
    </row>
    <row r="12" spans="1:23" s="76" customFormat="1" ht="25.5" outlineLevel="1" x14ac:dyDescent="0.2">
      <c r="A12" s="71">
        <v>66759</v>
      </c>
      <c r="B12" s="104">
        <f>B11+1</f>
        <v>2</v>
      </c>
      <c r="C12" s="72" t="s">
        <v>7119</v>
      </c>
      <c r="D12" s="77">
        <v>66759</v>
      </c>
      <c r="E12" s="73"/>
      <c r="F12" s="73"/>
      <c r="G12" s="74">
        <v>32509</v>
      </c>
      <c r="H12" s="73" t="s">
        <v>6792</v>
      </c>
      <c r="I12" s="87"/>
      <c r="J12" s="77">
        <v>8810202</v>
      </c>
      <c r="K12" s="187" t="s">
        <v>15877</v>
      </c>
      <c r="L12" s="187">
        <v>1</v>
      </c>
      <c r="M12" s="75">
        <v>18937.47</v>
      </c>
      <c r="N12" s="75">
        <f t="shared" si="1"/>
        <v>18937.47</v>
      </c>
      <c r="O12" s="75">
        <v>0</v>
      </c>
      <c r="P12" s="75"/>
      <c r="Q12" s="75">
        <v>14902.07</v>
      </c>
      <c r="R12" s="88">
        <v>3</v>
      </c>
      <c r="S12" s="88"/>
      <c r="T12" s="82">
        <v>7</v>
      </c>
      <c r="U12" s="74" t="s">
        <v>15068</v>
      </c>
      <c r="V12" s="82"/>
      <c r="W12" s="74" t="s">
        <v>15050</v>
      </c>
    </row>
    <row r="13" spans="1:23" s="76" customFormat="1" ht="25.5" outlineLevel="1" x14ac:dyDescent="0.2">
      <c r="A13" s="71">
        <v>16938</v>
      </c>
      <c r="B13" s="104">
        <f t="shared" ref="B13:B76" si="2">B12+1</f>
        <v>3</v>
      </c>
      <c r="C13" s="72" t="s">
        <v>7118</v>
      </c>
      <c r="D13" s="77">
        <v>16938</v>
      </c>
      <c r="E13" s="73"/>
      <c r="F13" s="73"/>
      <c r="G13" s="74">
        <v>30682</v>
      </c>
      <c r="H13" s="73" t="s">
        <v>6792</v>
      </c>
      <c r="I13" s="87"/>
      <c r="J13" s="77">
        <v>92329</v>
      </c>
      <c r="K13" s="187" t="s">
        <v>15877</v>
      </c>
      <c r="L13" s="187">
        <v>1</v>
      </c>
      <c r="M13" s="75">
        <v>4000</v>
      </c>
      <c r="N13" s="75">
        <f t="shared" si="1"/>
        <v>4000</v>
      </c>
      <c r="O13" s="75">
        <v>0</v>
      </c>
      <c r="P13" s="75"/>
      <c r="Q13" s="75">
        <v>2285.66</v>
      </c>
      <c r="R13" s="88">
        <v>3</v>
      </c>
      <c r="S13" s="88"/>
      <c r="T13" s="82">
        <v>7</v>
      </c>
      <c r="U13" s="74" t="s">
        <v>15068</v>
      </c>
      <c r="V13" s="82"/>
      <c r="W13" s="74" t="s">
        <v>15050</v>
      </c>
    </row>
    <row r="14" spans="1:23" s="76" customFormat="1" ht="25.5" outlineLevel="1" x14ac:dyDescent="0.2">
      <c r="A14" s="71">
        <v>66300</v>
      </c>
      <c r="B14" s="104">
        <f t="shared" si="2"/>
        <v>4</v>
      </c>
      <c r="C14" s="72" t="s">
        <v>7117</v>
      </c>
      <c r="D14" s="77">
        <v>66300</v>
      </c>
      <c r="E14" s="73"/>
      <c r="F14" s="73"/>
      <c r="G14" s="74">
        <v>31898</v>
      </c>
      <c r="H14" s="73" t="s">
        <v>6792</v>
      </c>
      <c r="I14" s="87"/>
      <c r="J14" s="77">
        <v>470</v>
      </c>
      <c r="K14" s="187" t="s">
        <v>15877</v>
      </c>
      <c r="L14" s="187">
        <v>1</v>
      </c>
      <c r="M14" s="75">
        <v>2151.48</v>
      </c>
      <c r="N14" s="75">
        <f t="shared" si="1"/>
        <v>2151.48</v>
      </c>
      <c r="O14" s="75">
        <v>0</v>
      </c>
      <c r="P14" s="75"/>
      <c r="Q14" s="75">
        <v>7551.72</v>
      </c>
      <c r="R14" s="88">
        <v>3</v>
      </c>
      <c r="S14" s="88"/>
      <c r="T14" s="82">
        <v>7</v>
      </c>
      <c r="U14" s="74" t="s">
        <v>15068</v>
      </c>
      <c r="V14" s="82"/>
      <c r="W14" s="74" t="s">
        <v>15050</v>
      </c>
    </row>
    <row r="15" spans="1:23" s="76" customFormat="1" ht="25.5" outlineLevel="1" x14ac:dyDescent="0.2">
      <c r="A15" s="71">
        <v>16919</v>
      </c>
      <c r="B15" s="104">
        <f t="shared" si="2"/>
        <v>5</v>
      </c>
      <c r="C15" s="72" t="s">
        <v>7116</v>
      </c>
      <c r="D15" s="77">
        <v>16919</v>
      </c>
      <c r="E15" s="73"/>
      <c r="F15" s="73"/>
      <c r="G15" s="74">
        <v>30682</v>
      </c>
      <c r="H15" s="73" t="s">
        <v>6792</v>
      </c>
      <c r="I15" s="87"/>
      <c r="J15" s="77">
        <v>301441</v>
      </c>
      <c r="K15" s="187" t="s">
        <v>15877</v>
      </c>
      <c r="L15" s="187">
        <v>1</v>
      </c>
      <c r="M15" s="75">
        <v>2500</v>
      </c>
      <c r="N15" s="75">
        <f t="shared" si="1"/>
        <v>2500</v>
      </c>
      <c r="O15" s="75">
        <v>0</v>
      </c>
      <c r="P15" s="75"/>
      <c r="Q15" s="75">
        <v>3887.22</v>
      </c>
      <c r="R15" s="88">
        <v>3</v>
      </c>
      <c r="S15" s="88"/>
      <c r="T15" s="82">
        <v>7</v>
      </c>
      <c r="U15" s="74" t="s">
        <v>15068</v>
      </c>
      <c r="V15" s="82"/>
      <c r="W15" s="74" t="s">
        <v>15050</v>
      </c>
    </row>
    <row r="16" spans="1:23" s="76" customFormat="1" ht="25.5" outlineLevel="1" x14ac:dyDescent="0.2">
      <c r="A16" s="71">
        <v>66278</v>
      </c>
      <c r="B16" s="104">
        <f t="shared" si="2"/>
        <v>6</v>
      </c>
      <c r="C16" s="72" t="s">
        <v>7115</v>
      </c>
      <c r="D16" s="77">
        <v>66278</v>
      </c>
      <c r="E16" s="73"/>
      <c r="F16" s="73"/>
      <c r="G16" s="74">
        <v>31472</v>
      </c>
      <c r="H16" s="73" t="s">
        <v>6792</v>
      </c>
      <c r="I16" s="87"/>
      <c r="J16" s="77">
        <v>12642</v>
      </c>
      <c r="K16" s="187" t="s">
        <v>15877</v>
      </c>
      <c r="L16" s="187">
        <v>1</v>
      </c>
      <c r="M16" s="75">
        <v>2868.63</v>
      </c>
      <c r="N16" s="75">
        <f t="shared" si="1"/>
        <v>2868.63</v>
      </c>
      <c r="O16" s="75">
        <v>0</v>
      </c>
      <c r="P16" s="75"/>
      <c r="Q16" s="75">
        <v>1330.37</v>
      </c>
      <c r="R16" s="88">
        <v>3</v>
      </c>
      <c r="S16" s="88"/>
      <c r="T16" s="82">
        <v>7</v>
      </c>
      <c r="U16" s="74" t="s">
        <v>15068</v>
      </c>
      <c r="V16" s="82"/>
      <c r="W16" s="74" t="s">
        <v>15050</v>
      </c>
    </row>
    <row r="17" spans="1:23" s="76" customFormat="1" ht="25.5" outlineLevel="1" x14ac:dyDescent="0.2">
      <c r="A17" s="71">
        <v>66764</v>
      </c>
      <c r="B17" s="104">
        <f t="shared" si="2"/>
        <v>7</v>
      </c>
      <c r="C17" s="72" t="s">
        <v>7114</v>
      </c>
      <c r="D17" s="77">
        <v>66764</v>
      </c>
      <c r="E17" s="73"/>
      <c r="F17" s="73"/>
      <c r="G17" s="74">
        <v>32568</v>
      </c>
      <c r="H17" s="73" t="s">
        <v>6792</v>
      </c>
      <c r="I17" s="87"/>
      <c r="J17" s="77">
        <v>5882</v>
      </c>
      <c r="K17" s="187" t="s">
        <v>15877</v>
      </c>
      <c r="L17" s="187">
        <v>1</v>
      </c>
      <c r="M17" s="75">
        <v>1972.18</v>
      </c>
      <c r="N17" s="75">
        <f t="shared" si="1"/>
        <v>1972.18</v>
      </c>
      <c r="O17" s="75">
        <v>0</v>
      </c>
      <c r="P17" s="75"/>
      <c r="Q17" s="75">
        <v>2517.2399999999998</v>
      </c>
      <c r="R17" s="88">
        <v>3</v>
      </c>
      <c r="S17" s="88"/>
      <c r="T17" s="82">
        <v>7</v>
      </c>
      <c r="U17" s="74" t="s">
        <v>15068</v>
      </c>
      <c r="V17" s="82"/>
      <c r="W17" s="74" t="s">
        <v>15050</v>
      </c>
    </row>
    <row r="18" spans="1:23" s="76" customFormat="1" ht="25.5" outlineLevel="1" x14ac:dyDescent="0.2">
      <c r="A18" s="71">
        <v>66672</v>
      </c>
      <c r="B18" s="104">
        <f t="shared" si="2"/>
        <v>8</v>
      </c>
      <c r="C18" s="72" t="s">
        <v>7113</v>
      </c>
      <c r="D18" s="77">
        <v>66672</v>
      </c>
      <c r="E18" s="73"/>
      <c r="F18" s="73"/>
      <c r="G18" s="74">
        <v>32599</v>
      </c>
      <c r="H18" s="73" t="s">
        <v>6792</v>
      </c>
      <c r="I18" s="87"/>
      <c r="J18" s="77">
        <v>5568</v>
      </c>
      <c r="K18" s="187" t="s">
        <v>15877</v>
      </c>
      <c r="L18" s="187">
        <v>1</v>
      </c>
      <c r="M18" s="75">
        <v>1882.54</v>
      </c>
      <c r="N18" s="75">
        <f t="shared" si="1"/>
        <v>1882.54</v>
      </c>
      <c r="O18" s="75">
        <v>0</v>
      </c>
      <c r="P18" s="75"/>
      <c r="Q18" s="75">
        <v>1711.72</v>
      </c>
      <c r="R18" s="88">
        <v>3</v>
      </c>
      <c r="S18" s="88"/>
      <c r="T18" s="82">
        <v>7</v>
      </c>
      <c r="U18" s="74" t="s">
        <v>15068</v>
      </c>
      <c r="V18" s="82"/>
      <c r="W18" s="74" t="s">
        <v>15050</v>
      </c>
    </row>
    <row r="19" spans="1:23" s="76" customFormat="1" ht="25.5" outlineLevel="1" x14ac:dyDescent="0.2">
      <c r="A19" s="71">
        <v>66316</v>
      </c>
      <c r="B19" s="104">
        <f t="shared" si="2"/>
        <v>9</v>
      </c>
      <c r="C19" s="72" t="s">
        <v>7112</v>
      </c>
      <c r="D19" s="77">
        <v>66316</v>
      </c>
      <c r="E19" s="73"/>
      <c r="F19" s="73"/>
      <c r="G19" s="74">
        <v>32509</v>
      </c>
      <c r="H19" s="73" t="s">
        <v>6792</v>
      </c>
      <c r="I19" s="87"/>
      <c r="J19" s="77">
        <v>3792</v>
      </c>
      <c r="K19" s="187" t="s">
        <v>15877</v>
      </c>
      <c r="L19" s="187">
        <v>1</v>
      </c>
      <c r="M19" s="75">
        <v>2778.99</v>
      </c>
      <c r="N19" s="75">
        <f t="shared" si="1"/>
        <v>2778.99</v>
      </c>
      <c r="O19" s="75">
        <v>0</v>
      </c>
      <c r="P19" s="75"/>
      <c r="Q19" s="75">
        <v>1913.1</v>
      </c>
      <c r="R19" s="88">
        <v>3</v>
      </c>
      <c r="S19" s="88"/>
      <c r="T19" s="82">
        <v>7</v>
      </c>
      <c r="U19" s="74" t="s">
        <v>15068</v>
      </c>
      <c r="V19" s="82"/>
      <c r="W19" s="74" t="s">
        <v>15050</v>
      </c>
    </row>
    <row r="20" spans="1:23" s="76" customFormat="1" ht="25.5" outlineLevel="1" x14ac:dyDescent="0.2">
      <c r="A20" s="71">
        <v>66720</v>
      </c>
      <c r="B20" s="104">
        <f t="shared" si="2"/>
        <v>10</v>
      </c>
      <c r="C20" s="72" t="s">
        <v>7111</v>
      </c>
      <c r="D20" s="77">
        <v>66720</v>
      </c>
      <c r="E20" s="73"/>
      <c r="F20" s="73"/>
      <c r="G20" s="74">
        <v>31048</v>
      </c>
      <c r="H20" s="73" t="s">
        <v>6792</v>
      </c>
      <c r="I20" s="87"/>
      <c r="J20" s="77">
        <v>17077</v>
      </c>
      <c r="K20" s="187" t="s">
        <v>15877</v>
      </c>
      <c r="L20" s="187">
        <v>1</v>
      </c>
      <c r="M20" s="75">
        <v>2689.35</v>
      </c>
      <c r="N20" s="75">
        <f t="shared" si="1"/>
        <v>2689.35</v>
      </c>
      <c r="O20" s="75">
        <v>0</v>
      </c>
      <c r="P20" s="75"/>
      <c r="Q20" s="75">
        <v>1913.1</v>
      </c>
      <c r="R20" s="88">
        <v>3</v>
      </c>
      <c r="S20" s="88"/>
      <c r="T20" s="82">
        <v>7</v>
      </c>
      <c r="U20" s="74" t="s">
        <v>15068</v>
      </c>
      <c r="V20" s="82"/>
      <c r="W20" s="74" t="s">
        <v>15050</v>
      </c>
    </row>
    <row r="21" spans="1:23" s="76" customFormat="1" ht="25.5" outlineLevel="1" x14ac:dyDescent="0.2">
      <c r="A21" s="71">
        <v>66603</v>
      </c>
      <c r="B21" s="104">
        <f t="shared" si="2"/>
        <v>11</v>
      </c>
      <c r="C21" s="72" t="s">
        <v>7111</v>
      </c>
      <c r="D21" s="77">
        <v>66603</v>
      </c>
      <c r="E21" s="73"/>
      <c r="F21" s="73"/>
      <c r="G21" s="74">
        <v>31138</v>
      </c>
      <c r="H21" s="73" t="s">
        <v>6792</v>
      </c>
      <c r="I21" s="87"/>
      <c r="J21" s="77">
        <v>813353</v>
      </c>
      <c r="K21" s="187" t="s">
        <v>15877</v>
      </c>
      <c r="L21" s="187">
        <v>1</v>
      </c>
      <c r="M21" s="75">
        <v>2689.35</v>
      </c>
      <c r="N21" s="75">
        <f t="shared" si="1"/>
        <v>2689.35</v>
      </c>
      <c r="O21" s="75">
        <v>0</v>
      </c>
      <c r="P21" s="75"/>
      <c r="Q21" s="75">
        <v>1913.1</v>
      </c>
      <c r="R21" s="88">
        <v>3</v>
      </c>
      <c r="S21" s="88"/>
      <c r="T21" s="82">
        <v>7</v>
      </c>
      <c r="U21" s="74" t="s">
        <v>15068</v>
      </c>
      <c r="V21" s="82"/>
      <c r="W21" s="74" t="s">
        <v>15050</v>
      </c>
    </row>
    <row r="22" spans="1:23" s="76" customFormat="1" ht="25.5" outlineLevel="1" x14ac:dyDescent="0.2">
      <c r="A22" s="71">
        <v>66673</v>
      </c>
      <c r="B22" s="104">
        <f t="shared" si="2"/>
        <v>12</v>
      </c>
      <c r="C22" s="72" t="s">
        <v>7110</v>
      </c>
      <c r="D22" s="77">
        <v>66673</v>
      </c>
      <c r="E22" s="73"/>
      <c r="F22" s="73"/>
      <c r="G22" s="74">
        <v>32599</v>
      </c>
      <c r="H22" s="73" t="s">
        <v>6792</v>
      </c>
      <c r="I22" s="87"/>
      <c r="J22" s="89">
        <v>831</v>
      </c>
      <c r="K22" s="187" t="s">
        <v>15877</v>
      </c>
      <c r="L22" s="187">
        <v>1</v>
      </c>
      <c r="M22" s="75">
        <v>2868.63</v>
      </c>
      <c r="N22" s="75">
        <f t="shared" si="1"/>
        <v>2868.63</v>
      </c>
      <c r="O22" s="75">
        <v>0</v>
      </c>
      <c r="P22" s="75"/>
      <c r="Q22" s="75">
        <v>2517.2399999999998</v>
      </c>
      <c r="R22" s="88">
        <v>3</v>
      </c>
      <c r="S22" s="88"/>
      <c r="T22" s="82">
        <v>7</v>
      </c>
      <c r="U22" s="74" t="s">
        <v>15068</v>
      </c>
      <c r="V22" s="82"/>
      <c r="W22" s="74" t="s">
        <v>15050</v>
      </c>
    </row>
    <row r="23" spans="1:23" s="76" customFormat="1" ht="25.5" outlineLevel="1" x14ac:dyDescent="0.2">
      <c r="A23" s="71">
        <v>66559</v>
      </c>
      <c r="B23" s="104">
        <f t="shared" si="2"/>
        <v>13</v>
      </c>
      <c r="C23" s="72" t="s">
        <v>7109</v>
      </c>
      <c r="D23" s="77">
        <v>66559</v>
      </c>
      <c r="E23" s="73"/>
      <c r="F23" s="73"/>
      <c r="G23" s="74">
        <v>31747</v>
      </c>
      <c r="H23" s="73" t="s">
        <v>6792</v>
      </c>
      <c r="I23" s="87"/>
      <c r="J23" s="77">
        <v>13410</v>
      </c>
      <c r="K23" s="187" t="s">
        <v>15877</v>
      </c>
      <c r="L23" s="187">
        <v>1</v>
      </c>
      <c r="M23" s="75">
        <v>4706.3500000000004</v>
      </c>
      <c r="N23" s="75">
        <f t="shared" si="1"/>
        <v>4706.3500000000004</v>
      </c>
      <c r="O23" s="75">
        <v>0</v>
      </c>
      <c r="P23" s="75"/>
      <c r="Q23" s="75">
        <v>19292.25</v>
      </c>
      <c r="R23" s="88">
        <v>3</v>
      </c>
      <c r="S23" s="88"/>
      <c r="T23" s="82">
        <v>7</v>
      </c>
      <c r="U23" s="74" t="s">
        <v>15068</v>
      </c>
      <c r="V23" s="82"/>
      <c r="W23" s="74" t="s">
        <v>15050</v>
      </c>
    </row>
    <row r="24" spans="1:23" s="76" customFormat="1" ht="25.5" outlineLevel="1" x14ac:dyDescent="0.2">
      <c r="A24" s="71">
        <v>66854</v>
      </c>
      <c r="B24" s="104">
        <f t="shared" si="2"/>
        <v>14</v>
      </c>
      <c r="C24" s="72" t="s">
        <v>7108</v>
      </c>
      <c r="D24" s="77">
        <v>66854</v>
      </c>
      <c r="E24" s="73"/>
      <c r="F24" s="73"/>
      <c r="G24" s="74">
        <v>29952</v>
      </c>
      <c r="H24" s="73" t="s">
        <v>6792</v>
      </c>
      <c r="I24" s="87"/>
      <c r="J24" s="73" t="s">
        <v>15069</v>
      </c>
      <c r="K24" s="187" t="s">
        <v>15877</v>
      </c>
      <c r="L24" s="187">
        <v>1</v>
      </c>
      <c r="M24" s="75">
        <v>4704.22</v>
      </c>
      <c r="N24" s="75">
        <f t="shared" si="1"/>
        <v>4704.22</v>
      </c>
      <c r="O24" s="75">
        <v>0</v>
      </c>
      <c r="P24" s="75"/>
      <c r="Q24" s="75">
        <v>22618.5</v>
      </c>
      <c r="R24" s="88">
        <v>3</v>
      </c>
      <c r="S24" s="88"/>
      <c r="T24" s="82">
        <v>7</v>
      </c>
      <c r="U24" s="74" t="s">
        <v>15068</v>
      </c>
      <c r="V24" s="82"/>
      <c r="W24" s="74" t="s">
        <v>15050</v>
      </c>
    </row>
    <row r="25" spans="1:23" s="76" customFormat="1" ht="25.5" outlineLevel="1" x14ac:dyDescent="0.2">
      <c r="A25" s="71">
        <v>66265</v>
      </c>
      <c r="B25" s="104">
        <f t="shared" si="2"/>
        <v>15</v>
      </c>
      <c r="C25" s="72" t="s">
        <v>7107</v>
      </c>
      <c r="D25" s="77">
        <v>66265</v>
      </c>
      <c r="E25" s="73"/>
      <c r="F25" s="73"/>
      <c r="G25" s="74">
        <v>31170</v>
      </c>
      <c r="H25" s="73" t="s">
        <v>6792</v>
      </c>
      <c r="I25" s="87"/>
      <c r="J25" s="77">
        <v>8492</v>
      </c>
      <c r="K25" s="187" t="s">
        <v>15877</v>
      </c>
      <c r="L25" s="187">
        <v>1</v>
      </c>
      <c r="M25" s="75">
        <v>6746.85</v>
      </c>
      <c r="N25" s="75">
        <f t="shared" si="1"/>
        <v>6746.85</v>
      </c>
      <c r="O25" s="75">
        <v>0</v>
      </c>
      <c r="P25" s="75"/>
      <c r="Q25" s="75">
        <v>8673</v>
      </c>
      <c r="R25" s="88">
        <v>3</v>
      </c>
      <c r="S25" s="88"/>
      <c r="T25" s="82">
        <v>7</v>
      </c>
      <c r="U25" s="74" t="s">
        <v>15068</v>
      </c>
      <c r="V25" s="82"/>
      <c r="W25" s="74" t="s">
        <v>15050</v>
      </c>
    </row>
    <row r="26" spans="1:23" s="76" customFormat="1" ht="25.5" outlineLevel="1" x14ac:dyDescent="0.2">
      <c r="A26" s="71">
        <v>66837</v>
      </c>
      <c r="B26" s="104">
        <f t="shared" si="2"/>
        <v>16</v>
      </c>
      <c r="C26" s="72" t="s">
        <v>7107</v>
      </c>
      <c r="D26" s="77">
        <v>66837</v>
      </c>
      <c r="E26" s="73"/>
      <c r="F26" s="73"/>
      <c r="G26" s="74">
        <v>32509</v>
      </c>
      <c r="H26" s="73" t="s">
        <v>6792</v>
      </c>
      <c r="I26" s="87"/>
      <c r="J26" s="77">
        <v>1081</v>
      </c>
      <c r="K26" s="187" t="s">
        <v>15877</v>
      </c>
      <c r="L26" s="187">
        <v>1</v>
      </c>
      <c r="M26" s="75">
        <v>6746.85</v>
      </c>
      <c r="N26" s="75">
        <f t="shared" si="1"/>
        <v>6746.85</v>
      </c>
      <c r="O26" s="75">
        <v>0</v>
      </c>
      <c r="P26" s="75"/>
      <c r="Q26" s="75">
        <v>8673</v>
      </c>
      <c r="R26" s="88">
        <v>4</v>
      </c>
      <c r="S26" s="88"/>
      <c r="T26" s="82">
        <v>7</v>
      </c>
      <c r="U26" s="74" t="s">
        <v>15068</v>
      </c>
      <c r="V26" s="82"/>
      <c r="W26" s="74" t="s">
        <v>15050</v>
      </c>
    </row>
    <row r="27" spans="1:23" s="76" customFormat="1" ht="25.5" outlineLevel="1" x14ac:dyDescent="0.2">
      <c r="A27" s="71">
        <v>66582</v>
      </c>
      <c r="B27" s="104">
        <f t="shared" si="2"/>
        <v>17</v>
      </c>
      <c r="C27" s="72" t="s">
        <v>7107</v>
      </c>
      <c r="D27" s="77">
        <v>66582</v>
      </c>
      <c r="E27" s="73"/>
      <c r="F27" s="73"/>
      <c r="G27" s="74">
        <v>30987</v>
      </c>
      <c r="H27" s="73" t="s">
        <v>6792</v>
      </c>
      <c r="I27" s="87"/>
      <c r="J27" s="77">
        <v>5218</v>
      </c>
      <c r="K27" s="187" t="s">
        <v>15877</v>
      </c>
      <c r="L27" s="187">
        <v>1</v>
      </c>
      <c r="M27" s="75">
        <v>6746.84</v>
      </c>
      <c r="N27" s="75">
        <f t="shared" si="1"/>
        <v>6746.84</v>
      </c>
      <c r="O27" s="75">
        <v>0</v>
      </c>
      <c r="P27" s="75"/>
      <c r="Q27" s="75">
        <v>8673</v>
      </c>
      <c r="R27" s="88">
        <v>4</v>
      </c>
      <c r="S27" s="88"/>
      <c r="T27" s="82">
        <v>7</v>
      </c>
      <c r="U27" s="74" t="s">
        <v>15068</v>
      </c>
      <c r="V27" s="82"/>
      <c r="W27" s="74" t="s">
        <v>15050</v>
      </c>
    </row>
    <row r="28" spans="1:23" s="76" customFormat="1" ht="25.5" outlineLevel="1" x14ac:dyDescent="0.2">
      <c r="A28" s="71">
        <v>16755</v>
      </c>
      <c r="B28" s="104">
        <f t="shared" si="2"/>
        <v>18</v>
      </c>
      <c r="C28" s="72" t="s">
        <v>7106</v>
      </c>
      <c r="D28" s="77">
        <v>16755</v>
      </c>
      <c r="E28" s="73"/>
      <c r="F28" s="73"/>
      <c r="G28" s="74">
        <v>30317</v>
      </c>
      <c r="H28" s="73" t="s">
        <v>6792</v>
      </c>
      <c r="I28" s="87"/>
      <c r="J28" s="77">
        <v>2269</v>
      </c>
      <c r="K28" s="187" t="s">
        <v>15877</v>
      </c>
      <c r="L28" s="187">
        <v>1</v>
      </c>
      <c r="M28" s="75">
        <v>1470.6</v>
      </c>
      <c r="N28" s="75">
        <f t="shared" si="1"/>
        <v>1470.6</v>
      </c>
      <c r="O28" s="75">
        <v>0</v>
      </c>
      <c r="P28" s="75"/>
      <c r="Q28" s="75">
        <v>2920</v>
      </c>
      <c r="R28" s="88">
        <v>4</v>
      </c>
      <c r="S28" s="88"/>
      <c r="T28" s="82">
        <v>7</v>
      </c>
      <c r="U28" s="74" t="s">
        <v>15068</v>
      </c>
      <c r="V28" s="82"/>
      <c r="W28" s="74" t="s">
        <v>15050</v>
      </c>
    </row>
    <row r="29" spans="1:23" s="76" customFormat="1" ht="25.5" outlineLevel="1" x14ac:dyDescent="0.2">
      <c r="A29" s="71">
        <v>16858</v>
      </c>
      <c r="B29" s="104">
        <f t="shared" si="2"/>
        <v>19</v>
      </c>
      <c r="C29" s="72" t="s">
        <v>7105</v>
      </c>
      <c r="D29" s="77">
        <v>16858</v>
      </c>
      <c r="E29" s="73"/>
      <c r="F29" s="73"/>
      <c r="G29" s="74">
        <v>30682</v>
      </c>
      <c r="H29" s="73" t="s">
        <v>6792</v>
      </c>
      <c r="I29" s="87"/>
      <c r="J29" s="77">
        <v>1550</v>
      </c>
      <c r="K29" s="187" t="s">
        <v>15877</v>
      </c>
      <c r="L29" s="187">
        <v>1</v>
      </c>
      <c r="M29" s="75">
        <v>3000</v>
      </c>
      <c r="N29" s="75">
        <f t="shared" si="1"/>
        <v>3000</v>
      </c>
      <c r="O29" s="75">
        <v>0</v>
      </c>
      <c r="P29" s="75"/>
      <c r="Q29" s="75">
        <v>1330.37</v>
      </c>
      <c r="R29" s="88">
        <v>4</v>
      </c>
      <c r="S29" s="88"/>
      <c r="T29" s="82">
        <v>7</v>
      </c>
      <c r="U29" s="74" t="s">
        <v>15068</v>
      </c>
      <c r="V29" s="82"/>
      <c r="W29" s="74" t="s">
        <v>15050</v>
      </c>
    </row>
    <row r="30" spans="1:23" s="76" customFormat="1" ht="25.5" outlineLevel="1" x14ac:dyDescent="0.2">
      <c r="A30" s="71">
        <v>66469</v>
      </c>
      <c r="B30" s="104">
        <f t="shared" si="2"/>
        <v>20</v>
      </c>
      <c r="C30" s="72" t="s">
        <v>7105</v>
      </c>
      <c r="D30" s="77">
        <v>66469</v>
      </c>
      <c r="E30" s="73"/>
      <c r="F30" s="73"/>
      <c r="G30" s="74">
        <v>29190</v>
      </c>
      <c r="H30" s="73" t="s">
        <v>6792</v>
      </c>
      <c r="I30" s="87"/>
      <c r="J30" s="77">
        <v>7044</v>
      </c>
      <c r="K30" s="187" t="s">
        <v>15877</v>
      </c>
      <c r="L30" s="187">
        <v>1</v>
      </c>
      <c r="M30" s="75">
        <v>980.54</v>
      </c>
      <c r="N30" s="75">
        <f t="shared" si="1"/>
        <v>980.54</v>
      </c>
      <c r="O30" s="75">
        <v>0</v>
      </c>
      <c r="P30" s="75"/>
      <c r="Q30" s="75">
        <v>1330.37</v>
      </c>
      <c r="R30" s="88">
        <v>4</v>
      </c>
      <c r="S30" s="88"/>
      <c r="T30" s="82">
        <v>7</v>
      </c>
      <c r="U30" s="74" t="s">
        <v>15068</v>
      </c>
      <c r="V30" s="82"/>
      <c r="W30" s="74" t="s">
        <v>15050</v>
      </c>
    </row>
    <row r="31" spans="1:23" s="76" customFormat="1" ht="25.5" outlineLevel="1" x14ac:dyDescent="0.2">
      <c r="A31" s="71">
        <v>66539</v>
      </c>
      <c r="B31" s="104">
        <f t="shared" si="2"/>
        <v>21</v>
      </c>
      <c r="C31" s="72" t="s">
        <v>7104</v>
      </c>
      <c r="D31" s="77">
        <v>66539</v>
      </c>
      <c r="E31" s="73"/>
      <c r="F31" s="73"/>
      <c r="G31" s="74">
        <v>30133</v>
      </c>
      <c r="H31" s="73" t="s">
        <v>6792</v>
      </c>
      <c r="I31" s="87"/>
      <c r="J31" s="77">
        <v>9418</v>
      </c>
      <c r="K31" s="187" t="s">
        <v>15877</v>
      </c>
      <c r="L31" s="187">
        <v>1</v>
      </c>
      <c r="M31" s="75">
        <v>1237.95</v>
      </c>
      <c r="N31" s="75">
        <f t="shared" si="1"/>
        <v>1237.95</v>
      </c>
      <c r="O31" s="75">
        <v>0</v>
      </c>
      <c r="P31" s="75"/>
      <c r="Q31" s="75">
        <v>1996.07</v>
      </c>
      <c r="R31" s="88">
        <v>4</v>
      </c>
      <c r="S31" s="88"/>
      <c r="T31" s="82">
        <v>7</v>
      </c>
      <c r="U31" s="74" t="s">
        <v>15068</v>
      </c>
      <c r="V31" s="82"/>
      <c r="W31" s="74" t="s">
        <v>15050</v>
      </c>
    </row>
    <row r="32" spans="1:23" s="76" customFormat="1" ht="25.5" outlineLevel="1" x14ac:dyDescent="0.2">
      <c r="A32" s="71">
        <v>66279</v>
      </c>
      <c r="B32" s="104">
        <f t="shared" si="2"/>
        <v>22</v>
      </c>
      <c r="C32" s="72" t="s">
        <v>7103</v>
      </c>
      <c r="D32" s="77">
        <v>66279</v>
      </c>
      <c r="E32" s="73"/>
      <c r="F32" s="73"/>
      <c r="G32" s="74">
        <v>31472</v>
      </c>
      <c r="H32" s="73" t="s">
        <v>6792</v>
      </c>
      <c r="I32" s="87"/>
      <c r="J32" s="89">
        <v>555</v>
      </c>
      <c r="K32" s="187" t="s">
        <v>15877</v>
      </c>
      <c r="L32" s="187">
        <v>1</v>
      </c>
      <c r="M32" s="75">
        <v>1434.32</v>
      </c>
      <c r="N32" s="75">
        <f t="shared" si="1"/>
        <v>1434.32</v>
      </c>
      <c r="O32" s="75">
        <v>0</v>
      </c>
      <c r="P32" s="75"/>
      <c r="Q32" s="75">
        <v>2920</v>
      </c>
      <c r="R32" s="88">
        <v>4</v>
      </c>
      <c r="S32" s="88"/>
      <c r="T32" s="82">
        <v>7</v>
      </c>
      <c r="U32" s="74" t="s">
        <v>15068</v>
      </c>
      <c r="V32" s="82"/>
      <c r="W32" s="74" t="s">
        <v>15050</v>
      </c>
    </row>
    <row r="33" spans="1:23" s="76" customFormat="1" ht="25.5" outlineLevel="1" x14ac:dyDescent="0.2">
      <c r="A33" s="71">
        <v>66280</v>
      </c>
      <c r="B33" s="104">
        <f t="shared" si="2"/>
        <v>23</v>
      </c>
      <c r="C33" s="72" t="s">
        <v>7103</v>
      </c>
      <c r="D33" s="77">
        <v>66280</v>
      </c>
      <c r="E33" s="73"/>
      <c r="F33" s="73"/>
      <c r="G33" s="74">
        <v>31535</v>
      </c>
      <c r="H33" s="73" t="s">
        <v>6792</v>
      </c>
      <c r="I33" s="87"/>
      <c r="J33" s="77">
        <v>8438</v>
      </c>
      <c r="K33" s="187" t="s">
        <v>15877</v>
      </c>
      <c r="L33" s="187">
        <v>1</v>
      </c>
      <c r="M33" s="75">
        <v>1434.32</v>
      </c>
      <c r="N33" s="75">
        <f t="shared" si="1"/>
        <v>1434.32</v>
      </c>
      <c r="O33" s="75">
        <v>0</v>
      </c>
      <c r="P33" s="75"/>
      <c r="Q33" s="75">
        <v>2920</v>
      </c>
      <c r="R33" s="88">
        <v>4</v>
      </c>
      <c r="S33" s="88"/>
      <c r="T33" s="82">
        <v>7</v>
      </c>
      <c r="U33" s="74" t="s">
        <v>15068</v>
      </c>
      <c r="V33" s="82"/>
      <c r="W33" s="74" t="s">
        <v>15050</v>
      </c>
    </row>
    <row r="34" spans="1:23" s="76" customFormat="1" ht="25.5" outlineLevel="1" x14ac:dyDescent="0.2">
      <c r="A34" s="71">
        <v>66285</v>
      </c>
      <c r="B34" s="104">
        <f t="shared" si="2"/>
        <v>24</v>
      </c>
      <c r="C34" s="72" t="s">
        <v>7103</v>
      </c>
      <c r="D34" s="77">
        <v>66285</v>
      </c>
      <c r="E34" s="73"/>
      <c r="F34" s="73"/>
      <c r="G34" s="74">
        <v>31656</v>
      </c>
      <c r="H34" s="73" t="s">
        <v>6792</v>
      </c>
      <c r="I34" s="87"/>
      <c r="J34" s="77">
        <v>8832</v>
      </c>
      <c r="K34" s="187" t="s">
        <v>15877</v>
      </c>
      <c r="L34" s="187">
        <v>1</v>
      </c>
      <c r="M34" s="75">
        <v>1434.32</v>
      </c>
      <c r="N34" s="75">
        <f t="shared" si="1"/>
        <v>1434.32</v>
      </c>
      <c r="O34" s="75">
        <v>0</v>
      </c>
      <c r="P34" s="75"/>
      <c r="Q34" s="75">
        <v>2920</v>
      </c>
      <c r="R34" s="88">
        <v>4</v>
      </c>
      <c r="S34" s="88"/>
      <c r="T34" s="82">
        <v>7</v>
      </c>
      <c r="U34" s="74" t="s">
        <v>15068</v>
      </c>
      <c r="V34" s="82"/>
      <c r="W34" s="74" t="s">
        <v>15050</v>
      </c>
    </row>
    <row r="35" spans="1:23" s="76" customFormat="1" ht="25.5" outlineLevel="1" x14ac:dyDescent="0.2">
      <c r="A35" s="71">
        <v>66741</v>
      </c>
      <c r="B35" s="104">
        <f t="shared" si="2"/>
        <v>25</v>
      </c>
      <c r="C35" s="72" t="s">
        <v>7103</v>
      </c>
      <c r="D35" s="77">
        <v>66741</v>
      </c>
      <c r="E35" s="73"/>
      <c r="F35" s="73"/>
      <c r="G35" s="74">
        <v>31533</v>
      </c>
      <c r="H35" s="73" t="s">
        <v>6792</v>
      </c>
      <c r="I35" s="87"/>
      <c r="J35" s="77">
        <v>6006</v>
      </c>
      <c r="K35" s="187" t="s">
        <v>15877</v>
      </c>
      <c r="L35" s="187">
        <v>1</v>
      </c>
      <c r="M35" s="75">
        <v>1434.32</v>
      </c>
      <c r="N35" s="75">
        <f t="shared" si="1"/>
        <v>1434.32</v>
      </c>
      <c r="O35" s="75">
        <v>0</v>
      </c>
      <c r="P35" s="75"/>
      <c r="Q35" s="75">
        <v>2920</v>
      </c>
      <c r="R35" s="88">
        <v>4</v>
      </c>
      <c r="S35" s="88"/>
      <c r="T35" s="82">
        <v>7</v>
      </c>
      <c r="U35" s="74" t="s">
        <v>15068</v>
      </c>
      <c r="V35" s="82"/>
      <c r="W35" s="74" t="s">
        <v>15050</v>
      </c>
    </row>
    <row r="36" spans="1:23" s="76" customFormat="1" ht="25.5" outlineLevel="1" x14ac:dyDescent="0.2">
      <c r="A36" s="71">
        <v>16758</v>
      </c>
      <c r="B36" s="104">
        <f t="shared" si="2"/>
        <v>26</v>
      </c>
      <c r="C36" s="72" t="s">
        <v>7103</v>
      </c>
      <c r="D36" s="77">
        <v>16758</v>
      </c>
      <c r="E36" s="73"/>
      <c r="F36" s="73"/>
      <c r="G36" s="74">
        <v>30317</v>
      </c>
      <c r="H36" s="73" t="s">
        <v>6792</v>
      </c>
      <c r="I36" s="87"/>
      <c r="J36" s="89">
        <v>927</v>
      </c>
      <c r="K36" s="187" t="s">
        <v>15877</v>
      </c>
      <c r="L36" s="187">
        <v>1</v>
      </c>
      <c r="M36" s="75">
        <v>887.91</v>
      </c>
      <c r="N36" s="75">
        <f t="shared" si="1"/>
        <v>887.91</v>
      </c>
      <c r="O36" s="75">
        <v>0</v>
      </c>
      <c r="P36" s="75"/>
      <c r="Q36" s="75">
        <v>2920</v>
      </c>
      <c r="R36" s="88">
        <v>4</v>
      </c>
      <c r="S36" s="88"/>
      <c r="T36" s="82">
        <v>7</v>
      </c>
      <c r="U36" s="74" t="s">
        <v>15068</v>
      </c>
      <c r="V36" s="82"/>
      <c r="W36" s="74" t="s">
        <v>15050</v>
      </c>
    </row>
    <row r="37" spans="1:23" s="76" customFormat="1" ht="25.5" outlineLevel="1" x14ac:dyDescent="0.2">
      <c r="A37" s="71">
        <v>16760</v>
      </c>
      <c r="B37" s="104">
        <f t="shared" si="2"/>
        <v>27</v>
      </c>
      <c r="C37" s="72" t="s">
        <v>7102</v>
      </c>
      <c r="D37" s="77">
        <v>16760</v>
      </c>
      <c r="E37" s="73"/>
      <c r="F37" s="73"/>
      <c r="G37" s="74">
        <v>30317</v>
      </c>
      <c r="H37" s="73" t="s">
        <v>6792</v>
      </c>
      <c r="I37" s="87"/>
      <c r="J37" s="89">
        <v>286</v>
      </c>
      <c r="K37" s="187" t="s">
        <v>15877</v>
      </c>
      <c r="L37" s="187">
        <v>1</v>
      </c>
      <c r="M37" s="75">
        <v>1387.36</v>
      </c>
      <c r="N37" s="75">
        <f t="shared" si="1"/>
        <v>1387.36</v>
      </c>
      <c r="O37" s="75">
        <v>0</v>
      </c>
      <c r="P37" s="75"/>
      <c r="Q37" s="75">
        <v>2920</v>
      </c>
      <c r="R37" s="88">
        <v>4</v>
      </c>
      <c r="S37" s="88"/>
      <c r="T37" s="82">
        <v>7</v>
      </c>
      <c r="U37" s="74" t="s">
        <v>15068</v>
      </c>
      <c r="V37" s="82"/>
      <c r="W37" s="74" t="s">
        <v>15050</v>
      </c>
    </row>
    <row r="38" spans="1:23" s="76" customFormat="1" ht="25.5" outlineLevel="1" x14ac:dyDescent="0.2">
      <c r="A38" s="71">
        <v>66689</v>
      </c>
      <c r="B38" s="104">
        <f t="shared" si="2"/>
        <v>28</v>
      </c>
      <c r="C38" s="72" t="s">
        <v>7101</v>
      </c>
      <c r="D38" s="77">
        <v>66689</v>
      </c>
      <c r="E38" s="73"/>
      <c r="F38" s="73"/>
      <c r="G38" s="74">
        <v>32874</v>
      </c>
      <c r="H38" s="73" t="s">
        <v>6792</v>
      </c>
      <c r="I38" s="87"/>
      <c r="J38" s="77">
        <v>5816</v>
      </c>
      <c r="K38" s="187" t="s">
        <v>15877</v>
      </c>
      <c r="L38" s="187">
        <v>1</v>
      </c>
      <c r="M38" s="75">
        <v>12595.1</v>
      </c>
      <c r="N38" s="75">
        <f t="shared" si="1"/>
        <v>12595.1</v>
      </c>
      <c r="O38" s="75">
        <v>0</v>
      </c>
      <c r="P38" s="75"/>
      <c r="Q38" s="75">
        <v>5638.62</v>
      </c>
      <c r="R38" s="88">
        <v>4</v>
      </c>
      <c r="S38" s="88"/>
      <c r="T38" s="82">
        <v>7</v>
      </c>
      <c r="U38" s="74" t="s">
        <v>15068</v>
      </c>
      <c r="V38" s="82"/>
      <c r="W38" s="74" t="s">
        <v>15050</v>
      </c>
    </row>
    <row r="39" spans="1:23" s="76" customFormat="1" ht="25.5" outlineLevel="1" x14ac:dyDescent="0.2">
      <c r="A39" s="71">
        <v>16685</v>
      </c>
      <c r="B39" s="104">
        <f t="shared" si="2"/>
        <v>29</v>
      </c>
      <c r="C39" s="72" t="s">
        <v>7101</v>
      </c>
      <c r="D39" s="77">
        <v>16685</v>
      </c>
      <c r="E39" s="73"/>
      <c r="F39" s="73"/>
      <c r="G39" s="74">
        <v>27030</v>
      </c>
      <c r="H39" s="73" t="s">
        <v>6792</v>
      </c>
      <c r="I39" s="87"/>
      <c r="J39" s="77">
        <v>8478</v>
      </c>
      <c r="K39" s="187" t="s">
        <v>15877</v>
      </c>
      <c r="L39" s="187">
        <v>1</v>
      </c>
      <c r="M39" s="75">
        <v>975.37</v>
      </c>
      <c r="N39" s="75">
        <f t="shared" si="1"/>
        <v>975.37</v>
      </c>
      <c r="O39" s="75">
        <v>0</v>
      </c>
      <c r="P39" s="75"/>
      <c r="Q39" s="75">
        <v>5638.62</v>
      </c>
      <c r="R39" s="88">
        <v>4</v>
      </c>
      <c r="S39" s="88"/>
      <c r="T39" s="82">
        <v>7</v>
      </c>
      <c r="U39" s="74" t="s">
        <v>15068</v>
      </c>
      <c r="V39" s="82"/>
      <c r="W39" s="74" t="s">
        <v>15050</v>
      </c>
    </row>
    <row r="40" spans="1:23" s="76" customFormat="1" ht="25.5" outlineLevel="1" x14ac:dyDescent="0.2">
      <c r="A40" s="71">
        <v>66382</v>
      </c>
      <c r="B40" s="104">
        <f t="shared" si="2"/>
        <v>30</v>
      </c>
      <c r="C40" s="72" t="s">
        <v>7100</v>
      </c>
      <c r="D40" s="77">
        <v>66382</v>
      </c>
      <c r="E40" s="73"/>
      <c r="F40" s="73"/>
      <c r="G40" s="74">
        <v>28550</v>
      </c>
      <c r="H40" s="73" t="s">
        <v>6792</v>
      </c>
      <c r="I40" s="87"/>
      <c r="J40" s="77">
        <v>1925573</v>
      </c>
      <c r="K40" s="187" t="s">
        <v>15877</v>
      </c>
      <c r="L40" s="187">
        <v>1</v>
      </c>
      <c r="M40" s="75">
        <v>1412.88</v>
      </c>
      <c r="N40" s="75">
        <f t="shared" si="1"/>
        <v>1412.88</v>
      </c>
      <c r="O40" s="75">
        <v>0</v>
      </c>
      <c r="P40" s="75"/>
      <c r="Q40" s="75">
        <v>3020.69</v>
      </c>
      <c r="R40" s="88">
        <v>4</v>
      </c>
      <c r="S40" s="88"/>
      <c r="T40" s="82">
        <v>7</v>
      </c>
      <c r="U40" s="74" t="s">
        <v>15068</v>
      </c>
      <c r="V40" s="82"/>
      <c r="W40" s="74" t="s">
        <v>15050</v>
      </c>
    </row>
    <row r="41" spans="1:23" s="76" customFormat="1" ht="25.5" outlineLevel="1" x14ac:dyDescent="0.2">
      <c r="A41" s="71">
        <v>66313</v>
      </c>
      <c r="B41" s="104">
        <f t="shared" si="2"/>
        <v>31</v>
      </c>
      <c r="C41" s="72" t="s">
        <v>7099</v>
      </c>
      <c r="D41" s="77">
        <v>66313</v>
      </c>
      <c r="E41" s="73"/>
      <c r="F41" s="73"/>
      <c r="G41" s="74">
        <v>32599</v>
      </c>
      <c r="H41" s="73" t="s">
        <v>6792</v>
      </c>
      <c r="I41" s="87"/>
      <c r="J41" s="90">
        <v>475</v>
      </c>
      <c r="K41" s="187" t="s">
        <v>15877</v>
      </c>
      <c r="L41" s="187">
        <v>1</v>
      </c>
      <c r="M41" s="75">
        <v>5916.56</v>
      </c>
      <c r="N41" s="75">
        <f t="shared" si="1"/>
        <v>5916.56</v>
      </c>
      <c r="O41" s="75">
        <v>0</v>
      </c>
      <c r="P41" s="75"/>
      <c r="Q41" s="75">
        <v>4329.66</v>
      </c>
      <c r="R41" s="88">
        <v>4</v>
      </c>
      <c r="S41" s="88"/>
      <c r="T41" s="82">
        <v>7</v>
      </c>
      <c r="U41" s="74" t="s">
        <v>15068</v>
      </c>
      <c r="V41" s="82"/>
      <c r="W41" s="74" t="s">
        <v>15050</v>
      </c>
    </row>
    <row r="42" spans="1:23" s="76" customFormat="1" ht="25.5" outlineLevel="1" x14ac:dyDescent="0.2">
      <c r="A42" s="71">
        <v>66022</v>
      </c>
      <c r="B42" s="104">
        <f t="shared" si="2"/>
        <v>32</v>
      </c>
      <c r="C42" s="72" t="s">
        <v>7098</v>
      </c>
      <c r="D42" s="77">
        <v>66022</v>
      </c>
      <c r="E42" s="73"/>
      <c r="F42" s="73"/>
      <c r="G42" s="74">
        <v>32843</v>
      </c>
      <c r="H42" s="73" t="s">
        <v>6792</v>
      </c>
      <c r="I42" s="87"/>
      <c r="J42" s="77">
        <v>927489</v>
      </c>
      <c r="K42" s="187" t="s">
        <v>15877</v>
      </c>
      <c r="L42" s="187">
        <v>1</v>
      </c>
      <c r="M42" s="75">
        <v>2343.66</v>
      </c>
      <c r="N42" s="75">
        <f t="shared" si="1"/>
        <v>2343.66</v>
      </c>
      <c r="O42" s="75">
        <v>0</v>
      </c>
      <c r="P42" s="75"/>
      <c r="Q42" s="75">
        <v>6645.52</v>
      </c>
      <c r="R42" s="88">
        <v>4</v>
      </c>
      <c r="S42" s="88"/>
      <c r="T42" s="82">
        <v>7</v>
      </c>
      <c r="U42" s="74" t="s">
        <v>15068</v>
      </c>
      <c r="V42" s="82"/>
      <c r="W42" s="74" t="s">
        <v>15050</v>
      </c>
    </row>
    <row r="43" spans="1:23" s="76" customFormat="1" ht="25.5" outlineLevel="1" x14ac:dyDescent="0.2">
      <c r="A43" s="71">
        <v>66023</v>
      </c>
      <c r="B43" s="104">
        <f t="shared" si="2"/>
        <v>33</v>
      </c>
      <c r="C43" s="72" t="s">
        <v>7098</v>
      </c>
      <c r="D43" s="77">
        <v>66023</v>
      </c>
      <c r="E43" s="73"/>
      <c r="F43" s="73"/>
      <c r="G43" s="74">
        <v>33239</v>
      </c>
      <c r="H43" s="73" t="s">
        <v>6792</v>
      </c>
      <c r="I43" s="87"/>
      <c r="J43" s="77">
        <v>195903</v>
      </c>
      <c r="K43" s="187" t="s">
        <v>15877</v>
      </c>
      <c r="L43" s="187">
        <v>1</v>
      </c>
      <c r="M43" s="75">
        <v>2343.66</v>
      </c>
      <c r="N43" s="75">
        <f t="shared" si="1"/>
        <v>2343.66</v>
      </c>
      <c r="O43" s="75">
        <v>0</v>
      </c>
      <c r="P43" s="75"/>
      <c r="Q43" s="75">
        <v>6645.52</v>
      </c>
      <c r="R43" s="88">
        <v>4</v>
      </c>
      <c r="S43" s="88"/>
      <c r="T43" s="82">
        <v>7</v>
      </c>
      <c r="U43" s="74" t="s">
        <v>15068</v>
      </c>
      <c r="V43" s="82"/>
      <c r="W43" s="74" t="s">
        <v>15050</v>
      </c>
    </row>
    <row r="44" spans="1:23" s="76" customFormat="1" ht="25.5" outlineLevel="1" x14ac:dyDescent="0.2">
      <c r="A44" s="71">
        <v>66656</v>
      </c>
      <c r="B44" s="104">
        <f t="shared" si="2"/>
        <v>34</v>
      </c>
      <c r="C44" s="72" t="s">
        <v>7097</v>
      </c>
      <c r="D44" s="77">
        <v>66656</v>
      </c>
      <c r="E44" s="73"/>
      <c r="F44" s="73"/>
      <c r="G44" s="74">
        <v>32599</v>
      </c>
      <c r="H44" s="73" t="s">
        <v>6792</v>
      </c>
      <c r="I44" s="87"/>
      <c r="J44" s="89">
        <v>533</v>
      </c>
      <c r="K44" s="187" t="s">
        <v>15877</v>
      </c>
      <c r="L44" s="187">
        <v>1</v>
      </c>
      <c r="M44" s="75">
        <v>4302.96</v>
      </c>
      <c r="N44" s="75">
        <f t="shared" si="1"/>
        <v>4302.96</v>
      </c>
      <c r="O44" s="75">
        <v>0</v>
      </c>
      <c r="P44" s="75"/>
      <c r="Q44" s="75">
        <v>4746.71</v>
      </c>
      <c r="R44" s="88">
        <v>4</v>
      </c>
      <c r="S44" s="88"/>
      <c r="T44" s="82">
        <v>7</v>
      </c>
      <c r="U44" s="74" t="s">
        <v>15068</v>
      </c>
      <c r="V44" s="82"/>
      <c r="W44" s="74" t="s">
        <v>15050</v>
      </c>
    </row>
    <row r="45" spans="1:23" s="76" customFormat="1" ht="25.5" outlineLevel="1" x14ac:dyDescent="0.2">
      <c r="A45" s="71">
        <v>16859</v>
      </c>
      <c r="B45" s="104">
        <f t="shared" si="2"/>
        <v>35</v>
      </c>
      <c r="C45" s="72" t="s">
        <v>7096</v>
      </c>
      <c r="D45" s="77">
        <v>16859</v>
      </c>
      <c r="E45" s="73"/>
      <c r="F45" s="73"/>
      <c r="G45" s="74">
        <v>30682</v>
      </c>
      <c r="H45" s="73" t="s">
        <v>6792</v>
      </c>
      <c r="I45" s="87"/>
      <c r="J45" s="90">
        <v>7789</v>
      </c>
      <c r="K45" s="187" t="s">
        <v>15877</v>
      </c>
      <c r="L45" s="187">
        <v>1</v>
      </c>
      <c r="M45" s="75">
        <v>3000</v>
      </c>
      <c r="N45" s="75">
        <f t="shared" si="1"/>
        <v>3000</v>
      </c>
      <c r="O45" s="75">
        <v>0</v>
      </c>
      <c r="P45" s="75"/>
      <c r="Q45" s="75">
        <v>3624.42</v>
      </c>
      <c r="R45" s="88">
        <v>4</v>
      </c>
      <c r="S45" s="88"/>
      <c r="T45" s="82">
        <v>7</v>
      </c>
      <c r="U45" s="74" t="s">
        <v>15068</v>
      </c>
      <c r="V45" s="82"/>
      <c r="W45" s="74" t="s">
        <v>15050</v>
      </c>
    </row>
    <row r="46" spans="1:23" s="76" customFormat="1" ht="25.5" outlineLevel="1" x14ac:dyDescent="0.2">
      <c r="A46" s="71">
        <v>66515</v>
      </c>
      <c r="B46" s="104">
        <f t="shared" si="2"/>
        <v>36</v>
      </c>
      <c r="C46" s="72" t="s">
        <v>7096</v>
      </c>
      <c r="D46" s="77">
        <v>66515</v>
      </c>
      <c r="E46" s="73"/>
      <c r="F46" s="73"/>
      <c r="G46" s="74">
        <v>29891</v>
      </c>
      <c r="H46" s="73" t="s">
        <v>6792</v>
      </c>
      <c r="I46" s="87"/>
      <c r="J46" s="77">
        <v>512468</v>
      </c>
      <c r="K46" s="187" t="s">
        <v>15877</v>
      </c>
      <c r="L46" s="187">
        <v>1</v>
      </c>
      <c r="M46" s="75">
        <v>2946.33</v>
      </c>
      <c r="N46" s="75">
        <f t="shared" si="1"/>
        <v>2946.33</v>
      </c>
      <c r="O46" s="75">
        <v>0</v>
      </c>
      <c r="P46" s="75"/>
      <c r="Q46" s="75">
        <v>3624.42</v>
      </c>
      <c r="R46" s="88">
        <v>4</v>
      </c>
      <c r="S46" s="88"/>
      <c r="T46" s="82">
        <v>7</v>
      </c>
      <c r="U46" s="74" t="s">
        <v>15068</v>
      </c>
      <c r="V46" s="82"/>
      <c r="W46" s="74" t="s">
        <v>15050</v>
      </c>
    </row>
    <row r="47" spans="1:23" s="76" customFormat="1" ht="25.5" outlineLevel="1" x14ac:dyDescent="0.2">
      <c r="A47" s="71">
        <v>66415</v>
      </c>
      <c r="B47" s="104">
        <f t="shared" si="2"/>
        <v>37</v>
      </c>
      <c r="C47" s="72" t="s">
        <v>7095</v>
      </c>
      <c r="D47" s="77">
        <v>66415</v>
      </c>
      <c r="E47" s="73"/>
      <c r="F47" s="73"/>
      <c r="G47" s="74">
        <v>28703</v>
      </c>
      <c r="H47" s="73" t="s">
        <v>6792</v>
      </c>
      <c r="I47" s="87"/>
      <c r="J47" s="77">
        <v>10114</v>
      </c>
      <c r="K47" s="187" t="s">
        <v>15877</v>
      </c>
      <c r="L47" s="187">
        <v>1</v>
      </c>
      <c r="M47" s="75">
        <v>1596.56</v>
      </c>
      <c r="N47" s="75">
        <f t="shared" si="1"/>
        <v>1596.56</v>
      </c>
      <c r="O47" s="75">
        <v>0</v>
      </c>
      <c r="P47" s="75"/>
      <c r="Q47" s="75">
        <v>4430.34</v>
      </c>
      <c r="R47" s="88">
        <v>4</v>
      </c>
      <c r="S47" s="88"/>
      <c r="T47" s="82">
        <v>7</v>
      </c>
      <c r="U47" s="74" t="s">
        <v>15068</v>
      </c>
      <c r="V47" s="82"/>
      <c r="W47" s="74" t="s">
        <v>15050</v>
      </c>
    </row>
    <row r="48" spans="1:23" s="76" customFormat="1" ht="25.5" outlineLevel="1" x14ac:dyDescent="0.2">
      <c r="A48" s="71">
        <v>66425</v>
      </c>
      <c r="B48" s="104">
        <f t="shared" si="2"/>
        <v>38</v>
      </c>
      <c r="C48" s="72" t="s">
        <v>7095</v>
      </c>
      <c r="D48" s="77">
        <v>66425</v>
      </c>
      <c r="E48" s="73"/>
      <c r="F48" s="73"/>
      <c r="G48" s="74">
        <v>28795</v>
      </c>
      <c r="H48" s="73" t="s">
        <v>6792</v>
      </c>
      <c r="I48" s="87"/>
      <c r="J48" s="77">
        <v>49150</v>
      </c>
      <c r="K48" s="187" t="s">
        <v>15877</v>
      </c>
      <c r="L48" s="187">
        <v>1</v>
      </c>
      <c r="M48" s="75">
        <v>1596.56</v>
      </c>
      <c r="N48" s="75">
        <f t="shared" si="1"/>
        <v>1596.56</v>
      </c>
      <c r="O48" s="75">
        <v>0</v>
      </c>
      <c r="P48" s="75"/>
      <c r="Q48" s="75">
        <v>4430.34</v>
      </c>
      <c r="R48" s="88">
        <v>4</v>
      </c>
      <c r="S48" s="88"/>
      <c r="T48" s="82">
        <v>7</v>
      </c>
      <c r="U48" s="74" t="s">
        <v>15068</v>
      </c>
      <c r="V48" s="82"/>
      <c r="W48" s="74" t="s">
        <v>15050</v>
      </c>
    </row>
    <row r="49" spans="1:23" s="76" customFormat="1" ht="25.5" outlineLevel="1" x14ac:dyDescent="0.2">
      <c r="A49" s="71">
        <v>66429</v>
      </c>
      <c r="B49" s="104">
        <f t="shared" si="2"/>
        <v>39</v>
      </c>
      <c r="C49" s="72" t="s">
        <v>7095</v>
      </c>
      <c r="D49" s="77">
        <v>66429</v>
      </c>
      <c r="E49" s="73"/>
      <c r="F49" s="73"/>
      <c r="G49" s="74">
        <v>29190</v>
      </c>
      <c r="H49" s="73" t="s">
        <v>6792</v>
      </c>
      <c r="I49" s="87"/>
      <c r="J49" s="77">
        <v>15035</v>
      </c>
      <c r="K49" s="187" t="s">
        <v>15877</v>
      </c>
      <c r="L49" s="187">
        <v>1</v>
      </c>
      <c r="M49" s="75">
        <v>1596.56</v>
      </c>
      <c r="N49" s="75">
        <f t="shared" si="1"/>
        <v>1596.56</v>
      </c>
      <c r="O49" s="75">
        <v>0</v>
      </c>
      <c r="P49" s="75"/>
      <c r="Q49" s="75">
        <v>4430.34</v>
      </c>
      <c r="R49" s="88">
        <v>4</v>
      </c>
      <c r="S49" s="88"/>
      <c r="T49" s="82">
        <v>7</v>
      </c>
      <c r="U49" s="74" t="s">
        <v>15068</v>
      </c>
      <c r="V49" s="82"/>
      <c r="W49" s="74" t="s">
        <v>15050</v>
      </c>
    </row>
    <row r="50" spans="1:23" s="76" customFormat="1" ht="25.5" outlineLevel="1" x14ac:dyDescent="0.2">
      <c r="A50" s="71">
        <v>66428</v>
      </c>
      <c r="B50" s="104">
        <f t="shared" si="2"/>
        <v>40</v>
      </c>
      <c r="C50" s="72" t="s">
        <v>7094</v>
      </c>
      <c r="D50" s="77">
        <v>66428</v>
      </c>
      <c r="E50" s="73"/>
      <c r="F50" s="73"/>
      <c r="G50" s="74">
        <v>28887</v>
      </c>
      <c r="H50" s="73" t="s">
        <v>6792</v>
      </c>
      <c r="I50" s="87"/>
      <c r="J50" s="77">
        <v>1406</v>
      </c>
      <c r="K50" s="187" t="s">
        <v>15877</v>
      </c>
      <c r="L50" s="187">
        <v>1</v>
      </c>
      <c r="M50" s="75">
        <v>1596.56</v>
      </c>
      <c r="N50" s="75">
        <f t="shared" si="1"/>
        <v>1596.56</v>
      </c>
      <c r="O50" s="75">
        <v>0</v>
      </c>
      <c r="P50" s="75"/>
      <c r="Q50" s="75">
        <v>3725.52</v>
      </c>
      <c r="R50" s="88">
        <v>5</v>
      </c>
      <c r="S50" s="88"/>
      <c r="T50" s="82">
        <v>7</v>
      </c>
      <c r="U50" s="74" t="s">
        <v>15068</v>
      </c>
      <c r="V50" s="82"/>
      <c r="W50" s="74" t="s">
        <v>15050</v>
      </c>
    </row>
    <row r="51" spans="1:23" s="76" customFormat="1" ht="25.5" outlineLevel="1" x14ac:dyDescent="0.2">
      <c r="A51" s="71">
        <v>66592</v>
      </c>
      <c r="B51" s="104">
        <f t="shared" si="2"/>
        <v>41</v>
      </c>
      <c r="C51" s="72" t="s">
        <v>7093</v>
      </c>
      <c r="D51" s="77">
        <v>66592</v>
      </c>
      <c r="E51" s="73"/>
      <c r="F51" s="73"/>
      <c r="G51" s="74">
        <v>30864</v>
      </c>
      <c r="H51" s="73" t="s">
        <v>6792</v>
      </c>
      <c r="I51" s="87"/>
      <c r="J51" s="77">
        <v>3856</v>
      </c>
      <c r="K51" s="187" t="s">
        <v>15877</v>
      </c>
      <c r="L51" s="187">
        <v>1</v>
      </c>
      <c r="M51" s="75">
        <v>8356.17</v>
      </c>
      <c r="N51" s="75">
        <f t="shared" si="1"/>
        <v>8356.17</v>
      </c>
      <c r="O51" s="75">
        <v>0</v>
      </c>
      <c r="P51" s="75"/>
      <c r="Q51" s="75">
        <v>4007.45</v>
      </c>
      <c r="R51" s="88">
        <v>5</v>
      </c>
      <c r="S51" s="88"/>
      <c r="T51" s="82">
        <v>7</v>
      </c>
      <c r="U51" s="74" t="s">
        <v>15068</v>
      </c>
      <c r="V51" s="82"/>
      <c r="W51" s="74" t="s">
        <v>15050</v>
      </c>
    </row>
    <row r="52" spans="1:23" s="76" customFormat="1" ht="25.5" outlineLevel="1" x14ac:dyDescent="0.2">
      <c r="A52" s="71">
        <v>66544</v>
      </c>
      <c r="B52" s="104">
        <f t="shared" si="2"/>
        <v>42</v>
      </c>
      <c r="C52" s="72" t="s">
        <v>7092</v>
      </c>
      <c r="D52" s="77">
        <v>66544</v>
      </c>
      <c r="E52" s="73"/>
      <c r="F52" s="73"/>
      <c r="G52" s="74">
        <v>31048</v>
      </c>
      <c r="H52" s="73" t="s">
        <v>6792</v>
      </c>
      <c r="I52" s="87"/>
      <c r="J52" s="77">
        <v>33282</v>
      </c>
      <c r="K52" s="187" t="s">
        <v>15877</v>
      </c>
      <c r="L52" s="187">
        <v>1</v>
      </c>
      <c r="M52" s="75">
        <v>1795.04</v>
      </c>
      <c r="N52" s="75">
        <f t="shared" si="1"/>
        <v>1795.04</v>
      </c>
      <c r="O52" s="75">
        <v>0</v>
      </c>
      <c r="P52" s="75"/>
      <c r="Q52" s="75">
        <v>5739.31</v>
      </c>
      <c r="R52" s="88">
        <v>5</v>
      </c>
      <c r="S52" s="88"/>
      <c r="T52" s="82">
        <v>7</v>
      </c>
      <c r="U52" s="74" t="s">
        <v>15068</v>
      </c>
      <c r="V52" s="82"/>
      <c r="W52" s="74" t="s">
        <v>15050</v>
      </c>
    </row>
    <row r="53" spans="1:23" s="76" customFormat="1" ht="25.5" outlineLevel="1" x14ac:dyDescent="0.2">
      <c r="A53" s="71">
        <v>16886</v>
      </c>
      <c r="B53" s="104">
        <f t="shared" si="2"/>
        <v>43</v>
      </c>
      <c r="C53" s="72" t="s">
        <v>7092</v>
      </c>
      <c r="D53" s="77">
        <v>16886</v>
      </c>
      <c r="E53" s="73"/>
      <c r="F53" s="73"/>
      <c r="G53" s="74">
        <v>30682</v>
      </c>
      <c r="H53" s="73" t="s">
        <v>6792</v>
      </c>
      <c r="I53" s="87"/>
      <c r="J53" s="77">
        <v>3655</v>
      </c>
      <c r="K53" s="187" t="s">
        <v>15877</v>
      </c>
      <c r="L53" s="187">
        <v>1</v>
      </c>
      <c r="M53" s="75">
        <v>3500</v>
      </c>
      <c r="N53" s="75">
        <f t="shared" si="1"/>
        <v>3500</v>
      </c>
      <c r="O53" s="75">
        <v>0</v>
      </c>
      <c r="P53" s="75"/>
      <c r="Q53" s="75">
        <v>5739.31</v>
      </c>
      <c r="R53" s="88">
        <v>5</v>
      </c>
      <c r="S53" s="88"/>
      <c r="T53" s="82">
        <v>7</v>
      </c>
      <c r="U53" s="74" t="s">
        <v>15068</v>
      </c>
      <c r="V53" s="82"/>
      <c r="W53" s="74" t="s">
        <v>15050</v>
      </c>
    </row>
    <row r="54" spans="1:23" s="76" customFormat="1" ht="25.5" outlineLevel="1" x14ac:dyDescent="0.2">
      <c r="A54" s="71">
        <v>16885</v>
      </c>
      <c r="B54" s="104">
        <f t="shared" si="2"/>
        <v>44</v>
      </c>
      <c r="C54" s="72" t="s">
        <v>7092</v>
      </c>
      <c r="D54" s="77">
        <v>16885</v>
      </c>
      <c r="E54" s="73"/>
      <c r="F54" s="73"/>
      <c r="G54" s="74">
        <v>30682</v>
      </c>
      <c r="H54" s="73" t="s">
        <v>6792</v>
      </c>
      <c r="I54" s="87"/>
      <c r="J54" s="77">
        <v>2872</v>
      </c>
      <c r="K54" s="187" t="s">
        <v>15877</v>
      </c>
      <c r="L54" s="187">
        <v>1</v>
      </c>
      <c r="M54" s="75">
        <v>3500</v>
      </c>
      <c r="N54" s="75">
        <f t="shared" si="1"/>
        <v>3500</v>
      </c>
      <c r="O54" s="75">
        <v>0</v>
      </c>
      <c r="P54" s="75"/>
      <c r="Q54" s="75">
        <v>5739.31</v>
      </c>
      <c r="R54" s="88">
        <v>5</v>
      </c>
      <c r="S54" s="88"/>
      <c r="T54" s="82">
        <v>7</v>
      </c>
      <c r="U54" s="74" t="s">
        <v>15068</v>
      </c>
      <c r="V54" s="82"/>
      <c r="W54" s="74" t="s">
        <v>15050</v>
      </c>
    </row>
    <row r="55" spans="1:23" s="76" customFormat="1" ht="25.5" outlineLevel="1" x14ac:dyDescent="0.2">
      <c r="A55" s="71">
        <v>66834</v>
      </c>
      <c r="B55" s="104">
        <f t="shared" si="2"/>
        <v>45</v>
      </c>
      <c r="C55" s="72" t="s">
        <v>7091</v>
      </c>
      <c r="D55" s="77">
        <v>66834</v>
      </c>
      <c r="E55" s="73"/>
      <c r="F55" s="73"/>
      <c r="G55" s="74">
        <v>30803</v>
      </c>
      <c r="H55" s="73" t="s">
        <v>6792</v>
      </c>
      <c r="I55" s="87"/>
      <c r="J55" s="77">
        <v>8324</v>
      </c>
      <c r="K55" s="187" t="s">
        <v>15877</v>
      </c>
      <c r="L55" s="187">
        <v>1</v>
      </c>
      <c r="M55" s="75">
        <v>6808.74</v>
      </c>
      <c r="N55" s="75">
        <f t="shared" si="1"/>
        <v>6808.74</v>
      </c>
      <c r="O55" s="75">
        <v>0</v>
      </c>
      <c r="P55" s="75"/>
      <c r="Q55" s="75">
        <v>11881.38</v>
      </c>
      <c r="R55" s="88">
        <v>5</v>
      </c>
      <c r="S55" s="88"/>
      <c r="T55" s="82">
        <v>7</v>
      </c>
      <c r="U55" s="74" t="s">
        <v>15068</v>
      </c>
      <c r="V55" s="82"/>
      <c r="W55" s="74" t="s">
        <v>15050</v>
      </c>
    </row>
    <row r="56" spans="1:23" s="76" customFormat="1" ht="25.5" outlineLevel="1" x14ac:dyDescent="0.2">
      <c r="A56" s="71">
        <v>16887</v>
      </c>
      <c r="B56" s="104">
        <f t="shared" si="2"/>
        <v>46</v>
      </c>
      <c r="C56" s="72" t="s">
        <v>7091</v>
      </c>
      <c r="D56" s="77">
        <v>16887</v>
      </c>
      <c r="E56" s="73"/>
      <c r="F56" s="73"/>
      <c r="G56" s="74">
        <v>30682</v>
      </c>
      <c r="H56" s="73" t="s">
        <v>6792</v>
      </c>
      <c r="I56" s="87"/>
      <c r="J56" s="77">
        <v>8324</v>
      </c>
      <c r="K56" s="187" t="s">
        <v>15877</v>
      </c>
      <c r="L56" s="187">
        <v>1</v>
      </c>
      <c r="M56" s="75">
        <v>3500</v>
      </c>
      <c r="N56" s="75">
        <f t="shared" si="1"/>
        <v>3500</v>
      </c>
      <c r="O56" s="75">
        <v>0</v>
      </c>
      <c r="P56" s="75"/>
      <c r="Q56" s="75">
        <v>11881.38</v>
      </c>
      <c r="R56" s="88">
        <v>5</v>
      </c>
      <c r="S56" s="88"/>
      <c r="T56" s="82">
        <v>7</v>
      </c>
      <c r="U56" s="74" t="s">
        <v>15068</v>
      </c>
      <c r="V56" s="82"/>
      <c r="W56" s="74" t="s">
        <v>15050</v>
      </c>
    </row>
    <row r="57" spans="1:23" s="76" customFormat="1" ht="25.5" outlineLevel="1" x14ac:dyDescent="0.2">
      <c r="A57" s="71">
        <v>66766</v>
      </c>
      <c r="B57" s="104">
        <f t="shared" si="2"/>
        <v>47</v>
      </c>
      <c r="C57" s="72" t="s">
        <v>7090</v>
      </c>
      <c r="D57" s="77">
        <v>66766</v>
      </c>
      <c r="E57" s="73"/>
      <c r="F57" s="73"/>
      <c r="G57" s="74">
        <v>32509</v>
      </c>
      <c r="H57" s="73" t="s">
        <v>6792</v>
      </c>
      <c r="I57" s="87"/>
      <c r="J57" s="77">
        <v>278</v>
      </c>
      <c r="K57" s="187" t="s">
        <v>15877</v>
      </c>
      <c r="L57" s="187">
        <v>1</v>
      </c>
      <c r="M57" s="75">
        <v>4347.7700000000004</v>
      </c>
      <c r="N57" s="75">
        <f t="shared" si="1"/>
        <v>4347.7700000000004</v>
      </c>
      <c r="O57" s="75">
        <v>0</v>
      </c>
      <c r="P57" s="75"/>
      <c r="Q57" s="75">
        <v>4833.1000000000004</v>
      </c>
      <c r="R57" s="88">
        <v>5</v>
      </c>
      <c r="S57" s="88"/>
      <c r="T57" s="82">
        <v>7</v>
      </c>
      <c r="U57" s="74" t="s">
        <v>15068</v>
      </c>
      <c r="V57" s="82"/>
      <c r="W57" s="74" t="s">
        <v>15050</v>
      </c>
    </row>
    <row r="58" spans="1:23" s="76" customFormat="1" ht="25.5" outlineLevel="1" x14ac:dyDescent="0.2">
      <c r="A58" s="71">
        <v>65627</v>
      </c>
      <c r="B58" s="104">
        <f t="shared" si="2"/>
        <v>48</v>
      </c>
      <c r="C58" s="72" t="s">
        <v>7089</v>
      </c>
      <c r="D58" s="77">
        <v>65627</v>
      </c>
      <c r="E58" s="73"/>
      <c r="F58" s="73"/>
      <c r="G58" s="74">
        <v>31199</v>
      </c>
      <c r="H58" s="73" t="s">
        <v>6792</v>
      </c>
      <c r="I58" s="87"/>
      <c r="J58" s="77">
        <v>2807</v>
      </c>
      <c r="K58" s="187" t="s">
        <v>15877</v>
      </c>
      <c r="L58" s="187">
        <v>1</v>
      </c>
      <c r="M58" s="75">
        <v>3020.79</v>
      </c>
      <c r="N58" s="75">
        <f t="shared" si="1"/>
        <v>3020.79</v>
      </c>
      <c r="O58" s="75">
        <v>0</v>
      </c>
      <c r="P58" s="75"/>
      <c r="Q58" s="75">
        <v>3624.83</v>
      </c>
      <c r="R58" s="88">
        <v>5</v>
      </c>
      <c r="S58" s="88"/>
      <c r="T58" s="82">
        <v>7</v>
      </c>
      <c r="U58" s="74" t="s">
        <v>15068</v>
      </c>
      <c r="V58" s="82"/>
      <c r="W58" s="74" t="s">
        <v>15050</v>
      </c>
    </row>
    <row r="59" spans="1:23" s="76" customFormat="1" ht="25.5" outlineLevel="1" x14ac:dyDescent="0.2">
      <c r="A59" s="71">
        <v>66769</v>
      </c>
      <c r="B59" s="104">
        <f t="shared" si="2"/>
        <v>49</v>
      </c>
      <c r="C59" s="72" t="s">
        <v>7089</v>
      </c>
      <c r="D59" s="77">
        <v>66769</v>
      </c>
      <c r="E59" s="73"/>
      <c r="F59" s="73"/>
      <c r="G59" s="74">
        <v>32509</v>
      </c>
      <c r="H59" s="73" t="s">
        <v>6792</v>
      </c>
      <c r="I59" s="87"/>
      <c r="J59" s="77">
        <v>4035</v>
      </c>
      <c r="K59" s="187" t="s">
        <v>15877</v>
      </c>
      <c r="L59" s="187">
        <v>1</v>
      </c>
      <c r="M59" s="75">
        <v>34513.25</v>
      </c>
      <c r="N59" s="75">
        <f t="shared" si="1"/>
        <v>34513.25</v>
      </c>
      <c r="O59" s="75">
        <v>0</v>
      </c>
      <c r="P59" s="75"/>
      <c r="Q59" s="75">
        <v>3624.83</v>
      </c>
      <c r="R59" s="88">
        <v>5</v>
      </c>
      <c r="S59" s="88"/>
      <c r="T59" s="82">
        <v>7</v>
      </c>
      <c r="U59" s="74" t="s">
        <v>15068</v>
      </c>
      <c r="V59" s="82"/>
      <c r="W59" s="74" t="s">
        <v>15050</v>
      </c>
    </row>
    <row r="60" spans="1:23" s="76" customFormat="1" ht="25.5" outlineLevel="1" x14ac:dyDescent="0.2">
      <c r="A60" s="71">
        <v>66498</v>
      </c>
      <c r="B60" s="104">
        <f t="shared" si="2"/>
        <v>50</v>
      </c>
      <c r="C60" s="72" t="s">
        <v>7088</v>
      </c>
      <c r="D60" s="77">
        <v>66498</v>
      </c>
      <c r="E60" s="73"/>
      <c r="F60" s="73"/>
      <c r="G60" s="74">
        <v>29891</v>
      </c>
      <c r="H60" s="73" t="s">
        <v>6792</v>
      </c>
      <c r="I60" s="87"/>
      <c r="J60" s="77">
        <v>90196</v>
      </c>
      <c r="K60" s="187" t="s">
        <v>15877</v>
      </c>
      <c r="L60" s="187">
        <v>1</v>
      </c>
      <c r="M60" s="75">
        <v>1237.95</v>
      </c>
      <c r="N60" s="75">
        <f t="shared" si="1"/>
        <v>1237.95</v>
      </c>
      <c r="O60" s="75">
        <v>0</v>
      </c>
      <c r="P60" s="75"/>
      <c r="Q60" s="75">
        <v>2517.2399999999998</v>
      </c>
      <c r="R60" s="88">
        <v>5</v>
      </c>
      <c r="S60" s="88"/>
      <c r="T60" s="82">
        <v>7</v>
      </c>
      <c r="U60" s="74" t="s">
        <v>15068</v>
      </c>
      <c r="V60" s="82"/>
      <c r="W60" s="74" t="s">
        <v>15050</v>
      </c>
    </row>
    <row r="61" spans="1:23" s="76" customFormat="1" ht="25.5" outlineLevel="1" x14ac:dyDescent="0.2">
      <c r="A61" s="71">
        <v>66452</v>
      </c>
      <c r="B61" s="104">
        <f t="shared" si="2"/>
        <v>51</v>
      </c>
      <c r="C61" s="72" t="s">
        <v>7088</v>
      </c>
      <c r="D61" s="77">
        <v>66452</v>
      </c>
      <c r="E61" s="73"/>
      <c r="F61" s="73"/>
      <c r="G61" s="74">
        <v>29190</v>
      </c>
      <c r="H61" s="73" t="s">
        <v>6792</v>
      </c>
      <c r="I61" s="87"/>
      <c r="J61" s="77">
        <v>11860</v>
      </c>
      <c r="K61" s="187" t="s">
        <v>15877</v>
      </c>
      <c r="L61" s="187">
        <v>1</v>
      </c>
      <c r="M61" s="75">
        <v>1130.31</v>
      </c>
      <c r="N61" s="75">
        <f t="shared" si="1"/>
        <v>1130.31</v>
      </c>
      <c r="O61" s="75">
        <v>0</v>
      </c>
      <c r="P61" s="75"/>
      <c r="Q61" s="75">
        <v>2517.2399999999998</v>
      </c>
      <c r="R61" s="88">
        <v>5</v>
      </c>
      <c r="S61" s="88"/>
      <c r="T61" s="82">
        <v>7</v>
      </c>
      <c r="U61" s="74" t="s">
        <v>15068</v>
      </c>
      <c r="V61" s="82"/>
      <c r="W61" s="74" t="s">
        <v>15050</v>
      </c>
    </row>
    <row r="62" spans="1:23" s="76" customFormat="1" ht="25.5" outlineLevel="1" x14ac:dyDescent="0.2">
      <c r="A62" s="71">
        <v>66453</v>
      </c>
      <c r="B62" s="104">
        <f t="shared" si="2"/>
        <v>52</v>
      </c>
      <c r="C62" s="72" t="s">
        <v>7087</v>
      </c>
      <c r="D62" s="77">
        <v>66453</v>
      </c>
      <c r="E62" s="73"/>
      <c r="F62" s="73"/>
      <c r="G62" s="74">
        <v>29190</v>
      </c>
      <c r="H62" s="73" t="s">
        <v>6792</v>
      </c>
      <c r="I62" s="87"/>
      <c r="J62" s="77">
        <v>91128</v>
      </c>
      <c r="K62" s="187" t="s">
        <v>15877</v>
      </c>
      <c r="L62" s="187">
        <v>1</v>
      </c>
      <c r="M62" s="75">
        <v>3560.46</v>
      </c>
      <c r="N62" s="75">
        <f t="shared" si="1"/>
        <v>3560.46</v>
      </c>
      <c r="O62" s="75">
        <v>0</v>
      </c>
      <c r="P62" s="75"/>
      <c r="Q62" s="75">
        <v>4656.62</v>
      </c>
      <c r="R62" s="88">
        <v>5</v>
      </c>
      <c r="S62" s="88"/>
      <c r="T62" s="82">
        <v>7</v>
      </c>
      <c r="U62" s="74" t="s">
        <v>15068</v>
      </c>
      <c r="V62" s="82"/>
      <c r="W62" s="74" t="s">
        <v>15050</v>
      </c>
    </row>
    <row r="63" spans="1:23" s="76" customFormat="1" ht="25.5" outlineLevel="1" x14ac:dyDescent="0.2">
      <c r="A63" s="71">
        <v>66448</v>
      </c>
      <c r="B63" s="104">
        <f t="shared" si="2"/>
        <v>53</v>
      </c>
      <c r="C63" s="72" t="s">
        <v>7087</v>
      </c>
      <c r="D63" s="77">
        <v>66448</v>
      </c>
      <c r="E63" s="73"/>
      <c r="F63" s="73"/>
      <c r="G63" s="74">
        <v>29190</v>
      </c>
      <c r="H63" s="73" t="s">
        <v>6792</v>
      </c>
      <c r="I63" s="87"/>
      <c r="J63" s="90">
        <v>3108</v>
      </c>
      <c r="K63" s="187" t="s">
        <v>15877</v>
      </c>
      <c r="L63" s="187">
        <v>1</v>
      </c>
      <c r="M63" s="75">
        <v>3560.46</v>
      </c>
      <c r="N63" s="75">
        <f t="shared" si="1"/>
        <v>3560.46</v>
      </c>
      <c r="O63" s="75">
        <v>0</v>
      </c>
      <c r="P63" s="75"/>
      <c r="Q63" s="75">
        <v>4656.62</v>
      </c>
      <c r="R63" s="88">
        <v>5</v>
      </c>
      <c r="S63" s="88"/>
      <c r="T63" s="82">
        <v>7</v>
      </c>
      <c r="U63" s="74" t="s">
        <v>15068</v>
      </c>
      <c r="V63" s="82"/>
      <c r="W63" s="74" t="s">
        <v>15050</v>
      </c>
    </row>
    <row r="64" spans="1:23" s="76" customFormat="1" ht="25.5" outlineLevel="1" x14ac:dyDescent="0.2">
      <c r="A64" s="71">
        <v>66384</v>
      </c>
      <c r="B64" s="104">
        <f t="shared" si="2"/>
        <v>54</v>
      </c>
      <c r="C64" s="72" t="s">
        <v>7086</v>
      </c>
      <c r="D64" s="77">
        <v>66384</v>
      </c>
      <c r="E64" s="73"/>
      <c r="F64" s="73"/>
      <c r="G64" s="74">
        <v>27760</v>
      </c>
      <c r="H64" s="73" t="s">
        <v>6792</v>
      </c>
      <c r="I64" s="87"/>
      <c r="J64" s="77">
        <v>5686</v>
      </c>
      <c r="K64" s="187" t="s">
        <v>15877</v>
      </c>
      <c r="L64" s="187">
        <v>1</v>
      </c>
      <c r="M64" s="75">
        <v>1921.52</v>
      </c>
      <c r="N64" s="75">
        <f t="shared" si="1"/>
        <v>1921.52</v>
      </c>
      <c r="O64" s="75">
        <v>0</v>
      </c>
      <c r="P64" s="75"/>
      <c r="Q64" s="75">
        <v>3322.76</v>
      </c>
      <c r="R64" s="88">
        <v>5</v>
      </c>
      <c r="S64" s="88"/>
      <c r="T64" s="82">
        <v>7</v>
      </c>
      <c r="U64" s="74" t="s">
        <v>15068</v>
      </c>
      <c r="V64" s="82"/>
      <c r="W64" s="74" t="s">
        <v>15050</v>
      </c>
    </row>
    <row r="65" spans="1:23" s="76" customFormat="1" ht="25.5" outlineLevel="1" x14ac:dyDescent="0.2">
      <c r="A65" s="71">
        <v>66499</v>
      </c>
      <c r="B65" s="104">
        <f t="shared" si="2"/>
        <v>55</v>
      </c>
      <c r="C65" s="72" t="s">
        <v>7086</v>
      </c>
      <c r="D65" s="77">
        <v>66499</v>
      </c>
      <c r="E65" s="73"/>
      <c r="F65" s="73"/>
      <c r="G65" s="74">
        <v>29891</v>
      </c>
      <c r="H65" s="73" t="s">
        <v>6792</v>
      </c>
      <c r="I65" s="87"/>
      <c r="J65" s="77">
        <v>3132</v>
      </c>
      <c r="K65" s="187" t="s">
        <v>15877</v>
      </c>
      <c r="L65" s="187">
        <v>1</v>
      </c>
      <c r="M65" s="75">
        <v>2104.52</v>
      </c>
      <c r="N65" s="75">
        <f t="shared" si="1"/>
        <v>2104.52</v>
      </c>
      <c r="O65" s="75">
        <v>0</v>
      </c>
      <c r="P65" s="75"/>
      <c r="Q65" s="75">
        <v>3322.76</v>
      </c>
      <c r="R65" s="88">
        <v>5</v>
      </c>
      <c r="S65" s="88"/>
      <c r="T65" s="82">
        <v>7</v>
      </c>
      <c r="U65" s="74" t="s">
        <v>15068</v>
      </c>
      <c r="V65" s="82"/>
      <c r="W65" s="74" t="s">
        <v>15050</v>
      </c>
    </row>
    <row r="66" spans="1:23" s="76" customFormat="1" ht="25.5" outlineLevel="1" x14ac:dyDescent="0.2">
      <c r="A66" s="71">
        <v>66461</v>
      </c>
      <c r="B66" s="104">
        <f t="shared" si="2"/>
        <v>56</v>
      </c>
      <c r="C66" s="72" t="s">
        <v>7086</v>
      </c>
      <c r="D66" s="77">
        <v>66461</v>
      </c>
      <c r="E66" s="73"/>
      <c r="F66" s="73"/>
      <c r="G66" s="74">
        <v>29190</v>
      </c>
      <c r="H66" s="73" t="s">
        <v>6792</v>
      </c>
      <c r="I66" s="87"/>
      <c r="J66" s="77">
        <v>3859</v>
      </c>
      <c r="K66" s="187" t="s">
        <v>15877</v>
      </c>
      <c r="L66" s="187">
        <v>1</v>
      </c>
      <c r="M66" s="75">
        <v>1921.52</v>
      </c>
      <c r="N66" s="75">
        <f t="shared" si="1"/>
        <v>1921.52</v>
      </c>
      <c r="O66" s="75">
        <v>0</v>
      </c>
      <c r="P66" s="75"/>
      <c r="Q66" s="75">
        <v>3322.76</v>
      </c>
      <c r="R66" s="88">
        <v>5</v>
      </c>
      <c r="S66" s="88"/>
      <c r="T66" s="82">
        <v>7</v>
      </c>
      <c r="U66" s="74" t="s">
        <v>15068</v>
      </c>
      <c r="V66" s="82"/>
      <c r="W66" s="74" t="s">
        <v>15050</v>
      </c>
    </row>
    <row r="67" spans="1:23" s="76" customFormat="1" ht="25.5" outlineLevel="1" x14ac:dyDescent="0.2">
      <c r="A67" s="71">
        <v>66433</v>
      </c>
      <c r="B67" s="104">
        <f t="shared" si="2"/>
        <v>57</v>
      </c>
      <c r="C67" s="72" t="s">
        <v>7086</v>
      </c>
      <c r="D67" s="77">
        <v>66433</v>
      </c>
      <c r="E67" s="73"/>
      <c r="F67" s="73"/>
      <c r="G67" s="74">
        <v>28915</v>
      </c>
      <c r="H67" s="73" t="s">
        <v>6792</v>
      </c>
      <c r="I67" s="87"/>
      <c r="J67" s="77">
        <v>117139</v>
      </c>
      <c r="K67" s="187" t="s">
        <v>15877</v>
      </c>
      <c r="L67" s="187">
        <v>1</v>
      </c>
      <c r="M67" s="75">
        <v>6075.39</v>
      </c>
      <c r="N67" s="75">
        <f t="shared" si="1"/>
        <v>6075.39</v>
      </c>
      <c r="O67" s="75">
        <v>0</v>
      </c>
      <c r="P67" s="75"/>
      <c r="Q67" s="75">
        <v>3322.76</v>
      </c>
      <c r="R67" s="88">
        <v>5</v>
      </c>
      <c r="S67" s="88"/>
      <c r="T67" s="82">
        <v>7</v>
      </c>
      <c r="U67" s="74" t="s">
        <v>15068</v>
      </c>
      <c r="V67" s="82"/>
      <c r="W67" s="74" t="s">
        <v>15050</v>
      </c>
    </row>
    <row r="68" spans="1:23" s="76" customFormat="1" ht="25.5" outlineLevel="1" x14ac:dyDescent="0.2">
      <c r="A68" s="71">
        <v>16888</v>
      </c>
      <c r="B68" s="104">
        <f t="shared" si="2"/>
        <v>58</v>
      </c>
      <c r="C68" s="72" t="s">
        <v>7086</v>
      </c>
      <c r="D68" s="77">
        <v>16888</v>
      </c>
      <c r="E68" s="73"/>
      <c r="F68" s="73"/>
      <c r="G68" s="74">
        <v>30682</v>
      </c>
      <c r="H68" s="73" t="s">
        <v>6792</v>
      </c>
      <c r="I68" s="87"/>
      <c r="J68" s="77">
        <v>119264</v>
      </c>
      <c r="K68" s="187" t="s">
        <v>15877</v>
      </c>
      <c r="L68" s="187">
        <v>1</v>
      </c>
      <c r="M68" s="75">
        <v>3500</v>
      </c>
      <c r="N68" s="75">
        <f t="shared" si="1"/>
        <v>3500</v>
      </c>
      <c r="O68" s="75">
        <v>0</v>
      </c>
      <c r="P68" s="75"/>
      <c r="Q68" s="75">
        <v>3322.76</v>
      </c>
      <c r="R68" s="88">
        <v>5</v>
      </c>
      <c r="S68" s="88"/>
      <c r="T68" s="82">
        <v>7</v>
      </c>
      <c r="U68" s="74" t="s">
        <v>15068</v>
      </c>
      <c r="V68" s="82"/>
      <c r="W68" s="74" t="s">
        <v>15050</v>
      </c>
    </row>
    <row r="69" spans="1:23" s="76" customFormat="1" ht="25.5" outlineLevel="1" x14ac:dyDescent="0.2">
      <c r="A69" s="71">
        <v>16889</v>
      </c>
      <c r="B69" s="104">
        <f t="shared" si="2"/>
        <v>59</v>
      </c>
      <c r="C69" s="72" t="s">
        <v>7085</v>
      </c>
      <c r="D69" s="77">
        <v>16889</v>
      </c>
      <c r="E69" s="73"/>
      <c r="F69" s="73"/>
      <c r="G69" s="74">
        <v>30682</v>
      </c>
      <c r="H69" s="73" t="s">
        <v>6792</v>
      </c>
      <c r="I69" s="87"/>
      <c r="J69" s="77">
        <v>786</v>
      </c>
      <c r="K69" s="187" t="s">
        <v>15877</v>
      </c>
      <c r="L69" s="187">
        <v>1</v>
      </c>
      <c r="M69" s="75">
        <v>3500</v>
      </c>
      <c r="N69" s="75">
        <f t="shared" si="1"/>
        <v>3500</v>
      </c>
      <c r="O69" s="75">
        <v>0</v>
      </c>
      <c r="P69" s="75"/>
      <c r="Q69" s="75">
        <v>5840</v>
      </c>
      <c r="R69" s="88">
        <v>5</v>
      </c>
      <c r="S69" s="88"/>
      <c r="T69" s="82">
        <v>7</v>
      </c>
      <c r="U69" s="74" t="s">
        <v>15068</v>
      </c>
      <c r="V69" s="82"/>
      <c r="W69" s="74" t="s">
        <v>15050</v>
      </c>
    </row>
    <row r="70" spans="1:23" s="76" customFormat="1" ht="25.5" outlineLevel="1" x14ac:dyDescent="0.2">
      <c r="A70" s="71">
        <v>16890</v>
      </c>
      <c r="B70" s="104">
        <f t="shared" si="2"/>
        <v>60</v>
      </c>
      <c r="C70" s="72" t="s">
        <v>7085</v>
      </c>
      <c r="D70" s="77">
        <v>16890</v>
      </c>
      <c r="E70" s="73"/>
      <c r="F70" s="73"/>
      <c r="G70" s="74">
        <v>30682</v>
      </c>
      <c r="H70" s="73" t="s">
        <v>6792</v>
      </c>
      <c r="I70" s="87"/>
      <c r="J70" s="77">
        <v>991</v>
      </c>
      <c r="K70" s="187" t="s">
        <v>15877</v>
      </c>
      <c r="L70" s="187">
        <v>1</v>
      </c>
      <c r="M70" s="75">
        <v>3500</v>
      </c>
      <c r="N70" s="75">
        <f t="shared" si="1"/>
        <v>3500</v>
      </c>
      <c r="O70" s="75">
        <v>0</v>
      </c>
      <c r="P70" s="75"/>
      <c r="Q70" s="75">
        <v>5840</v>
      </c>
      <c r="R70" s="88">
        <v>6</v>
      </c>
      <c r="S70" s="88"/>
      <c r="T70" s="82">
        <v>7</v>
      </c>
      <c r="U70" s="74" t="s">
        <v>15068</v>
      </c>
      <c r="V70" s="82"/>
      <c r="W70" s="74" t="s">
        <v>15050</v>
      </c>
    </row>
    <row r="71" spans="1:23" s="76" customFormat="1" ht="25.5" outlineLevel="1" x14ac:dyDescent="0.2">
      <c r="A71" s="71">
        <v>66294</v>
      </c>
      <c r="B71" s="104">
        <f t="shared" si="2"/>
        <v>61</v>
      </c>
      <c r="C71" s="72" t="s">
        <v>7084</v>
      </c>
      <c r="D71" s="77">
        <v>66294</v>
      </c>
      <c r="E71" s="73"/>
      <c r="F71" s="73"/>
      <c r="G71" s="74">
        <v>31898</v>
      </c>
      <c r="H71" s="73" t="s">
        <v>6792</v>
      </c>
      <c r="I71" s="87"/>
      <c r="J71" s="77">
        <v>221</v>
      </c>
      <c r="K71" s="187" t="s">
        <v>15877</v>
      </c>
      <c r="L71" s="187">
        <v>1</v>
      </c>
      <c r="M71" s="75">
        <v>8516.26</v>
      </c>
      <c r="N71" s="75">
        <f t="shared" si="1"/>
        <v>8516.26</v>
      </c>
      <c r="O71" s="75">
        <v>0</v>
      </c>
      <c r="P71" s="75"/>
      <c r="Q71" s="75">
        <v>11881.38</v>
      </c>
      <c r="R71" s="88">
        <v>6</v>
      </c>
      <c r="S71" s="88"/>
      <c r="T71" s="82">
        <v>7</v>
      </c>
      <c r="U71" s="74" t="s">
        <v>15068</v>
      </c>
      <c r="V71" s="82"/>
      <c r="W71" s="74" t="s">
        <v>15050</v>
      </c>
    </row>
    <row r="72" spans="1:23" s="76" customFormat="1" ht="25.5" outlineLevel="1" x14ac:dyDescent="0.2">
      <c r="A72" s="71">
        <v>66679</v>
      </c>
      <c r="B72" s="104">
        <f t="shared" si="2"/>
        <v>62</v>
      </c>
      <c r="C72" s="72" t="s">
        <v>7084</v>
      </c>
      <c r="D72" s="77">
        <v>66679</v>
      </c>
      <c r="E72" s="73"/>
      <c r="F72" s="73"/>
      <c r="G72" s="74">
        <v>32660</v>
      </c>
      <c r="H72" s="73" t="s">
        <v>6792</v>
      </c>
      <c r="I72" s="87"/>
      <c r="J72" s="77">
        <v>919</v>
      </c>
      <c r="K72" s="187" t="s">
        <v>15877</v>
      </c>
      <c r="L72" s="187">
        <v>1</v>
      </c>
      <c r="M72" s="75">
        <v>8516.25</v>
      </c>
      <c r="N72" s="75">
        <f t="shared" si="1"/>
        <v>8516.25</v>
      </c>
      <c r="O72" s="75">
        <v>0</v>
      </c>
      <c r="P72" s="75"/>
      <c r="Q72" s="75">
        <v>11881.38</v>
      </c>
      <c r="R72" s="88">
        <v>6</v>
      </c>
      <c r="S72" s="88"/>
      <c r="T72" s="82">
        <v>7</v>
      </c>
      <c r="U72" s="74" t="s">
        <v>15068</v>
      </c>
      <c r="V72" s="82"/>
      <c r="W72" s="74" t="s">
        <v>15050</v>
      </c>
    </row>
    <row r="73" spans="1:23" s="76" customFormat="1" ht="25.5" outlineLevel="1" x14ac:dyDescent="0.2">
      <c r="A73" s="71">
        <v>66308</v>
      </c>
      <c r="B73" s="104">
        <f t="shared" si="2"/>
        <v>63</v>
      </c>
      <c r="C73" s="72" t="s">
        <v>7083</v>
      </c>
      <c r="D73" s="77">
        <v>66308</v>
      </c>
      <c r="E73" s="73"/>
      <c r="F73" s="73"/>
      <c r="G73" s="74">
        <v>32721</v>
      </c>
      <c r="H73" s="73" t="s">
        <v>6792</v>
      </c>
      <c r="I73" s="87"/>
      <c r="J73" s="77">
        <v>591118</v>
      </c>
      <c r="K73" s="187" t="s">
        <v>15877</v>
      </c>
      <c r="L73" s="187">
        <v>1</v>
      </c>
      <c r="M73" s="75">
        <v>8740.3700000000008</v>
      </c>
      <c r="N73" s="75">
        <f t="shared" si="1"/>
        <v>8740.3700000000008</v>
      </c>
      <c r="O73" s="75">
        <v>0</v>
      </c>
      <c r="P73" s="75"/>
      <c r="Q73" s="75">
        <v>7249.66</v>
      </c>
      <c r="R73" s="88">
        <v>6</v>
      </c>
      <c r="S73" s="88"/>
      <c r="T73" s="82">
        <v>7</v>
      </c>
      <c r="U73" s="74" t="s">
        <v>15068</v>
      </c>
      <c r="V73" s="82"/>
      <c r="W73" s="74" t="s">
        <v>15050</v>
      </c>
    </row>
    <row r="74" spans="1:23" s="76" customFormat="1" ht="25.5" outlineLevel="1" x14ac:dyDescent="0.2">
      <c r="A74" s="71">
        <v>16799</v>
      </c>
      <c r="B74" s="104">
        <f t="shared" si="2"/>
        <v>64</v>
      </c>
      <c r="C74" s="72" t="s">
        <v>7082</v>
      </c>
      <c r="D74" s="77">
        <v>16799</v>
      </c>
      <c r="E74" s="73"/>
      <c r="F74" s="73"/>
      <c r="G74" s="74">
        <v>31260</v>
      </c>
      <c r="H74" s="73" t="s">
        <v>6792</v>
      </c>
      <c r="I74" s="87"/>
      <c r="J74" s="77">
        <v>89419</v>
      </c>
      <c r="K74" s="187" t="s">
        <v>15877</v>
      </c>
      <c r="L74" s="187">
        <v>1</v>
      </c>
      <c r="M74" s="75">
        <v>4855.76</v>
      </c>
      <c r="N74" s="75">
        <f t="shared" si="1"/>
        <v>4855.76</v>
      </c>
      <c r="O74" s="75">
        <v>0</v>
      </c>
      <c r="P74" s="75"/>
      <c r="Q74" s="75">
        <v>8457.93</v>
      </c>
      <c r="R74" s="88">
        <v>6</v>
      </c>
      <c r="S74" s="88"/>
      <c r="T74" s="82">
        <v>7</v>
      </c>
      <c r="U74" s="74" t="s">
        <v>15068</v>
      </c>
      <c r="V74" s="82"/>
      <c r="W74" s="74" t="s">
        <v>15050</v>
      </c>
    </row>
    <row r="75" spans="1:23" s="76" customFormat="1" ht="25.5" outlineLevel="1" x14ac:dyDescent="0.2">
      <c r="A75" s="71">
        <v>66830</v>
      </c>
      <c r="B75" s="104">
        <f t="shared" si="2"/>
        <v>65</v>
      </c>
      <c r="C75" s="72" t="s">
        <v>7081</v>
      </c>
      <c r="D75" s="77">
        <v>66830</v>
      </c>
      <c r="E75" s="73"/>
      <c r="F75" s="73"/>
      <c r="G75" s="74">
        <v>32203</v>
      </c>
      <c r="H75" s="73" t="s">
        <v>6792</v>
      </c>
      <c r="I75" s="87"/>
      <c r="J75" s="77">
        <v>9507</v>
      </c>
      <c r="K75" s="187" t="s">
        <v>15877</v>
      </c>
      <c r="L75" s="187">
        <v>1</v>
      </c>
      <c r="M75" s="75">
        <v>5109.75</v>
      </c>
      <c r="N75" s="75">
        <f t="shared" ref="N75:N138" si="3">M75-O75</f>
        <v>5109.75</v>
      </c>
      <c r="O75" s="75">
        <v>0</v>
      </c>
      <c r="P75" s="75"/>
      <c r="Q75" s="75">
        <v>8699.59</v>
      </c>
      <c r="R75" s="88">
        <v>6</v>
      </c>
      <c r="S75" s="88"/>
      <c r="T75" s="82">
        <v>7</v>
      </c>
      <c r="U75" s="74" t="s">
        <v>15068</v>
      </c>
      <c r="V75" s="82"/>
      <c r="W75" s="74" t="s">
        <v>15050</v>
      </c>
    </row>
    <row r="76" spans="1:23" s="76" customFormat="1" ht="25.5" outlineLevel="1" x14ac:dyDescent="0.2">
      <c r="A76" s="71">
        <v>16769</v>
      </c>
      <c r="B76" s="104">
        <f t="shared" si="2"/>
        <v>66</v>
      </c>
      <c r="C76" s="72" t="s">
        <v>7081</v>
      </c>
      <c r="D76" s="77">
        <v>16769</v>
      </c>
      <c r="E76" s="73"/>
      <c r="F76" s="73"/>
      <c r="G76" s="74">
        <v>30317</v>
      </c>
      <c r="H76" s="73" t="s">
        <v>6792</v>
      </c>
      <c r="I76" s="87"/>
      <c r="J76" s="77">
        <v>214102</v>
      </c>
      <c r="K76" s="187" t="s">
        <v>15877</v>
      </c>
      <c r="L76" s="187">
        <v>1</v>
      </c>
      <c r="M76" s="75">
        <v>3163.18</v>
      </c>
      <c r="N76" s="75">
        <f t="shared" si="3"/>
        <v>3163.18</v>
      </c>
      <c r="O76" s="75">
        <v>0</v>
      </c>
      <c r="P76" s="75"/>
      <c r="Q76" s="75">
        <v>8699.59</v>
      </c>
      <c r="R76" s="88">
        <v>6</v>
      </c>
      <c r="S76" s="88"/>
      <c r="T76" s="82">
        <v>7</v>
      </c>
      <c r="U76" s="74" t="s">
        <v>15068</v>
      </c>
      <c r="V76" s="82"/>
      <c r="W76" s="74" t="s">
        <v>15050</v>
      </c>
    </row>
    <row r="77" spans="1:23" s="76" customFormat="1" ht="25.5" outlineLevel="1" x14ac:dyDescent="0.2">
      <c r="A77" s="71">
        <v>16779</v>
      </c>
      <c r="B77" s="104">
        <f t="shared" ref="B77:B140" si="4">B76+1</f>
        <v>67</v>
      </c>
      <c r="C77" s="72" t="s">
        <v>7081</v>
      </c>
      <c r="D77" s="77">
        <v>16779</v>
      </c>
      <c r="E77" s="73"/>
      <c r="F77" s="73"/>
      <c r="G77" s="74">
        <v>30682</v>
      </c>
      <c r="H77" s="73" t="s">
        <v>6792</v>
      </c>
      <c r="I77" s="87"/>
      <c r="J77" s="77">
        <v>12584</v>
      </c>
      <c r="K77" s="187" t="s">
        <v>15877</v>
      </c>
      <c r="L77" s="187">
        <v>1</v>
      </c>
      <c r="M77" s="75">
        <v>3163.18</v>
      </c>
      <c r="N77" s="75">
        <f t="shared" si="3"/>
        <v>3163.18</v>
      </c>
      <c r="O77" s="75">
        <v>0</v>
      </c>
      <c r="P77" s="75"/>
      <c r="Q77" s="75">
        <v>8699.59</v>
      </c>
      <c r="R77" s="88">
        <v>6</v>
      </c>
      <c r="S77" s="88"/>
      <c r="T77" s="82">
        <v>7</v>
      </c>
      <c r="U77" s="74" t="s">
        <v>15068</v>
      </c>
      <c r="V77" s="82"/>
      <c r="W77" s="74" t="s">
        <v>15050</v>
      </c>
    </row>
    <row r="78" spans="1:23" s="76" customFormat="1" ht="25.5" outlineLevel="1" x14ac:dyDescent="0.2">
      <c r="A78" s="71">
        <v>66743</v>
      </c>
      <c r="B78" s="104">
        <f t="shared" si="4"/>
        <v>68</v>
      </c>
      <c r="C78" s="72" t="s">
        <v>7081</v>
      </c>
      <c r="D78" s="77">
        <v>66743</v>
      </c>
      <c r="E78" s="73"/>
      <c r="F78" s="73"/>
      <c r="G78" s="74">
        <v>31168</v>
      </c>
      <c r="H78" s="73" t="s">
        <v>6792</v>
      </c>
      <c r="I78" s="87"/>
      <c r="J78" s="77">
        <v>9526</v>
      </c>
      <c r="K78" s="187" t="s">
        <v>15877</v>
      </c>
      <c r="L78" s="187">
        <v>1</v>
      </c>
      <c r="M78" s="75">
        <v>5109.75</v>
      </c>
      <c r="N78" s="75">
        <f t="shared" si="3"/>
        <v>5109.75</v>
      </c>
      <c r="O78" s="75">
        <v>0</v>
      </c>
      <c r="P78" s="75"/>
      <c r="Q78" s="75">
        <v>8699.59</v>
      </c>
      <c r="R78" s="88">
        <v>6</v>
      </c>
      <c r="S78" s="88"/>
      <c r="T78" s="82">
        <v>7</v>
      </c>
      <c r="U78" s="74" t="s">
        <v>15068</v>
      </c>
      <c r="V78" s="82"/>
      <c r="W78" s="74" t="s">
        <v>15050</v>
      </c>
    </row>
    <row r="79" spans="1:23" s="76" customFormat="1" ht="25.5" outlineLevel="1" x14ac:dyDescent="0.2">
      <c r="A79" s="71">
        <v>16823</v>
      </c>
      <c r="B79" s="104">
        <f t="shared" si="4"/>
        <v>69</v>
      </c>
      <c r="C79" s="72" t="s">
        <v>7080</v>
      </c>
      <c r="D79" s="77">
        <v>16823</v>
      </c>
      <c r="E79" s="73"/>
      <c r="F79" s="73"/>
      <c r="G79" s="74">
        <v>31321</v>
      </c>
      <c r="H79" s="73" t="s">
        <v>6792</v>
      </c>
      <c r="I79" s="87"/>
      <c r="J79" s="77">
        <v>3275</v>
      </c>
      <c r="K79" s="187" t="s">
        <v>15877</v>
      </c>
      <c r="L79" s="187">
        <v>1</v>
      </c>
      <c r="M79" s="75">
        <v>1609.34</v>
      </c>
      <c r="N79" s="75">
        <f t="shared" si="3"/>
        <v>1609.34</v>
      </c>
      <c r="O79" s="75">
        <v>0</v>
      </c>
      <c r="P79" s="75"/>
      <c r="Q79" s="75">
        <v>10874.48</v>
      </c>
      <c r="R79" s="88">
        <v>6</v>
      </c>
      <c r="S79" s="88"/>
      <c r="T79" s="82">
        <v>7</v>
      </c>
      <c r="U79" s="74" t="s">
        <v>15068</v>
      </c>
      <c r="V79" s="82"/>
      <c r="W79" s="74" t="s">
        <v>15050</v>
      </c>
    </row>
    <row r="80" spans="1:23" s="76" customFormat="1" ht="25.5" outlineLevel="1" x14ac:dyDescent="0.2">
      <c r="A80" s="71">
        <v>66419</v>
      </c>
      <c r="B80" s="104">
        <f t="shared" si="4"/>
        <v>70</v>
      </c>
      <c r="C80" s="72" t="s">
        <v>7080</v>
      </c>
      <c r="D80" s="77">
        <v>66419</v>
      </c>
      <c r="E80" s="73"/>
      <c r="F80" s="73"/>
      <c r="G80" s="74">
        <v>28703</v>
      </c>
      <c r="H80" s="73" t="s">
        <v>6792</v>
      </c>
      <c r="I80" s="87"/>
      <c r="J80" s="77">
        <v>20106</v>
      </c>
      <c r="K80" s="187" t="s">
        <v>15877</v>
      </c>
      <c r="L80" s="187">
        <v>1</v>
      </c>
      <c r="M80" s="75">
        <v>1582.43</v>
      </c>
      <c r="N80" s="75">
        <f t="shared" si="3"/>
        <v>1582.43</v>
      </c>
      <c r="O80" s="75">
        <v>0</v>
      </c>
      <c r="P80" s="75"/>
      <c r="Q80" s="75">
        <v>10874.48</v>
      </c>
      <c r="R80" s="88">
        <v>7</v>
      </c>
      <c r="S80" s="88"/>
      <c r="T80" s="82">
        <v>7</v>
      </c>
      <c r="U80" s="74" t="s">
        <v>15068</v>
      </c>
      <c r="V80" s="82"/>
      <c r="W80" s="74" t="s">
        <v>15050</v>
      </c>
    </row>
    <row r="81" spans="1:23" s="76" customFormat="1" ht="25.5" outlineLevel="1" x14ac:dyDescent="0.2">
      <c r="A81" s="71">
        <v>16891</v>
      </c>
      <c r="B81" s="104">
        <f t="shared" si="4"/>
        <v>71</v>
      </c>
      <c r="C81" s="72" t="s">
        <v>7080</v>
      </c>
      <c r="D81" s="77">
        <v>16891</v>
      </c>
      <c r="E81" s="73"/>
      <c r="F81" s="73"/>
      <c r="G81" s="74">
        <v>30682</v>
      </c>
      <c r="H81" s="73" t="s">
        <v>6792</v>
      </c>
      <c r="I81" s="87"/>
      <c r="J81" s="77">
        <v>14129</v>
      </c>
      <c r="K81" s="187" t="s">
        <v>15877</v>
      </c>
      <c r="L81" s="187">
        <v>1</v>
      </c>
      <c r="M81" s="75">
        <v>3500</v>
      </c>
      <c r="N81" s="75">
        <f t="shared" si="3"/>
        <v>3500</v>
      </c>
      <c r="O81" s="75">
        <v>0</v>
      </c>
      <c r="P81" s="75"/>
      <c r="Q81" s="75">
        <v>10874.48</v>
      </c>
      <c r="R81" s="88">
        <v>7</v>
      </c>
      <c r="S81" s="88"/>
      <c r="T81" s="82">
        <v>7</v>
      </c>
      <c r="U81" s="74" t="s">
        <v>15068</v>
      </c>
      <c r="V81" s="82"/>
      <c r="W81" s="74" t="s">
        <v>15050</v>
      </c>
    </row>
    <row r="82" spans="1:23" s="76" customFormat="1" ht="25.5" outlineLevel="1" x14ac:dyDescent="0.2">
      <c r="A82" s="71">
        <v>16826</v>
      </c>
      <c r="B82" s="104">
        <f t="shared" si="4"/>
        <v>72</v>
      </c>
      <c r="C82" s="72" t="s">
        <v>7079</v>
      </c>
      <c r="D82" s="77">
        <v>16826</v>
      </c>
      <c r="E82" s="73"/>
      <c r="F82" s="73"/>
      <c r="G82" s="74">
        <v>30682</v>
      </c>
      <c r="H82" s="73" t="s">
        <v>6792</v>
      </c>
      <c r="I82" s="87"/>
      <c r="J82" s="77">
        <v>9069</v>
      </c>
      <c r="K82" s="187" t="s">
        <v>15877</v>
      </c>
      <c r="L82" s="187">
        <v>1</v>
      </c>
      <c r="M82" s="75">
        <v>2107.2600000000002</v>
      </c>
      <c r="N82" s="75">
        <f t="shared" si="3"/>
        <v>2107.2600000000002</v>
      </c>
      <c r="O82" s="75">
        <v>0</v>
      </c>
      <c r="P82" s="75"/>
      <c r="Q82" s="75">
        <v>4349.79</v>
      </c>
      <c r="R82" s="88">
        <v>7</v>
      </c>
      <c r="S82" s="88"/>
      <c r="T82" s="82">
        <v>7</v>
      </c>
      <c r="U82" s="74" t="s">
        <v>15068</v>
      </c>
      <c r="V82" s="82"/>
      <c r="W82" s="74" t="s">
        <v>15050</v>
      </c>
    </row>
    <row r="83" spans="1:23" s="76" customFormat="1" ht="25.5" outlineLevel="1" x14ac:dyDescent="0.2">
      <c r="A83" s="71">
        <v>16716</v>
      </c>
      <c r="B83" s="104">
        <f t="shared" si="4"/>
        <v>73</v>
      </c>
      <c r="C83" s="72" t="s">
        <v>7078</v>
      </c>
      <c r="D83" s="77">
        <v>16716</v>
      </c>
      <c r="E83" s="73"/>
      <c r="F83" s="73"/>
      <c r="G83" s="74">
        <v>29587</v>
      </c>
      <c r="H83" s="73" t="s">
        <v>6792</v>
      </c>
      <c r="I83" s="87"/>
      <c r="J83" s="77">
        <v>703107</v>
      </c>
      <c r="K83" s="187" t="s">
        <v>15877</v>
      </c>
      <c r="L83" s="187">
        <v>1</v>
      </c>
      <c r="M83" s="75">
        <v>860.16</v>
      </c>
      <c r="N83" s="75">
        <f t="shared" si="3"/>
        <v>860.16</v>
      </c>
      <c r="O83" s="75">
        <v>0</v>
      </c>
      <c r="P83" s="75"/>
      <c r="Q83" s="75">
        <v>7974.62</v>
      </c>
      <c r="R83" s="88">
        <v>7</v>
      </c>
      <c r="S83" s="88"/>
      <c r="T83" s="82">
        <v>7</v>
      </c>
      <c r="U83" s="74" t="s">
        <v>15068</v>
      </c>
      <c r="V83" s="82"/>
      <c r="W83" s="74" t="s">
        <v>15050</v>
      </c>
    </row>
    <row r="84" spans="1:23" s="76" customFormat="1" ht="25.5" outlineLevel="1" x14ac:dyDescent="0.2">
      <c r="A84" s="71">
        <v>16791</v>
      </c>
      <c r="B84" s="104">
        <f t="shared" si="4"/>
        <v>74</v>
      </c>
      <c r="C84" s="72" t="s">
        <v>7077</v>
      </c>
      <c r="D84" s="77">
        <v>16791</v>
      </c>
      <c r="E84" s="73"/>
      <c r="F84" s="73"/>
      <c r="G84" s="74">
        <v>31260</v>
      </c>
      <c r="H84" s="73" t="s">
        <v>6792</v>
      </c>
      <c r="I84" s="87"/>
      <c r="J84" s="77">
        <v>22022</v>
      </c>
      <c r="K84" s="187" t="s">
        <v>15877</v>
      </c>
      <c r="L84" s="187">
        <v>1</v>
      </c>
      <c r="M84" s="75">
        <v>9156.58</v>
      </c>
      <c r="N84" s="75">
        <f t="shared" si="3"/>
        <v>9156.58</v>
      </c>
      <c r="O84" s="75">
        <v>0</v>
      </c>
      <c r="P84" s="75"/>
      <c r="Q84" s="75">
        <v>19151.169999999998</v>
      </c>
      <c r="R84" s="88">
        <v>7</v>
      </c>
      <c r="S84" s="88"/>
      <c r="T84" s="82">
        <v>7</v>
      </c>
      <c r="U84" s="74" t="s">
        <v>15068</v>
      </c>
      <c r="V84" s="82"/>
      <c r="W84" s="74" t="s">
        <v>15050</v>
      </c>
    </row>
    <row r="85" spans="1:23" s="76" customFormat="1" ht="25.5" outlineLevel="1" x14ac:dyDescent="0.2">
      <c r="A85" s="71">
        <v>66281</v>
      </c>
      <c r="B85" s="104">
        <f t="shared" si="4"/>
        <v>75</v>
      </c>
      <c r="C85" s="72" t="s">
        <v>7076</v>
      </c>
      <c r="D85" s="77">
        <v>66281</v>
      </c>
      <c r="E85" s="73"/>
      <c r="F85" s="73"/>
      <c r="G85" s="74">
        <v>31533</v>
      </c>
      <c r="H85" s="73" t="s">
        <v>6792</v>
      </c>
      <c r="I85" s="87"/>
      <c r="J85" s="77">
        <v>509071</v>
      </c>
      <c r="K85" s="187" t="s">
        <v>15877</v>
      </c>
      <c r="L85" s="187">
        <v>1</v>
      </c>
      <c r="M85" s="75">
        <v>11205.6</v>
      </c>
      <c r="N85" s="75">
        <f t="shared" si="3"/>
        <v>11205.6</v>
      </c>
      <c r="O85" s="75">
        <v>0</v>
      </c>
      <c r="P85" s="75"/>
      <c r="Q85" s="75">
        <v>4833.1000000000004</v>
      </c>
      <c r="R85" s="88">
        <v>7</v>
      </c>
      <c r="S85" s="88"/>
      <c r="T85" s="82">
        <v>7</v>
      </c>
      <c r="U85" s="74" t="s">
        <v>15068</v>
      </c>
      <c r="V85" s="82"/>
      <c r="W85" s="74" t="s">
        <v>15050</v>
      </c>
    </row>
    <row r="86" spans="1:23" s="76" customFormat="1" ht="25.5" outlineLevel="1" x14ac:dyDescent="0.2">
      <c r="A86" s="71">
        <v>66306</v>
      </c>
      <c r="B86" s="104">
        <f t="shared" si="4"/>
        <v>76</v>
      </c>
      <c r="C86" s="72" t="s">
        <v>7076</v>
      </c>
      <c r="D86" s="77">
        <v>66306</v>
      </c>
      <c r="E86" s="73"/>
      <c r="F86" s="73"/>
      <c r="G86" s="74">
        <v>32721</v>
      </c>
      <c r="H86" s="73" t="s">
        <v>6792</v>
      </c>
      <c r="I86" s="87"/>
      <c r="J86" s="77">
        <v>8610039</v>
      </c>
      <c r="K86" s="187" t="s">
        <v>15877</v>
      </c>
      <c r="L86" s="187">
        <v>1</v>
      </c>
      <c r="M86" s="75">
        <v>11205.6</v>
      </c>
      <c r="N86" s="75">
        <f t="shared" si="3"/>
        <v>11205.6</v>
      </c>
      <c r="O86" s="75">
        <v>0</v>
      </c>
      <c r="P86" s="75"/>
      <c r="Q86" s="75">
        <v>4833.1000000000004</v>
      </c>
      <c r="R86" s="88">
        <v>7</v>
      </c>
      <c r="S86" s="88"/>
      <c r="T86" s="82">
        <v>7</v>
      </c>
      <c r="U86" s="74" t="s">
        <v>15068</v>
      </c>
      <c r="V86" s="82"/>
      <c r="W86" s="74" t="s">
        <v>15050</v>
      </c>
    </row>
    <row r="87" spans="1:23" s="76" customFormat="1" ht="25.5" outlineLevel="1" x14ac:dyDescent="0.2">
      <c r="A87" s="71">
        <v>16781</v>
      </c>
      <c r="B87" s="104">
        <f t="shared" si="4"/>
        <v>77</v>
      </c>
      <c r="C87" s="72" t="s">
        <v>7076</v>
      </c>
      <c r="D87" s="77">
        <v>16781</v>
      </c>
      <c r="E87" s="73"/>
      <c r="F87" s="73"/>
      <c r="G87" s="74">
        <v>31017</v>
      </c>
      <c r="H87" s="73" t="s">
        <v>6792</v>
      </c>
      <c r="I87" s="87"/>
      <c r="J87" s="77">
        <v>405051</v>
      </c>
      <c r="K87" s="187" t="s">
        <v>15877</v>
      </c>
      <c r="L87" s="187">
        <v>1</v>
      </c>
      <c r="M87" s="75">
        <v>3468.4</v>
      </c>
      <c r="N87" s="75">
        <f t="shared" si="3"/>
        <v>3468.4</v>
      </c>
      <c r="O87" s="75">
        <v>0</v>
      </c>
      <c r="P87" s="75"/>
      <c r="Q87" s="75">
        <v>4833.1000000000004</v>
      </c>
      <c r="R87" s="88">
        <v>7</v>
      </c>
      <c r="S87" s="88"/>
      <c r="T87" s="82">
        <v>7</v>
      </c>
      <c r="U87" s="74" t="s">
        <v>15068</v>
      </c>
      <c r="V87" s="82"/>
      <c r="W87" s="74" t="s">
        <v>15050</v>
      </c>
    </row>
    <row r="88" spans="1:23" s="76" customFormat="1" ht="25.5" outlineLevel="1" x14ac:dyDescent="0.2">
      <c r="A88" s="71">
        <v>16780</v>
      </c>
      <c r="B88" s="104">
        <f t="shared" si="4"/>
        <v>78</v>
      </c>
      <c r="C88" s="72" t="s">
        <v>7076</v>
      </c>
      <c r="D88" s="77">
        <v>16780</v>
      </c>
      <c r="E88" s="73"/>
      <c r="F88" s="73"/>
      <c r="G88" s="74">
        <v>31017</v>
      </c>
      <c r="H88" s="73" t="s">
        <v>6792</v>
      </c>
      <c r="I88" s="87"/>
      <c r="J88" s="77">
        <v>405060</v>
      </c>
      <c r="K88" s="187" t="s">
        <v>15877</v>
      </c>
      <c r="L88" s="187">
        <v>1</v>
      </c>
      <c r="M88" s="75">
        <v>3468.4</v>
      </c>
      <c r="N88" s="75">
        <f t="shared" si="3"/>
        <v>3468.4</v>
      </c>
      <c r="O88" s="75">
        <v>0</v>
      </c>
      <c r="P88" s="75"/>
      <c r="Q88" s="75">
        <v>4833.1000000000004</v>
      </c>
      <c r="R88" s="88">
        <v>7</v>
      </c>
      <c r="S88" s="88"/>
      <c r="T88" s="82">
        <v>7</v>
      </c>
      <c r="U88" s="74" t="s">
        <v>15068</v>
      </c>
      <c r="V88" s="82"/>
      <c r="W88" s="74" t="s">
        <v>15050</v>
      </c>
    </row>
    <row r="89" spans="1:23" s="76" customFormat="1" ht="25.5" outlineLevel="1" x14ac:dyDescent="0.2">
      <c r="A89" s="71">
        <v>66675</v>
      </c>
      <c r="B89" s="104">
        <f t="shared" si="4"/>
        <v>79</v>
      </c>
      <c r="C89" s="72" t="s">
        <v>7075</v>
      </c>
      <c r="D89" s="77">
        <v>66675</v>
      </c>
      <c r="E89" s="73"/>
      <c r="F89" s="73"/>
      <c r="G89" s="74">
        <v>32660</v>
      </c>
      <c r="H89" s="73" t="s">
        <v>6792</v>
      </c>
      <c r="I89" s="87"/>
      <c r="J89" s="77">
        <v>10980</v>
      </c>
      <c r="K89" s="187" t="s">
        <v>15877</v>
      </c>
      <c r="L89" s="187">
        <v>1</v>
      </c>
      <c r="M89" s="75">
        <v>8068.03</v>
      </c>
      <c r="N89" s="75">
        <f t="shared" si="3"/>
        <v>8068.03</v>
      </c>
      <c r="O89" s="75">
        <v>0</v>
      </c>
      <c r="P89" s="75"/>
      <c r="Q89" s="75">
        <v>5437.24</v>
      </c>
      <c r="R89" s="88">
        <v>7</v>
      </c>
      <c r="S89" s="88"/>
      <c r="T89" s="82">
        <v>7</v>
      </c>
      <c r="U89" s="74" t="s">
        <v>15068</v>
      </c>
      <c r="V89" s="82"/>
      <c r="W89" s="74" t="s">
        <v>15050</v>
      </c>
    </row>
    <row r="90" spans="1:23" s="76" customFormat="1" ht="25.5" outlineLevel="1" x14ac:dyDescent="0.2">
      <c r="A90" s="71">
        <v>66724</v>
      </c>
      <c r="B90" s="104">
        <f t="shared" si="4"/>
        <v>80</v>
      </c>
      <c r="C90" s="72" t="s">
        <v>7074</v>
      </c>
      <c r="D90" s="77">
        <v>66724</v>
      </c>
      <c r="E90" s="73"/>
      <c r="F90" s="73"/>
      <c r="G90" s="74">
        <v>32874</v>
      </c>
      <c r="H90" s="73" t="s">
        <v>6792</v>
      </c>
      <c r="I90" s="87"/>
      <c r="J90" s="77">
        <v>75129</v>
      </c>
      <c r="K90" s="187" t="s">
        <v>15877</v>
      </c>
      <c r="L90" s="187">
        <v>1</v>
      </c>
      <c r="M90" s="75">
        <v>12102.05</v>
      </c>
      <c r="N90" s="75">
        <f t="shared" si="3"/>
        <v>12102.05</v>
      </c>
      <c r="O90" s="75">
        <v>0</v>
      </c>
      <c r="P90" s="75"/>
      <c r="Q90" s="75">
        <v>7612.14</v>
      </c>
      <c r="R90" s="88">
        <v>7</v>
      </c>
      <c r="S90" s="88"/>
      <c r="T90" s="82">
        <v>7</v>
      </c>
      <c r="U90" s="74" t="s">
        <v>15068</v>
      </c>
      <c r="V90" s="82"/>
      <c r="W90" s="74" t="s">
        <v>15050</v>
      </c>
    </row>
    <row r="91" spans="1:23" s="76" customFormat="1" ht="25.5" outlineLevel="1" x14ac:dyDescent="0.2">
      <c r="A91" s="71">
        <v>65623</v>
      </c>
      <c r="B91" s="104">
        <f t="shared" si="4"/>
        <v>81</v>
      </c>
      <c r="C91" s="72" t="s">
        <v>7073</v>
      </c>
      <c r="D91" s="77">
        <v>65623</v>
      </c>
      <c r="E91" s="73"/>
      <c r="F91" s="73"/>
      <c r="G91" s="74">
        <v>31564</v>
      </c>
      <c r="H91" s="73" t="s">
        <v>6792</v>
      </c>
      <c r="I91" s="87"/>
      <c r="J91" s="77">
        <v>11566</v>
      </c>
      <c r="K91" s="187" t="s">
        <v>15877</v>
      </c>
      <c r="L91" s="187">
        <v>1</v>
      </c>
      <c r="M91" s="75">
        <v>3003.51</v>
      </c>
      <c r="N91" s="75">
        <f t="shared" si="3"/>
        <v>3003.51</v>
      </c>
      <c r="O91" s="75">
        <v>0</v>
      </c>
      <c r="P91" s="75"/>
      <c r="Q91" s="75">
        <v>5437.24</v>
      </c>
      <c r="R91" s="88">
        <v>7</v>
      </c>
      <c r="S91" s="88"/>
      <c r="T91" s="82">
        <v>7</v>
      </c>
      <c r="U91" s="74" t="s">
        <v>15068</v>
      </c>
      <c r="V91" s="82"/>
      <c r="W91" s="74" t="s">
        <v>15050</v>
      </c>
    </row>
    <row r="92" spans="1:23" s="76" customFormat="1" ht="25.5" outlineLevel="1" x14ac:dyDescent="0.2">
      <c r="A92" s="71">
        <v>66826</v>
      </c>
      <c r="B92" s="104">
        <f t="shared" si="4"/>
        <v>82</v>
      </c>
      <c r="C92" s="72" t="s">
        <v>7073</v>
      </c>
      <c r="D92" s="77">
        <v>66826</v>
      </c>
      <c r="E92" s="73"/>
      <c r="F92" s="73"/>
      <c r="G92" s="74">
        <v>31717</v>
      </c>
      <c r="H92" s="73" t="s">
        <v>6792</v>
      </c>
      <c r="I92" s="87"/>
      <c r="J92" s="77">
        <v>1380</v>
      </c>
      <c r="K92" s="187" t="s">
        <v>15877</v>
      </c>
      <c r="L92" s="187">
        <v>1</v>
      </c>
      <c r="M92" s="75">
        <v>5826.91</v>
      </c>
      <c r="N92" s="75">
        <f t="shared" si="3"/>
        <v>5826.91</v>
      </c>
      <c r="O92" s="75">
        <v>0</v>
      </c>
      <c r="P92" s="75"/>
      <c r="Q92" s="75">
        <v>5437.24</v>
      </c>
      <c r="R92" s="88">
        <v>7</v>
      </c>
      <c r="S92" s="88"/>
      <c r="T92" s="82">
        <v>7</v>
      </c>
      <c r="U92" s="74" t="s">
        <v>15068</v>
      </c>
      <c r="V92" s="82"/>
      <c r="W92" s="74" t="s">
        <v>15050</v>
      </c>
    </row>
    <row r="93" spans="1:23" s="76" customFormat="1" ht="25.5" outlineLevel="1" x14ac:dyDescent="0.2">
      <c r="A93" s="71">
        <v>15184</v>
      </c>
      <c r="B93" s="104">
        <f t="shared" si="4"/>
        <v>83</v>
      </c>
      <c r="C93" s="72" t="s">
        <v>15070</v>
      </c>
      <c r="D93" s="77">
        <v>15184</v>
      </c>
      <c r="E93" s="73"/>
      <c r="F93" s="73"/>
      <c r="G93" s="74">
        <v>33573</v>
      </c>
      <c r="H93" s="73" t="s">
        <v>15065</v>
      </c>
      <c r="I93" s="87"/>
      <c r="J93" s="73"/>
      <c r="K93" s="187" t="s">
        <v>15877</v>
      </c>
      <c r="L93" s="187">
        <v>1</v>
      </c>
      <c r="M93" s="75">
        <v>3316.36</v>
      </c>
      <c r="N93" s="75">
        <f t="shared" si="3"/>
        <v>3316.36</v>
      </c>
      <c r="O93" s="75">
        <v>0</v>
      </c>
      <c r="P93" s="75"/>
      <c r="Q93" s="75">
        <v>7669.61</v>
      </c>
      <c r="R93" s="88">
        <v>8</v>
      </c>
      <c r="S93" s="88"/>
      <c r="T93" s="82">
        <v>7</v>
      </c>
      <c r="U93" s="74" t="s">
        <v>15068</v>
      </c>
      <c r="V93" s="82"/>
      <c r="W93" s="74" t="s">
        <v>15050</v>
      </c>
    </row>
    <row r="94" spans="1:23" s="76" customFormat="1" ht="25.5" outlineLevel="1" x14ac:dyDescent="0.2">
      <c r="A94" s="71" t="s">
        <v>7071</v>
      </c>
      <c r="B94" s="104">
        <f t="shared" si="4"/>
        <v>84</v>
      </c>
      <c r="C94" s="72" t="s">
        <v>7072</v>
      </c>
      <c r="D94" s="73" t="s">
        <v>7071</v>
      </c>
      <c r="E94" s="73"/>
      <c r="F94" s="73"/>
      <c r="G94" s="74">
        <v>39182</v>
      </c>
      <c r="H94" s="73" t="s">
        <v>6792</v>
      </c>
      <c r="I94" s="87"/>
      <c r="J94" s="73"/>
      <c r="K94" s="187" t="s">
        <v>15877</v>
      </c>
      <c r="L94" s="187">
        <v>1</v>
      </c>
      <c r="M94" s="75">
        <v>13396.61</v>
      </c>
      <c r="N94" s="75">
        <f t="shared" si="3"/>
        <v>13396.61</v>
      </c>
      <c r="O94" s="75">
        <v>0</v>
      </c>
      <c r="P94" s="75"/>
      <c r="Q94" s="75">
        <v>2683.09</v>
      </c>
      <c r="R94" s="88">
        <v>8</v>
      </c>
      <c r="S94" s="88"/>
      <c r="T94" s="82">
        <v>7</v>
      </c>
      <c r="U94" s="74" t="s">
        <v>15068</v>
      </c>
      <c r="V94" s="82"/>
      <c r="W94" s="74" t="s">
        <v>15050</v>
      </c>
    </row>
    <row r="95" spans="1:23" s="76" customFormat="1" ht="25.5" outlineLevel="1" x14ac:dyDescent="0.2">
      <c r="A95" s="71">
        <v>16910</v>
      </c>
      <c r="B95" s="104">
        <f t="shared" si="4"/>
        <v>85</v>
      </c>
      <c r="C95" s="72" t="s">
        <v>7070</v>
      </c>
      <c r="D95" s="77">
        <v>16910</v>
      </c>
      <c r="E95" s="73"/>
      <c r="F95" s="73"/>
      <c r="G95" s="74">
        <v>30682</v>
      </c>
      <c r="H95" s="73" t="s">
        <v>6792</v>
      </c>
      <c r="I95" s="87"/>
      <c r="J95" s="77">
        <v>157</v>
      </c>
      <c r="K95" s="187" t="s">
        <v>15877</v>
      </c>
      <c r="L95" s="187">
        <v>1</v>
      </c>
      <c r="M95" s="75">
        <v>4000</v>
      </c>
      <c r="N95" s="75">
        <f t="shared" si="3"/>
        <v>4000</v>
      </c>
      <c r="O95" s="75">
        <v>0</v>
      </c>
      <c r="P95" s="75"/>
      <c r="Q95" s="75">
        <v>5034.4799999999996</v>
      </c>
      <c r="R95" s="88">
        <v>8</v>
      </c>
      <c r="S95" s="88"/>
      <c r="T95" s="82">
        <v>7</v>
      </c>
      <c r="U95" s="74" t="s">
        <v>15068</v>
      </c>
      <c r="V95" s="82"/>
      <c r="W95" s="74" t="s">
        <v>15050</v>
      </c>
    </row>
    <row r="96" spans="1:23" s="76" customFormat="1" ht="25.5" outlineLevel="1" x14ac:dyDescent="0.2">
      <c r="A96" s="71">
        <v>16835</v>
      </c>
      <c r="B96" s="104">
        <f t="shared" si="4"/>
        <v>86</v>
      </c>
      <c r="C96" s="72" t="s">
        <v>7063</v>
      </c>
      <c r="D96" s="77">
        <v>16835</v>
      </c>
      <c r="E96" s="73"/>
      <c r="F96" s="73"/>
      <c r="G96" s="74">
        <v>31382</v>
      </c>
      <c r="H96" s="73" t="s">
        <v>6792</v>
      </c>
      <c r="I96" s="87"/>
      <c r="J96" s="73" t="s">
        <v>15071</v>
      </c>
      <c r="K96" s="187" t="s">
        <v>15877</v>
      </c>
      <c r="L96" s="187">
        <v>1</v>
      </c>
      <c r="M96" s="75">
        <v>971.15</v>
      </c>
      <c r="N96" s="75">
        <f t="shared" si="3"/>
        <v>971.15</v>
      </c>
      <c r="O96" s="75">
        <v>0</v>
      </c>
      <c r="P96" s="75"/>
      <c r="Q96" s="75">
        <v>2920</v>
      </c>
      <c r="R96" s="88">
        <v>8</v>
      </c>
      <c r="S96" s="88"/>
      <c r="T96" s="82">
        <v>7</v>
      </c>
      <c r="U96" s="74" t="s">
        <v>15068</v>
      </c>
      <c r="V96" s="82"/>
      <c r="W96" s="74" t="s">
        <v>15050</v>
      </c>
    </row>
    <row r="97" spans="1:23" s="76" customFormat="1" ht="25.5" outlineLevel="1" x14ac:dyDescent="0.2">
      <c r="A97" s="71">
        <v>16836</v>
      </c>
      <c r="B97" s="104">
        <f t="shared" si="4"/>
        <v>87</v>
      </c>
      <c r="C97" s="72" t="s">
        <v>7063</v>
      </c>
      <c r="D97" s="77">
        <v>16836</v>
      </c>
      <c r="E97" s="73"/>
      <c r="F97" s="73"/>
      <c r="G97" s="74">
        <v>31382</v>
      </c>
      <c r="H97" s="73" t="s">
        <v>6792</v>
      </c>
      <c r="I97" s="87"/>
      <c r="J97" s="73" t="s">
        <v>15072</v>
      </c>
      <c r="K97" s="187" t="s">
        <v>15877</v>
      </c>
      <c r="L97" s="187">
        <v>1</v>
      </c>
      <c r="M97" s="75">
        <v>971.15</v>
      </c>
      <c r="N97" s="75">
        <f t="shared" si="3"/>
        <v>971.15</v>
      </c>
      <c r="O97" s="75">
        <v>0</v>
      </c>
      <c r="P97" s="75"/>
      <c r="Q97" s="75">
        <v>2920</v>
      </c>
      <c r="R97" s="88">
        <v>8</v>
      </c>
      <c r="S97" s="88"/>
      <c r="T97" s="82">
        <v>7</v>
      </c>
      <c r="U97" s="74" t="s">
        <v>15068</v>
      </c>
      <c r="V97" s="82"/>
      <c r="W97" s="74" t="s">
        <v>15050</v>
      </c>
    </row>
    <row r="98" spans="1:23" s="76" customFormat="1" ht="25.5" outlineLevel="1" x14ac:dyDescent="0.2">
      <c r="A98" s="71">
        <v>16863</v>
      </c>
      <c r="B98" s="104">
        <f t="shared" si="4"/>
        <v>88</v>
      </c>
      <c r="C98" s="72" t="s">
        <v>7059</v>
      </c>
      <c r="D98" s="77">
        <v>16863</v>
      </c>
      <c r="E98" s="73"/>
      <c r="F98" s="73"/>
      <c r="G98" s="74">
        <v>30682</v>
      </c>
      <c r="H98" s="73" t="s">
        <v>6792</v>
      </c>
      <c r="I98" s="87"/>
      <c r="J98" s="77">
        <v>175378</v>
      </c>
      <c r="K98" s="187" t="s">
        <v>15877</v>
      </c>
      <c r="L98" s="187">
        <v>1</v>
      </c>
      <c r="M98" s="75">
        <v>3000</v>
      </c>
      <c r="N98" s="75">
        <f t="shared" si="3"/>
        <v>3000</v>
      </c>
      <c r="O98" s="75">
        <v>0</v>
      </c>
      <c r="P98" s="75"/>
      <c r="Q98" s="75">
        <v>14096.35</v>
      </c>
      <c r="R98" s="88">
        <v>8</v>
      </c>
      <c r="S98" s="88"/>
      <c r="T98" s="82">
        <v>7</v>
      </c>
      <c r="U98" s="74" t="s">
        <v>15068</v>
      </c>
      <c r="V98" s="82"/>
      <c r="W98" s="74" t="s">
        <v>15050</v>
      </c>
    </row>
    <row r="99" spans="1:23" s="76" customFormat="1" ht="25.5" outlineLevel="1" x14ac:dyDescent="0.2">
      <c r="A99" s="71">
        <v>16864</v>
      </c>
      <c r="B99" s="104">
        <f t="shared" si="4"/>
        <v>89</v>
      </c>
      <c r="C99" s="72" t="s">
        <v>7059</v>
      </c>
      <c r="D99" s="77">
        <v>16864</v>
      </c>
      <c r="E99" s="73"/>
      <c r="F99" s="73"/>
      <c r="G99" s="74">
        <v>30682</v>
      </c>
      <c r="H99" s="73" t="s">
        <v>6792</v>
      </c>
      <c r="I99" s="87"/>
      <c r="J99" s="77">
        <v>797180</v>
      </c>
      <c r="K99" s="187" t="s">
        <v>15877</v>
      </c>
      <c r="L99" s="187">
        <v>1</v>
      </c>
      <c r="M99" s="75">
        <v>3000</v>
      </c>
      <c r="N99" s="75">
        <f t="shared" si="3"/>
        <v>3000</v>
      </c>
      <c r="O99" s="75">
        <v>0</v>
      </c>
      <c r="P99" s="75"/>
      <c r="Q99" s="75">
        <v>14096.35</v>
      </c>
      <c r="R99" s="88">
        <v>8</v>
      </c>
      <c r="S99" s="88"/>
      <c r="T99" s="82">
        <v>7</v>
      </c>
      <c r="U99" s="74" t="s">
        <v>15068</v>
      </c>
      <c r="V99" s="82"/>
      <c r="W99" s="74" t="s">
        <v>15050</v>
      </c>
    </row>
    <row r="100" spans="1:23" s="76" customFormat="1" ht="25.5" outlineLevel="1" x14ac:dyDescent="0.2">
      <c r="A100" s="71">
        <v>16865</v>
      </c>
      <c r="B100" s="104">
        <f t="shared" si="4"/>
        <v>90</v>
      </c>
      <c r="C100" s="72" t="s">
        <v>7059</v>
      </c>
      <c r="D100" s="77">
        <v>16865</v>
      </c>
      <c r="E100" s="73"/>
      <c r="F100" s="73"/>
      <c r="G100" s="74">
        <v>30682</v>
      </c>
      <c r="H100" s="73" t="s">
        <v>6792</v>
      </c>
      <c r="I100" s="87"/>
      <c r="J100" s="77">
        <v>158974</v>
      </c>
      <c r="K100" s="187" t="s">
        <v>15877</v>
      </c>
      <c r="L100" s="187">
        <v>1</v>
      </c>
      <c r="M100" s="75">
        <v>3000</v>
      </c>
      <c r="N100" s="75">
        <f t="shared" si="3"/>
        <v>3000</v>
      </c>
      <c r="O100" s="75">
        <v>0</v>
      </c>
      <c r="P100" s="75"/>
      <c r="Q100" s="75">
        <v>14096.35</v>
      </c>
      <c r="R100" s="88">
        <v>8</v>
      </c>
      <c r="S100" s="88"/>
      <c r="T100" s="82">
        <v>7</v>
      </c>
      <c r="U100" s="74" t="s">
        <v>15068</v>
      </c>
      <c r="V100" s="82"/>
      <c r="W100" s="74" t="s">
        <v>15050</v>
      </c>
    </row>
    <row r="101" spans="1:23" s="76" customFormat="1" ht="25.5" outlineLevel="1" x14ac:dyDescent="0.2">
      <c r="A101" s="71">
        <v>16724</v>
      </c>
      <c r="B101" s="104">
        <f t="shared" si="4"/>
        <v>91</v>
      </c>
      <c r="C101" s="72" t="s">
        <v>7058</v>
      </c>
      <c r="D101" s="77">
        <v>16724</v>
      </c>
      <c r="E101" s="73"/>
      <c r="F101" s="73"/>
      <c r="G101" s="74">
        <v>29587</v>
      </c>
      <c r="H101" s="73" t="s">
        <v>6792</v>
      </c>
      <c r="I101" s="87"/>
      <c r="J101" s="77">
        <v>320180</v>
      </c>
      <c r="K101" s="187" t="s">
        <v>15877</v>
      </c>
      <c r="L101" s="187">
        <v>1</v>
      </c>
      <c r="M101" s="75">
        <v>7907.95</v>
      </c>
      <c r="N101" s="75">
        <f t="shared" si="3"/>
        <v>7907.95</v>
      </c>
      <c r="O101" s="75">
        <v>0</v>
      </c>
      <c r="P101" s="75"/>
      <c r="Q101" s="75">
        <v>14096.35</v>
      </c>
      <c r="R101" s="88">
        <v>8</v>
      </c>
      <c r="S101" s="88"/>
      <c r="T101" s="82">
        <v>7</v>
      </c>
      <c r="U101" s="74" t="s">
        <v>15068</v>
      </c>
      <c r="V101" s="82"/>
      <c r="W101" s="74" t="s">
        <v>15050</v>
      </c>
    </row>
    <row r="102" spans="1:23" s="76" customFormat="1" ht="25.5" outlineLevel="1" x14ac:dyDescent="0.2">
      <c r="A102" s="71">
        <v>718</v>
      </c>
      <c r="B102" s="104">
        <f t="shared" si="4"/>
        <v>92</v>
      </c>
      <c r="C102" s="72" t="s">
        <v>7069</v>
      </c>
      <c r="D102" s="91">
        <v>718</v>
      </c>
      <c r="E102" s="73"/>
      <c r="F102" s="73"/>
      <c r="G102" s="74">
        <v>29587</v>
      </c>
      <c r="H102" s="73" t="s">
        <v>6792</v>
      </c>
      <c r="I102" s="87"/>
      <c r="J102" s="73" t="s">
        <v>15073</v>
      </c>
      <c r="K102" s="187" t="s">
        <v>15877</v>
      </c>
      <c r="L102" s="187">
        <v>1</v>
      </c>
      <c r="M102" s="75">
        <v>2330.77</v>
      </c>
      <c r="N102" s="75">
        <f t="shared" si="3"/>
        <v>2330.77</v>
      </c>
      <c r="O102" s="75">
        <v>0</v>
      </c>
      <c r="P102" s="75"/>
      <c r="Q102" s="75">
        <v>14096.35</v>
      </c>
      <c r="R102" s="88">
        <v>8</v>
      </c>
      <c r="S102" s="88"/>
      <c r="T102" s="82">
        <v>7</v>
      </c>
      <c r="U102" s="74" t="s">
        <v>15068</v>
      </c>
      <c r="V102" s="82"/>
      <c r="W102" s="74" t="s">
        <v>15050</v>
      </c>
    </row>
    <row r="103" spans="1:23" s="76" customFormat="1" ht="25.5" outlineLevel="1" x14ac:dyDescent="0.2">
      <c r="A103" s="71">
        <v>16943</v>
      </c>
      <c r="B103" s="104">
        <f t="shared" si="4"/>
        <v>93</v>
      </c>
      <c r="C103" s="72" t="s">
        <v>7068</v>
      </c>
      <c r="D103" s="77">
        <v>16943</v>
      </c>
      <c r="E103" s="73"/>
      <c r="F103" s="73"/>
      <c r="G103" s="74">
        <v>30682</v>
      </c>
      <c r="H103" s="73" t="s">
        <v>6792</v>
      </c>
      <c r="I103" s="87"/>
      <c r="J103" s="73" t="s">
        <v>15074</v>
      </c>
      <c r="K103" s="187" t="s">
        <v>15877</v>
      </c>
      <c r="L103" s="187">
        <v>1</v>
      </c>
      <c r="M103" s="75">
        <v>3000</v>
      </c>
      <c r="N103" s="75">
        <f t="shared" si="3"/>
        <v>3000</v>
      </c>
      <c r="O103" s="75">
        <v>0</v>
      </c>
      <c r="P103" s="75"/>
      <c r="Q103" s="75">
        <v>14096.35</v>
      </c>
      <c r="R103" s="88">
        <v>9</v>
      </c>
      <c r="S103" s="88"/>
      <c r="T103" s="82">
        <v>7</v>
      </c>
      <c r="U103" s="74" t="s">
        <v>15068</v>
      </c>
      <c r="V103" s="82"/>
      <c r="W103" s="74" t="s">
        <v>15050</v>
      </c>
    </row>
    <row r="104" spans="1:23" s="76" customFormat="1" ht="25.5" outlineLevel="1" x14ac:dyDescent="0.2">
      <c r="A104" s="71">
        <v>16866</v>
      </c>
      <c r="B104" s="104">
        <f t="shared" si="4"/>
        <v>94</v>
      </c>
      <c r="C104" s="72" t="s">
        <v>7068</v>
      </c>
      <c r="D104" s="77">
        <v>16866</v>
      </c>
      <c r="E104" s="73"/>
      <c r="F104" s="73"/>
      <c r="G104" s="74">
        <v>30682</v>
      </c>
      <c r="H104" s="73" t="s">
        <v>6792</v>
      </c>
      <c r="I104" s="87"/>
      <c r="J104" s="73" t="s">
        <v>15075</v>
      </c>
      <c r="K104" s="187" t="s">
        <v>15877</v>
      </c>
      <c r="L104" s="187">
        <v>1</v>
      </c>
      <c r="M104" s="75">
        <v>3000</v>
      </c>
      <c r="N104" s="75">
        <f t="shared" si="3"/>
        <v>3000</v>
      </c>
      <c r="O104" s="75">
        <v>0</v>
      </c>
      <c r="P104" s="75"/>
      <c r="Q104" s="75">
        <v>14096.35</v>
      </c>
      <c r="R104" s="88">
        <v>9</v>
      </c>
      <c r="S104" s="88"/>
      <c r="T104" s="82">
        <v>7</v>
      </c>
      <c r="U104" s="74" t="s">
        <v>15068</v>
      </c>
      <c r="V104" s="82"/>
      <c r="W104" s="74" t="s">
        <v>15050</v>
      </c>
    </row>
    <row r="105" spans="1:23" s="76" customFormat="1" ht="25.5" outlineLevel="1" x14ac:dyDescent="0.2">
      <c r="A105" s="71">
        <v>16714</v>
      </c>
      <c r="B105" s="104">
        <f t="shared" si="4"/>
        <v>95</v>
      </c>
      <c r="C105" s="72" t="s">
        <v>7068</v>
      </c>
      <c r="D105" s="77">
        <v>16714</v>
      </c>
      <c r="E105" s="73"/>
      <c r="F105" s="73"/>
      <c r="G105" s="74">
        <v>29587</v>
      </c>
      <c r="H105" s="73" t="s">
        <v>6792</v>
      </c>
      <c r="I105" s="87"/>
      <c r="J105" s="73" t="s">
        <v>15076</v>
      </c>
      <c r="K105" s="187" t="s">
        <v>15877</v>
      </c>
      <c r="L105" s="187">
        <v>1</v>
      </c>
      <c r="M105" s="75">
        <v>4023.34</v>
      </c>
      <c r="N105" s="75">
        <f t="shared" si="3"/>
        <v>4023.34</v>
      </c>
      <c r="O105" s="75">
        <v>0</v>
      </c>
      <c r="P105" s="75"/>
      <c r="Q105" s="75">
        <v>14096.35</v>
      </c>
      <c r="R105" s="88">
        <v>9</v>
      </c>
      <c r="S105" s="88"/>
      <c r="T105" s="82">
        <v>7</v>
      </c>
      <c r="U105" s="74" t="s">
        <v>15068</v>
      </c>
      <c r="V105" s="82"/>
      <c r="W105" s="74" t="s">
        <v>15050</v>
      </c>
    </row>
    <row r="106" spans="1:23" s="76" customFormat="1" ht="25.5" outlineLevel="1" x14ac:dyDescent="0.2">
      <c r="A106" s="71">
        <v>16752</v>
      </c>
      <c r="B106" s="104">
        <f t="shared" si="4"/>
        <v>96</v>
      </c>
      <c r="C106" s="72" t="s">
        <v>7067</v>
      </c>
      <c r="D106" s="77">
        <v>16752</v>
      </c>
      <c r="E106" s="73"/>
      <c r="F106" s="73"/>
      <c r="G106" s="74">
        <v>30317</v>
      </c>
      <c r="H106" s="73" t="s">
        <v>6792</v>
      </c>
      <c r="I106" s="87"/>
      <c r="J106" s="77">
        <v>18504</v>
      </c>
      <c r="K106" s="187" t="s">
        <v>15877</v>
      </c>
      <c r="L106" s="187">
        <v>1</v>
      </c>
      <c r="M106" s="75">
        <v>5549.44</v>
      </c>
      <c r="N106" s="75">
        <f t="shared" si="3"/>
        <v>5549.44</v>
      </c>
      <c r="O106" s="75">
        <v>0</v>
      </c>
      <c r="P106" s="75"/>
      <c r="Q106" s="75">
        <v>14096.35</v>
      </c>
      <c r="R106" s="88">
        <v>9</v>
      </c>
      <c r="S106" s="88"/>
      <c r="T106" s="82">
        <v>7</v>
      </c>
      <c r="U106" s="74" t="s">
        <v>15068</v>
      </c>
      <c r="V106" s="82"/>
      <c r="W106" s="74" t="s">
        <v>15050</v>
      </c>
    </row>
    <row r="107" spans="1:23" s="76" customFormat="1" ht="25.5" outlineLevel="1" x14ac:dyDescent="0.2">
      <c r="A107" s="71">
        <v>16753</v>
      </c>
      <c r="B107" s="104">
        <f t="shared" si="4"/>
        <v>97</v>
      </c>
      <c r="C107" s="72" t="s">
        <v>7066</v>
      </c>
      <c r="D107" s="77">
        <v>16753</v>
      </c>
      <c r="E107" s="73"/>
      <c r="F107" s="73"/>
      <c r="G107" s="74">
        <v>30317</v>
      </c>
      <c r="H107" s="73" t="s">
        <v>6792</v>
      </c>
      <c r="I107" s="87"/>
      <c r="J107" s="90">
        <v>6175</v>
      </c>
      <c r="K107" s="187" t="s">
        <v>15877</v>
      </c>
      <c r="L107" s="187">
        <v>1</v>
      </c>
      <c r="M107" s="75">
        <v>4994.5</v>
      </c>
      <c r="N107" s="75">
        <f t="shared" si="3"/>
        <v>4994.5</v>
      </c>
      <c r="O107" s="75">
        <v>0</v>
      </c>
      <c r="P107" s="75"/>
      <c r="Q107" s="75">
        <v>14096.35</v>
      </c>
      <c r="R107" s="88">
        <v>9</v>
      </c>
      <c r="S107" s="88"/>
      <c r="T107" s="82">
        <v>7</v>
      </c>
      <c r="U107" s="74" t="s">
        <v>15068</v>
      </c>
      <c r="V107" s="82"/>
      <c r="W107" s="74" t="s">
        <v>15050</v>
      </c>
    </row>
    <row r="108" spans="1:23" s="76" customFormat="1" ht="25.5" outlineLevel="1" x14ac:dyDescent="0.2">
      <c r="A108" s="71">
        <v>16754</v>
      </c>
      <c r="B108" s="104">
        <f t="shared" si="4"/>
        <v>98</v>
      </c>
      <c r="C108" s="72" t="s">
        <v>7065</v>
      </c>
      <c r="D108" s="77">
        <v>16754</v>
      </c>
      <c r="E108" s="73"/>
      <c r="F108" s="73"/>
      <c r="G108" s="74">
        <v>30317</v>
      </c>
      <c r="H108" s="73" t="s">
        <v>6792</v>
      </c>
      <c r="I108" s="87"/>
      <c r="J108" s="90">
        <v>8617</v>
      </c>
      <c r="K108" s="187" t="s">
        <v>15877</v>
      </c>
      <c r="L108" s="187">
        <v>1</v>
      </c>
      <c r="M108" s="75">
        <v>4300.82</v>
      </c>
      <c r="N108" s="75">
        <f t="shared" si="3"/>
        <v>4300.82</v>
      </c>
      <c r="O108" s="75">
        <v>0</v>
      </c>
      <c r="P108" s="75"/>
      <c r="Q108" s="75">
        <v>14096.35</v>
      </c>
      <c r="R108" s="88">
        <v>9</v>
      </c>
      <c r="S108" s="88"/>
      <c r="T108" s="82">
        <v>7</v>
      </c>
      <c r="U108" s="74" t="s">
        <v>15068</v>
      </c>
      <c r="V108" s="82"/>
      <c r="W108" s="74" t="s">
        <v>15050</v>
      </c>
    </row>
    <row r="109" spans="1:23" s="76" customFormat="1" ht="25.5" outlineLevel="1" x14ac:dyDescent="0.2">
      <c r="A109" s="71">
        <v>16749</v>
      </c>
      <c r="B109" s="104">
        <f t="shared" si="4"/>
        <v>99</v>
      </c>
      <c r="C109" s="72" t="s">
        <v>7056</v>
      </c>
      <c r="D109" s="77">
        <v>16749</v>
      </c>
      <c r="E109" s="73"/>
      <c r="F109" s="73"/>
      <c r="G109" s="74">
        <v>29952</v>
      </c>
      <c r="H109" s="73" t="s">
        <v>6792</v>
      </c>
      <c r="I109" s="87"/>
      <c r="J109" s="77">
        <v>442480</v>
      </c>
      <c r="K109" s="187" t="s">
        <v>15877</v>
      </c>
      <c r="L109" s="187">
        <v>1</v>
      </c>
      <c r="M109" s="75">
        <v>2857.96</v>
      </c>
      <c r="N109" s="75">
        <f t="shared" si="3"/>
        <v>2857.96</v>
      </c>
      <c r="O109" s="75">
        <v>0</v>
      </c>
      <c r="P109" s="75"/>
      <c r="Q109" s="75">
        <v>3987.31</v>
      </c>
      <c r="R109" s="88">
        <v>9</v>
      </c>
      <c r="S109" s="88"/>
      <c r="T109" s="82">
        <v>7</v>
      </c>
      <c r="U109" s="74" t="s">
        <v>15068</v>
      </c>
      <c r="V109" s="82"/>
      <c r="W109" s="74" t="s">
        <v>15050</v>
      </c>
    </row>
    <row r="110" spans="1:23" s="76" customFormat="1" ht="25.5" outlineLevel="1" x14ac:dyDescent="0.2">
      <c r="A110" s="71" t="s">
        <v>7064</v>
      </c>
      <c r="B110" s="104">
        <f t="shared" si="4"/>
        <v>100</v>
      </c>
      <c r="C110" s="72" t="s">
        <v>7053</v>
      </c>
      <c r="D110" s="73" t="s">
        <v>7064</v>
      </c>
      <c r="E110" s="73"/>
      <c r="F110" s="73"/>
      <c r="G110" s="74">
        <v>38992</v>
      </c>
      <c r="H110" s="73" t="s">
        <v>6792</v>
      </c>
      <c r="I110" s="87"/>
      <c r="J110" s="73" t="s">
        <v>15077</v>
      </c>
      <c r="K110" s="187" t="s">
        <v>15877</v>
      </c>
      <c r="L110" s="187">
        <v>1</v>
      </c>
      <c r="M110" s="75">
        <v>26141.05</v>
      </c>
      <c r="N110" s="75">
        <f t="shared" si="3"/>
        <v>26141.05</v>
      </c>
      <c r="O110" s="75">
        <v>0</v>
      </c>
      <c r="P110" s="75"/>
      <c r="Q110" s="75">
        <v>7853.79</v>
      </c>
      <c r="R110" s="88">
        <v>9</v>
      </c>
      <c r="S110" s="88"/>
      <c r="T110" s="82">
        <v>7</v>
      </c>
      <c r="U110" s="74" t="s">
        <v>15068</v>
      </c>
      <c r="V110" s="82"/>
      <c r="W110" s="74" t="s">
        <v>15050</v>
      </c>
    </row>
    <row r="111" spans="1:23" s="76" customFormat="1" ht="25.5" outlineLevel="1" x14ac:dyDescent="0.2">
      <c r="A111" s="71">
        <v>66664</v>
      </c>
      <c r="B111" s="104">
        <f t="shared" si="4"/>
        <v>101</v>
      </c>
      <c r="C111" s="72" t="s">
        <v>7063</v>
      </c>
      <c r="D111" s="77">
        <v>66664</v>
      </c>
      <c r="E111" s="73"/>
      <c r="F111" s="73"/>
      <c r="G111" s="74">
        <v>32599</v>
      </c>
      <c r="H111" s="73" t="s">
        <v>6792</v>
      </c>
      <c r="I111" s="87"/>
      <c r="J111" s="77">
        <v>410142</v>
      </c>
      <c r="K111" s="187" t="s">
        <v>15877</v>
      </c>
      <c r="L111" s="187">
        <v>1</v>
      </c>
      <c r="M111" s="75">
        <v>3137.57</v>
      </c>
      <c r="N111" s="75">
        <f t="shared" si="3"/>
        <v>3137.57</v>
      </c>
      <c r="O111" s="75">
        <v>0</v>
      </c>
      <c r="P111" s="75"/>
      <c r="Q111" s="75">
        <v>2920</v>
      </c>
      <c r="R111" s="88">
        <v>9</v>
      </c>
      <c r="S111" s="88"/>
      <c r="T111" s="82">
        <v>7</v>
      </c>
      <c r="U111" s="74" t="s">
        <v>15068</v>
      </c>
      <c r="V111" s="82"/>
      <c r="W111" s="74" t="s">
        <v>15050</v>
      </c>
    </row>
    <row r="112" spans="1:23" s="76" customFormat="1" ht="25.5" outlineLevel="1" x14ac:dyDescent="0.2">
      <c r="A112" s="71">
        <v>66677</v>
      </c>
      <c r="B112" s="104">
        <f t="shared" si="4"/>
        <v>102</v>
      </c>
      <c r="C112" s="72" t="s">
        <v>7063</v>
      </c>
      <c r="D112" s="77">
        <v>66677</v>
      </c>
      <c r="E112" s="73"/>
      <c r="F112" s="73"/>
      <c r="G112" s="74">
        <v>32660</v>
      </c>
      <c r="H112" s="73" t="s">
        <v>6792</v>
      </c>
      <c r="I112" s="87"/>
      <c r="J112" s="73" t="s">
        <v>15078</v>
      </c>
      <c r="K112" s="187" t="s">
        <v>15877</v>
      </c>
      <c r="L112" s="187">
        <v>1</v>
      </c>
      <c r="M112" s="75">
        <v>3137.57</v>
      </c>
      <c r="N112" s="75">
        <f t="shared" si="3"/>
        <v>3137.57</v>
      </c>
      <c r="O112" s="75">
        <v>0</v>
      </c>
      <c r="P112" s="75"/>
      <c r="Q112" s="75">
        <v>2920</v>
      </c>
      <c r="R112" s="88">
        <v>10</v>
      </c>
      <c r="S112" s="88"/>
      <c r="T112" s="82">
        <v>7</v>
      </c>
      <c r="U112" s="74" t="s">
        <v>15068</v>
      </c>
      <c r="V112" s="82"/>
      <c r="W112" s="74" t="s">
        <v>15050</v>
      </c>
    </row>
    <row r="113" spans="1:23" s="76" customFormat="1" ht="25.5" outlineLevel="1" x14ac:dyDescent="0.2">
      <c r="A113" s="71">
        <v>66731</v>
      </c>
      <c r="B113" s="104">
        <f t="shared" si="4"/>
        <v>103</v>
      </c>
      <c r="C113" s="72" t="s">
        <v>7063</v>
      </c>
      <c r="D113" s="77">
        <v>66731</v>
      </c>
      <c r="E113" s="73"/>
      <c r="F113" s="73"/>
      <c r="G113" s="74">
        <v>31229</v>
      </c>
      <c r="H113" s="73" t="s">
        <v>6792</v>
      </c>
      <c r="I113" s="87"/>
      <c r="J113" s="73" t="s">
        <v>15079</v>
      </c>
      <c r="K113" s="187" t="s">
        <v>15877</v>
      </c>
      <c r="L113" s="187">
        <v>1</v>
      </c>
      <c r="M113" s="75">
        <v>1485.55</v>
      </c>
      <c r="N113" s="75">
        <f t="shared" si="3"/>
        <v>1485.55</v>
      </c>
      <c r="O113" s="75">
        <v>0</v>
      </c>
      <c r="P113" s="75"/>
      <c r="Q113" s="75">
        <v>2920</v>
      </c>
      <c r="R113" s="88">
        <v>10</v>
      </c>
      <c r="S113" s="88"/>
      <c r="T113" s="82">
        <v>7</v>
      </c>
      <c r="U113" s="74" t="s">
        <v>15068</v>
      </c>
      <c r="V113" s="82"/>
      <c r="W113" s="74" t="s">
        <v>15050</v>
      </c>
    </row>
    <row r="114" spans="1:23" s="76" customFormat="1" ht="25.5" outlineLevel="1" x14ac:dyDescent="0.2">
      <c r="A114" s="71">
        <v>66725</v>
      </c>
      <c r="B114" s="104">
        <f t="shared" si="4"/>
        <v>104</v>
      </c>
      <c r="C114" s="72" t="s">
        <v>7063</v>
      </c>
      <c r="D114" s="77">
        <v>66725</v>
      </c>
      <c r="E114" s="73"/>
      <c r="F114" s="73"/>
      <c r="G114" s="74">
        <v>30987</v>
      </c>
      <c r="H114" s="73" t="s">
        <v>6792</v>
      </c>
      <c r="I114" s="87"/>
      <c r="J114" s="73" t="s">
        <v>15080</v>
      </c>
      <c r="K114" s="187" t="s">
        <v>15877</v>
      </c>
      <c r="L114" s="187">
        <v>1</v>
      </c>
      <c r="M114" s="75">
        <v>1485.55</v>
      </c>
      <c r="N114" s="75">
        <f t="shared" si="3"/>
        <v>1485.55</v>
      </c>
      <c r="O114" s="75">
        <v>0</v>
      </c>
      <c r="P114" s="75"/>
      <c r="Q114" s="75">
        <v>2920</v>
      </c>
      <c r="R114" s="88">
        <v>10</v>
      </c>
      <c r="S114" s="88"/>
      <c r="T114" s="82">
        <v>7</v>
      </c>
      <c r="U114" s="74" t="s">
        <v>15068</v>
      </c>
      <c r="V114" s="82"/>
      <c r="W114" s="74" t="s">
        <v>15050</v>
      </c>
    </row>
    <row r="115" spans="1:23" s="76" customFormat="1" ht="25.5" outlineLevel="1" x14ac:dyDescent="0.2">
      <c r="A115" s="71">
        <v>66730</v>
      </c>
      <c r="B115" s="104">
        <f t="shared" si="4"/>
        <v>105</v>
      </c>
      <c r="C115" s="72" t="s">
        <v>7063</v>
      </c>
      <c r="D115" s="77">
        <v>66730</v>
      </c>
      <c r="E115" s="73"/>
      <c r="F115" s="73"/>
      <c r="G115" s="74">
        <v>31199</v>
      </c>
      <c r="H115" s="73" t="s">
        <v>6792</v>
      </c>
      <c r="I115" s="87"/>
      <c r="J115" s="73" t="s">
        <v>15081</v>
      </c>
      <c r="K115" s="187" t="s">
        <v>15877</v>
      </c>
      <c r="L115" s="187">
        <v>1</v>
      </c>
      <c r="M115" s="75">
        <v>1485.55</v>
      </c>
      <c r="N115" s="75">
        <f t="shared" si="3"/>
        <v>1485.55</v>
      </c>
      <c r="O115" s="75">
        <v>0</v>
      </c>
      <c r="P115" s="75"/>
      <c r="Q115" s="75">
        <v>2920</v>
      </c>
      <c r="R115" s="88">
        <v>10</v>
      </c>
      <c r="S115" s="88"/>
      <c r="T115" s="82">
        <v>7</v>
      </c>
      <c r="U115" s="74" t="s">
        <v>15068</v>
      </c>
      <c r="V115" s="82"/>
      <c r="W115" s="74" t="s">
        <v>15050</v>
      </c>
    </row>
    <row r="116" spans="1:23" s="76" customFormat="1" ht="25.5" outlineLevel="1" x14ac:dyDescent="0.2">
      <c r="A116" s="71">
        <v>66598</v>
      </c>
      <c r="B116" s="104">
        <f t="shared" si="4"/>
        <v>106</v>
      </c>
      <c r="C116" s="72" t="s">
        <v>7063</v>
      </c>
      <c r="D116" s="77">
        <v>66598</v>
      </c>
      <c r="E116" s="73"/>
      <c r="F116" s="73"/>
      <c r="G116" s="74">
        <v>30956</v>
      </c>
      <c r="H116" s="73" t="s">
        <v>6792</v>
      </c>
      <c r="I116" s="87"/>
      <c r="J116" s="73" t="s">
        <v>15082</v>
      </c>
      <c r="K116" s="187" t="s">
        <v>15877</v>
      </c>
      <c r="L116" s="187">
        <v>1</v>
      </c>
      <c r="M116" s="75">
        <v>1485.55</v>
      </c>
      <c r="N116" s="75">
        <f t="shared" si="3"/>
        <v>1485.55</v>
      </c>
      <c r="O116" s="75">
        <v>0</v>
      </c>
      <c r="P116" s="75"/>
      <c r="Q116" s="75">
        <v>2920</v>
      </c>
      <c r="R116" s="88">
        <v>10</v>
      </c>
      <c r="S116" s="88"/>
      <c r="T116" s="82">
        <v>7</v>
      </c>
      <c r="U116" s="74" t="s">
        <v>15068</v>
      </c>
      <c r="V116" s="82"/>
      <c r="W116" s="74" t="s">
        <v>15050</v>
      </c>
    </row>
    <row r="117" spans="1:23" s="76" customFormat="1" ht="25.5" outlineLevel="1" x14ac:dyDescent="0.2">
      <c r="A117" s="71">
        <v>66595</v>
      </c>
      <c r="B117" s="104">
        <f t="shared" si="4"/>
        <v>107</v>
      </c>
      <c r="C117" s="72" t="s">
        <v>7063</v>
      </c>
      <c r="D117" s="77">
        <v>66595</v>
      </c>
      <c r="E117" s="73"/>
      <c r="F117" s="73"/>
      <c r="G117" s="74">
        <v>30926</v>
      </c>
      <c r="H117" s="73" t="s">
        <v>6792</v>
      </c>
      <c r="I117" s="87"/>
      <c r="J117" s="73" t="s">
        <v>15083</v>
      </c>
      <c r="K117" s="187" t="s">
        <v>15877</v>
      </c>
      <c r="L117" s="187">
        <v>1</v>
      </c>
      <c r="M117" s="75">
        <v>1485.55</v>
      </c>
      <c r="N117" s="75">
        <f t="shared" si="3"/>
        <v>1485.55</v>
      </c>
      <c r="O117" s="75">
        <v>0</v>
      </c>
      <c r="P117" s="75"/>
      <c r="Q117" s="75">
        <v>2920</v>
      </c>
      <c r="R117" s="88">
        <v>10</v>
      </c>
      <c r="S117" s="88"/>
      <c r="T117" s="82">
        <v>7</v>
      </c>
      <c r="U117" s="74" t="s">
        <v>15068</v>
      </c>
      <c r="V117" s="82"/>
      <c r="W117" s="74" t="s">
        <v>15050</v>
      </c>
    </row>
    <row r="118" spans="1:23" s="76" customFormat="1" ht="25.5" outlineLevel="1" x14ac:dyDescent="0.2">
      <c r="A118" s="71">
        <v>66637</v>
      </c>
      <c r="B118" s="104">
        <f t="shared" si="4"/>
        <v>108</v>
      </c>
      <c r="C118" s="72" t="s">
        <v>7063</v>
      </c>
      <c r="D118" s="77">
        <v>66637</v>
      </c>
      <c r="E118" s="73"/>
      <c r="F118" s="73"/>
      <c r="G118" s="74">
        <v>31625</v>
      </c>
      <c r="H118" s="73" t="s">
        <v>6792</v>
      </c>
      <c r="I118" s="87"/>
      <c r="J118" s="73" t="s">
        <v>15084</v>
      </c>
      <c r="K118" s="187" t="s">
        <v>15877</v>
      </c>
      <c r="L118" s="187">
        <v>1</v>
      </c>
      <c r="M118" s="75">
        <v>1485.55</v>
      </c>
      <c r="N118" s="75">
        <f t="shared" si="3"/>
        <v>1485.55</v>
      </c>
      <c r="O118" s="75">
        <v>0</v>
      </c>
      <c r="P118" s="75"/>
      <c r="Q118" s="75">
        <v>2920</v>
      </c>
      <c r="R118" s="88">
        <v>10</v>
      </c>
      <c r="S118" s="88"/>
      <c r="T118" s="82">
        <v>7</v>
      </c>
      <c r="U118" s="74" t="s">
        <v>15068</v>
      </c>
      <c r="V118" s="82"/>
      <c r="W118" s="74" t="s">
        <v>15050</v>
      </c>
    </row>
    <row r="119" spans="1:23" s="76" customFormat="1" ht="25.5" outlineLevel="1" x14ac:dyDescent="0.2">
      <c r="A119" s="71">
        <v>66663</v>
      </c>
      <c r="B119" s="104">
        <f t="shared" si="4"/>
        <v>109</v>
      </c>
      <c r="C119" s="72" t="s">
        <v>7063</v>
      </c>
      <c r="D119" s="77">
        <v>66663</v>
      </c>
      <c r="E119" s="73"/>
      <c r="F119" s="73"/>
      <c r="G119" s="74">
        <v>32599</v>
      </c>
      <c r="H119" s="73" t="s">
        <v>6792</v>
      </c>
      <c r="I119" s="87"/>
      <c r="J119" s="73" t="s">
        <v>15085</v>
      </c>
      <c r="K119" s="187" t="s">
        <v>15877</v>
      </c>
      <c r="L119" s="187">
        <v>1</v>
      </c>
      <c r="M119" s="75">
        <v>3137.57</v>
      </c>
      <c r="N119" s="75">
        <f t="shared" si="3"/>
        <v>3137.57</v>
      </c>
      <c r="O119" s="75">
        <v>0</v>
      </c>
      <c r="P119" s="75"/>
      <c r="Q119" s="75">
        <v>2920</v>
      </c>
      <c r="R119" s="88">
        <v>10</v>
      </c>
      <c r="S119" s="88"/>
      <c r="T119" s="82">
        <v>7</v>
      </c>
      <c r="U119" s="74" t="s">
        <v>15068</v>
      </c>
      <c r="V119" s="82"/>
      <c r="W119" s="74" t="s">
        <v>15050</v>
      </c>
    </row>
    <row r="120" spans="1:23" s="76" customFormat="1" ht="25.5" outlineLevel="1" x14ac:dyDescent="0.2">
      <c r="A120" s="71">
        <v>66845</v>
      </c>
      <c r="B120" s="104">
        <f t="shared" si="4"/>
        <v>110</v>
      </c>
      <c r="C120" s="72" t="s">
        <v>7062</v>
      </c>
      <c r="D120" s="77">
        <v>66845</v>
      </c>
      <c r="E120" s="73"/>
      <c r="F120" s="73"/>
      <c r="G120" s="74">
        <v>32203</v>
      </c>
      <c r="H120" s="73" t="s">
        <v>6792</v>
      </c>
      <c r="I120" s="87"/>
      <c r="J120" s="73" t="s">
        <v>15086</v>
      </c>
      <c r="K120" s="187" t="s">
        <v>15877</v>
      </c>
      <c r="L120" s="187">
        <v>1</v>
      </c>
      <c r="M120" s="75">
        <v>31106.74</v>
      </c>
      <c r="N120" s="75">
        <f t="shared" si="3"/>
        <v>31106.74</v>
      </c>
      <c r="O120" s="75">
        <v>0</v>
      </c>
      <c r="P120" s="75"/>
      <c r="Q120" s="75">
        <v>9062.07</v>
      </c>
      <c r="R120" s="88">
        <v>10</v>
      </c>
      <c r="S120" s="88"/>
      <c r="T120" s="82">
        <v>7</v>
      </c>
      <c r="U120" s="74" t="s">
        <v>15068</v>
      </c>
      <c r="V120" s="82"/>
      <c r="W120" s="74" t="s">
        <v>15050</v>
      </c>
    </row>
    <row r="121" spans="1:23" s="76" customFormat="1" ht="25.5" outlineLevel="1" x14ac:dyDescent="0.2">
      <c r="A121" s="71">
        <v>66843</v>
      </c>
      <c r="B121" s="104">
        <f t="shared" si="4"/>
        <v>111</v>
      </c>
      <c r="C121" s="72" t="s">
        <v>7061</v>
      </c>
      <c r="D121" s="77">
        <v>66843</v>
      </c>
      <c r="E121" s="73"/>
      <c r="F121" s="73"/>
      <c r="G121" s="74">
        <v>32203</v>
      </c>
      <c r="H121" s="73" t="s">
        <v>6792</v>
      </c>
      <c r="I121" s="87"/>
      <c r="J121" s="77">
        <v>102580</v>
      </c>
      <c r="K121" s="187" t="s">
        <v>15877</v>
      </c>
      <c r="L121" s="187">
        <v>1</v>
      </c>
      <c r="M121" s="75">
        <v>20282.14</v>
      </c>
      <c r="N121" s="75">
        <f t="shared" si="3"/>
        <v>20282.14</v>
      </c>
      <c r="O121" s="75">
        <v>0</v>
      </c>
      <c r="P121" s="75"/>
      <c r="Q121" s="75">
        <v>48331.03</v>
      </c>
      <c r="R121" s="88">
        <v>10</v>
      </c>
      <c r="S121" s="88"/>
      <c r="T121" s="82">
        <v>7</v>
      </c>
      <c r="U121" s="74" t="s">
        <v>15068</v>
      </c>
      <c r="V121" s="82"/>
      <c r="W121" s="74" t="s">
        <v>15050</v>
      </c>
    </row>
    <row r="122" spans="1:23" s="76" customFormat="1" ht="25.5" outlineLevel="1" x14ac:dyDescent="0.2">
      <c r="A122" s="71">
        <v>66621</v>
      </c>
      <c r="B122" s="104">
        <f t="shared" si="4"/>
        <v>112</v>
      </c>
      <c r="C122" s="72" t="s">
        <v>7060</v>
      </c>
      <c r="D122" s="77">
        <v>66621</v>
      </c>
      <c r="E122" s="73"/>
      <c r="F122" s="73"/>
      <c r="G122" s="74">
        <v>31444</v>
      </c>
      <c r="H122" s="73" t="s">
        <v>6792</v>
      </c>
      <c r="I122" s="87"/>
      <c r="J122" s="77">
        <v>25121</v>
      </c>
      <c r="K122" s="187" t="s">
        <v>15877</v>
      </c>
      <c r="L122" s="187">
        <v>1</v>
      </c>
      <c r="M122" s="75">
        <v>1479.14</v>
      </c>
      <c r="N122" s="75">
        <f t="shared" si="3"/>
        <v>1479.14</v>
      </c>
      <c r="O122" s="75">
        <v>0</v>
      </c>
      <c r="P122" s="75"/>
      <c r="Q122" s="75">
        <v>3018.68</v>
      </c>
      <c r="R122" s="88">
        <v>10</v>
      </c>
      <c r="S122" s="88"/>
      <c r="T122" s="82">
        <v>7</v>
      </c>
      <c r="U122" s="74" t="s">
        <v>15068</v>
      </c>
      <c r="V122" s="82"/>
      <c r="W122" s="74" t="s">
        <v>15050</v>
      </c>
    </row>
    <row r="123" spans="1:23" s="76" customFormat="1" ht="25.5" outlineLevel="1" x14ac:dyDescent="0.2">
      <c r="A123" s="71">
        <v>66502</v>
      </c>
      <c r="B123" s="104">
        <f t="shared" si="4"/>
        <v>113</v>
      </c>
      <c r="C123" s="72" t="s">
        <v>7059</v>
      </c>
      <c r="D123" s="77">
        <v>66502</v>
      </c>
      <c r="E123" s="73"/>
      <c r="F123" s="73"/>
      <c r="G123" s="74">
        <v>29891</v>
      </c>
      <c r="H123" s="73" t="s">
        <v>6792</v>
      </c>
      <c r="I123" s="87"/>
      <c r="J123" s="77">
        <v>300976</v>
      </c>
      <c r="K123" s="187" t="s">
        <v>15877</v>
      </c>
      <c r="L123" s="187">
        <v>1</v>
      </c>
      <c r="M123" s="75">
        <v>3187.73</v>
      </c>
      <c r="N123" s="75">
        <f t="shared" si="3"/>
        <v>3187.73</v>
      </c>
      <c r="O123" s="75">
        <v>0</v>
      </c>
      <c r="P123" s="75"/>
      <c r="Q123" s="75">
        <v>14096.35</v>
      </c>
      <c r="R123" s="88">
        <v>10</v>
      </c>
      <c r="S123" s="88"/>
      <c r="T123" s="82">
        <v>7</v>
      </c>
      <c r="U123" s="74" t="s">
        <v>15068</v>
      </c>
      <c r="V123" s="82"/>
      <c r="W123" s="74" t="s">
        <v>15050</v>
      </c>
    </row>
    <row r="124" spans="1:23" s="76" customFormat="1" ht="25.5" outlineLevel="1" x14ac:dyDescent="0.2">
      <c r="A124" s="71">
        <v>66527</v>
      </c>
      <c r="B124" s="104">
        <f t="shared" si="4"/>
        <v>114</v>
      </c>
      <c r="C124" s="72" t="s">
        <v>7059</v>
      </c>
      <c r="D124" s="77">
        <v>66527</v>
      </c>
      <c r="E124" s="73"/>
      <c r="F124" s="73"/>
      <c r="G124" s="74">
        <v>29891</v>
      </c>
      <c r="H124" s="73" t="s">
        <v>6792</v>
      </c>
      <c r="I124" s="87"/>
      <c r="J124" s="90">
        <v>7805</v>
      </c>
      <c r="K124" s="187" t="s">
        <v>15877</v>
      </c>
      <c r="L124" s="187">
        <v>1</v>
      </c>
      <c r="M124" s="75">
        <v>3187.73</v>
      </c>
      <c r="N124" s="75">
        <f t="shared" si="3"/>
        <v>3187.73</v>
      </c>
      <c r="O124" s="75">
        <v>0</v>
      </c>
      <c r="P124" s="75"/>
      <c r="Q124" s="75">
        <v>14096.35</v>
      </c>
      <c r="R124" s="88">
        <v>11</v>
      </c>
      <c r="S124" s="88"/>
      <c r="T124" s="82">
        <v>7</v>
      </c>
      <c r="U124" s="74" t="s">
        <v>15068</v>
      </c>
      <c r="V124" s="82"/>
      <c r="W124" s="74" t="s">
        <v>15050</v>
      </c>
    </row>
    <row r="125" spans="1:23" s="76" customFormat="1" ht="25.5" outlineLevel="1" x14ac:dyDescent="0.2">
      <c r="A125" s="71">
        <v>66579</v>
      </c>
      <c r="B125" s="104">
        <f t="shared" si="4"/>
        <v>115</v>
      </c>
      <c r="C125" s="72" t="s">
        <v>7058</v>
      </c>
      <c r="D125" s="77">
        <v>66579</v>
      </c>
      <c r="E125" s="73"/>
      <c r="F125" s="73"/>
      <c r="G125" s="74">
        <v>30803</v>
      </c>
      <c r="H125" s="73" t="s">
        <v>6792</v>
      </c>
      <c r="I125" s="87"/>
      <c r="J125" s="77">
        <v>421581</v>
      </c>
      <c r="K125" s="187" t="s">
        <v>15877</v>
      </c>
      <c r="L125" s="187">
        <v>1</v>
      </c>
      <c r="M125" s="75">
        <v>3187.73</v>
      </c>
      <c r="N125" s="75">
        <f t="shared" si="3"/>
        <v>3187.73</v>
      </c>
      <c r="O125" s="75">
        <v>0</v>
      </c>
      <c r="P125" s="75"/>
      <c r="Q125" s="75">
        <v>14096.35</v>
      </c>
      <c r="R125" s="88">
        <v>11</v>
      </c>
      <c r="S125" s="88"/>
      <c r="T125" s="82">
        <v>7</v>
      </c>
      <c r="U125" s="74" t="s">
        <v>15068</v>
      </c>
      <c r="V125" s="82"/>
      <c r="W125" s="74" t="s">
        <v>15050</v>
      </c>
    </row>
    <row r="126" spans="1:23" s="76" customFormat="1" ht="25.5" outlineLevel="1" x14ac:dyDescent="0.2">
      <c r="A126" s="71">
        <v>66220</v>
      </c>
      <c r="B126" s="104">
        <f t="shared" si="4"/>
        <v>116</v>
      </c>
      <c r="C126" s="72" t="s">
        <v>7058</v>
      </c>
      <c r="D126" s="77">
        <v>66220</v>
      </c>
      <c r="E126" s="73"/>
      <c r="F126" s="73"/>
      <c r="G126" s="74">
        <v>29587</v>
      </c>
      <c r="H126" s="73" t="s">
        <v>6792</v>
      </c>
      <c r="I126" s="87"/>
      <c r="J126" s="77">
        <v>402280</v>
      </c>
      <c r="K126" s="187" t="s">
        <v>15877</v>
      </c>
      <c r="L126" s="187">
        <v>1</v>
      </c>
      <c r="M126" s="75">
        <v>3187.73</v>
      </c>
      <c r="N126" s="75">
        <f t="shared" si="3"/>
        <v>3187.73</v>
      </c>
      <c r="O126" s="75">
        <v>0</v>
      </c>
      <c r="P126" s="75"/>
      <c r="Q126" s="75">
        <v>14096.35</v>
      </c>
      <c r="R126" s="88">
        <v>11</v>
      </c>
      <c r="S126" s="88"/>
      <c r="T126" s="82">
        <v>7</v>
      </c>
      <c r="U126" s="74" t="s">
        <v>15068</v>
      </c>
      <c r="V126" s="82"/>
      <c r="W126" s="74" t="s">
        <v>15050</v>
      </c>
    </row>
    <row r="127" spans="1:23" s="76" customFormat="1" ht="25.5" outlineLevel="1" x14ac:dyDescent="0.2">
      <c r="A127" s="71">
        <v>66528</v>
      </c>
      <c r="B127" s="104">
        <f t="shared" si="4"/>
        <v>117</v>
      </c>
      <c r="C127" s="72" t="s">
        <v>7058</v>
      </c>
      <c r="D127" s="77">
        <v>66528</v>
      </c>
      <c r="E127" s="73"/>
      <c r="F127" s="73"/>
      <c r="G127" s="74">
        <v>29891</v>
      </c>
      <c r="H127" s="73" t="s">
        <v>6792</v>
      </c>
      <c r="I127" s="87"/>
      <c r="J127" s="77">
        <v>287380</v>
      </c>
      <c r="K127" s="187" t="s">
        <v>15877</v>
      </c>
      <c r="L127" s="187">
        <v>1</v>
      </c>
      <c r="M127" s="75">
        <v>3187.73</v>
      </c>
      <c r="N127" s="75">
        <f t="shared" si="3"/>
        <v>3187.73</v>
      </c>
      <c r="O127" s="75">
        <v>0</v>
      </c>
      <c r="P127" s="75"/>
      <c r="Q127" s="75">
        <v>14096.35</v>
      </c>
      <c r="R127" s="88">
        <v>11</v>
      </c>
      <c r="S127" s="88"/>
      <c r="T127" s="82">
        <v>7</v>
      </c>
      <c r="U127" s="74" t="s">
        <v>15068</v>
      </c>
      <c r="V127" s="82"/>
      <c r="W127" s="74" t="s">
        <v>15050</v>
      </c>
    </row>
    <row r="128" spans="1:23" s="76" customFormat="1" ht="25.5" outlineLevel="1" x14ac:dyDescent="0.2">
      <c r="A128" s="71">
        <v>66457</v>
      </c>
      <c r="B128" s="104">
        <f t="shared" si="4"/>
        <v>118</v>
      </c>
      <c r="C128" s="72" t="s">
        <v>7057</v>
      </c>
      <c r="D128" s="77">
        <v>66457</v>
      </c>
      <c r="E128" s="73"/>
      <c r="F128" s="73"/>
      <c r="G128" s="74">
        <v>29587</v>
      </c>
      <c r="H128" s="73" t="s">
        <v>6792</v>
      </c>
      <c r="I128" s="87"/>
      <c r="J128" s="77">
        <v>12443</v>
      </c>
      <c r="K128" s="187" t="s">
        <v>15877</v>
      </c>
      <c r="L128" s="187">
        <v>1</v>
      </c>
      <c r="M128" s="75">
        <v>12037.74</v>
      </c>
      <c r="N128" s="75">
        <f t="shared" si="3"/>
        <v>12037.74</v>
      </c>
      <c r="O128" s="75">
        <v>0</v>
      </c>
      <c r="P128" s="75"/>
      <c r="Q128" s="75">
        <v>14096.35</v>
      </c>
      <c r="R128" s="88">
        <v>11</v>
      </c>
      <c r="S128" s="88"/>
      <c r="T128" s="82">
        <v>7</v>
      </c>
      <c r="U128" s="74" t="s">
        <v>15068</v>
      </c>
      <c r="V128" s="82"/>
      <c r="W128" s="74" t="s">
        <v>15050</v>
      </c>
    </row>
    <row r="129" spans="1:23" s="76" customFormat="1" ht="25.5" outlineLevel="1" x14ac:dyDescent="0.2">
      <c r="A129" s="71">
        <v>66710</v>
      </c>
      <c r="B129" s="104">
        <f t="shared" si="4"/>
        <v>119</v>
      </c>
      <c r="C129" s="72" t="s">
        <v>7055</v>
      </c>
      <c r="D129" s="77">
        <v>66710</v>
      </c>
      <c r="E129" s="73"/>
      <c r="F129" s="73"/>
      <c r="G129" s="74">
        <v>29190</v>
      </c>
      <c r="H129" s="73" t="s">
        <v>6792</v>
      </c>
      <c r="I129" s="87"/>
      <c r="J129" s="73" t="s">
        <v>15087</v>
      </c>
      <c r="K129" s="187" t="s">
        <v>15877</v>
      </c>
      <c r="L129" s="187">
        <v>1</v>
      </c>
      <c r="M129" s="75">
        <v>1412.88</v>
      </c>
      <c r="N129" s="75">
        <f t="shared" si="3"/>
        <v>1412.88</v>
      </c>
      <c r="O129" s="75">
        <v>0</v>
      </c>
      <c r="P129" s="75"/>
      <c r="Q129" s="75">
        <v>2315.86</v>
      </c>
      <c r="R129" s="88">
        <v>11</v>
      </c>
      <c r="S129" s="88"/>
      <c r="T129" s="82">
        <v>7</v>
      </c>
      <c r="U129" s="74" t="s">
        <v>15068</v>
      </c>
      <c r="V129" s="82"/>
      <c r="W129" s="74" t="s">
        <v>15050</v>
      </c>
    </row>
    <row r="130" spans="1:23" s="76" customFormat="1" ht="25.5" outlineLevel="1" x14ac:dyDescent="0.2">
      <c r="A130" s="71">
        <v>66707</v>
      </c>
      <c r="B130" s="104">
        <f t="shared" si="4"/>
        <v>120</v>
      </c>
      <c r="C130" s="72" t="s">
        <v>7055</v>
      </c>
      <c r="D130" s="77">
        <v>66707</v>
      </c>
      <c r="E130" s="73"/>
      <c r="F130" s="73"/>
      <c r="G130" s="74">
        <v>28976</v>
      </c>
      <c r="H130" s="73" t="s">
        <v>6792</v>
      </c>
      <c r="I130" s="87"/>
      <c r="J130" s="73" t="s">
        <v>15088</v>
      </c>
      <c r="K130" s="187" t="s">
        <v>15877</v>
      </c>
      <c r="L130" s="187">
        <v>1</v>
      </c>
      <c r="M130" s="75">
        <v>1412.88</v>
      </c>
      <c r="N130" s="75">
        <f t="shared" si="3"/>
        <v>1412.88</v>
      </c>
      <c r="O130" s="75">
        <v>0</v>
      </c>
      <c r="P130" s="75"/>
      <c r="Q130" s="75">
        <v>2315.86</v>
      </c>
      <c r="R130" s="88">
        <v>11</v>
      </c>
      <c r="S130" s="88"/>
      <c r="T130" s="82">
        <v>7</v>
      </c>
      <c r="U130" s="74" t="s">
        <v>15068</v>
      </c>
      <c r="V130" s="82"/>
      <c r="W130" s="74" t="s">
        <v>15050</v>
      </c>
    </row>
    <row r="131" spans="1:23" s="76" customFormat="1" ht="25.5" outlineLevel="1" x14ac:dyDescent="0.2">
      <c r="A131" s="71">
        <v>66508</v>
      </c>
      <c r="B131" s="104">
        <f t="shared" si="4"/>
        <v>121</v>
      </c>
      <c r="C131" s="72" t="s">
        <v>7055</v>
      </c>
      <c r="D131" s="77">
        <v>66508</v>
      </c>
      <c r="E131" s="73"/>
      <c r="F131" s="73"/>
      <c r="G131" s="74">
        <v>29891</v>
      </c>
      <c r="H131" s="73" t="s">
        <v>6792</v>
      </c>
      <c r="I131" s="87"/>
      <c r="J131" s="73" t="s">
        <v>15089</v>
      </c>
      <c r="K131" s="187" t="s">
        <v>15877</v>
      </c>
      <c r="L131" s="187">
        <v>1</v>
      </c>
      <c r="M131" s="75">
        <v>1547.44</v>
      </c>
      <c r="N131" s="75">
        <f t="shared" si="3"/>
        <v>1547.44</v>
      </c>
      <c r="O131" s="75">
        <v>0</v>
      </c>
      <c r="P131" s="75"/>
      <c r="Q131" s="75">
        <v>2315.86</v>
      </c>
      <c r="R131" s="88">
        <v>11</v>
      </c>
      <c r="S131" s="88"/>
      <c r="T131" s="82">
        <v>7</v>
      </c>
      <c r="U131" s="74" t="s">
        <v>15068</v>
      </c>
      <c r="V131" s="82"/>
      <c r="W131" s="74" t="s">
        <v>15050</v>
      </c>
    </row>
    <row r="132" spans="1:23" s="76" customFormat="1" ht="25.5" outlineLevel="1" x14ac:dyDescent="0.2">
      <c r="A132" s="71">
        <v>66507</v>
      </c>
      <c r="B132" s="104">
        <f t="shared" si="4"/>
        <v>122</v>
      </c>
      <c r="C132" s="72" t="s">
        <v>7055</v>
      </c>
      <c r="D132" s="77">
        <v>66507</v>
      </c>
      <c r="E132" s="73"/>
      <c r="F132" s="73"/>
      <c r="G132" s="74">
        <v>29891</v>
      </c>
      <c r="H132" s="73" t="s">
        <v>6792</v>
      </c>
      <c r="I132" s="87"/>
      <c r="J132" s="73" t="s">
        <v>15090</v>
      </c>
      <c r="K132" s="187" t="s">
        <v>15877</v>
      </c>
      <c r="L132" s="187">
        <v>1</v>
      </c>
      <c r="M132" s="75">
        <v>1547.44</v>
      </c>
      <c r="N132" s="75">
        <f t="shared" si="3"/>
        <v>1547.44</v>
      </c>
      <c r="O132" s="75">
        <v>0</v>
      </c>
      <c r="P132" s="75"/>
      <c r="Q132" s="75">
        <v>2315.86</v>
      </c>
      <c r="R132" s="88">
        <v>11</v>
      </c>
      <c r="S132" s="88"/>
      <c r="T132" s="82">
        <v>7</v>
      </c>
      <c r="U132" s="74" t="s">
        <v>15068</v>
      </c>
      <c r="V132" s="82"/>
      <c r="W132" s="74" t="s">
        <v>15050</v>
      </c>
    </row>
    <row r="133" spans="1:23" s="76" customFormat="1" ht="25.5" outlineLevel="1" x14ac:dyDescent="0.2">
      <c r="A133" s="71">
        <v>66562</v>
      </c>
      <c r="B133" s="104">
        <f t="shared" si="4"/>
        <v>123</v>
      </c>
      <c r="C133" s="72" t="s">
        <v>7055</v>
      </c>
      <c r="D133" s="77">
        <v>66562</v>
      </c>
      <c r="E133" s="73"/>
      <c r="F133" s="73"/>
      <c r="G133" s="74">
        <v>30407</v>
      </c>
      <c r="H133" s="73" t="s">
        <v>6792</v>
      </c>
      <c r="I133" s="87"/>
      <c r="J133" s="73" t="s">
        <v>15091</v>
      </c>
      <c r="K133" s="187" t="s">
        <v>15877</v>
      </c>
      <c r="L133" s="187">
        <v>1</v>
      </c>
      <c r="M133" s="75">
        <v>1547.44</v>
      </c>
      <c r="N133" s="75">
        <f t="shared" si="3"/>
        <v>1547.44</v>
      </c>
      <c r="O133" s="75">
        <v>0</v>
      </c>
      <c r="P133" s="75"/>
      <c r="Q133" s="75">
        <v>2315.86</v>
      </c>
      <c r="R133" s="88">
        <v>11</v>
      </c>
      <c r="S133" s="88"/>
      <c r="T133" s="82">
        <v>7</v>
      </c>
      <c r="U133" s="74" t="s">
        <v>15068</v>
      </c>
      <c r="V133" s="82"/>
      <c r="W133" s="74" t="s">
        <v>15050</v>
      </c>
    </row>
    <row r="134" spans="1:23" s="76" customFormat="1" ht="25.5" outlineLevel="1" x14ac:dyDescent="0.2">
      <c r="A134" s="71">
        <v>66548</v>
      </c>
      <c r="B134" s="104">
        <f t="shared" si="4"/>
        <v>124</v>
      </c>
      <c r="C134" s="72" t="s">
        <v>7055</v>
      </c>
      <c r="D134" s="77">
        <v>66548</v>
      </c>
      <c r="E134" s="73"/>
      <c r="F134" s="73"/>
      <c r="G134" s="74">
        <v>30103</v>
      </c>
      <c r="H134" s="73" t="s">
        <v>6792</v>
      </c>
      <c r="I134" s="87"/>
      <c r="J134" s="73" t="s">
        <v>15092</v>
      </c>
      <c r="K134" s="187" t="s">
        <v>15877</v>
      </c>
      <c r="L134" s="187">
        <v>1</v>
      </c>
      <c r="M134" s="75">
        <v>1547.44</v>
      </c>
      <c r="N134" s="75">
        <f t="shared" si="3"/>
        <v>1547.44</v>
      </c>
      <c r="O134" s="75">
        <v>0</v>
      </c>
      <c r="P134" s="75"/>
      <c r="Q134" s="75">
        <v>2315.86</v>
      </c>
      <c r="R134" s="88">
        <v>11</v>
      </c>
      <c r="S134" s="88"/>
      <c r="T134" s="82">
        <v>7</v>
      </c>
      <c r="U134" s="74" t="s">
        <v>15068</v>
      </c>
      <c r="V134" s="82"/>
      <c r="W134" s="74" t="s">
        <v>15050</v>
      </c>
    </row>
    <row r="135" spans="1:23" s="76" customFormat="1" ht="25.5" outlineLevel="1" x14ac:dyDescent="0.2">
      <c r="A135" s="71">
        <v>66752</v>
      </c>
      <c r="B135" s="104">
        <f t="shared" si="4"/>
        <v>125</v>
      </c>
      <c r="C135" s="72" t="s">
        <v>7055</v>
      </c>
      <c r="D135" s="77">
        <v>66752</v>
      </c>
      <c r="E135" s="73"/>
      <c r="F135" s="73"/>
      <c r="G135" s="74">
        <v>31564</v>
      </c>
      <c r="H135" s="73" t="s">
        <v>6792</v>
      </c>
      <c r="I135" s="87"/>
      <c r="J135" s="77">
        <v>7030030</v>
      </c>
      <c r="K135" s="187" t="s">
        <v>15877</v>
      </c>
      <c r="L135" s="187">
        <v>1</v>
      </c>
      <c r="M135" s="75">
        <v>1485.55</v>
      </c>
      <c r="N135" s="75">
        <f t="shared" si="3"/>
        <v>1485.55</v>
      </c>
      <c r="O135" s="75">
        <v>0</v>
      </c>
      <c r="P135" s="75"/>
      <c r="Q135" s="75">
        <v>2315.86</v>
      </c>
      <c r="R135" s="88">
        <v>11</v>
      </c>
      <c r="S135" s="88"/>
      <c r="T135" s="82">
        <v>7</v>
      </c>
      <c r="U135" s="74" t="s">
        <v>15068</v>
      </c>
      <c r="V135" s="82"/>
      <c r="W135" s="74" t="s">
        <v>15050</v>
      </c>
    </row>
    <row r="136" spans="1:23" s="76" customFormat="1" ht="25.5" outlineLevel="1" x14ac:dyDescent="0.2">
      <c r="A136" s="71">
        <v>66520</v>
      </c>
      <c r="B136" s="104">
        <f t="shared" si="4"/>
        <v>126</v>
      </c>
      <c r="C136" s="72" t="s">
        <v>7056</v>
      </c>
      <c r="D136" s="77">
        <v>66520</v>
      </c>
      <c r="E136" s="73"/>
      <c r="F136" s="73"/>
      <c r="G136" s="74">
        <v>29587</v>
      </c>
      <c r="H136" s="73" t="s">
        <v>6792</v>
      </c>
      <c r="I136" s="87"/>
      <c r="J136" s="77">
        <v>416481</v>
      </c>
      <c r="K136" s="187" t="s">
        <v>15877</v>
      </c>
      <c r="L136" s="187">
        <v>1</v>
      </c>
      <c r="M136" s="75">
        <v>3094.88</v>
      </c>
      <c r="N136" s="75">
        <f t="shared" si="3"/>
        <v>3094.88</v>
      </c>
      <c r="O136" s="75">
        <v>0</v>
      </c>
      <c r="P136" s="75"/>
      <c r="Q136" s="75">
        <v>3987.31</v>
      </c>
      <c r="R136" s="88">
        <v>11</v>
      </c>
      <c r="S136" s="88"/>
      <c r="T136" s="82">
        <v>7</v>
      </c>
      <c r="U136" s="74" t="s">
        <v>15068</v>
      </c>
      <c r="V136" s="82"/>
      <c r="W136" s="74" t="s">
        <v>15050</v>
      </c>
    </row>
    <row r="137" spans="1:23" s="76" customFormat="1" ht="25.5" outlineLevel="1" x14ac:dyDescent="0.2">
      <c r="A137" s="71">
        <v>66543</v>
      </c>
      <c r="B137" s="104">
        <f t="shared" si="4"/>
        <v>127</v>
      </c>
      <c r="C137" s="72" t="s">
        <v>7055</v>
      </c>
      <c r="D137" s="77">
        <v>66543</v>
      </c>
      <c r="E137" s="73"/>
      <c r="F137" s="73"/>
      <c r="G137" s="74">
        <v>30103</v>
      </c>
      <c r="H137" s="73" t="s">
        <v>6792</v>
      </c>
      <c r="I137" s="87"/>
      <c r="J137" s="77">
        <v>110061</v>
      </c>
      <c r="K137" s="187" t="s">
        <v>15877</v>
      </c>
      <c r="L137" s="187">
        <v>1</v>
      </c>
      <c r="M137" s="75">
        <v>1547.44</v>
      </c>
      <c r="N137" s="75">
        <f t="shared" si="3"/>
        <v>1547.44</v>
      </c>
      <c r="O137" s="75">
        <v>0</v>
      </c>
      <c r="P137" s="75"/>
      <c r="Q137" s="75">
        <v>2315.86</v>
      </c>
      <c r="R137" s="88">
        <v>11</v>
      </c>
      <c r="S137" s="88"/>
      <c r="T137" s="82">
        <v>7</v>
      </c>
      <c r="U137" s="74" t="s">
        <v>15068</v>
      </c>
      <c r="V137" s="82"/>
      <c r="W137" s="74" t="s">
        <v>15050</v>
      </c>
    </row>
    <row r="138" spans="1:23" s="76" customFormat="1" ht="25.5" outlineLevel="1" x14ac:dyDescent="0.2">
      <c r="A138" s="71">
        <v>66693</v>
      </c>
      <c r="B138" s="104">
        <f t="shared" si="4"/>
        <v>128</v>
      </c>
      <c r="C138" s="72" t="s">
        <v>7022</v>
      </c>
      <c r="D138" s="77">
        <v>66693</v>
      </c>
      <c r="E138" s="73"/>
      <c r="F138" s="73"/>
      <c r="G138" s="74">
        <v>32660</v>
      </c>
      <c r="H138" s="73" t="s">
        <v>6792</v>
      </c>
      <c r="I138" s="87"/>
      <c r="J138" s="73" t="s">
        <v>15093</v>
      </c>
      <c r="K138" s="187" t="s">
        <v>15877</v>
      </c>
      <c r="L138" s="187">
        <v>1</v>
      </c>
      <c r="M138" s="75">
        <v>6499.25</v>
      </c>
      <c r="N138" s="75">
        <f t="shared" si="3"/>
        <v>6499.25</v>
      </c>
      <c r="O138" s="75">
        <v>0</v>
      </c>
      <c r="P138" s="75"/>
      <c r="Q138" s="75">
        <v>5235.8599999999997</v>
      </c>
      <c r="R138" s="88">
        <v>11</v>
      </c>
      <c r="S138" s="88"/>
      <c r="T138" s="82">
        <v>7</v>
      </c>
      <c r="U138" s="74" t="s">
        <v>15068</v>
      </c>
      <c r="V138" s="82"/>
      <c r="W138" s="74" t="s">
        <v>15050</v>
      </c>
    </row>
    <row r="139" spans="1:23" s="76" customFormat="1" ht="25.5" outlineLevel="1" x14ac:dyDescent="0.2">
      <c r="A139" s="71">
        <v>66733</v>
      </c>
      <c r="B139" s="104">
        <f t="shared" si="4"/>
        <v>129</v>
      </c>
      <c r="C139" s="72" t="s">
        <v>7022</v>
      </c>
      <c r="D139" s="77">
        <v>66733</v>
      </c>
      <c r="E139" s="73"/>
      <c r="F139" s="73"/>
      <c r="G139" s="74">
        <v>31168</v>
      </c>
      <c r="H139" s="73" t="s">
        <v>6792</v>
      </c>
      <c r="I139" s="87"/>
      <c r="J139" s="73" t="s">
        <v>15094</v>
      </c>
      <c r="K139" s="187" t="s">
        <v>15877</v>
      </c>
      <c r="L139" s="187">
        <v>1</v>
      </c>
      <c r="M139" s="75">
        <v>4487.58</v>
      </c>
      <c r="N139" s="75">
        <f t="shared" ref="N139:N202" si="5">M139-O139</f>
        <v>4487.58</v>
      </c>
      <c r="O139" s="75">
        <v>0</v>
      </c>
      <c r="P139" s="75"/>
      <c r="Q139" s="75">
        <v>5235.8599999999997</v>
      </c>
      <c r="R139" s="88">
        <v>12</v>
      </c>
      <c r="S139" s="88"/>
      <c r="T139" s="82">
        <v>7</v>
      </c>
      <c r="U139" s="74" t="s">
        <v>15068</v>
      </c>
      <c r="V139" s="82"/>
      <c r="W139" s="74" t="s">
        <v>15050</v>
      </c>
    </row>
    <row r="140" spans="1:23" s="76" customFormat="1" ht="25.5" outlineLevel="1" x14ac:dyDescent="0.2">
      <c r="A140" s="71">
        <v>66728</v>
      </c>
      <c r="B140" s="104">
        <f t="shared" si="4"/>
        <v>130</v>
      </c>
      <c r="C140" s="72" t="s">
        <v>7022</v>
      </c>
      <c r="D140" s="77">
        <v>66728</v>
      </c>
      <c r="E140" s="73"/>
      <c r="F140" s="73"/>
      <c r="G140" s="74">
        <v>31229</v>
      </c>
      <c r="H140" s="73" t="s">
        <v>6792</v>
      </c>
      <c r="I140" s="87"/>
      <c r="J140" s="73" t="s">
        <v>15095</v>
      </c>
      <c r="K140" s="187" t="s">
        <v>15877</v>
      </c>
      <c r="L140" s="187">
        <v>1</v>
      </c>
      <c r="M140" s="75">
        <v>4487.58</v>
      </c>
      <c r="N140" s="75">
        <f t="shared" si="5"/>
        <v>4487.58</v>
      </c>
      <c r="O140" s="75">
        <v>0</v>
      </c>
      <c r="P140" s="75"/>
      <c r="Q140" s="75">
        <v>5235.8599999999997</v>
      </c>
      <c r="R140" s="88">
        <v>12</v>
      </c>
      <c r="S140" s="88"/>
      <c r="T140" s="82">
        <v>7</v>
      </c>
      <c r="U140" s="74" t="s">
        <v>15068</v>
      </c>
      <c r="V140" s="82"/>
      <c r="W140" s="74" t="s">
        <v>15050</v>
      </c>
    </row>
    <row r="141" spans="1:23" s="76" customFormat="1" ht="25.5" outlineLevel="1" x14ac:dyDescent="0.2">
      <c r="A141" s="71">
        <v>66776</v>
      </c>
      <c r="B141" s="104">
        <f t="shared" ref="B141:B204" si="6">B140+1</f>
        <v>131</v>
      </c>
      <c r="C141" s="72" t="s">
        <v>7054</v>
      </c>
      <c r="D141" s="77">
        <v>66776</v>
      </c>
      <c r="E141" s="73"/>
      <c r="F141" s="73"/>
      <c r="G141" s="74">
        <v>32721</v>
      </c>
      <c r="H141" s="73" t="s">
        <v>6792</v>
      </c>
      <c r="I141" s="87"/>
      <c r="J141" s="73" t="s">
        <v>15096</v>
      </c>
      <c r="K141" s="187" t="s">
        <v>15877</v>
      </c>
      <c r="L141" s="187">
        <v>1</v>
      </c>
      <c r="M141" s="75">
        <v>4951.8100000000004</v>
      </c>
      <c r="N141" s="75">
        <f t="shared" si="5"/>
        <v>4951.8100000000004</v>
      </c>
      <c r="O141" s="75">
        <v>0</v>
      </c>
      <c r="P141" s="75"/>
      <c r="Q141" s="75">
        <v>5537.93</v>
      </c>
      <c r="R141" s="88">
        <v>12</v>
      </c>
      <c r="S141" s="88"/>
      <c r="T141" s="82">
        <v>7</v>
      </c>
      <c r="U141" s="74" t="s">
        <v>15068</v>
      </c>
      <c r="V141" s="82"/>
      <c r="W141" s="74" t="s">
        <v>15050</v>
      </c>
    </row>
    <row r="142" spans="1:23" s="76" customFormat="1" ht="25.5" outlineLevel="1" x14ac:dyDescent="0.2">
      <c r="A142" s="71">
        <v>66723</v>
      </c>
      <c r="B142" s="104">
        <f t="shared" si="6"/>
        <v>132</v>
      </c>
      <c r="C142" s="72" t="s">
        <v>7054</v>
      </c>
      <c r="D142" s="77">
        <v>66723</v>
      </c>
      <c r="E142" s="73"/>
      <c r="F142" s="73"/>
      <c r="G142" s="74">
        <v>31168</v>
      </c>
      <c r="H142" s="73" t="s">
        <v>6792</v>
      </c>
      <c r="I142" s="87"/>
      <c r="J142" s="73" t="s">
        <v>15097</v>
      </c>
      <c r="K142" s="187" t="s">
        <v>15877</v>
      </c>
      <c r="L142" s="187">
        <v>1</v>
      </c>
      <c r="M142" s="75">
        <v>4951.8100000000004</v>
      </c>
      <c r="N142" s="75">
        <f t="shared" si="5"/>
        <v>4951.8100000000004</v>
      </c>
      <c r="O142" s="75">
        <v>0</v>
      </c>
      <c r="P142" s="75"/>
      <c r="Q142" s="75">
        <v>5537.93</v>
      </c>
      <c r="R142" s="88">
        <v>12</v>
      </c>
      <c r="S142" s="88"/>
      <c r="T142" s="82">
        <v>7</v>
      </c>
      <c r="U142" s="74" t="s">
        <v>15068</v>
      </c>
      <c r="V142" s="82"/>
      <c r="W142" s="74" t="s">
        <v>15050</v>
      </c>
    </row>
    <row r="143" spans="1:23" s="76" customFormat="1" ht="25.5" outlineLevel="1" x14ac:dyDescent="0.2">
      <c r="A143" s="71" t="s">
        <v>7052</v>
      </c>
      <c r="B143" s="104">
        <f t="shared" si="6"/>
        <v>133</v>
      </c>
      <c r="C143" s="72" t="s">
        <v>7053</v>
      </c>
      <c r="D143" s="73" t="s">
        <v>7052</v>
      </c>
      <c r="E143" s="73"/>
      <c r="F143" s="73"/>
      <c r="G143" s="74">
        <v>38992</v>
      </c>
      <c r="H143" s="73" t="s">
        <v>6792</v>
      </c>
      <c r="I143" s="87"/>
      <c r="J143" s="73" t="s">
        <v>15098</v>
      </c>
      <c r="K143" s="187" t="s">
        <v>15877</v>
      </c>
      <c r="L143" s="187">
        <v>1</v>
      </c>
      <c r="M143" s="75">
        <v>26141.05</v>
      </c>
      <c r="N143" s="75">
        <f t="shared" si="5"/>
        <v>26141.05</v>
      </c>
      <c r="O143" s="75">
        <v>0</v>
      </c>
      <c r="P143" s="75"/>
      <c r="Q143" s="75">
        <v>7853.79</v>
      </c>
      <c r="R143" s="88">
        <v>12</v>
      </c>
      <c r="S143" s="88"/>
      <c r="T143" s="82">
        <v>7</v>
      </c>
      <c r="U143" s="74" t="s">
        <v>15068</v>
      </c>
      <c r="V143" s="82"/>
      <c r="W143" s="74" t="s">
        <v>15050</v>
      </c>
    </row>
    <row r="144" spans="1:23" s="76" customFormat="1" ht="25.5" outlineLevel="1" x14ac:dyDescent="0.2">
      <c r="A144" s="71">
        <v>66654</v>
      </c>
      <c r="B144" s="104">
        <f t="shared" si="6"/>
        <v>134</v>
      </c>
      <c r="C144" s="72" t="s">
        <v>7049</v>
      </c>
      <c r="D144" s="77">
        <v>66654</v>
      </c>
      <c r="E144" s="73"/>
      <c r="F144" s="73"/>
      <c r="G144" s="74">
        <v>32478</v>
      </c>
      <c r="H144" s="73" t="s">
        <v>6792</v>
      </c>
      <c r="I144" s="87"/>
      <c r="J144" s="77">
        <v>307004</v>
      </c>
      <c r="K144" s="187" t="s">
        <v>15877</v>
      </c>
      <c r="L144" s="187">
        <v>1</v>
      </c>
      <c r="M144" s="75">
        <v>2129.0700000000002</v>
      </c>
      <c r="N144" s="75">
        <f t="shared" si="5"/>
        <v>2129.0700000000002</v>
      </c>
      <c r="O144" s="75">
        <v>0</v>
      </c>
      <c r="P144" s="75"/>
      <c r="Q144" s="75">
        <v>5436.84</v>
      </c>
      <c r="R144" s="88">
        <v>12</v>
      </c>
      <c r="S144" s="88"/>
      <c r="T144" s="82">
        <v>7</v>
      </c>
      <c r="U144" s="74" t="s">
        <v>15068</v>
      </c>
      <c r="V144" s="82"/>
      <c r="W144" s="74" t="s">
        <v>15050</v>
      </c>
    </row>
    <row r="145" spans="1:23" s="76" customFormat="1" ht="25.5" outlineLevel="1" x14ac:dyDescent="0.2">
      <c r="A145" s="71">
        <v>66669</v>
      </c>
      <c r="B145" s="104">
        <f t="shared" si="6"/>
        <v>135</v>
      </c>
      <c r="C145" s="72" t="s">
        <v>7049</v>
      </c>
      <c r="D145" s="77">
        <v>66669</v>
      </c>
      <c r="E145" s="73"/>
      <c r="F145" s="73"/>
      <c r="G145" s="74">
        <v>32599</v>
      </c>
      <c r="H145" s="73" t="s">
        <v>6792</v>
      </c>
      <c r="I145" s="87"/>
      <c r="J145" s="77">
        <v>310199</v>
      </c>
      <c r="K145" s="187" t="s">
        <v>15877</v>
      </c>
      <c r="L145" s="187">
        <v>1</v>
      </c>
      <c r="M145" s="75">
        <v>2129.0700000000002</v>
      </c>
      <c r="N145" s="75">
        <f t="shared" si="5"/>
        <v>2129.0700000000002</v>
      </c>
      <c r="O145" s="75">
        <v>0</v>
      </c>
      <c r="P145" s="75"/>
      <c r="Q145" s="75">
        <v>5436.84</v>
      </c>
      <c r="R145" s="88">
        <v>12</v>
      </c>
      <c r="S145" s="88"/>
      <c r="T145" s="82">
        <v>7</v>
      </c>
      <c r="U145" s="74" t="s">
        <v>15068</v>
      </c>
      <c r="V145" s="82"/>
      <c r="W145" s="74" t="s">
        <v>15050</v>
      </c>
    </row>
    <row r="146" spans="1:23" s="76" customFormat="1" ht="25.5" outlineLevel="1" x14ac:dyDescent="0.2">
      <c r="A146" s="71">
        <v>66451</v>
      </c>
      <c r="B146" s="104">
        <f t="shared" si="6"/>
        <v>136</v>
      </c>
      <c r="C146" s="72" t="s">
        <v>7051</v>
      </c>
      <c r="D146" s="77">
        <v>66451</v>
      </c>
      <c r="E146" s="73"/>
      <c r="F146" s="73"/>
      <c r="G146" s="74">
        <v>29190</v>
      </c>
      <c r="H146" s="73" t="s">
        <v>6792</v>
      </c>
      <c r="I146" s="87"/>
      <c r="J146" s="77">
        <v>903212</v>
      </c>
      <c r="K146" s="187" t="s">
        <v>15877</v>
      </c>
      <c r="L146" s="187">
        <v>1</v>
      </c>
      <c r="M146" s="75">
        <v>2260.61</v>
      </c>
      <c r="N146" s="75">
        <f t="shared" si="5"/>
        <v>2260.61</v>
      </c>
      <c r="O146" s="75">
        <v>0</v>
      </c>
      <c r="P146" s="75"/>
      <c r="Q146" s="75">
        <v>4953.53</v>
      </c>
      <c r="R146" s="88">
        <v>12</v>
      </c>
      <c r="S146" s="88"/>
      <c r="T146" s="82">
        <v>7</v>
      </c>
      <c r="U146" s="74" t="s">
        <v>15068</v>
      </c>
      <c r="V146" s="82"/>
      <c r="W146" s="74" t="s">
        <v>15050</v>
      </c>
    </row>
    <row r="147" spans="1:23" s="76" customFormat="1" ht="25.5" outlineLevel="1" x14ac:dyDescent="0.2">
      <c r="A147" s="71">
        <v>66449</v>
      </c>
      <c r="B147" s="104">
        <f t="shared" si="6"/>
        <v>137</v>
      </c>
      <c r="C147" s="72" t="s">
        <v>7050</v>
      </c>
      <c r="D147" s="77">
        <v>66449</v>
      </c>
      <c r="E147" s="73"/>
      <c r="F147" s="73"/>
      <c r="G147" s="74">
        <v>29190</v>
      </c>
      <c r="H147" s="73" t="s">
        <v>6792</v>
      </c>
      <c r="I147" s="87"/>
      <c r="J147" s="77">
        <v>807195</v>
      </c>
      <c r="K147" s="187" t="s">
        <v>15877</v>
      </c>
      <c r="L147" s="187">
        <v>1</v>
      </c>
      <c r="M147" s="75">
        <v>2260.61</v>
      </c>
      <c r="N147" s="75">
        <f t="shared" si="5"/>
        <v>2260.61</v>
      </c>
      <c r="O147" s="75">
        <v>0</v>
      </c>
      <c r="P147" s="75"/>
      <c r="Q147" s="75">
        <v>5718.77</v>
      </c>
      <c r="R147" s="88">
        <v>12</v>
      </c>
      <c r="S147" s="88"/>
      <c r="T147" s="82">
        <v>7</v>
      </c>
      <c r="U147" s="74" t="s">
        <v>15068</v>
      </c>
      <c r="V147" s="82"/>
      <c r="W147" s="74" t="s">
        <v>15050</v>
      </c>
    </row>
    <row r="148" spans="1:23" s="76" customFormat="1" ht="25.5" outlineLevel="1" x14ac:dyDescent="0.2">
      <c r="A148" s="71">
        <v>66282</v>
      </c>
      <c r="B148" s="104">
        <f t="shared" si="6"/>
        <v>138</v>
      </c>
      <c r="C148" s="72" t="s">
        <v>7049</v>
      </c>
      <c r="D148" s="77">
        <v>66282</v>
      </c>
      <c r="E148" s="73"/>
      <c r="F148" s="73"/>
      <c r="G148" s="74">
        <v>31533</v>
      </c>
      <c r="H148" s="73" t="s">
        <v>6792</v>
      </c>
      <c r="I148" s="87"/>
      <c r="J148" s="77">
        <v>310154</v>
      </c>
      <c r="K148" s="187" t="s">
        <v>15877</v>
      </c>
      <c r="L148" s="187">
        <v>1</v>
      </c>
      <c r="M148" s="75">
        <v>2129.0700000000002</v>
      </c>
      <c r="N148" s="75">
        <f t="shared" si="5"/>
        <v>2129.0700000000002</v>
      </c>
      <c r="O148" s="75">
        <v>0</v>
      </c>
      <c r="P148" s="75"/>
      <c r="Q148" s="75">
        <v>5436.84</v>
      </c>
      <c r="R148" s="88">
        <v>12</v>
      </c>
      <c r="S148" s="88"/>
      <c r="T148" s="82">
        <v>7</v>
      </c>
      <c r="U148" s="74" t="s">
        <v>15068</v>
      </c>
      <c r="V148" s="82"/>
      <c r="W148" s="74" t="s">
        <v>15050</v>
      </c>
    </row>
    <row r="149" spans="1:23" s="76" customFormat="1" ht="25.5" outlineLevel="1" x14ac:dyDescent="0.2">
      <c r="A149" s="71">
        <v>66016</v>
      </c>
      <c r="B149" s="104">
        <f t="shared" si="6"/>
        <v>139</v>
      </c>
      <c r="C149" s="72" t="s">
        <v>7048</v>
      </c>
      <c r="D149" s="77">
        <v>66016</v>
      </c>
      <c r="E149" s="73"/>
      <c r="F149" s="73"/>
      <c r="G149" s="74">
        <v>32481</v>
      </c>
      <c r="H149" s="73" t="s">
        <v>6792</v>
      </c>
      <c r="I149" s="87"/>
      <c r="J149" s="77">
        <v>16270036</v>
      </c>
      <c r="K149" s="187" t="s">
        <v>15877</v>
      </c>
      <c r="L149" s="187">
        <v>1</v>
      </c>
      <c r="M149" s="75">
        <v>9228.93</v>
      </c>
      <c r="N149" s="75">
        <f t="shared" si="5"/>
        <v>9228.93</v>
      </c>
      <c r="O149" s="75">
        <v>0</v>
      </c>
      <c r="P149" s="75"/>
      <c r="Q149" s="75">
        <v>31366.84</v>
      </c>
      <c r="R149" s="88">
        <v>12</v>
      </c>
      <c r="S149" s="88"/>
      <c r="T149" s="82">
        <v>7</v>
      </c>
      <c r="U149" s="74" t="s">
        <v>15068</v>
      </c>
      <c r="V149" s="82"/>
      <c r="W149" s="74" t="s">
        <v>15050</v>
      </c>
    </row>
    <row r="150" spans="1:23" s="76" customFormat="1" ht="25.5" outlineLevel="1" x14ac:dyDescent="0.2">
      <c r="A150" s="71">
        <v>66610</v>
      </c>
      <c r="B150" s="104">
        <f t="shared" si="6"/>
        <v>140</v>
      </c>
      <c r="C150" s="72" t="s">
        <v>7047</v>
      </c>
      <c r="D150" s="77">
        <v>66610</v>
      </c>
      <c r="E150" s="73"/>
      <c r="F150" s="73"/>
      <c r="G150" s="74">
        <v>32143</v>
      </c>
      <c r="H150" s="73" t="s">
        <v>6792</v>
      </c>
      <c r="I150" s="87"/>
      <c r="J150" s="73" t="s">
        <v>15099</v>
      </c>
      <c r="K150" s="187" t="s">
        <v>15877</v>
      </c>
      <c r="L150" s="187">
        <v>1</v>
      </c>
      <c r="M150" s="75">
        <v>8157.68</v>
      </c>
      <c r="N150" s="75">
        <f t="shared" si="5"/>
        <v>8157.68</v>
      </c>
      <c r="O150" s="75">
        <v>0</v>
      </c>
      <c r="P150" s="75"/>
      <c r="Q150" s="75">
        <v>37255.17</v>
      </c>
      <c r="R150" s="88">
        <v>13</v>
      </c>
      <c r="S150" s="88"/>
      <c r="T150" s="82">
        <v>7</v>
      </c>
      <c r="U150" s="74" t="s">
        <v>15068</v>
      </c>
      <c r="V150" s="82"/>
      <c r="W150" s="74" t="s">
        <v>15050</v>
      </c>
    </row>
    <row r="151" spans="1:23" s="76" customFormat="1" ht="25.5" outlineLevel="1" x14ac:dyDescent="0.2">
      <c r="A151" s="71">
        <v>66576</v>
      </c>
      <c r="B151" s="104">
        <f t="shared" si="6"/>
        <v>141</v>
      </c>
      <c r="C151" s="72" t="s">
        <v>7047</v>
      </c>
      <c r="D151" s="77">
        <v>66576</v>
      </c>
      <c r="E151" s="73"/>
      <c r="F151" s="73"/>
      <c r="G151" s="74">
        <v>32417</v>
      </c>
      <c r="H151" s="73" t="s">
        <v>6792</v>
      </c>
      <c r="I151" s="87"/>
      <c r="J151" s="77">
        <v>60741091</v>
      </c>
      <c r="K151" s="187" t="s">
        <v>15877</v>
      </c>
      <c r="L151" s="187">
        <v>1</v>
      </c>
      <c r="M151" s="75">
        <v>8157.68</v>
      </c>
      <c r="N151" s="75">
        <f t="shared" si="5"/>
        <v>8157.68</v>
      </c>
      <c r="O151" s="75">
        <v>0</v>
      </c>
      <c r="P151" s="75"/>
      <c r="Q151" s="75">
        <v>37255.17</v>
      </c>
      <c r="R151" s="88">
        <v>13</v>
      </c>
      <c r="S151" s="88"/>
      <c r="T151" s="82">
        <v>7</v>
      </c>
      <c r="U151" s="74" t="s">
        <v>15068</v>
      </c>
      <c r="V151" s="82"/>
      <c r="W151" s="74" t="s">
        <v>15050</v>
      </c>
    </row>
    <row r="152" spans="1:23" s="76" customFormat="1" ht="25.5" outlineLevel="1" x14ac:dyDescent="0.2">
      <c r="A152" s="71">
        <v>66117</v>
      </c>
      <c r="B152" s="104">
        <f t="shared" si="6"/>
        <v>142</v>
      </c>
      <c r="C152" s="72" t="s">
        <v>7046</v>
      </c>
      <c r="D152" s="77">
        <v>66117</v>
      </c>
      <c r="E152" s="73"/>
      <c r="F152" s="73"/>
      <c r="G152" s="74">
        <v>32143</v>
      </c>
      <c r="H152" s="73" t="s">
        <v>6792</v>
      </c>
      <c r="I152" s="87"/>
      <c r="J152" s="92">
        <v>17</v>
      </c>
      <c r="K152" s="187" t="s">
        <v>15877</v>
      </c>
      <c r="L152" s="187">
        <v>1</v>
      </c>
      <c r="M152" s="75">
        <v>4482.24</v>
      </c>
      <c r="N152" s="75">
        <f t="shared" si="5"/>
        <v>4482.24</v>
      </c>
      <c r="O152" s="75">
        <v>0</v>
      </c>
      <c r="P152" s="75"/>
      <c r="Q152" s="75">
        <v>6343.45</v>
      </c>
      <c r="R152" s="88">
        <v>13</v>
      </c>
      <c r="S152" s="88"/>
      <c r="T152" s="82">
        <v>7</v>
      </c>
      <c r="U152" s="74" t="s">
        <v>15068</v>
      </c>
      <c r="V152" s="82"/>
      <c r="W152" s="74" t="s">
        <v>15050</v>
      </c>
    </row>
    <row r="153" spans="1:23" s="76" customFormat="1" ht="25.5" outlineLevel="1" x14ac:dyDescent="0.2">
      <c r="A153" s="71">
        <v>66096</v>
      </c>
      <c r="B153" s="104">
        <f t="shared" si="6"/>
        <v>143</v>
      </c>
      <c r="C153" s="72" t="s">
        <v>7046</v>
      </c>
      <c r="D153" s="77">
        <v>66096</v>
      </c>
      <c r="E153" s="73"/>
      <c r="F153" s="73"/>
      <c r="G153" s="74">
        <v>32143</v>
      </c>
      <c r="H153" s="73" t="s">
        <v>6792</v>
      </c>
      <c r="I153" s="87"/>
      <c r="J153" s="92">
        <v>96</v>
      </c>
      <c r="K153" s="187" t="s">
        <v>15877</v>
      </c>
      <c r="L153" s="187">
        <v>1</v>
      </c>
      <c r="M153" s="75">
        <v>4482.24</v>
      </c>
      <c r="N153" s="75">
        <f t="shared" si="5"/>
        <v>4482.24</v>
      </c>
      <c r="O153" s="75">
        <v>0</v>
      </c>
      <c r="P153" s="75"/>
      <c r="Q153" s="75">
        <v>6343.45</v>
      </c>
      <c r="R153" s="88">
        <v>13</v>
      </c>
      <c r="S153" s="88"/>
      <c r="T153" s="82">
        <v>7</v>
      </c>
      <c r="U153" s="74" t="s">
        <v>15068</v>
      </c>
      <c r="V153" s="82"/>
      <c r="W153" s="74" t="s">
        <v>15050</v>
      </c>
    </row>
    <row r="154" spans="1:23" s="76" customFormat="1" ht="25.5" outlineLevel="1" x14ac:dyDescent="0.2">
      <c r="A154" s="71">
        <v>66020</v>
      </c>
      <c r="B154" s="104">
        <f t="shared" si="6"/>
        <v>144</v>
      </c>
      <c r="C154" s="72" t="s">
        <v>7045</v>
      </c>
      <c r="D154" s="77">
        <v>66020</v>
      </c>
      <c r="E154" s="73"/>
      <c r="F154" s="73"/>
      <c r="G154" s="74">
        <v>32143</v>
      </c>
      <c r="H154" s="73" t="s">
        <v>6792</v>
      </c>
      <c r="I154" s="87"/>
      <c r="J154" s="92">
        <v>20</v>
      </c>
      <c r="K154" s="187" t="s">
        <v>15877</v>
      </c>
      <c r="L154" s="187">
        <v>1</v>
      </c>
      <c r="M154" s="75">
        <v>3585.79</v>
      </c>
      <c r="N154" s="75">
        <f t="shared" si="5"/>
        <v>3585.79</v>
      </c>
      <c r="O154" s="75">
        <v>0</v>
      </c>
      <c r="P154" s="75"/>
      <c r="Q154" s="75">
        <v>6343.45</v>
      </c>
      <c r="R154" s="88">
        <v>13</v>
      </c>
      <c r="S154" s="88"/>
      <c r="T154" s="82">
        <v>7</v>
      </c>
      <c r="U154" s="74" t="s">
        <v>15068</v>
      </c>
      <c r="V154" s="82"/>
      <c r="W154" s="74" t="s">
        <v>15050</v>
      </c>
    </row>
    <row r="155" spans="1:23" s="76" customFormat="1" ht="25.5" outlineLevel="1" x14ac:dyDescent="0.2">
      <c r="A155" s="71">
        <v>66159</v>
      </c>
      <c r="B155" s="104">
        <f t="shared" si="6"/>
        <v>145</v>
      </c>
      <c r="C155" s="72" t="s">
        <v>7044</v>
      </c>
      <c r="D155" s="77">
        <v>66159</v>
      </c>
      <c r="E155" s="73"/>
      <c r="F155" s="73"/>
      <c r="G155" s="74">
        <v>32143</v>
      </c>
      <c r="H155" s="73" t="s">
        <v>6792</v>
      </c>
      <c r="I155" s="87"/>
      <c r="J155" s="77">
        <v>159</v>
      </c>
      <c r="K155" s="187" t="s">
        <v>15877</v>
      </c>
      <c r="L155" s="187">
        <v>1</v>
      </c>
      <c r="M155" s="75">
        <v>3585.79</v>
      </c>
      <c r="N155" s="75">
        <f t="shared" si="5"/>
        <v>3585.79</v>
      </c>
      <c r="O155" s="75">
        <v>0</v>
      </c>
      <c r="P155" s="75"/>
      <c r="Q155" s="75">
        <v>5991.03</v>
      </c>
      <c r="R155" s="88">
        <v>13</v>
      </c>
      <c r="S155" s="88"/>
      <c r="T155" s="82">
        <v>7</v>
      </c>
      <c r="U155" s="74" t="s">
        <v>15068</v>
      </c>
      <c r="V155" s="82"/>
      <c r="W155" s="74" t="s">
        <v>15050</v>
      </c>
    </row>
    <row r="156" spans="1:23" s="76" customFormat="1" ht="25.5" outlineLevel="1" x14ac:dyDescent="0.2">
      <c r="A156" s="71">
        <v>66035</v>
      </c>
      <c r="B156" s="104">
        <f t="shared" si="6"/>
        <v>146</v>
      </c>
      <c r="C156" s="72" t="s">
        <v>7043</v>
      </c>
      <c r="D156" s="77">
        <v>66035</v>
      </c>
      <c r="E156" s="73"/>
      <c r="F156" s="73"/>
      <c r="G156" s="74">
        <v>32509</v>
      </c>
      <c r="H156" s="73" t="s">
        <v>6792</v>
      </c>
      <c r="I156" s="87"/>
      <c r="J156" s="93">
        <v>32140</v>
      </c>
      <c r="K156" s="187" t="s">
        <v>15877</v>
      </c>
      <c r="L156" s="187">
        <v>1</v>
      </c>
      <c r="M156" s="75">
        <v>27704.720000000001</v>
      </c>
      <c r="N156" s="75">
        <f t="shared" si="5"/>
        <v>27704.720000000001</v>
      </c>
      <c r="O156" s="75">
        <v>0</v>
      </c>
      <c r="P156" s="75"/>
      <c r="Q156" s="75">
        <v>6343.45</v>
      </c>
      <c r="R156" s="88">
        <v>14</v>
      </c>
      <c r="S156" s="88"/>
      <c r="T156" s="82">
        <v>7</v>
      </c>
      <c r="U156" s="74" t="s">
        <v>15068</v>
      </c>
      <c r="V156" s="82"/>
      <c r="W156" s="74" t="s">
        <v>15050</v>
      </c>
    </row>
    <row r="157" spans="1:23" s="76" customFormat="1" ht="25.5" outlineLevel="1" x14ac:dyDescent="0.2">
      <c r="A157" s="71">
        <v>66264</v>
      </c>
      <c r="B157" s="104">
        <f t="shared" si="6"/>
        <v>147</v>
      </c>
      <c r="C157" s="72" t="s">
        <v>7042</v>
      </c>
      <c r="D157" s="77">
        <v>66264</v>
      </c>
      <c r="E157" s="73"/>
      <c r="F157" s="73"/>
      <c r="G157" s="74">
        <v>31168</v>
      </c>
      <c r="H157" s="73" t="s">
        <v>6792</v>
      </c>
      <c r="I157" s="87"/>
      <c r="J157" s="73" t="s">
        <v>15100</v>
      </c>
      <c r="K157" s="187" t="s">
        <v>15877</v>
      </c>
      <c r="L157" s="187">
        <v>1</v>
      </c>
      <c r="M157" s="75">
        <v>2677.08</v>
      </c>
      <c r="N157" s="75">
        <f t="shared" si="5"/>
        <v>2677.08</v>
      </c>
      <c r="O157" s="75">
        <v>0</v>
      </c>
      <c r="P157" s="75"/>
      <c r="Q157" s="75">
        <v>19960.72</v>
      </c>
      <c r="R157" s="88">
        <v>14</v>
      </c>
      <c r="S157" s="88"/>
      <c r="T157" s="82">
        <v>7</v>
      </c>
      <c r="U157" s="74" t="s">
        <v>15068</v>
      </c>
      <c r="V157" s="82"/>
      <c r="W157" s="74" t="s">
        <v>15050</v>
      </c>
    </row>
    <row r="158" spans="1:23" s="76" customFormat="1" ht="25.5" outlineLevel="1" x14ac:dyDescent="0.2">
      <c r="A158" s="71">
        <v>66305</v>
      </c>
      <c r="B158" s="104">
        <f t="shared" si="6"/>
        <v>148</v>
      </c>
      <c r="C158" s="72" t="s">
        <v>7042</v>
      </c>
      <c r="D158" s="77">
        <v>66305</v>
      </c>
      <c r="E158" s="73"/>
      <c r="F158" s="73"/>
      <c r="G158" s="74">
        <v>32721</v>
      </c>
      <c r="H158" s="73" t="s">
        <v>6792</v>
      </c>
      <c r="I158" s="87"/>
      <c r="J158" s="77">
        <v>404121</v>
      </c>
      <c r="K158" s="187" t="s">
        <v>15877</v>
      </c>
      <c r="L158" s="187">
        <v>1</v>
      </c>
      <c r="M158" s="75">
        <v>2677.08</v>
      </c>
      <c r="N158" s="75">
        <f t="shared" si="5"/>
        <v>2677.08</v>
      </c>
      <c r="O158" s="75">
        <v>0</v>
      </c>
      <c r="P158" s="75"/>
      <c r="Q158" s="75">
        <v>19960.72</v>
      </c>
      <c r="R158" s="88">
        <v>14</v>
      </c>
      <c r="S158" s="88"/>
      <c r="T158" s="82">
        <v>7</v>
      </c>
      <c r="U158" s="74" t="s">
        <v>15068</v>
      </c>
      <c r="V158" s="82"/>
      <c r="W158" s="74" t="s">
        <v>15050</v>
      </c>
    </row>
    <row r="159" spans="1:23" s="76" customFormat="1" ht="25.5" outlineLevel="1" x14ac:dyDescent="0.2">
      <c r="A159" s="71">
        <v>66636</v>
      </c>
      <c r="B159" s="104">
        <f t="shared" si="6"/>
        <v>149</v>
      </c>
      <c r="C159" s="72" t="s">
        <v>7041</v>
      </c>
      <c r="D159" s="77">
        <v>66636</v>
      </c>
      <c r="E159" s="73"/>
      <c r="F159" s="73"/>
      <c r="G159" s="74">
        <v>31413</v>
      </c>
      <c r="H159" s="73" t="s">
        <v>6792</v>
      </c>
      <c r="I159" s="87"/>
      <c r="J159" s="77">
        <v>408034</v>
      </c>
      <c r="K159" s="187" t="s">
        <v>15877</v>
      </c>
      <c r="L159" s="187">
        <v>1</v>
      </c>
      <c r="M159" s="75">
        <v>2677.08</v>
      </c>
      <c r="N159" s="75">
        <f t="shared" si="5"/>
        <v>2677.08</v>
      </c>
      <c r="O159" s="75">
        <v>0</v>
      </c>
      <c r="P159" s="75"/>
      <c r="Q159" s="75">
        <v>19960.72</v>
      </c>
      <c r="R159" s="88">
        <v>14</v>
      </c>
      <c r="S159" s="88"/>
      <c r="T159" s="82">
        <v>7</v>
      </c>
      <c r="U159" s="74" t="s">
        <v>15068</v>
      </c>
      <c r="V159" s="82"/>
      <c r="W159" s="74" t="s">
        <v>15050</v>
      </c>
    </row>
    <row r="160" spans="1:23" s="76" customFormat="1" ht="25.5" outlineLevel="1" x14ac:dyDescent="0.2">
      <c r="A160" s="71">
        <v>16845</v>
      </c>
      <c r="B160" s="104">
        <f t="shared" si="6"/>
        <v>150</v>
      </c>
      <c r="C160" s="72" t="s">
        <v>7040</v>
      </c>
      <c r="D160" s="77">
        <v>16845</v>
      </c>
      <c r="E160" s="73"/>
      <c r="F160" s="73"/>
      <c r="G160" s="74">
        <v>31898</v>
      </c>
      <c r="H160" s="73" t="s">
        <v>6792</v>
      </c>
      <c r="I160" s="87"/>
      <c r="J160" s="73"/>
      <c r="K160" s="187" t="s">
        <v>15877</v>
      </c>
      <c r="L160" s="187">
        <v>1</v>
      </c>
      <c r="M160" s="75">
        <v>3476.05</v>
      </c>
      <c r="N160" s="75">
        <f t="shared" si="5"/>
        <v>3476.05</v>
      </c>
      <c r="O160" s="75">
        <v>0</v>
      </c>
      <c r="P160" s="75"/>
      <c r="Q160" s="75">
        <v>19960.72</v>
      </c>
      <c r="R160" s="88">
        <v>14</v>
      </c>
      <c r="S160" s="88"/>
      <c r="T160" s="82">
        <v>7</v>
      </c>
      <c r="U160" s="74" t="s">
        <v>15068</v>
      </c>
      <c r="V160" s="82"/>
      <c r="W160" s="74" t="s">
        <v>15050</v>
      </c>
    </row>
    <row r="161" spans="1:23" s="76" customFormat="1" ht="25.5" outlineLevel="1" x14ac:dyDescent="0.2">
      <c r="A161" s="71">
        <v>16732</v>
      </c>
      <c r="B161" s="104">
        <f t="shared" si="6"/>
        <v>151</v>
      </c>
      <c r="C161" s="72" t="s">
        <v>7039</v>
      </c>
      <c r="D161" s="77">
        <v>16732</v>
      </c>
      <c r="E161" s="73"/>
      <c r="F161" s="73"/>
      <c r="G161" s="74">
        <v>29952</v>
      </c>
      <c r="H161" s="73" t="s">
        <v>6792</v>
      </c>
      <c r="I161" s="87"/>
      <c r="J161" s="77">
        <v>1061</v>
      </c>
      <c r="K161" s="187" t="s">
        <v>15877</v>
      </c>
      <c r="L161" s="187">
        <v>1</v>
      </c>
      <c r="M161" s="75">
        <v>6992.29</v>
      </c>
      <c r="N161" s="75">
        <f t="shared" si="5"/>
        <v>6992.29</v>
      </c>
      <c r="O161" s="75">
        <v>0</v>
      </c>
      <c r="P161" s="75"/>
      <c r="Q161" s="75">
        <v>15103.45</v>
      </c>
      <c r="R161" s="88">
        <v>15</v>
      </c>
      <c r="S161" s="88"/>
      <c r="T161" s="82">
        <v>7</v>
      </c>
      <c r="U161" s="74" t="s">
        <v>15068</v>
      </c>
      <c r="V161" s="82"/>
      <c r="W161" s="74" t="s">
        <v>15050</v>
      </c>
    </row>
    <row r="162" spans="1:23" s="76" customFormat="1" ht="25.5" outlineLevel="1" x14ac:dyDescent="0.2">
      <c r="A162" s="71">
        <v>66540</v>
      </c>
      <c r="B162" s="104">
        <f t="shared" si="6"/>
        <v>152</v>
      </c>
      <c r="C162" s="72" t="s">
        <v>7038</v>
      </c>
      <c r="D162" s="77">
        <v>66540</v>
      </c>
      <c r="E162" s="73"/>
      <c r="F162" s="73"/>
      <c r="G162" s="74">
        <v>31138</v>
      </c>
      <c r="H162" s="73" t="s">
        <v>6792</v>
      </c>
      <c r="I162" s="87"/>
      <c r="J162" s="77">
        <v>9417</v>
      </c>
      <c r="K162" s="187" t="s">
        <v>15877</v>
      </c>
      <c r="L162" s="187">
        <v>1</v>
      </c>
      <c r="M162" s="75">
        <v>12781.3</v>
      </c>
      <c r="N162" s="75">
        <f t="shared" si="5"/>
        <v>12781.3</v>
      </c>
      <c r="O162" s="75">
        <v>0</v>
      </c>
      <c r="P162" s="75"/>
      <c r="Q162" s="75">
        <v>15103.45</v>
      </c>
      <c r="R162" s="88">
        <v>15</v>
      </c>
      <c r="S162" s="88"/>
      <c r="T162" s="82">
        <v>7</v>
      </c>
      <c r="U162" s="74" t="s">
        <v>15068</v>
      </c>
      <c r="V162" s="82"/>
      <c r="W162" s="74" t="s">
        <v>15050</v>
      </c>
    </row>
    <row r="163" spans="1:23" s="76" customFormat="1" ht="25.5" outlineLevel="1" x14ac:dyDescent="0.2">
      <c r="A163" s="71">
        <v>66450</v>
      </c>
      <c r="B163" s="104">
        <f t="shared" si="6"/>
        <v>153</v>
      </c>
      <c r="C163" s="72" t="s">
        <v>7037</v>
      </c>
      <c r="D163" s="77">
        <v>66450</v>
      </c>
      <c r="E163" s="73"/>
      <c r="F163" s="73"/>
      <c r="G163" s="74">
        <v>29190</v>
      </c>
      <c r="H163" s="73" t="s">
        <v>6792</v>
      </c>
      <c r="I163" s="87"/>
      <c r="J163" s="77">
        <v>12515</v>
      </c>
      <c r="K163" s="187" t="s">
        <v>15877</v>
      </c>
      <c r="L163" s="187">
        <v>1</v>
      </c>
      <c r="M163" s="75">
        <v>1370.49</v>
      </c>
      <c r="N163" s="75">
        <f t="shared" si="5"/>
        <v>1370.49</v>
      </c>
      <c r="O163" s="75">
        <v>0</v>
      </c>
      <c r="P163" s="75"/>
      <c r="Q163" s="75">
        <v>6343.25</v>
      </c>
      <c r="R163" s="88">
        <v>15</v>
      </c>
      <c r="S163" s="88"/>
      <c r="T163" s="82">
        <v>7</v>
      </c>
      <c r="U163" s="74" t="s">
        <v>15068</v>
      </c>
      <c r="V163" s="82"/>
      <c r="W163" s="74" t="s">
        <v>15050</v>
      </c>
    </row>
    <row r="164" spans="1:23" s="76" customFormat="1" ht="25.5" outlineLevel="1" x14ac:dyDescent="0.2">
      <c r="A164" s="71">
        <v>66619</v>
      </c>
      <c r="B164" s="104">
        <f t="shared" si="6"/>
        <v>154</v>
      </c>
      <c r="C164" s="72" t="s">
        <v>7036</v>
      </c>
      <c r="D164" s="77">
        <v>66619</v>
      </c>
      <c r="E164" s="73"/>
      <c r="F164" s="73"/>
      <c r="G164" s="74">
        <v>31260</v>
      </c>
      <c r="H164" s="73" t="s">
        <v>6792</v>
      </c>
      <c r="I164" s="87"/>
      <c r="J164" s="77">
        <v>3871</v>
      </c>
      <c r="K164" s="187" t="s">
        <v>15877</v>
      </c>
      <c r="L164" s="187">
        <v>1</v>
      </c>
      <c r="M164" s="75">
        <v>1129.6400000000001</v>
      </c>
      <c r="N164" s="75">
        <f t="shared" si="5"/>
        <v>1129.6400000000001</v>
      </c>
      <c r="O164" s="75">
        <v>0</v>
      </c>
      <c r="P164" s="75"/>
      <c r="Q164" s="75">
        <v>14096.35</v>
      </c>
      <c r="R164" s="88">
        <v>15</v>
      </c>
      <c r="S164" s="88"/>
      <c r="T164" s="82">
        <v>7</v>
      </c>
      <c r="U164" s="74" t="s">
        <v>15068</v>
      </c>
      <c r="V164" s="82"/>
      <c r="W164" s="74" t="s">
        <v>15050</v>
      </c>
    </row>
    <row r="165" spans="1:23" s="76" customFormat="1" ht="25.5" outlineLevel="1" x14ac:dyDescent="0.2">
      <c r="A165" s="71">
        <v>16713</v>
      </c>
      <c r="B165" s="104">
        <f t="shared" si="6"/>
        <v>155</v>
      </c>
      <c r="C165" s="72" t="s">
        <v>7035</v>
      </c>
      <c r="D165" s="77">
        <v>16713</v>
      </c>
      <c r="E165" s="73"/>
      <c r="F165" s="73"/>
      <c r="G165" s="74">
        <v>29221</v>
      </c>
      <c r="H165" s="73" t="s">
        <v>6792</v>
      </c>
      <c r="I165" s="87"/>
      <c r="J165" s="73" t="s">
        <v>15101</v>
      </c>
      <c r="K165" s="187" t="s">
        <v>15877</v>
      </c>
      <c r="L165" s="187">
        <v>1</v>
      </c>
      <c r="M165" s="75">
        <v>2660.11</v>
      </c>
      <c r="N165" s="75">
        <f t="shared" si="5"/>
        <v>2660.11</v>
      </c>
      <c r="O165" s="75">
        <v>0</v>
      </c>
      <c r="P165" s="75"/>
      <c r="Q165" s="75">
        <v>7048.07</v>
      </c>
      <c r="R165" s="88">
        <v>15</v>
      </c>
      <c r="S165" s="88"/>
      <c r="T165" s="82">
        <v>7</v>
      </c>
      <c r="U165" s="74" t="s">
        <v>15068</v>
      </c>
      <c r="V165" s="82"/>
      <c r="W165" s="74" t="s">
        <v>15050</v>
      </c>
    </row>
    <row r="166" spans="1:23" s="76" customFormat="1" ht="25.5" outlineLevel="1" x14ac:dyDescent="0.2">
      <c r="A166" s="71">
        <v>16737</v>
      </c>
      <c r="B166" s="104">
        <f t="shared" si="6"/>
        <v>156</v>
      </c>
      <c r="C166" s="72" t="s">
        <v>7034</v>
      </c>
      <c r="D166" s="77">
        <v>16737</v>
      </c>
      <c r="E166" s="73"/>
      <c r="F166" s="73"/>
      <c r="G166" s="74">
        <v>29952</v>
      </c>
      <c r="H166" s="73" t="s">
        <v>6792</v>
      </c>
      <c r="I166" s="87"/>
      <c r="J166" s="73" t="s">
        <v>15102</v>
      </c>
      <c r="K166" s="187" t="s">
        <v>15877</v>
      </c>
      <c r="L166" s="187">
        <v>1</v>
      </c>
      <c r="M166" s="75">
        <v>3496.15</v>
      </c>
      <c r="N166" s="75">
        <f t="shared" si="5"/>
        <v>3496.15</v>
      </c>
      <c r="O166" s="75">
        <v>0</v>
      </c>
      <c r="P166" s="75"/>
      <c r="Q166" s="75">
        <v>6846.9</v>
      </c>
      <c r="R166" s="88">
        <v>15</v>
      </c>
      <c r="S166" s="88"/>
      <c r="T166" s="82">
        <v>7</v>
      </c>
      <c r="U166" s="74" t="s">
        <v>15068</v>
      </c>
      <c r="V166" s="82"/>
      <c r="W166" s="74" t="s">
        <v>15050</v>
      </c>
    </row>
    <row r="167" spans="1:23" s="76" customFormat="1" ht="25.5" outlineLevel="1" x14ac:dyDescent="0.2">
      <c r="A167" s="71">
        <v>16903</v>
      </c>
      <c r="B167" s="104">
        <f t="shared" si="6"/>
        <v>157</v>
      </c>
      <c r="C167" s="72" t="s">
        <v>7034</v>
      </c>
      <c r="D167" s="77">
        <v>16903</v>
      </c>
      <c r="E167" s="73"/>
      <c r="F167" s="73"/>
      <c r="G167" s="74">
        <v>30682</v>
      </c>
      <c r="H167" s="73" t="s">
        <v>6792</v>
      </c>
      <c r="I167" s="87"/>
      <c r="J167" s="77">
        <v>110016</v>
      </c>
      <c r="K167" s="187" t="s">
        <v>15877</v>
      </c>
      <c r="L167" s="187">
        <v>1</v>
      </c>
      <c r="M167" s="75">
        <v>2800</v>
      </c>
      <c r="N167" s="75">
        <f t="shared" si="5"/>
        <v>2800</v>
      </c>
      <c r="O167" s="75">
        <v>0</v>
      </c>
      <c r="P167" s="75"/>
      <c r="Q167" s="75">
        <v>6846.9</v>
      </c>
      <c r="R167" s="88">
        <v>15</v>
      </c>
      <c r="S167" s="88"/>
      <c r="T167" s="82">
        <v>7</v>
      </c>
      <c r="U167" s="74" t="s">
        <v>15068</v>
      </c>
      <c r="V167" s="82"/>
      <c r="W167" s="74" t="s">
        <v>15050</v>
      </c>
    </row>
    <row r="168" spans="1:23" s="76" customFormat="1" ht="25.5" outlineLevel="1" x14ac:dyDescent="0.2">
      <c r="A168" s="71">
        <v>66517</v>
      </c>
      <c r="B168" s="104">
        <f t="shared" si="6"/>
        <v>158</v>
      </c>
      <c r="C168" s="72" t="s">
        <v>7033</v>
      </c>
      <c r="D168" s="77">
        <v>66517</v>
      </c>
      <c r="E168" s="73"/>
      <c r="F168" s="73"/>
      <c r="G168" s="74">
        <v>29891</v>
      </c>
      <c r="H168" s="73" t="s">
        <v>6792</v>
      </c>
      <c r="I168" s="87"/>
      <c r="J168" s="93">
        <v>6073</v>
      </c>
      <c r="K168" s="187" t="s">
        <v>15877</v>
      </c>
      <c r="L168" s="187">
        <v>1</v>
      </c>
      <c r="M168" s="75">
        <v>2444.96</v>
      </c>
      <c r="N168" s="75">
        <f t="shared" si="5"/>
        <v>2444.96</v>
      </c>
      <c r="O168" s="75">
        <v>0</v>
      </c>
      <c r="P168" s="75"/>
      <c r="Q168" s="75">
        <v>6343.25</v>
      </c>
      <c r="R168" s="88">
        <v>15</v>
      </c>
      <c r="S168" s="88"/>
      <c r="T168" s="82">
        <v>7</v>
      </c>
      <c r="U168" s="74" t="s">
        <v>15068</v>
      </c>
      <c r="V168" s="82"/>
      <c r="W168" s="74" t="s">
        <v>15050</v>
      </c>
    </row>
    <row r="169" spans="1:23" s="76" customFormat="1" ht="25.5" outlineLevel="1" x14ac:dyDescent="0.2">
      <c r="A169" s="71">
        <v>66276</v>
      </c>
      <c r="B169" s="104">
        <f t="shared" si="6"/>
        <v>159</v>
      </c>
      <c r="C169" s="72" t="s">
        <v>7032</v>
      </c>
      <c r="D169" s="77">
        <v>66276</v>
      </c>
      <c r="E169" s="73"/>
      <c r="F169" s="73"/>
      <c r="G169" s="74">
        <v>27699</v>
      </c>
      <c r="H169" s="73" t="s">
        <v>6792</v>
      </c>
      <c r="I169" s="87"/>
      <c r="J169" s="77">
        <v>411215</v>
      </c>
      <c r="K169" s="187" t="s">
        <v>15877</v>
      </c>
      <c r="L169" s="187">
        <v>1</v>
      </c>
      <c r="M169" s="75">
        <v>4408.18</v>
      </c>
      <c r="N169" s="75">
        <f t="shared" si="5"/>
        <v>4408.18</v>
      </c>
      <c r="O169" s="75">
        <v>0</v>
      </c>
      <c r="P169" s="75"/>
      <c r="Q169" s="75">
        <v>6645.32</v>
      </c>
      <c r="R169" s="88">
        <v>15</v>
      </c>
      <c r="S169" s="88"/>
      <c r="T169" s="82">
        <v>7</v>
      </c>
      <c r="U169" s="74" t="s">
        <v>15068</v>
      </c>
      <c r="V169" s="82"/>
      <c r="W169" s="74" t="s">
        <v>15050</v>
      </c>
    </row>
    <row r="170" spans="1:23" s="76" customFormat="1" ht="25.5" outlineLevel="1" x14ac:dyDescent="0.2">
      <c r="A170" s="71">
        <v>16904</v>
      </c>
      <c r="B170" s="104">
        <f t="shared" si="6"/>
        <v>160</v>
      </c>
      <c r="C170" s="72" t="s">
        <v>7032</v>
      </c>
      <c r="D170" s="77">
        <v>16904</v>
      </c>
      <c r="E170" s="73"/>
      <c r="F170" s="73"/>
      <c r="G170" s="74">
        <v>30682</v>
      </c>
      <c r="H170" s="73" t="s">
        <v>6792</v>
      </c>
      <c r="I170" s="87"/>
      <c r="J170" s="77">
        <v>411215</v>
      </c>
      <c r="K170" s="187" t="s">
        <v>15877</v>
      </c>
      <c r="L170" s="187">
        <v>1</v>
      </c>
      <c r="M170" s="75">
        <v>2800</v>
      </c>
      <c r="N170" s="75">
        <f t="shared" si="5"/>
        <v>2800</v>
      </c>
      <c r="O170" s="75">
        <v>0</v>
      </c>
      <c r="P170" s="75"/>
      <c r="Q170" s="75">
        <v>6645.32</v>
      </c>
      <c r="R170" s="88">
        <v>15</v>
      </c>
      <c r="S170" s="88"/>
      <c r="T170" s="82">
        <v>7</v>
      </c>
      <c r="U170" s="74" t="s">
        <v>15068</v>
      </c>
      <c r="V170" s="82"/>
      <c r="W170" s="74" t="s">
        <v>15050</v>
      </c>
    </row>
    <row r="171" spans="1:23" s="76" customFormat="1" ht="25.5" outlineLevel="1" x14ac:dyDescent="0.2">
      <c r="A171" s="71">
        <v>66608</v>
      </c>
      <c r="B171" s="104">
        <f t="shared" si="6"/>
        <v>161</v>
      </c>
      <c r="C171" s="72" t="s">
        <v>7031</v>
      </c>
      <c r="D171" s="77">
        <v>66608</v>
      </c>
      <c r="E171" s="73"/>
      <c r="F171" s="73"/>
      <c r="G171" s="74">
        <v>31168</v>
      </c>
      <c r="H171" s="73" t="s">
        <v>6792</v>
      </c>
      <c r="I171" s="87"/>
      <c r="J171" s="77">
        <v>5137</v>
      </c>
      <c r="K171" s="187" t="s">
        <v>15877</v>
      </c>
      <c r="L171" s="187">
        <v>1</v>
      </c>
      <c r="M171" s="75">
        <v>1384.63</v>
      </c>
      <c r="N171" s="75">
        <f t="shared" si="5"/>
        <v>1384.63</v>
      </c>
      <c r="O171" s="75">
        <v>0</v>
      </c>
      <c r="P171" s="75"/>
      <c r="Q171" s="75">
        <v>12684.48</v>
      </c>
      <c r="R171" s="88">
        <v>16</v>
      </c>
      <c r="S171" s="88"/>
      <c r="T171" s="82">
        <v>7</v>
      </c>
      <c r="U171" s="74" t="s">
        <v>15068</v>
      </c>
      <c r="V171" s="82"/>
      <c r="W171" s="74" t="s">
        <v>15050</v>
      </c>
    </row>
    <row r="172" spans="1:23" s="76" customFormat="1" ht="25.5" outlineLevel="1" x14ac:dyDescent="0.2">
      <c r="A172" s="71">
        <v>66761</v>
      </c>
      <c r="B172" s="104">
        <f t="shared" si="6"/>
        <v>162</v>
      </c>
      <c r="C172" s="72" t="s">
        <v>7030</v>
      </c>
      <c r="D172" s="77">
        <v>66761</v>
      </c>
      <c r="E172" s="73"/>
      <c r="F172" s="73"/>
      <c r="G172" s="74">
        <v>32509</v>
      </c>
      <c r="H172" s="73" t="s">
        <v>6792</v>
      </c>
      <c r="I172" s="87"/>
      <c r="J172" s="77">
        <v>1763</v>
      </c>
      <c r="K172" s="187" t="s">
        <v>15877</v>
      </c>
      <c r="L172" s="187">
        <v>1</v>
      </c>
      <c r="M172" s="75">
        <v>2383.06</v>
      </c>
      <c r="N172" s="75">
        <f t="shared" si="5"/>
        <v>2383.06</v>
      </c>
      <c r="O172" s="75">
        <v>0</v>
      </c>
      <c r="P172" s="75"/>
      <c r="Q172" s="75">
        <v>3020.69</v>
      </c>
      <c r="R172" s="88">
        <v>16</v>
      </c>
      <c r="S172" s="88"/>
      <c r="T172" s="82">
        <v>7</v>
      </c>
      <c r="U172" s="74" t="s">
        <v>15068</v>
      </c>
      <c r="V172" s="82"/>
      <c r="W172" s="74" t="s">
        <v>15050</v>
      </c>
    </row>
    <row r="173" spans="1:23" s="76" customFormat="1" ht="25.5" outlineLevel="1" x14ac:dyDescent="0.2">
      <c r="A173" s="71">
        <v>16767</v>
      </c>
      <c r="B173" s="104">
        <f t="shared" si="6"/>
        <v>163</v>
      </c>
      <c r="C173" s="72" t="s">
        <v>7030</v>
      </c>
      <c r="D173" s="77">
        <v>16767</v>
      </c>
      <c r="E173" s="73"/>
      <c r="F173" s="73"/>
      <c r="G173" s="74">
        <v>30317</v>
      </c>
      <c r="H173" s="73" t="s">
        <v>6792</v>
      </c>
      <c r="I173" s="87"/>
      <c r="J173" s="77">
        <v>725</v>
      </c>
      <c r="K173" s="187" t="s">
        <v>15877</v>
      </c>
      <c r="L173" s="187">
        <v>1</v>
      </c>
      <c r="M173" s="75">
        <v>2136.5300000000002</v>
      </c>
      <c r="N173" s="75">
        <f t="shared" si="5"/>
        <v>2136.5300000000002</v>
      </c>
      <c r="O173" s="75">
        <v>0</v>
      </c>
      <c r="P173" s="75"/>
      <c r="Q173" s="75">
        <v>3020.69</v>
      </c>
      <c r="R173" s="88">
        <v>16</v>
      </c>
      <c r="S173" s="88"/>
      <c r="T173" s="82">
        <v>7</v>
      </c>
      <c r="U173" s="74" t="s">
        <v>15068</v>
      </c>
      <c r="V173" s="82"/>
      <c r="W173" s="74" t="s">
        <v>15050</v>
      </c>
    </row>
    <row r="174" spans="1:23" s="76" customFormat="1" ht="25.5" outlineLevel="1" x14ac:dyDescent="0.2">
      <c r="A174" s="71">
        <v>66589</v>
      </c>
      <c r="B174" s="104">
        <f t="shared" si="6"/>
        <v>164</v>
      </c>
      <c r="C174" s="72" t="s">
        <v>7030</v>
      </c>
      <c r="D174" s="77">
        <v>66589</v>
      </c>
      <c r="E174" s="73"/>
      <c r="F174" s="73"/>
      <c r="G174" s="74">
        <v>30987</v>
      </c>
      <c r="H174" s="73" t="s">
        <v>6792</v>
      </c>
      <c r="I174" s="87"/>
      <c r="J174" s="77">
        <v>2624</v>
      </c>
      <c r="K174" s="187" t="s">
        <v>15877</v>
      </c>
      <c r="L174" s="187">
        <v>1</v>
      </c>
      <c r="M174" s="75">
        <v>2383.06</v>
      </c>
      <c r="N174" s="75">
        <f t="shared" si="5"/>
        <v>2383.06</v>
      </c>
      <c r="O174" s="75">
        <v>0</v>
      </c>
      <c r="P174" s="75"/>
      <c r="Q174" s="75">
        <v>3020.69</v>
      </c>
      <c r="R174" s="88">
        <v>16</v>
      </c>
      <c r="S174" s="88"/>
      <c r="T174" s="82">
        <v>7</v>
      </c>
      <c r="U174" s="74" t="s">
        <v>15068</v>
      </c>
      <c r="V174" s="82"/>
      <c r="W174" s="74" t="s">
        <v>15050</v>
      </c>
    </row>
    <row r="175" spans="1:23" s="76" customFormat="1" ht="25.5" outlineLevel="1" x14ac:dyDescent="0.2">
      <c r="A175" s="71">
        <v>66655</v>
      </c>
      <c r="B175" s="104">
        <f t="shared" si="6"/>
        <v>165</v>
      </c>
      <c r="C175" s="72" t="s">
        <v>7030</v>
      </c>
      <c r="D175" s="77">
        <v>66655</v>
      </c>
      <c r="E175" s="73"/>
      <c r="F175" s="73"/>
      <c r="G175" s="74">
        <v>32509</v>
      </c>
      <c r="H175" s="73" t="s">
        <v>6792</v>
      </c>
      <c r="I175" s="87"/>
      <c r="J175" s="77">
        <v>7067</v>
      </c>
      <c r="K175" s="187" t="s">
        <v>15877</v>
      </c>
      <c r="L175" s="187">
        <v>1</v>
      </c>
      <c r="M175" s="75">
        <v>2383.06</v>
      </c>
      <c r="N175" s="75">
        <f t="shared" si="5"/>
        <v>2383.06</v>
      </c>
      <c r="O175" s="75">
        <v>0</v>
      </c>
      <c r="P175" s="75"/>
      <c r="Q175" s="75">
        <v>3020.69</v>
      </c>
      <c r="R175" s="88">
        <v>16</v>
      </c>
      <c r="S175" s="88"/>
      <c r="T175" s="82">
        <v>7</v>
      </c>
      <c r="U175" s="74" t="s">
        <v>15068</v>
      </c>
      <c r="V175" s="82"/>
      <c r="W175" s="74" t="s">
        <v>15050</v>
      </c>
    </row>
    <row r="176" spans="1:23" s="76" customFormat="1" ht="25.5" outlineLevel="1" x14ac:dyDescent="0.2">
      <c r="A176" s="71">
        <v>66266</v>
      </c>
      <c r="B176" s="104">
        <f t="shared" si="6"/>
        <v>166</v>
      </c>
      <c r="C176" s="72" t="s">
        <v>7029</v>
      </c>
      <c r="D176" s="77">
        <v>66266</v>
      </c>
      <c r="E176" s="73"/>
      <c r="F176" s="73"/>
      <c r="G176" s="74">
        <v>31107</v>
      </c>
      <c r="H176" s="73" t="s">
        <v>6792</v>
      </c>
      <c r="I176" s="87"/>
      <c r="J176" s="77">
        <v>767</v>
      </c>
      <c r="K176" s="187" t="s">
        <v>15877</v>
      </c>
      <c r="L176" s="187">
        <v>1</v>
      </c>
      <c r="M176" s="75">
        <v>2383.06</v>
      </c>
      <c r="N176" s="75">
        <f t="shared" si="5"/>
        <v>2383.06</v>
      </c>
      <c r="O176" s="75">
        <v>0</v>
      </c>
      <c r="P176" s="75"/>
      <c r="Q176" s="75">
        <v>8054.97</v>
      </c>
      <c r="R176" s="88">
        <v>16</v>
      </c>
      <c r="S176" s="88"/>
      <c r="T176" s="82">
        <v>7</v>
      </c>
      <c r="U176" s="74" t="s">
        <v>15068</v>
      </c>
      <c r="V176" s="82"/>
      <c r="W176" s="74" t="s">
        <v>15050</v>
      </c>
    </row>
    <row r="177" spans="1:23" s="76" customFormat="1" ht="25.5" outlineLevel="1" x14ac:dyDescent="0.2">
      <c r="A177" s="71">
        <v>16804</v>
      </c>
      <c r="B177" s="104">
        <f t="shared" si="6"/>
        <v>167</v>
      </c>
      <c r="C177" s="72" t="s">
        <v>7029</v>
      </c>
      <c r="D177" s="77">
        <v>16804</v>
      </c>
      <c r="E177" s="73"/>
      <c r="F177" s="73"/>
      <c r="G177" s="74">
        <v>31321</v>
      </c>
      <c r="H177" s="73" t="s">
        <v>6792</v>
      </c>
      <c r="I177" s="87"/>
      <c r="J177" s="77">
        <v>554</v>
      </c>
      <c r="K177" s="187" t="s">
        <v>15877</v>
      </c>
      <c r="L177" s="187">
        <v>1</v>
      </c>
      <c r="M177" s="75">
        <v>2136.5300000000002</v>
      </c>
      <c r="N177" s="75">
        <f t="shared" si="5"/>
        <v>2136.5300000000002</v>
      </c>
      <c r="O177" s="75">
        <v>0</v>
      </c>
      <c r="P177" s="75"/>
      <c r="Q177" s="75">
        <v>8054.97</v>
      </c>
      <c r="R177" s="88">
        <v>16</v>
      </c>
      <c r="S177" s="88"/>
      <c r="T177" s="82">
        <v>7</v>
      </c>
      <c r="U177" s="74" t="s">
        <v>15068</v>
      </c>
      <c r="V177" s="82"/>
      <c r="W177" s="74" t="s">
        <v>15050</v>
      </c>
    </row>
    <row r="178" spans="1:23" s="76" customFormat="1" ht="25.5" outlineLevel="1" x14ac:dyDescent="0.2">
      <c r="A178" s="71">
        <v>66530</v>
      </c>
      <c r="B178" s="104">
        <f t="shared" si="6"/>
        <v>168</v>
      </c>
      <c r="C178" s="72" t="s">
        <v>7029</v>
      </c>
      <c r="D178" s="77">
        <v>66530</v>
      </c>
      <c r="E178" s="73"/>
      <c r="F178" s="73"/>
      <c r="G178" s="74">
        <v>29891</v>
      </c>
      <c r="H178" s="73" t="s">
        <v>6792</v>
      </c>
      <c r="I178" s="87"/>
      <c r="J178" s="77">
        <v>405</v>
      </c>
      <c r="K178" s="187" t="s">
        <v>15877</v>
      </c>
      <c r="L178" s="187">
        <v>1</v>
      </c>
      <c r="M178" s="75">
        <v>2383.06</v>
      </c>
      <c r="N178" s="75">
        <f t="shared" si="5"/>
        <v>2383.06</v>
      </c>
      <c r="O178" s="75">
        <v>0</v>
      </c>
      <c r="P178" s="75"/>
      <c r="Q178" s="75">
        <v>8054.97</v>
      </c>
      <c r="R178" s="88">
        <v>16</v>
      </c>
      <c r="S178" s="88"/>
      <c r="T178" s="82">
        <v>7</v>
      </c>
      <c r="U178" s="74" t="s">
        <v>15068</v>
      </c>
      <c r="V178" s="82"/>
      <c r="W178" s="74" t="s">
        <v>15050</v>
      </c>
    </row>
    <row r="179" spans="1:23" s="76" customFormat="1" ht="25.5" outlineLevel="1" x14ac:dyDescent="0.2">
      <c r="A179" s="71">
        <v>66652</v>
      </c>
      <c r="B179" s="104">
        <f t="shared" si="6"/>
        <v>169</v>
      </c>
      <c r="C179" s="72" t="s">
        <v>7029</v>
      </c>
      <c r="D179" s="77">
        <v>66652</v>
      </c>
      <c r="E179" s="73"/>
      <c r="F179" s="73"/>
      <c r="G179" s="74">
        <v>32478</v>
      </c>
      <c r="H179" s="73" t="s">
        <v>6792</v>
      </c>
      <c r="I179" s="87"/>
      <c r="J179" s="77">
        <v>1153</v>
      </c>
      <c r="K179" s="187" t="s">
        <v>15877</v>
      </c>
      <c r="L179" s="187">
        <v>1</v>
      </c>
      <c r="M179" s="75">
        <v>2383.06</v>
      </c>
      <c r="N179" s="75">
        <f t="shared" si="5"/>
        <v>2383.06</v>
      </c>
      <c r="O179" s="75">
        <v>0</v>
      </c>
      <c r="P179" s="75"/>
      <c r="Q179" s="75">
        <v>8054.97</v>
      </c>
      <c r="R179" s="88">
        <v>16</v>
      </c>
      <c r="S179" s="88"/>
      <c r="T179" s="82">
        <v>7</v>
      </c>
      <c r="U179" s="74" t="s">
        <v>15068</v>
      </c>
      <c r="V179" s="82"/>
      <c r="W179" s="74" t="s">
        <v>15050</v>
      </c>
    </row>
    <row r="180" spans="1:23" s="76" customFormat="1" ht="25.5" outlineLevel="1" x14ac:dyDescent="0.2">
      <c r="A180" s="71">
        <v>16907</v>
      </c>
      <c r="B180" s="104">
        <f t="shared" si="6"/>
        <v>170</v>
      </c>
      <c r="C180" s="72" t="s">
        <v>7028</v>
      </c>
      <c r="D180" s="77">
        <v>16907</v>
      </c>
      <c r="E180" s="73"/>
      <c r="F180" s="73"/>
      <c r="G180" s="74">
        <v>30682</v>
      </c>
      <c r="H180" s="73" t="s">
        <v>6792</v>
      </c>
      <c r="I180" s="87"/>
      <c r="J180" s="77">
        <v>217</v>
      </c>
      <c r="K180" s="187" t="s">
        <v>15877</v>
      </c>
      <c r="L180" s="187">
        <v>1</v>
      </c>
      <c r="M180" s="75">
        <v>2800</v>
      </c>
      <c r="N180" s="75">
        <f t="shared" si="5"/>
        <v>2800</v>
      </c>
      <c r="O180" s="75">
        <v>0</v>
      </c>
      <c r="P180" s="75"/>
      <c r="Q180" s="75">
        <v>36247.870000000003</v>
      </c>
      <c r="R180" s="88">
        <v>16</v>
      </c>
      <c r="S180" s="88"/>
      <c r="T180" s="82">
        <v>7</v>
      </c>
      <c r="U180" s="74" t="s">
        <v>15068</v>
      </c>
      <c r="V180" s="82"/>
      <c r="W180" s="74" t="s">
        <v>15050</v>
      </c>
    </row>
    <row r="181" spans="1:23" s="76" customFormat="1" ht="25.5" outlineLevel="1" x14ac:dyDescent="0.2">
      <c r="A181" s="71">
        <v>66252</v>
      </c>
      <c r="B181" s="104">
        <f t="shared" si="6"/>
        <v>171</v>
      </c>
      <c r="C181" s="72" t="s">
        <v>7027</v>
      </c>
      <c r="D181" s="77">
        <v>66252</v>
      </c>
      <c r="E181" s="73"/>
      <c r="F181" s="73"/>
      <c r="G181" s="74">
        <v>31107</v>
      </c>
      <c r="H181" s="73" t="s">
        <v>6792</v>
      </c>
      <c r="I181" s="87"/>
      <c r="J181" s="77">
        <v>406338</v>
      </c>
      <c r="K181" s="187" t="s">
        <v>15877</v>
      </c>
      <c r="L181" s="187">
        <v>1</v>
      </c>
      <c r="M181" s="75">
        <v>3713.86</v>
      </c>
      <c r="N181" s="75">
        <f t="shared" si="5"/>
        <v>3713.86</v>
      </c>
      <c r="O181" s="75">
        <v>0</v>
      </c>
      <c r="P181" s="75"/>
      <c r="Q181" s="75">
        <v>5135.17</v>
      </c>
      <c r="R181" s="88">
        <v>16</v>
      </c>
      <c r="S181" s="88"/>
      <c r="T181" s="82">
        <v>7</v>
      </c>
      <c r="U181" s="74" t="s">
        <v>15068</v>
      </c>
      <c r="V181" s="82"/>
      <c r="W181" s="74" t="s">
        <v>15050</v>
      </c>
    </row>
    <row r="182" spans="1:23" s="76" customFormat="1" ht="25.5" outlineLevel="1" x14ac:dyDescent="0.2">
      <c r="A182" s="71">
        <v>66259</v>
      </c>
      <c r="B182" s="104">
        <f t="shared" si="6"/>
        <v>172</v>
      </c>
      <c r="C182" s="72" t="s">
        <v>7027</v>
      </c>
      <c r="D182" s="77">
        <v>66259</v>
      </c>
      <c r="E182" s="73"/>
      <c r="F182" s="73"/>
      <c r="G182" s="74">
        <v>31107</v>
      </c>
      <c r="H182" s="73" t="s">
        <v>6792</v>
      </c>
      <c r="I182" s="87"/>
      <c r="J182" s="93">
        <v>5334</v>
      </c>
      <c r="K182" s="187" t="s">
        <v>15877</v>
      </c>
      <c r="L182" s="187">
        <v>1</v>
      </c>
      <c r="M182" s="75">
        <v>2383.06</v>
      </c>
      <c r="N182" s="75">
        <f t="shared" si="5"/>
        <v>2383.06</v>
      </c>
      <c r="O182" s="75">
        <v>0</v>
      </c>
      <c r="P182" s="75"/>
      <c r="Q182" s="75">
        <v>5135.17</v>
      </c>
      <c r="R182" s="88">
        <v>17</v>
      </c>
      <c r="S182" s="88"/>
      <c r="T182" s="82">
        <v>7</v>
      </c>
      <c r="U182" s="74" t="s">
        <v>15068</v>
      </c>
      <c r="V182" s="82"/>
      <c r="W182" s="74" t="s">
        <v>15050</v>
      </c>
    </row>
    <row r="183" spans="1:23" s="76" customFormat="1" ht="25.5" outlineLevel="1" x14ac:dyDescent="0.2">
      <c r="A183" s="71">
        <v>66739</v>
      </c>
      <c r="B183" s="104">
        <f t="shared" si="6"/>
        <v>173</v>
      </c>
      <c r="C183" s="72" t="s">
        <v>7026</v>
      </c>
      <c r="D183" s="77">
        <v>66739</v>
      </c>
      <c r="E183" s="73"/>
      <c r="F183" s="73"/>
      <c r="G183" s="74">
        <v>31472</v>
      </c>
      <c r="H183" s="73" t="s">
        <v>6792</v>
      </c>
      <c r="I183" s="87"/>
      <c r="J183" s="77">
        <v>405494</v>
      </c>
      <c r="K183" s="187" t="s">
        <v>15877</v>
      </c>
      <c r="L183" s="187">
        <v>1</v>
      </c>
      <c r="M183" s="75">
        <v>2970.59</v>
      </c>
      <c r="N183" s="75">
        <f t="shared" si="5"/>
        <v>2970.59</v>
      </c>
      <c r="O183" s="75">
        <v>0</v>
      </c>
      <c r="P183" s="75"/>
      <c r="Q183" s="75">
        <v>3624.83</v>
      </c>
      <c r="R183" s="88">
        <v>17</v>
      </c>
      <c r="S183" s="88"/>
      <c r="T183" s="82">
        <v>7</v>
      </c>
      <c r="U183" s="74" t="s">
        <v>15068</v>
      </c>
      <c r="V183" s="82"/>
      <c r="W183" s="74" t="s">
        <v>15050</v>
      </c>
    </row>
    <row r="184" spans="1:23" s="76" customFormat="1" ht="25.5" outlineLevel="1" x14ac:dyDescent="0.2">
      <c r="A184" s="71">
        <v>66735</v>
      </c>
      <c r="B184" s="104">
        <f t="shared" si="6"/>
        <v>174</v>
      </c>
      <c r="C184" s="72" t="s">
        <v>7026</v>
      </c>
      <c r="D184" s="77">
        <v>66735</v>
      </c>
      <c r="E184" s="73"/>
      <c r="F184" s="73"/>
      <c r="G184" s="74">
        <v>31472</v>
      </c>
      <c r="H184" s="73" t="s">
        <v>6792</v>
      </c>
      <c r="I184" s="87"/>
      <c r="J184" s="77">
        <v>3071397</v>
      </c>
      <c r="K184" s="187" t="s">
        <v>15877</v>
      </c>
      <c r="L184" s="187">
        <v>1</v>
      </c>
      <c r="M184" s="75">
        <v>2970.58</v>
      </c>
      <c r="N184" s="75">
        <f t="shared" si="5"/>
        <v>2970.58</v>
      </c>
      <c r="O184" s="75">
        <v>0</v>
      </c>
      <c r="P184" s="75"/>
      <c r="Q184" s="75">
        <v>3624.83</v>
      </c>
      <c r="R184" s="88">
        <v>17</v>
      </c>
      <c r="S184" s="88"/>
      <c r="T184" s="82">
        <v>7</v>
      </c>
      <c r="U184" s="74" t="s">
        <v>15068</v>
      </c>
      <c r="V184" s="82"/>
      <c r="W184" s="74" t="s">
        <v>15050</v>
      </c>
    </row>
    <row r="185" spans="1:23" s="76" customFormat="1" ht="25.5" outlineLevel="1" x14ac:dyDescent="0.2">
      <c r="A185" s="71">
        <v>66721</v>
      </c>
      <c r="B185" s="104">
        <f t="shared" si="6"/>
        <v>175</v>
      </c>
      <c r="C185" s="72" t="s">
        <v>7026</v>
      </c>
      <c r="D185" s="77">
        <v>66721</v>
      </c>
      <c r="E185" s="73"/>
      <c r="F185" s="73"/>
      <c r="G185" s="74">
        <v>31168</v>
      </c>
      <c r="H185" s="73" t="s">
        <v>6792</v>
      </c>
      <c r="I185" s="87"/>
      <c r="J185" s="77">
        <v>406153</v>
      </c>
      <c r="K185" s="187" t="s">
        <v>15877</v>
      </c>
      <c r="L185" s="187">
        <v>1</v>
      </c>
      <c r="M185" s="75">
        <v>2971.08</v>
      </c>
      <c r="N185" s="75">
        <f t="shared" si="5"/>
        <v>2971.08</v>
      </c>
      <c r="O185" s="75">
        <v>0</v>
      </c>
      <c r="P185" s="75"/>
      <c r="Q185" s="75">
        <v>3624.83</v>
      </c>
      <c r="R185" s="88">
        <v>17</v>
      </c>
      <c r="S185" s="88"/>
      <c r="T185" s="82">
        <v>7</v>
      </c>
      <c r="U185" s="74" t="s">
        <v>15068</v>
      </c>
      <c r="V185" s="82"/>
      <c r="W185" s="74" t="s">
        <v>15050</v>
      </c>
    </row>
    <row r="186" spans="1:23" s="76" customFormat="1" ht="25.5" outlineLevel="1" x14ac:dyDescent="0.2">
      <c r="A186" s="71">
        <v>66503</v>
      </c>
      <c r="B186" s="104">
        <f t="shared" si="6"/>
        <v>176</v>
      </c>
      <c r="C186" s="72" t="s">
        <v>7026</v>
      </c>
      <c r="D186" s="77">
        <v>66503</v>
      </c>
      <c r="E186" s="73"/>
      <c r="F186" s="73"/>
      <c r="G186" s="74">
        <v>29891</v>
      </c>
      <c r="H186" s="73" t="s">
        <v>6792</v>
      </c>
      <c r="I186" s="87"/>
      <c r="J186" s="77">
        <v>902185</v>
      </c>
      <c r="K186" s="187" t="s">
        <v>15877</v>
      </c>
      <c r="L186" s="187">
        <v>1</v>
      </c>
      <c r="M186" s="75">
        <v>2971.08</v>
      </c>
      <c r="N186" s="75">
        <f t="shared" si="5"/>
        <v>2971.08</v>
      </c>
      <c r="O186" s="75">
        <v>0</v>
      </c>
      <c r="P186" s="75"/>
      <c r="Q186" s="75">
        <v>3624.83</v>
      </c>
      <c r="R186" s="88">
        <v>17</v>
      </c>
      <c r="S186" s="88"/>
      <c r="T186" s="82">
        <v>7</v>
      </c>
      <c r="U186" s="74" t="s">
        <v>15068</v>
      </c>
      <c r="V186" s="82"/>
      <c r="W186" s="74" t="s">
        <v>15050</v>
      </c>
    </row>
    <row r="187" spans="1:23" s="76" customFormat="1" ht="25.5" outlineLevel="1" x14ac:dyDescent="0.2">
      <c r="A187" s="71">
        <v>66290</v>
      </c>
      <c r="B187" s="104">
        <f t="shared" si="6"/>
        <v>177</v>
      </c>
      <c r="C187" s="72" t="s">
        <v>7025</v>
      </c>
      <c r="D187" s="77">
        <v>66290</v>
      </c>
      <c r="E187" s="73"/>
      <c r="F187" s="73"/>
      <c r="G187" s="74">
        <v>31717</v>
      </c>
      <c r="H187" s="73" t="s">
        <v>6792</v>
      </c>
      <c r="I187" s="87"/>
      <c r="J187" s="77">
        <v>201014</v>
      </c>
      <c r="K187" s="187" t="s">
        <v>15877</v>
      </c>
      <c r="L187" s="187">
        <v>1</v>
      </c>
      <c r="M187" s="75">
        <v>3137.57</v>
      </c>
      <c r="N187" s="75">
        <f t="shared" si="5"/>
        <v>3137.57</v>
      </c>
      <c r="O187" s="75">
        <v>0</v>
      </c>
      <c r="P187" s="75"/>
      <c r="Q187" s="75">
        <v>12614.4</v>
      </c>
      <c r="R187" s="88">
        <v>17</v>
      </c>
      <c r="S187" s="88"/>
      <c r="T187" s="82">
        <v>7</v>
      </c>
      <c r="U187" s="74" t="s">
        <v>15068</v>
      </c>
      <c r="V187" s="82"/>
      <c r="W187" s="74" t="s">
        <v>15050</v>
      </c>
    </row>
    <row r="188" spans="1:23" s="76" customFormat="1" ht="25.5" outlineLevel="1" x14ac:dyDescent="0.2">
      <c r="A188" s="71">
        <v>66567</v>
      </c>
      <c r="B188" s="104">
        <f t="shared" si="6"/>
        <v>178</v>
      </c>
      <c r="C188" s="72" t="s">
        <v>7024</v>
      </c>
      <c r="D188" s="77">
        <v>66567</v>
      </c>
      <c r="E188" s="73"/>
      <c r="F188" s="73"/>
      <c r="G188" s="74">
        <v>32203</v>
      </c>
      <c r="H188" s="73" t="s">
        <v>6792</v>
      </c>
      <c r="I188" s="87"/>
      <c r="J188" s="77">
        <v>8709053</v>
      </c>
      <c r="K188" s="187" t="s">
        <v>15877</v>
      </c>
      <c r="L188" s="187">
        <v>1</v>
      </c>
      <c r="M188" s="75">
        <v>6409.61</v>
      </c>
      <c r="N188" s="75">
        <f t="shared" si="5"/>
        <v>6409.61</v>
      </c>
      <c r="O188" s="75">
        <v>0</v>
      </c>
      <c r="P188" s="75"/>
      <c r="Q188" s="75">
        <v>5537.93</v>
      </c>
      <c r="R188" s="88">
        <v>17</v>
      </c>
      <c r="S188" s="88"/>
      <c r="T188" s="82">
        <v>7</v>
      </c>
      <c r="U188" s="74" t="s">
        <v>15068</v>
      </c>
      <c r="V188" s="82"/>
      <c r="W188" s="74" t="s">
        <v>15050</v>
      </c>
    </row>
    <row r="189" spans="1:23" s="76" customFormat="1" ht="25.5" outlineLevel="1" x14ac:dyDescent="0.2">
      <c r="A189" s="71">
        <v>66832</v>
      </c>
      <c r="B189" s="104">
        <f t="shared" si="6"/>
        <v>179</v>
      </c>
      <c r="C189" s="72" t="s">
        <v>7024</v>
      </c>
      <c r="D189" s="77">
        <v>66832</v>
      </c>
      <c r="E189" s="73"/>
      <c r="F189" s="73"/>
      <c r="G189" s="74">
        <v>32203</v>
      </c>
      <c r="H189" s="73" t="s">
        <v>6792</v>
      </c>
      <c r="I189" s="87"/>
      <c r="J189" s="77">
        <v>8709015</v>
      </c>
      <c r="K189" s="187" t="s">
        <v>15877</v>
      </c>
      <c r="L189" s="187">
        <v>1</v>
      </c>
      <c r="M189" s="75">
        <v>6409.61</v>
      </c>
      <c r="N189" s="75">
        <f t="shared" si="5"/>
        <v>6409.61</v>
      </c>
      <c r="O189" s="75">
        <v>0</v>
      </c>
      <c r="P189" s="75"/>
      <c r="Q189" s="75">
        <v>5537.93</v>
      </c>
      <c r="R189" s="88">
        <v>17</v>
      </c>
      <c r="S189" s="88"/>
      <c r="T189" s="82">
        <v>7</v>
      </c>
      <c r="U189" s="74" t="s">
        <v>15068</v>
      </c>
      <c r="V189" s="82"/>
      <c r="W189" s="74" t="s">
        <v>15050</v>
      </c>
    </row>
    <row r="190" spans="1:23" s="76" customFormat="1" ht="25.5" outlineLevel="1" x14ac:dyDescent="0.2">
      <c r="A190" s="71">
        <v>16772</v>
      </c>
      <c r="B190" s="104">
        <f t="shared" si="6"/>
        <v>180</v>
      </c>
      <c r="C190" s="72" t="s">
        <v>7023</v>
      </c>
      <c r="D190" s="77">
        <v>16772</v>
      </c>
      <c r="E190" s="73"/>
      <c r="F190" s="73"/>
      <c r="G190" s="74">
        <v>30317</v>
      </c>
      <c r="H190" s="73" t="s">
        <v>6792</v>
      </c>
      <c r="I190" s="87"/>
      <c r="J190" s="77">
        <v>105092</v>
      </c>
      <c r="K190" s="187" t="s">
        <v>15877</v>
      </c>
      <c r="L190" s="187">
        <v>1</v>
      </c>
      <c r="M190" s="75">
        <v>2497.25</v>
      </c>
      <c r="N190" s="75">
        <f t="shared" si="5"/>
        <v>2497.25</v>
      </c>
      <c r="O190" s="75">
        <v>0</v>
      </c>
      <c r="P190" s="75"/>
      <c r="Q190" s="75">
        <v>4027.38</v>
      </c>
      <c r="R190" s="88">
        <v>17</v>
      </c>
      <c r="S190" s="88"/>
      <c r="T190" s="82">
        <v>7</v>
      </c>
      <c r="U190" s="74" t="s">
        <v>15068</v>
      </c>
      <c r="V190" s="82"/>
      <c r="W190" s="74" t="s">
        <v>15050</v>
      </c>
    </row>
    <row r="191" spans="1:23" s="76" customFormat="1" ht="25.5" outlineLevel="1" x14ac:dyDescent="0.2">
      <c r="A191" s="71">
        <v>16868</v>
      </c>
      <c r="B191" s="104">
        <f t="shared" si="6"/>
        <v>181</v>
      </c>
      <c r="C191" s="72" t="s">
        <v>7022</v>
      </c>
      <c r="D191" s="77">
        <v>16868</v>
      </c>
      <c r="E191" s="73"/>
      <c r="F191" s="73"/>
      <c r="G191" s="74">
        <v>30682</v>
      </c>
      <c r="H191" s="73" t="s">
        <v>6792</v>
      </c>
      <c r="I191" s="87"/>
      <c r="J191" s="77">
        <v>410163</v>
      </c>
      <c r="K191" s="187" t="s">
        <v>15877</v>
      </c>
      <c r="L191" s="187">
        <v>1</v>
      </c>
      <c r="M191" s="75">
        <v>4000</v>
      </c>
      <c r="N191" s="75">
        <f t="shared" si="5"/>
        <v>4000</v>
      </c>
      <c r="O191" s="75">
        <v>0</v>
      </c>
      <c r="P191" s="75"/>
      <c r="Q191" s="75">
        <v>5235.8599999999997</v>
      </c>
      <c r="R191" s="88">
        <v>17</v>
      </c>
      <c r="S191" s="88"/>
      <c r="T191" s="82">
        <v>7</v>
      </c>
      <c r="U191" s="74" t="s">
        <v>15068</v>
      </c>
      <c r="V191" s="82"/>
      <c r="W191" s="74" t="s">
        <v>15050</v>
      </c>
    </row>
    <row r="192" spans="1:23" s="76" customFormat="1" ht="25.5" outlineLevel="1" x14ac:dyDescent="0.2">
      <c r="A192" s="71">
        <v>66028</v>
      </c>
      <c r="B192" s="104">
        <f t="shared" si="6"/>
        <v>182</v>
      </c>
      <c r="C192" s="72" t="s">
        <v>7021</v>
      </c>
      <c r="D192" s="77">
        <v>66028</v>
      </c>
      <c r="E192" s="73"/>
      <c r="F192" s="73"/>
      <c r="G192" s="74">
        <v>33512</v>
      </c>
      <c r="H192" s="73" t="s">
        <v>6792</v>
      </c>
      <c r="I192" s="87"/>
      <c r="J192" s="73"/>
      <c r="K192" s="187" t="s">
        <v>15877</v>
      </c>
      <c r="L192" s="187">
        <v>1</v>
      </c>
      <c r="M192" s="75">
        <v>1956.17</v>
      </c>
      <c r="N192" s="75">
        <f t="shared" si="5"/>
        <v>1956.17</v>
      </c>
      <c r="O192" s="75">
        <v>0</v>
      </c>
      <c r="P192" s="75"/>
      <c r="Q192" s="75">
        <v>6202.48</v>
      </c>
      <c r="R192" s="88">
        <v>17</v>
      </c>
      <c r="S192" s="88"/>
      <c r="T192" s="82">
        <v>7</v>
      </c>
      <c r="U192" s="74" t="s">
        <v>15068</v>
      </c>
      <c r="V192" s="82"/>
      <c r="W192" s="74" t="s">
        <v>15050</v>
      </c>
    </row>
    <row r="193" spans="1:23" s="76" customFormat="1" ht="25.5" outlineLevel="1" x14ac:dyDescent="0.2">
      <c r="A193" s="71">
        <v>66309</v>
      </c>
      <c r="B193" s="104">
        <f t="shared" si="6"/>
        <v>183</v>
      </c>
      <c r="C193" s="72" t="s">
        <v>7020</v>
      </c>
      <c r="D193" s="77">
        <v>66309</v>
      </c>
      <c r="E193" s="73"/>
      <c r="F193" s="73"/>
      <c r="G193" s="74">
        <v>32690</v>
      </c>
      <c r="H193" s="73" t="s">
        <v>6792</v>
      </c>
      <c r="I193" s="87"/>
      <c r="J193" s="90">
        <v>9039</v>
      </c>
      <c r="K193" s="187" t="s">
        <v>15877</v>
      </c>
      <c r="L193" s="187">
        <v>1</v>
      </c>
      <c r="M193" s="75">
        <v>5289.05</v>
      </c>
      <c r="N193" s="75">
        <f t="shared" si="5"/>
        <v>5289.05</v>
      </c>
      <c r="O193" s="75">
        <v>0</v>
      </c>
      <c r="P193" s="75"/>
      <c r="Q193" s="75">
        <v>32022.13</v>
      </c>
      <c r="R193" s="88">
        <v>17</v>
      </c>
      <c r="S193" s="88"/>
      <c r="T193" s="82">
        <v>7</v>
      </c>
      <c r="U193" s="74" t="s">
        <v>15068</v>
      </c>
      <c r="V193" s="82"/>
      <c r="W193" s="74" t="s">
        <v>15050</v>
      </c>
    </row>
    <row r="194" spans="1:23" s="76" customFormat="1" ht="25.5" outlineLevel="1" x14ac:dyDescent="0.2">
      <c r="A194" s="71">
        <v>66681</v>
      </c>
      <c r="B194" s="104">
        <f t="shared" si="6"/>
        <v>184</v>
      </c>
      <c r="C194" s="72" t="s">
        <v>7020</v>
      </c>
      <c r="D194" s="77">
        <v>66681</v>
      </c>
      <c r="E194" s="73"/>
      <c r="F194" s="73"/>
      <c r="G194" s="74">
        <v>32660</v>
      </c>
      <c r="H194" s="73" t="s">
        <v>6792</v>
      </c>
      <c r="I194" s="87"/>
      <c r="J194" s="77">
        <v>108876</v>
      </c>
      <c r="K194" s="187" t="s">
        <v>15877</v>
      </c>
      <c r="L194" s="187">
        <v>1</v>
      </c>
      <c r="M194" s="75">
        <v>5289.05</v>
      </c>
      <c r="N194" s="75">
        <f t="shared" si="5"/>
        <v>5289.05</v>
      </c>
      <c r="O194" s="75">
        <v>0</v>
      </c>
      <c r="P194" s="75"/>
      <c r="Q194" s="75">
        <v>32022.13</v>
      </c>
      <c r="R194" s="88">
        <v>18</v>
      </c>
      <c r="S194" s="88"/>
      <c r="T194" s="82">
        <v>7</v>
      </c>
      <c r="U194" s="74" t="s">
        <v>15068</v>
      </c>
      <c r="V194" s="82"/>
      <c r="W194" s="74" t="s">
        <v>15050</v>
      </c>
    </row>
    <row r="195" spans="1:23" s="76" customFormat="1" ht="25.5" outlineLevel="1" x14ac:dyDescent="0.2">
      <c r="A195" s="71">
        <v>66824</v>
      </c>
      <c r="B195" s="104">
        <f t="shared" si="6"/>
        <v>185</v>
      </c>
      <c r="C195" s="72" t="s">
        <v>7020</v>
      </c>
      <c r="D195" s="77">
        <v>66824</v>
      </c>
      <c r="E195" s="73"/>
      <c r="F195" s="73"/>
      <c r="G195" s="74">
        <v>30317</v>
      </c>
      <c r="H195" s="73" t="s">
        <v>6792</v>
      </c>
      <c r="I195" s="87"/>
      <c r="J195" s="77">
        <v>90360</v>
      </c>
      <c r="K195" s="187" t="s">
        <v>15877</v>
      </c>
      <c r="L195" s="187">
        <v>1</v>
      </c>
      <c r="M195" s="75">
        <v>3651.96</v>
      </c>
      <c r="N195" s="75">
        <f t="shared" si="5"/>
        <v>3651.96</v>
      </c>
      <c r="O195" s="75">
        <v>0</v>
      </c>
      <c r="P195" s="75"/>
      <c r="Q195" s="75">
        <v>32022.13</v>
      </c>
      <c r="R195" s="88">
        <v>18</v>
      </c>
      <c r="S195" s="88"/>
      <c r="T195" s="82">
        <v>7</v>
      </c>
      <c r="U195" s="74" t="s">
        <v>15068</v>
      </c>
      <c r="V195" s="82"/>
      <c r="W195" s="74" t="s">
        <v>15050</v>
      </c>
    </row>
    <row r="196" spans="1:23" s="76" customFormat="1" ht="25.5" outlineLevel="1" x14ac:dyDescent="0.2">
      <c r="A196" s="71">
        <v>66254</v>
      </c>
      <c r="B196" s="104">
        <f t="shared" si="6"/>
        <v>186</v>
      </c>
      <c r="C196" s="72" t="s">
        <v>7019</v>
      </c>
      <c r="D196" s="77">
        <v>66254</v>
      </c>
      <c r="E196" s="73"/>
      <c r="F196" s="73"/>
      <c r="G196" s="74">
        <v>30317</v>
      </c>
      <c r="H196" s="73" t="s">
        <v>6792</v>
      </c>
      <c r="I196" s="87"/>
      <c r="J196" s="77">
        <v>71393</v>
      </c>
      <c r="K196" s="187" t="s">
        <v>15877</v>
      </c>
      <c r="L196" s="187">
        <v>1</v>
      </c>
      <c r="M196" s="75">
        <v>3249.62</v>
      </c>
      <c r="N196" s="75">
        <f t="shared" si="5"/>
        <v>3249.62</v>
      </c>
      <c r="O196" s="75">
        <v>0</v>
      </c>
      <c r="P196" s="75"/>
      <c r="Q196" s="75">
        <v>5638.62</v>
      </c>
      <c r="R196" s="88">
        <v>18</v>
      </c>
      <c r="S196" s="88"/>
      <c r="T196" s="82">
        <v>7</v>
      </c>
      <c r="U196" s="74" t="s">
        <v>15068</v>
      </c>
      <c r="V196" s="82"/>
      <c r="W196" s="74" t="s">
        <v>15050</v>
      </c>
    </row>
    <row r="197" spans="1:23" s="76" customFormat="1" ht="25.5" outlineLevel="1" x14ac:dyDescent="0.2">
      <c r="A197" s="71">
        <v>16778</v>
      </c>
      <c r="B197" s="104">
        <f t="shared" si="6"/>
        <v>187</v>
      </c>
      <c r="C197" s="72" t="s">
        <v>7019</v>
      </c>
      <c r="D197" s="77">
        <v>16778</v>
      </c>
      <c r="E197" s="73"/>
      <c r="F197" s="73"/>
      <c r="G197" s="74">
        <v>30682</v>
      </c>
      <c r="H197" s="73" t="s">
        <v>6792</v>
      </c>
      <c r="I197" s="87"/>
      <c r="J197" s="77">
        <v>83720</v>
      </c>
      <c r="K197" s="187" t="s">
        <v>15877</v>
      </c>
      <c r="L197" s="187">
        <v>1</v>
      </c>
      <c r="M197" s="75">
        <v>2913.46</v>
      </c>
      <c r="N197" s="75">
        <f t="shared" si="5"/>
        <v>2913.46</v>
      </c>
      <c r="O197" s="75">
        <v>0</v>
      </c>
      <c r="P197" s="75"/>
      <c r="Q197" s="75">
        <v>5638.62</v>
      </c>
      <c r="R197" s="88">
        <v>18</v>
      </c>
      <c r="S197" s="88"/>
      <c r="T197" s="82">
        <v>7</v>
      </c>
      <c r="U197" s="74" t="s">
        <v>15068</v>
      </c>
      <c r="V197" s="82"/>
      <c r="W197" s="74" t="s">
        <v>15050</v>
      </c>
    </row>
    <row r="198" spans="1:23" s="76" customFormat="1" ht="25.5" outlineLevel="1" x14ac:dyDescent="0.2">
      <c r="A198" s="71">
        <v>16812</v>
      </c>
      <c r="B198" s="104">
        <f t="shared" si="6"/>
        <v>188</v>
      </c>
      <c r="C198" s="72" t="s">
        <v>7019</v>
      </c>
      <c r="D198" s="77">
        <v>16812</v>
      </c>
      <c r="E198" s="73"/>
      <c r="F198" s="73"/>
      <c r="G198" s="74">
        <v>31321</v>
      </c>
      <c r="H198" s="73" t="s">
        <v>6792</v>
      </c>
      <c r="I198" s="87"/>
      <c r="J198" s="77">
        <v>83713</v>
      </c>
      <c r="K198" s="187" t="s">
        <v>15877</v>
      </c>
      <c r="L198" s="187">
        <v>1</v>
      </c>
      <c r="M198" s="75">
        <v>2913.46</v>
      </c>
      <c r="N198" s="75">
        <f t="shared" si="5"/>
        <v>2913.46</v>
      </c>
      <c r="O198" s="75">
        <v>0</v>
      </c>
      <c r="P198" s="75"/>
      <c r="Q198" s="75">
        <v>5638.62</v>
      </c>
      <c r="R198" s="88">
        <v>18</v>
      </c>
      <c r="S198" s="88"/>
      <c r="T198" s="82">
        <v>7</v>
      </c>
      <c r="U198" s="74" t="s">
        <v>15068</v>
      </c>
      <c r="V198" s="82"/>
      <c r="W198" s="74" t="s">
        <v>15050</v>
      </c>
    </row>
    <row r="199" spans="1:23" s="76" customFormat="1" ht="25.5" outlineLevel="1" x14ac:dyDescent="0.2">
      <c r="A199" s="71">
        <v>66684</v>
      </c>
      <c r="B199" s="104">
        <f t="shared" si="6"/>
        <v>189</v>
      </c>
      <c r="C199" s="72" t="s">
        <v>7018</v>
      </c>
      <c r="D199" s="77">
        <v>66684</v>
      </c>
      <c r="E199" s="73"/>
      <c r="F199" s="73"/>
      <c r="G199" s="74">
        <v>32509</v>
      </c>
      <c r="H199" s="73" t="s">
        <v>6792</v>
      </c>
      <c r="I199" s="87"/>
      <c r="J199" s="77">
        <v>89736</v>
      </c>
      <c r="K199" s="187" t="s">
        <v>15877</v>
      </c>
      <c r="L199" s="187">
        <v>1</v>
      </c>
      <c r="M199" s="75">
        <v>3528.17</v>
      </c>
      <c r="N199" s="75">
        <f t="shared" si="5"/>
        <v>3528.17</v>
      </c>
      <c r="O199" s="75">
        <v>0</v>
      </c>
      <c r="P199" s="75"/>
      <c r="Q199" s="75">
        <v>7350.34</v>
      </c>
      <c r="R199" s="88">
        <v>18</v>
      </c>
      <c r="S199" s="88"/>
      <c r="T199" s="82">
        <v>7</v>
      </c>
      <c r="U199" s="74" t="s">
        <v>15068</v>
      </c>
      <c r="V199" s="82"/>
      <c r="W199" s="74" t="s">
        <v>15050</v>
      </c>
    </row>
    <row r="200" spans="1:23" s="76" customFormat="1" ht="25.5" outlineLevel="1" x14ac:dyDescent="0.2">
      <c r="A200" s="71">
        <v>66744</v>
      </c>
      <c r="B200" s="104">
        <f t="shared" si="6"/>
        <v>190</v>
      </c>
      <c r="C200" s="72" t="s">
        <v>7018</v>
      </c>
      <c r="D200" s="77">
        <v>66744</v>
      </c>
      <c r="E200" s="73"/>
      <c r="F200" s="73"/>
      <c r="G200" s="74">
        <v>32203</v>
      </c>
      <c r="H200" s="73" t="s">
        <v>6792</v>
      </c>
      <c r="I200" s="87"/>
      <c r="J200" s="77">
        <v>83170</v>
      </c>
      <c r="K200" s="187" t="s">
        <v>15877</v>
      </c>
      <c r="L200" s="187">
        <v>1</v>
      </c>
      <c r="M200" s="75">
        <v>4213.3</v>
      </c>
      <c r="N200" s="75">
        <f t="shared" si="5"/>
        <v>4213.3</v>
      </c>
      <c r="O200" s="75">
        <v>0</v>
      </c>
      <c r="P200" s="75"/>
      <c r="Q200" s="75">
        <v>7350.34</v>
      </c>
      <c r="R200" s="88">
        <v>18</v>
      </c>
      <c r="S200" s="88"/>
      <c r="T200" s="82">
        <v>7</v>
      </c>
      <c r="U200" s="74" t="s">
        <v>15068</v>
      </c>
      <c r="V200" s="82"/>
      <c r="W200" s="74" t="s">
        <v>15050</v>
      </c>
    </row>
    <row r="201" spans="1:23" s="76" customFormat="1" ht="25.5" outlineLevel="1" x14ac:dyDescent="0.2">
      <c r="A201" s="71">
        <v>66550</v>
      </c>
      <c r="B201" s="104">
        <f t="shared" si="6"/>
        <v>191</v>
      </c>
      <c r="C201" s="72" t="s">
        <v>7018</v>
      </c>
      <c r="D201" s="77">
        <v>66550</v>
      </c>
      <c r="E201" s="73"/>
      <c r="F201" s="73"/>
      <c r="G201" s="74">
        <v>30317</v>
      </c>
      <c r="H201" s="73" t="s">
        <v>6792</v>
      </c>
      <c r="I201" s="87"/>
      <c r="J201" s="77">
        <v>110732</v>
      </c>
      <c r="K201" s="187" t="s">
        <v>15877</v>
      </c>
      <c r="L201" s="187">
        <v>1</v>
      </c>
      <c r="M201" s="75">
        <v>3528.17</v>
      </c>
      <c r="N201" s="75">
        <f t="shared" si="5"/>
        <v>3528.17</v>
      </c>
      <c r="O201" s="75">
        <v>0</v>
      </c>
      <c r="P201" s="75"/>
      <c r="Q201" s="75">
        <v>7350.34</v>
      </c>
      <c r="R201" s="88">
        <v>19</v>
      </c>
      <c r="S201" s="88"/>
      <c r="T201" s="82">
        <v>7</v>
      </c>
      <c r="U201" s="74" t="s">
        <v>15068</v>
      </c>
      <c r="V201" s="82"/>
      <c r="W201" s="74" t="s">
        <v>15050</v>
      </c>
    </row>
    <row r="202" spans="1:23" s="76" customFormat="1" ht="25.5" outlineLevel="1" x14ac:dyDescent="0.2">
      <c r="A202" s="71">
        <v>66657</v>
      </c>
      <c r="B202" s="104">
        <f t="shared" si="6"/>
        <v>192</v>
      </c>
      <c r="C202" s="72" t="s">
        <v>7017</v>
      </c>
      <c r="D202" s="77">
        <v>66657</v>
      </c>
      <c r="E202" s="73"/>
      <c r="F202" s="73"/>
      <c r="G202" s="74">
        <v>32325</v>
      </c>
      <c r="H202" s="73" t="s">
        <v>6792</v>
      </c>
      <c r="I202" s="87"/>
      <c r="J202" s="77">
        <v>114958</v>
      </c>
      <c r="K202" s="187" t="s">
        <v>15877</v>
      </c>
      <c r="L202" s="187">
        <v>1</v>
      </c>
      <c r="M202" s="75">
        <v>3651.97</v>
      </c>
      <c r="N202" s="75">
        <f t="shared" si="5"/>
        <v>3651.97</v>
      </c>
      <c r="O202" s="75">
        <v>0</v>
      </c>
      <c r="P202" s="75"/>
      <c r="Q202" s="75">
        <v>5638.62</v>
      </c>
      <c r="R202" s="88">
        <v>19</v>
      </c>
      <c r="S202" s="88"/>
      <c r="T202" s="82">
        <v>7</v>
      </c>
      <c r="U202" s="74" t="s">
        <v>15068</v>
      </c>
      <c r="V202" s="82"/>
      <c r="W202" s="74" t="s">
        <v>15050</v>
      </c>
    </row>
    <row r="203" spans="1:23" s="76" customFormat="1" ht="25.5" outlineLevel="1" x14ac:dyDescent="0.2">
      <c r="A203" s="71">
        <v>66553</v>
      </c>
      <c r="B203" s="104">
        <f t="shared" si="6"/>
        <v>193</v>
      </c>
      <c r="C203" s="72" t="s">
        <v>7017</v>
      </c>
      <c r="D203" s="77">
        <v>66553</v>
      </c>
      <c r="E203" s="73"/>
      <c r="F203" s="73"/>
      <c r="G203" s="74">
        <v>31048</v>
      </c>
      <c r="H203" s="73" t="s">
        <v>6792</v>
      </c>
      <c r="I203" s="87"/>
      <c r="J203" s="77">
        <v>123812</v>
      </c>
      <c r="K203" s="187" t="s">
        <v>15877</v>
      </c>
      <c r="L203" s="187">
        <v>1</v>
      </c>
      <c r="M203" s="75">
        <v>3651.97</v>
      </c>
      <c r="N203" s="75">
        <f t="shared" ref="N203:N265" si="7">M203-O203</f>
        <v>3651.97</v>
      </c>
      <c r="O203" s="75">
        <v>0</v>
      </c>
      <c r="P203" s="75"/>
      <c r="Q203" s="75">
        <v>5638.62</v>
      </c>
      <c r="R203" s="88">
        <v>19</v>
      </c>
      <c r="S203" s="88"/>
      <c r="T203" s="82">
        <v>7</v>
      </c>
      <c r="U203" s="74" t="s">
        <v>15068</v>
      </c>
      <c r="V203" s="82"/>
      <c r="W203" s="74" t="s">
        <v>15050</v>
      </c>
    </row>
    <row r="204" spans="1:23" s="76" customFormat="1" ht="25.5" outlineLevel="1" x14ac:dyDescent="0.2">
      <c r="A204" s="71">
        <v>16816</v>
      </c>
      <c r="B204" s="104">
        <f t="shared" si="6"/>
        <v>194</v>
      </c>
      <c r="C204" s="72" t="s">
        <v>7017</v>
      </c>
      <c r="D204" s="77">
        <v>16816</v>
      </c>
      <c r="E204" s="73"/>
      <c r="F204" s="73"/>
      <c r="G204" s="74">
        <v>31321</v>
      </c>
      <c r="H204" s="73" t="s">
        <v>6792</v>
      </c>
      <c r="I204" s="87"/>
      <c r="J204" s="77">
        <v>123647</v>
      </c>
      <c r="K204" s="187" t="s">
        <v>15877</v>
      </c>
      <c r="L204" s="187">
        <v>1</v>
      </c>
      <c r="M204" s="75">
        <v>3274.17</v>
      </c>
      <c r="N204" s="75">
        <f t="shared" si="7"/>
        <v>3274.17</v>
      </c>
      <c r="O204" s="75">
        <v>0</v>
      </c>
      <c r="P204" s="75"/>
      <c r="Q204" s="75">
        <v>5638.62</v>
      </c>
      <c r="R204" s="88">
        <v>19</v>
      </c>
      <c r="S204" s="88"/>
      <c r="T204" s="82">
        <v>7</v>
      </c>
      <c r="U204" s="74" t="s">
        <v>15068</v>
      </c>
      <c r="V204" s="82"/>
      <c r="W204" s="74" t="s">
        <v>15050</v>
      </c>
    </row>
    <row r="205" spans="1:23" s="76" customFormat="1" ht="25.5" outlineLevel="1" x14ac:dyDescent="0.2">
      <c r="A205" s="71">
        <v>66653</v>
      </c>
      <c r="B205" s="104">
        <f t="shared" ref="B205:B268" si="8">B204+1</f>
        <v>195</v>
      </c>
      <c r="C205" s="72" t="s">
        <v>7017</v>
      </c>
      <c r="D205" s="77">
        <v>66653</v>
      </c>
      <c r="E205" s="73"/>
      <c r="F205" s="73"/>
      <c r="G205" s="74">
        <v>32478</v>
      </c>
      <c r="H205" s="73" t="s">
        <v>6792</v>
      </c>
      <c r="I205" s="87"/>
      <c r="J205" s="77">
        <v>114958</v>
      </c>
      <c r="K205" s="187" t="s">
        <v>15877</v>
      </c>
      <c r="L205" s="187">
        <v>1</v>
      </c>
      <c r="M205" s="75">
        <v>3651.97</v>
      </c>
      <c r="N205" s="75">
        <f t="shared" si="7"/>
        <v>3651.97</v>
      </c>
      <c r="O205" s="75">
        <v>0</v>
      </c>
      <c r="P205" s="75"/>
      <c r="Q205" s="75">
        <v>5638.62</v>
      </c>
      <c r="R205" s="88">
        <v>19</v>
      </c>
      <c r="S205" s="88"/>
      <c r="T205" s="82">
        <v>7</v>
      </c>
      <c r="U205" s="74" t="s">
        <v>15068</v>
      </c>
      <c r="V205" s="82"/>
      <c r="W205" s="74" t="s">
        <v>15050</v>
      </c>
    </row>
    <row r="206" spans="1:23" s="76" customFormat="1" ht="25.5" outlineLevel="1" x14ac:dyDescent="0.2">
      <c r="A206" s="71">
        <v>66651</v>
      </c>
      <c r="B206" s="104">
        <f t="shared" si="8"/>
        <v>196</v>
      </c>
      <c r="C206" s="72" t="s">
        <v>7016</v>
      </c>
      <c r="D206" s="77">
        <v>66651</v>
      </c>
      <c r="E206" s="73"/>
      <c r="F206" s="73"/>
      <c r="G206" s="74">
        <v>32478</v>
      </c>
      <c r="H206" s="73" t="s">
        <v>6792</v>
      </c>
      <c r="I206" s="87"/>
      <c r="J206" s="77">
        <v>66138</v>
      </c>
      <c r="K206" s="187" t="s">
        <v>15877</v>
      </c>
      <c r="L206" s="187">
        <v>1</v>
      </c>
      <c r="M206" s="75">
        <v>3528.17</v>
      </c>
      <c r="N206" s="75">
        <f t="shared" si="7"/>
        <v>3528.17</v>
      </c>
      <c r="O206" s="75">
        <v>0</v>
      </c>
      <c r="P206" s="75"/>
      <c r="Q206" s="75">
        <v>4833.1000000000004</v>
      </c>
      <c r="R206" s="88">
        <v>19</v>
      </c>
      <c r="S206" s="88"/>
      <c r="T206" s="82">
        <v>7</v>
      </c>
      <c r="U206" s="74" t="s">
        <v>15068</v>
      </c>
      <c r="V206" s="82"/>
      <c r="W206" s="74" t="s">
        <v>15050</v>
      </c>
    </row>
    <row r="207" spans="1:23" s="76" customFormat="1" ht="25.5" outlineLevel="1" x14ac:dyDescent="0.2">
      <c r="A207" s="71">
        <v>16813</v>
      </c>
      <c r="B207" s="104">
        <f t="shared" si="8"/>
        <v>197</v>
      </c>
      <c r="C207" s="72" t="s">
        <v>7015</v>
      </c>
      <c r="D207" s="77">
        <v>16813</v>
      </c>
      <c r="E207" s="73"/>
      <c r="F207" s="73"/>
      <c r="G207" s="74">
        <v>31321</v>
      </c>
      <c r="H207" s="73" t="s">
        <v>6792</v>
      </c>
      <c r="I207" s="87"/>
      <c r="J207" s="77">
        <v>19238</v>
      </c>
      <c r="K207" s="187" t="s">
        <v>15877</v>
      </c>
      <c r="L207" s="187">
        <v>1</v>
      </c>
      <c r="M207" s="75">
        <v>4162.08</v>
      </c>
      <c r="N207" s="75">
        <f t="shared" si="7"/>
        <v>4162.08</v>
      </c>
      <c r="O207" s="75">
        <v>0</v>
      </c>
      <c r="P207" s="75"/>
      <c r="Q207" s="75">
        <v>7048.28</v>
      </c>
      <c r="R207" s="88">
        <v>19</v>
      </c>
      <c r="S207" s="88"/>
      <c r="T207" s="82">
        <v>7</v>
      </c>
      <c r="U207" s="74" t="s">
        <v>15068</v>
      </c>
      <c r="V207" s="82"/>
      <c r="W207" s="74" t="s">
        <v>15050</v>
      </c>
    </row>
    <row r="208" spans="1:23" s="76" customFormat="1" ht="25.5" outlineLevel="1" x14ac:dyDescent="0.2">
      <c r="A208" s="71">
        <v>66648</v>
      </c>
      <c r="B208" s="104">
        <f t="shared" si="8"/>
        <v>198</v>
      </c>
      <c r="C208" s="72" t="s">
        <v>7015</v>
      </c>
      <c r="D208" s="77">
        <v>66648</v>
      </c>
      <c r="E208" s="73"/>
      <c r="F208" s="73"/>
      <c r="G208" s="74">
        <v>32417</v>
      </c>
      <c r="H208" s="73" t="s">
        <v>6792</v>
      </c>
      <c r="I208" s="87"/>
      <c r="J208" s="77">
        <v>547113</v>
      </c>
      <c r="K208" s="187" t="s">
        <v>15877</v>
      </c>
      <c r="L208" s="187">
        <v>1</v>
      </c>
      <c r="M208" s="75">
        <v>6723.36</v>
      </c>
      <c r="N208" s="75">
        <f t="shared" si="7"/>
        <v>6723.36</v>
      </c>
      <c r="O208" s="75">
        <v>0</v>
      </c>
      <c r="P208" s="75"/>
      <c r="Q208" s="75">
        <v>7048.28</v>
      </c>
      <c r="R208" s="88">
        <v>19</v>
      </c>
      <c r="S208" s="88"/>
      <c r="T208" s="82">
        <v>7</v>
      </c>
      <c r="U208" s="74" t="s">
        <v>15068</v>
      </c>
      <c r="V208" s="82"/>
      <c r="W208" s="74" t="s">
        <v>15050</v>
      </c>
    </row>
    <row r="209" spans="1:23" s="76" customFormat="1" ht="25.5" outlineLevel="1" x14ac:dyDescent="0.2">
      <c r="A209" s="71">
        <v>66253</v>
      </c>
      <c r="B209" s="104">
        <f t="shared" si="8"/>
        <v>199</v>
      </c>
      <c r="C209" s="72" t="s">
        <v>7014</v>
      </c>
      <c r="D209" s="77">
        <v>66253</v>
      </c>
      <c r="E209" s="73"/>
      <c r="F209" s="73"/>
      <c r="G209" s="74">
        <v>27699</v>
      </c>
      <c r="H209" s="73" t="s">
        <v>6792</v>
      </c>
      <c r="I209" s="87"/>
      <c r="J209" s="77">
        <v>312003</v>
      </c>
      <c r="K209" s="187" t="s">
        <v>15877</v>
      </c>
      <c r="L209" s="187">
        <v>1</v>
      </c>
      <c r="M209" s="75">
        <v>7064.4</v>
      </c>
      <c r="N209" s="75">
        <f t="shared" si="7"/>
        <v>7064.4</v>
      </c>
      <c r="O209" s="75">
        <v>0</v>
      </c>
      <c r="P209" s="75"/>
      <c r="Q209" s="75">
        <v>5638.62</v>
      </c>
      <c r="R209" s="88">
        <v>19</v>
      </c>
      <c r="S209" s="88"/>
      <c r="T209" s="82">
        <v>7</v>
      </c>
      <c r="U209" s="74" t="s">
        <v>15068</v>
      </c>
      <c r="V209" s="82"/>
      <c r="W209" s="74" t="s">
        <v>15050</v>
      </c>
    </row>
    <row r="210" spans="1:23" s="76" customFormat="1" ht="25.5" outlineLevel="1" x14ac:dyDescent="0.2">
      <c r="A210" s="71">
        <v>16820</v>
      </c>
      <c r="B210" s="104">
        <f t="shared" si="8"/>
        <v>200</v>
      </c>
      <c r="C210" s="72" t="s">
        <v>7013</v>
      </c>
      <c r="D210" s="77">
        <v>16820</v>
      </c>
      <c r="E210" s="73"/>
      <c r="F210" s="73"/>
      <c r="G210" s="74">
        <v>31321</v>
      </c>
      <c r="H210" s="73" t="s">
        <v>6792</v>
      </c>
      <c r="I210" s="87"/>
      <c r="J210" s="77">
        <v>20489</v>
      </c>
      <c r="K210" s="187" t="s">
        <v>15877</v>
      </c>
      <c r="L210" s="187">
        <v>1</v>
      </c>
      <c r="M210" s="75">
        <v>5715.92</v>
      </c>
      <c r="N210" s="75">
        <f t="shared" si="7"/>
        <v>5715.92</v>
      </c>
      <c r="O210" s="75">
        <v>0</v>
      </c>
      <c r="P210" s="75"/>
      <c r="Q210" s="75">
        <v>9062.07</v>
      </c>
      <c r="R210" s="88">
        <v>19</v>
      </c>
      <c r="S210" s="88"/>
      <c r="T210" s="82">
        <v>7</v>
      </c>
      <c r="U210" s="74" t="s">
        <v>15068</v>
      </c>
      <c r="V210" s="82"/>
      <c r="W210" s="74" t="s">
        <v>15050</v>
      </c>
    </row>
    <row r="211" spans="1:23" s="76" customFormat="1" ht="25.5" outlineLevel="1" x14ac:dyDescent="0.2">
      <c r="A211" s="71">
        <v>66536</v>
      </c>
      <c r="B211" s="104">
        <f t="shared" si="8"/>
        <v>201</v>
      </c>
      <c r="C211" s="72" t="s">
        <v>7013</v>
      </c>
      <c r="D211" s="77">
        <v>66536</v>
      </c>
      <c r="E211" s="73"/>
      <c r="F211" s="73"/>
      <c r="G211" s="74">
        <v>30103</v>
      </c>
      <c r="H211" s="73" t="s">
        <v>6792</v>
      </c>
      <c r="I211" s="87"/>
      <c r="J211" s="77">
        <v>20506</v>
      </c>
      <c r="K211" s="187" t="s">
        <v>15877</v>
      </c>
      <c r="L211" s="187">
        <v>1</v>
      </c>
      <c r="M211" s="75">
        <v>6375.45</v>
      </c>
      <c r="N211" s="75">
        <f t="shared" si="7"/>
        <v>6375.45</v>
      </c>
      <c r="O211" s="75">
        <v>0</v>
      </c>
      <c r="P211" s="75"/>
      <c r="Q211" s="75">
        <v>9062.07</v>
      </c>
      <c r="R211" s="88">
        <v>19</v>
      </c>
      <c r="S211" s="88"/>
      <c r="T211" s="82">
        <v>7</v>
      </c>
      <c r="U211" s="74" t="s">
        <v>15068</v>
      </c>
      <c r="V211" s="82"/>
      <c r="W211" s="74" t="s">
        <v>15050</v>
      </c>
    </row>
    <row r="212" spans="1:23" s="76" customFormat="1" ht="25.5" outlineLevel="1" x14ac:dyDescent="0.2">
      <c r="A212" s="71">
        <v>66736</v>
      </c>
      <c r="B212" s="104">
        <f t="shared" si="8"/>
        <v>202</v>
      </c>
      <c r="C212" s="72" t="s">
        <v>7013</v>
      </c>
      <c r="D212" s="77">
        <v>66736</v>
      </c>
      <c r="E212" s="73"/>
      <c r="F212" s="73"/>
      <c r="G212" s="74">
        <v>31472</v>
      </c>
      <c r="H212" s="73" t="s">
        <v>6792</v>
      </c>
      <c r="I212" s="87"/>
      <c r="J212" s="77">
        <v>12620</v>
      </c>
      <c r="K212" s="187" t="s">
        <v>15877</v>
      </c>
      <c r="L212" s="187">
        <v>1</v>
      </c>
      <c r="M212" s="75">
        <v>6375.45</v>
      </c>
      <c r="N212" s="75">
        <f t="shared" si="7"/>
        <v>6375.45</v>
      </c>
      <c r="O212" s="75">
        <v>0</v>
      </c>
      <c r="P212" s="75"/>
      <c r="Q212" s="75">
        <v>9062.07</v>
      </c>
      <c r="R212" s="88">
        <v>19</v>
      </c>
      <c r="S212" s="88"/>
      <c r="T212" s="82">
        <v>7</v>
      </c>
      <c r="U212" s="74" t="s">
        <v>15068</v>
      </c>
      <c r="V212" s="82"/>
      <c r="W212" s="74" t="s">
        <v>15050</v>
      </c>
    </row>
    <row r="213" spans="1:23" s="76" customFormat="1" ht="25.5" outlineLevel="1" x14ac:dyDescent="0.2">
      <c r="A213" s="71">
        <v>16803</v>
      </c>
      <c r="B213" s="104">
        <f t="shared" si="8"/>
        <v>203</v>
      </c>
      <c r="C213" s="72" t="s">
        <v>7012</v>
      </c>
      <c r="D213" s="77">
        <v>16803</v>
      </c>
      <c r="E213" s="73"/>
      <c r="F213" s="73"/>
      <c r="G213" s="74">
        <v>31321</v>
      </c>
      <c r="H213" s="73" t="s">
        <v>6792</v>
      </c>
      <c r="I213" s="87"/>
      <c r="J213" s="77">
        <v>15034</v>
      </c>
      <c r="K213" s="187" t="s">
        <v>15877</v>
      </c>
      <c r="L213" s="187">
        <v>1</v>
      </c>
      <c r="M213" s="75">
        <v>6187.63</v>
      </c>
      <c r="N213" s="75">
        <f t="shared" si="7"/>
        <v>6187.63</v>
      </c>
      <c r="O213" s="75">
        <v>0</v>
      </c>
      <c r="P213" s="75"/>
      <c r="Q213" s="75">
        <v>9062.07</v>
      </c>
      <c r="R213" s="88">
        <v>19</v>
      </c>
      <c r="S213" s="88"/>
      <c r="T213" s="82">
        <v>7</v>
      </c>
      <c r="U213" s="74" t="s">
        <v>15068</v>
      </c>
      <c r="V213" s="82"/>
      <c r="W213" s="74" t="s">
        <v>15050</v>
      </c>
    </row>
    <row r="214" spans="1:23" s="76" customFormat="1" ht="25.5" outlineLevel="1" x14ac:dyDescent="0.2">
      <c r="A214" s="71">
        <v>66535</v>
      </c>
      <c r="B214" s="104">
        <f t="shared" si="8"/>
        <v>204</v>
      </c>
      <c r="C214" s="72" t="s">
        <v>7011</v>
      </c>
      <c r="D214" s="77">
        <v>66535</v>
      </c>
      <c r="E214" s="73"/>
      <c r="F214" s="73"/>
      <c r="G214" s="74">
        <v>29983</v>
      </c>
      <c r="H214" s="73" t="s">
        <v>6792</v>
      </c>
      <c r="I214" s="87"/>
      <c r="J214" s="90">
        <v>5370</v>
      </c>
      <c r="K214" s="187" t="s">
        <v>15877</v>
      </c>
      <c r="L214" s="187">
        <v>1</v>
      </c>
      <c r="M214" s="75">
        <v>2135.4699999999998</v>
      </c>
      <c r="N214" s="75">
        <f t="shared" si="7"/>
        <v>2135.4699999999998</v>
      </c>
      <c r="O214" s="75">
        <v>0</v>
      </c>
      <c r="P214" s="75"/>
      <c r="Q214" s="75">
        <v>4833.1000000000004</v>
      </c>
      <c r="R214" s="88">
        <v>19</v>
      </c>
      <c r="S214" s="88"/>
      <c r="T214" s="82">
        <v>7</v>
      </c>
      <c r="U214" s="74" t="s">
        <v>15068</v>
      </c>
      <c r="V214" s="82"/>
      <c r="W214" s="74" t="s">
        <v>15050</v>
      </c>
    </row>
    <row r="215" spans="1:23" s="76" customFormat="1" ht="25.5" outlineLevel="1" x14ac:dyDescent="0.2">
      <c r="A215" s="71">
        <v>16901</v>
      </c>
      <c r="B215" s="104">
        <f t="shared" si="8"/>
        <v>205</v>
      </c>
      <c r="C215" s="72" t="s">
        <v>7011</v>
      </c>
      <c r="D215" s="77">
        <v>16901</v>
      </c>
      <c r="E215" s="73"/>
      <c r="F215" s="73"/>
      <c r="G215" s="74">
        <v>30682</v>
      </c>
      <c r="H215" s="73" t="s">
        <v>6792</v>
      </c>
      <c r="I215" s="87"/>
      <c r="J215" s="77">
        <v>11218</v>
      </c>
      <c r="K215" s="187" t="s">
        <v>15877</v>
      </c>
      <c r="L215" s="187">
        <v>1</v>
      </c>
      <c r="M215" s="75">
        <v>3500</v>
      </c>
      <c r="N215" s="75">
        <f t="shared" si="7"/>
        <v>3500</v>
      </c>
      <c r="O215" s="75">
        <v>0</v>
      </c>
      <c r="P215" s="75"/>
      <c r="Q215" s="75">
        <v>4833.1000000000004</v>
      </c>
      <c r="R215" s="88">
        <v>20</v>
      </c>
      <c r="S215" s="88"/>
      <c r="T215" s="82">
        <v>7</v>
      </c>
      <c r="U215" s="74" t="s">
        <v>15068</v>
      </c>
      <c r="V215" s="82"/>
      <c r="W215" s="74" t="s">
        <v>15050</v>
      </c>
    </row>
    <row r="216" spans="1:23" s="76" customFormat="1" ht="25.5" outlineLevel="1" x14ac:dyDescent="0.2">
      <c r="A216" s="71">
        <v>66523</v>
      </c>
      <c r="B216" s="104">
        <f t="shared" si="8"/>
        <v>206</v>
      </c>
      <c r="C216" s="72" t="s">
        <v>7011</v>
      </c>
      <c r="D216" s="77">
        <v>66523</v>
      </c>
      <c r="E216" s="73"/>
      <c r="F216" s="73"/>
      <c r="G216" s="74">
        <v>29891</v>
      </c>
      <c r="H216" s="73" t="s">
        <v>6792</v>
      </c>
      <c r="I216" s="87"/>
      <c r="J216" s="90">
        <v>3704</v>
      </c>
      <c r="K216" s="187" t="s">
        <v>15877</v>
      </c>
      <c r="L216" s="187">
        <v>1</v>
      </c>
      <c r="M216" s="75">
        <v>2135.4699999999998</v>
      </c>
      <c r="N216" s="75">
        <f t="shared" si="7"/>
        <v>2135.4699999999998</v>
      </c>
      <c r="O216" s="75">
        <v>0</v>
      </c>
      <c r="P216" s="75"/>
      <c r="Q216" s="75">
        <v>4833.1000000000004</v>
      </c>
      <c r="R216" s="88">
        <v>20</v>
      </c>
      <c r="S216" s="88"/>
      <c r="T216" s="82">
        <v>7</v>
      </c>
      <c r="U216" s="74" t="s">
        <v>15068</v>
      </c>
      <c r="V216" s="82"/>
      <c r="W216" s="74" t="s">
        <v>15050</v>
      </c>
    </row>
    <row r="217" spans="1:23" s="76" customFormat="1" ht="25.5" outlineLevel="1" x14ac:dyDescent="0.2">
      <c r="A217" s="71">
        <v>66519</v>
      </c>
      <c r="B217" s="104">
        <f t="shared" si="8"/>
        <v>207</v>
      </c>
      <c r="C217" s="72" t="s">
        <v>7011</v>
      </c>
      <c r="D217" s="77">
        <v>66519</v>
      </c>
      <c r="E217" s="73"/>
      <c r="F217" s="73"/>
      <c r="G217" s="74">
        <v>29891</v>
      </c>
      <c r="H217" s="73" t="s">
        <v>6792</v>
      </c>
      <c r="I217" s="87"/>
      <c r="J217" s="90">
        <v>3500</v>
      </c>
      <c r="K217" s="187" t="s">
        <v>15877</v>
      </c>
      <c r="L217" s="187">
        <v>1</v>
      </c>
      <c r="M217" s="75">
        <v>2135.4699999999998</v>
      </c>
      <c r="N217" s="75">
        <f t="shared" si="7"/>
        <v>2135.4699999999998</v>
      </c>
      <c r="O217" s="75">
        <v>0</v>
      </c>
      <c r="P217" s="75"/>
      <c r="Q217" s="75">
        <v>4833.1000000000004</v>
      </c>
      <c r="R217" s="88">
        <v>20</v>
      </c>
      <c r="S217" s="88"/>
      <c r="T217" s="82">
        <v>7</v>
      </c>
      <c r="U217" s="74" t="s">
        <v>15068</v>
      </c>
      <c r="V217" s="82"/>
      <c r="W217" s="74" t="s">
        <v>15050</v>
      </c>
    </row>
    <row r="218" spans="1:23" s="76" customFormat="1" ht="25.5" outlineLevel="1" x14ac:dyDescent="0.2">
      <c r="A218" s="71">
        <v>66591</v>
      </c>
      <c r="B218" s="104">
        <f t="shared" si="8"/>
        <v>208</v>
      </c>
      <c r="C218" s="72" t="s">
        <v>7011</v>
      </c>
      <c r="D218" s="77">
        <v>66591</v>
      </c>
      <c r="E218" s="73"/>
      <c r="F218" s="73"/>
      <c r="G218" s="74">
        <v>30834</v>
      </c>
      <c r="H218" s="73" t="s">
        <v>6792</v>
      </c>
      <c r="I218" s="87"/>
      <c r="J218" s="77">
        <v>11834</v>
      </c>
      <c r="K218" s="187" t="s">
        <v>15877</v>
      </c>
      <c r="L218" s="187">
        <v>1</v>
      </c>
      <c r="M218" s="75">
        <v>2135.4699999999998</v>
      </c>
      <c r="N218" s="75">
        <f t="shared" si="7"/>
        <v>2135.4699999999998</v>
      </c>
      <c r="O218" s="75">
        <v>0</v>
      </c>
      <c r="P218" s="75"/>
      <c r="Q218" s="75">
        <v>4833.1000000000004</v>
      </c>
      <c r="R218" s="88">
        <v>20</v>
      </c>
      <c r="S218" s="88"/>
      <c r="T218" s="82">
        <v>7</v>
      </c>
      <c r="U218" s="74" t="s">
        <v>15068</v>
      </c>
      <c r="V218" s="82"/>
      <c r="W218" s="74" t="s">
        <v>15050</v>
      </c>
    </row>
    <row r="219" spans="1:23" s="76" customFormat="1" ht="25.5" outlineLevel="1" x14ac:dyDescent="0.2">
      <c r="A219" s="71">
        <v>66770</v>
      </c>
      <c r="B219" s="104">
        <f t="shared" si="8"/>
        <v>209</v>
      </c>
      <c r="C219" s="72" t="s">
        <v>7010</v>
      </c>
      <c r="D219" s="77">
        <v>66770</v>
      </c>
      <c r="E219" s="73"/>
      <c r="F219" s="73"/>
      <c r="G219" s="74">
        <v>32509</v>
      </c>
      <c r="H219" s="73" t="s">
        <v>6792</v>
      </c>
      <c r="I219" s="87"/>
      <c r="J219" s="77">
        <v>9324</v>
      </c>
      <c r="K219" s="187" t="s">
        <v>15877</v>
      </c>
      <c r="L219" s="187">
        <v>1</v>
      </c>
      <c r="M219" s="75">
        <v>6723.36</v>
      </c>
      <c r="N219" s="75">
        <f t="shared" si="7"/>
        <v>6723.36</v>
      </c>
      <c r="O219" s="75">
        <v>0</v>
      </c>
      <c r="P219" s="75"/>
      <c r="Q219" s="75">
        <v>9867.59</v>
      </c>
      <c r="R219" s="88">
        <v>20</v>
      </c>
      <c r="S219" s="88"/>
      <c r="T219" s="82">
        <v>7</v>
      </c>
      <c r="U219" s="74" t="s">
        <v>15068</v>
      </c>
      <c r="V219" s="82"/>
      <c r="W219" s="74" t="s">
        <v>15050</v>
      </c>
    </row>
    <row r="220" spans="1:23" s="76" customFormat="1" ht="25.5" outlineLevel="1" x14ac:dyDescent="0.2">
      <c r="A220" s="71">
        <v>66841</v>
      </c>
      <c r="B220" s="104">
        <f t="shared" si="8"/>
        <v>210</v>
      </c>
      <c r="C220" s="72" t="s">
        <v>7009</v>
      </c>
      <c r="D220" s="77">
        <v>66841</v>
      </c>
      <c r="E220" s="73"/>
      <c r="F220" s="73"/>
      <c r="G220" s="74">
        <v>32599</v>
      </c>
      <c r="H220" s="73" t="s">
        <v>6792</v>
      </c>
      <c r="I220" s="87"/>
      <c r="J220" s="77">
        <v>14345</v>
      </c>
      <c r="K220" s="187" t="s">
        <v>15877</v>
      </c>
      <c r="L220" s="187">
        <v>1</v>
      </c>
      <c r="M220" s="75">
        <v>7978.39</v>
      </c>
      <c r="N220" s="75">
        <f t="shared" si="7"/>
        <v>7978.39</v>
      </c>
      <c r="O220" s="75">
        <v>0</v>
      </c>
      <c r="P220" s="75"/>
      <c r="Q220" s="75">
        <v>7249.66</v>
      </c>
      <c r="R220" s="88">
        <v>20</v>
      </c>
      <c r="S220" s="88"/>
      <c r="T220" s="82">
        <v>7</v>
      </c>
      <c r="U220" s="74" t="s">
        <v>15068</v>
      </c>
      <c r="V220" s="82"/>
      <c r="W220" s="74" t="s">
        <v>15050</v>
      </c>
    </row>
    <row r="221" spans="1:23" s="76" customFormat="1" ht="25.5" outlineLevel="1" x14ac:dyDescent="0.2">
      <c r="A221" s="71">
        <v>66003</v>
      </c>
      <c r="B221" s="104">
        <f t="shared" si="8"/>
        <v>211</v>
      </c>
      <c r="C221" s="72" t="s">
        <v>7008</v>
      </c>
      <c r="D221" s="77">
        <v>66003</v>
      </c>
      <c r="E221" s="73"/>
      <c r="F221" s="73"/>
      <c r="G221" s="74">
        <v>32143</v>
      </c>
      <c r="H221" s="73" t="s">
        <v>6792</v>
      </c>
      <c r="I221" s="87"/>
      <c r="J221" s="89">
        <v>980</v>
      </c>
      <c r="K221" s="187" t="s">
        <v>15877</v>
      </c>
      <c r="L221" s="187">
        <v>1</v>
      </c>
      <c r="M221" s="75">
        <v>12550.27</v>
      </c>
      <c r="N221" s="75">
        <f t="shared" si="7"/>
        <v>12550.27</v>
      </c>
      <c r="O221" s="75">
        <v>0</v>
      </c>
      <c r="P221" s="75"/>
      <c r="Q221" s="75">
        <v>9867.59</v>
      </c>
      <c r="R221" s="88">
        <v>20</v>
      </c>
      <c r="S221" s="88"/>
      <c r="T221" s="82">
        <v>7</v>
      </c>
      <c r="U221" s="74" t="s">
        <v>15068</v>
      </c>
      <c r="V221" s="82"/>
      <c r="W221" s="74" t="s">
        <v>15050</v>
      </c>
    </row>
    <row r="222" spans="1:23" s="76" customFormat="1" ht="25.5" outlineLevel="1" x14ac:dyDescent="0.2">
      <c r="A222" s="71">
        <v>66590</v>
      </c>
      <c r="B222" s="104">
        <f t="shared" si="8"/>
        <v>212</v>
      </c>
      <c r="C222" s="72" t="s">
        <v>7007</v>
      </c>
      <c r="D222" s="77">
        <v>66590</v>
      </c>
      <c r="E222" s="73"/>
      <c r="F222" s="73"/>
      <c r="G222" s="74">
        <v>32690</v>
      </c>
      <c r="H222" s="73" t="s">
        <v>6792</v>
      </c>
      <c r="I222" s="87"/>
      <c r="J222" s="90">
        <v>5191</v>
      </c>
      <c r="K222" s="187" t="s">
        <v>15877</v>
      </c>
      <c r="L222" s="187">
        <v>1</v>
      </c>
      <c r="M222" s="75">
        <v>12281.34</v>
      </c>
      <c r="N222" s="75">
        <f t="shared" si="7"/>
        <v>12281.34</v>
      </c>
      <c r="O222" s="75">
        <v>0</v>
      </c>
      <c r="P222" s="75"/>
      <c r="Q222" s="75">
        <v>9062.07</v>
      </c>
      <c r="R222" s="88">
        <v>20</v>
      </c>
      <c r="S222" s="88"/>
      <c r="T222" s="82">
        <v>7</v>
      </c>
      <c r="U222" s="74" t="s">
        <v>15068</v>
      </c>
      <c r="V222" s="82"/>
      <c r="W222" s="74" t="s">
        <v>15050</v>
      </c>
    </row>
    <row r="223" spans="1:23" s="76" customFormat="1" ht="25.5" outlineLevel="1" x14ac:dyDescent="0.2">
      <c r="A223" s="71">
        <v>66454</v>
      </c>
      <c r="B223" s="104">
        <f t="shared" si="8"/>
        <v>213</v>
      </c>
      <c r="C223" s="72" t="s">
        <v>7006</v>
      </c>
      <c r="D223" s="77">
        <v>66454</v>
      </c>
      <c r="E223" s="73"/>
      <c r="F223" s="73"/>
      <c r="G223" s="74">
        <v>29160</v>
      </c>
      <c r="H223" s="73" t="s">
        <v>6792</v>
      </c>
      <c r="I223" s="87"/>
      <c r="J223" s="77">
        <v>61261</v>
      </c>
      <c r="K223" s="187" t="s">
        <v>15877</v>
      </c>
      <c r="L223" s="187">
        <v>1</v>
      </c>
      <c r="M223" s="75">
        <v>2444.29</v>
      </c>
      <c r="N223" s="75">
        <f t="shared" si="7"/>
        <v>2444.29</v>
      </c>
      <c r="O223" s="75">
        <v>0</v>
      </c>
      <c r="P223" s="75"/>
      <c r="Q223" s="75">
        <v>6035.94</v>
      </c>
      <c r="R223" s="88">
        <v>20</v>
      </c>
      <c r="S223" s="88"/>
      <c r="T223" s="82">
        <v>7</v>
      </c>
      <c r="U223" s="74" t="s">
        <v>15068</v>
      </c>
      <c r="V223" s="82"/>
      <c r="W223" s="74" t="s">
        <v>15050</v>
      </c>
    </row>
    <row r="224" spans="1:23" s="76" customFormat="1" ht="25.5" outlineLevel="1" x14ac:dyDescent="0.2">
      <c r="A224" s="71">
        <v>66545</v>
      </c>
      <c r="B224" s="104">
        <f t="shared" si="8"/>
        <v>214</v>
      </c>
      <c r="C224" s="72" t="s">
        <v>7006</v>
      </c>
      <c r="D224" s="77">
        <v>66545</v>
      </c>
      <c r="E224" s="73"/>
      <c r="F224" s="73"/>
      <c r="G224" s="74">
        <v>30103</v>
      </c>
      <c r="H224" s="73" t="s">
        <v>6792</v>
      </c>
      <c r="I224" s="87"/>
      <c r="J224" s="77">
        <v>50652</v>
      </c>
      <c r="K224" s="187" t="s">
        <v>15877</v>
      </c>
      <c r="L224" s="187">
        <v>1</v>
      </c>
      <c r="M224" s="75">
        <v>3435.32</v>
      </c>
      <c r="N224" s="75">
        <f t="shared" si="7"/>
        <v>3435.32</v>
      </c>
      <c r="O224" s="75">
        <v>0</v>
      </c>
      <c r="P224" s="75"/>
      <c r="Q224" s="75">
        <v>6035.94</v>
      </c>
      <c r="R224" s="88">
        <v>20</v>
      </c>
      <c r="S224" s="88"/>
      <c r="T224" s="82">
        <v>7</v>
      </c>
      <c r="U224" s="74" t="s">
        <v>15068</v>
      </c>
      <c r="V224" s="82"/>
      <c r="W224" s="74" t="s">
        <v>15050</v>
      </c>
    </row>
    <row r="225" spans="1:23" s="76" customFormat="1" ht="25.5" outlineLevel="1" x14ac:dyDescent="0.2">
      <c r="A225" s="71">
        <v>66404</v>
      </c>
      <c r="B225" s="104">
        <f t="shared" si="8"/>
        <v>215</v>
      </c>
      <c r="C225" s="72" t="s">
        <v>7005</v>
      </c>
      <c r="D225" s="77">
        <v>66404</v>
      </c>
      <c r="E225" s="73"/>
      <c r="F225" s="73"/>
      <c r="G225" s="74">
        <v>32143</v>
      </c>
      <c r="H225" s="73" t="s">
        <v>6792</v>
      </c>
      <c r="I225" s="87"/>
      <c r="J225" s="73" t="s">
        <v>15103</v>
      </c>
      <c r="K225" s="187" t="s">
        <v>15877</v>
      </c>
      <c r="L225" s="187">
        <v>1</v>
      </c>
      <c r="M225" s="75">
        <v>5510.09</v>
      </c>
      <c r="N225" s="75">
        <f t="shared" si="7"/>
        <v>5510.09</v>
      </c>
      <c r="O225" s="75">
        <v>0</v>
      </c>
      <c r="P225" s="75"/>
      <c r="Q225" s="75">
        <v>4833.1000000000004</v>
      </c>
      <c r="R225" s="88">
        <v>20</v>
      </c>
      <c r="S225" s="88"/>
      <c r="T225" s="82">
        <v>7</v>
      </c>
      <c r="U225" s="74" t="s">
        <v>15068</v>
      </c>
      <c r="V225" s="82"/>
      <c r="W225" s="74" t="s">
        <v>15050</v>
      </c>
    </row>
    <row r="226" spans="1:23" s="76" customFormat="1" ht="25.5" outlineLevel="1" x14ac:dyDescent="0.2">
      <c r="A226" s="71">
        <v>618</v>
      </c>
      <c r="B226" s="104">
        <f t="shared" si="8"/>
        <v>216</v>
      </c>
      <c r="C226" s="72" t="s">
        <v>7005</v>
      </c>
      <c r="D226" s="91">
        <v>618</v>
      </c>
      <c r="E226" s="73"/>
      <c r="F226" s="73"/>
      <c r="G226" s="74">
        <v>32143</v>
      </c>
      <c r="H226" s="73" t="s">
        <v>6792</v>
      </c>
      <c r="I226" s="87"/>
      <c r="J226" s="73" t="s">
        <v>15104</v>
      </c>
      <c r="K226" s="187" t="s">
        <v>15877</v>
      </c>
      <c r="L226" s="187">
        <v>1</v>
      </c>
      <c r="M226" s="75">
        <v>5510.09</v>
      </c>
      <c r="N226" s="75">
        <f t="shared" si="7"/>
        <v>5510.09</v>
      </c>
      <c r="O226" s="75">
        <v>0</v>
      </c>
      <c r="P226" s="75"/>
      <c r="Q226" s="75">
        <v>4833.1000000000004</v>
      </c>
      <c r="R226" s="88">
        <v>20</v>
      </c>
      <c r="S226" s="88"/>
      <c r="T226" s="82">
        <v>7</v>
      </c>
      <c r="U226" s="74" t="s">
        <v>15068</v>
      </c>
      <c r="V226" s="82"/>
      <c r="W226" s="74" t="s">
        <v>15050</v>
      </c>
    </row>
    <row r="227" spans="1:23" s="76" customFormat="1" ht="25.5" outlineLevel="1" x14ac:dyDescent="0.2">
      <c r="A227" s="71">
        <v>66640</v>
      </c>
      <c r="B227" s="104">
        <f t="shared" si="8"/>
        <v>217</v>
      </c>
      <c r="C227" s="72" t="s">
        <v>7004</v>
      </c>
      <c r="D227" s="77">
        <v>66640</v>
      </c>
      <c r="E227" s="73"/>
      <c r="F227" s="73"/>
      <c r="G227" s="74">
        <v>32143</v>
      </c>
      <c r="H227" s="73" t="s">
        <v>6792</v>
      </c>
      <c r="I227" s="87"/>
      <c r="J227" s="77">
        <v>47639</v>
      </c>
      <c r="K227" s="187" t="s">
        <v>15877</v>
      </c>
      <c r="L227" s="187">
        <v>1</v>
      </c>
      <c r="M227" s="75">
        <v>2106.65</v>
      </c>
      <c r="N227" s="75">
        <f t="shared" si="7"/>
        <v>2106.65</v>
      </c>
      <c r="O227" s="75">
        <v>0</v>
      </c>
      <c r="P227" s="75"/>
      <c r="Q227" s="75">
        <v>3987.31</v>
      </c>
      <c r="R227" s="88">
        <v>20</v>
      </c>
      <c r="S227" s="88"/>
      <c r="T227" s="82">
        <v>7</v>
      </c>
      <c r="U227" s="74" t="s">
        <v>15068</v>
      </c>
      <c r="V227" s="82"/>
      <c r="W227" s="74" t="s">
        <v>15050</v>
      </c>
    </row>
    <row r="228" spans="1:23" s="76" customFormat="1" ht="25.5" outlineLevel="1" x14ac:dyDescent="0.2">
      <c r="A228" s="71">
        <v>16774</v>
      </c>
      <c r="B228" s="104">
        <f t="shared" si="8"/>
        <v>218</v>
      </c>
      <c r="C228" s="72" t="s">
        <v>7003</v>
      </c>
      <c r="D228" s="77">
        <v>16774</v>
      </c>
      <c r="E228" s="73"/>
      <c r="F228" s="73"/>
      <c r="G228" s="74">
        <v>30317</v>
      </c>
      <c r="H228" s="73" t="s">
        <v>6792</v>
      </c>
      <c r="I228" s="87"/>
      <c r="J228" s="77">
        <v>1360</v>
      </c>
      <c r="K228" s="187" t="s">
        <v>15877</v>
      </c>
      <c r="L228" s="187">
        <v>1</v>
      </c>
      <c r="M228" s="75">
        <v>1831.32</v>
      </c>
      <c r="N228" s="75">
        <f t="shared" si="7"/>
        <v>1831.32</v>
      </c>
      <c r="O228" s="75">
        <v>0</v>
      </c>
      <c r="P228" s="75"/>
      <c r="Q228" s="75">
        <v>32220.69</v>
      </c>
      <c r="R228" s="88">
        <v>22</v>
      </c>
      <c r="S228" s="88"/>
      <c r="T228" s="82">
        <v>7</v>
      </c>
      <c r="U228" s="74" t="s">
        <v>15068</v>
      </c>
      <c r="V228" s="82"/>
      <c r="W228" s="74" t="s">
        <v>15050</v>
      </c>
    </row>
    <row r="229" spans="1:23" s="76" customFormat="1" ht="25.5" outlineLevel="1" x14ac:dyDescent="0.2">
      <c r="A229" s="71">
        <v>16794</v>
      </c>
      <c r="B229" s="104">
        <f t="shared" si="8"/>
        <v>219</v>
      </c>
      <c r="C229" s="72" t="s">
        <v>7002</v>
      </c>
      <c r="D229" s="77">
        <v>16794</v>
      </c>
      <c r="E229" s="73"/>
      <c r="F229" s="73"/>
      <c r="G229" s="74">
        <v>31260</v>
      </c>
      <c r="H229" s="73" t="s">
        <v>6792</v>
      </c>
      <c r="I229" s="87"/>
      <c r="J229" s="77">
        <v>120102</v>
      </c>
      <c r="K229" s="187" t="s">
        <v>15877</v>
      </c>
      <c r="L229" s="187">
        <v>1</v>
      </c>
      <c r="M229" s="75">
        <v>1054.3900000000001</v>
      </c>
      <c r="N229" s="75">
        <f t="shared" si="7"/>
        <v>1054.3900000000001</v>
      </c>
      <c r="O229" s="75">
        <v>0</v>
      </c>
      <c r="P229" s="75"/>
      <c r="Q229" s="75">
        <v>3624.83</v>
      </c>
      <c r="R229" s="88">
        <v>20</v>
      </c>
      <c r="S229" s="88"/>
      <c r="T229" s="82">
        <v>7</v>
      </c>
      <c r="U229" s="74" t="s">
        <v>15068</v>
      </c>
      <c r="V229" s="82"/>
      <c r="W229" s="74" t="s">
        <v>15050</v>
      </c>
    </row>
    <row r="230" spans="1:23" s="76" customFormat="1" ht="25.5" outlineLevel="1" x14ac:dyDescent="0.2">
      <c r="A230" s="71">
        <v>16814</v>
      </c>
      <c r="B230" s="104">
        <f t="shared" si="8"/>
        <v>220</v>
      </c>
      <c r="C230" s="72" t="s">
        <v>7001</v>
      </c>
      <c r="D230" s="77">
        <v>16814</v>
      </c>
      <c r="E230" s="73"/>
      <c r="F230" s="73"/>
      <c r="G230" s="74">
        <v>31321</v>
      </c>
      <c r="H230" s="73" t="s">
        <v>6792</v>
      </c>
      <c r="I230" s="87"/>
      <c r="J230" s="73" t="s">
        <v>15105</v>
      </c>
      <c r="K230" s="187" t="s">
        <v>15877</v>
      </c>
      <c r="L230" s="187">
        <v>1</v>
      </c>
      <c r="M230" s="75">
        <v>55494.400000000001</v>
      </c>
      <c r="N230" s="75">
        <f t="shared" si="7"/>
        <v>55494.400000000001</v>
      </c>
      <c r="O230" s="75">
        <v>0</v>
      </c>
      <c r="P230" s="75"/>
      <c r="Q230" s="75">
        <v>19131.03</v>
      </c>
      <c r="R230" s="88">
        <v>22</v>
      </c>
      <c r="S230" s="88"/>
      <c r="T230" s="82">
        <v>7</v>
      </c>
      <c r="U230" s="74" t="s">
        <v>15068</v>
      </c>
      <c r="V230" s="82"/>
      <c r="W230" s="74" t="s">
        <v>15050</v>
      </c>
    </row>
    <row r="231" spans="1:23" s="76" customFormat="1" ht="25.5" outlineLevel="1" x14ac:dyDescent="0.2">
      <c r="A231" s="71">
        <v>16783</v>
      </c>
      <c r="B231" s="104">
        <f t="shared" si="8"/>
        <v>221</v>
      </c>
      <c r="C231" s="72" t="s">
        <v>7000</v>
      </c>
      <c r="D231" s="77">
        <v>16783</v>
      </c>
      <c r="E231" s="73"/>
      <c r="F231" s="73"/>
      <c r="G231" s="74">
        <v>31260</v>
      </c>
      <c r="H231" s="73" t="s">
        <v>6792</v>
      </c>
      <c r="I231" s="87"/>
      <c r="J231" s="77">
        <v>15584</v>
      </c>
      <c r="K231" s="187" t="s">
        <v>15877</v>
      </c>
      <c r="L231" s="187">
        <v>1</v>
      </c>
      <c r="M231" s="75">
        <v>3412.91</v>
      </c>
      <c r="N231" s="75">
        <f t="shared" si="7"/>
        <v>3412.91</v>
      </c>
      <c r="O231" s="75">
        <v>0</v>
      </c>
      <c r="P231" s="75"/>
      <c r="Q231" s="75">
        <v>7451.03</v>
      </c>
      <c r="R231" s="88">
        <v>20</v>
      </c>
      <c r="S231" s="88"/>
      <c r="T231" s="82">
        <v>7</v>
      </c>
      <c r="U231" s="74" t="s">
        <v>15068</v>
      </c>
      <c r="V231" s="82"/>
      <c r="W231" s="74" t="s">
        <v>15050</v>
      </c>
    </row>
    <row r="232" spans="1:23" s="76" customFormat="1" ht="25.5" outlineLevel="1" x14ac:dyDescent="0.2">
      <c r="A232" s="71">
        <v>66391</v>
      </c>
      <c r="B232" s="104">
        <f t="shared" si="8"/>
        <v>222</v>
      </c>
      <c r="C232" s="72" t="s">
        <v>6999</v>
      </c>
      <c r="D232" s="77">
        <v>66391</v>
      </c>
      <c r="E232" s="73"/>
      <c r="F232" s="73"/>
      <c r="G232" s="74">
        <v>31413</v>
      </c>
      <c r="H232" s="73" t="s">
        <v>6792</v>
      </c>
      <c r="I232" s="87"/>
      <c r="J232" s="77">
        <v>4380</v>
      </c>
      <c r="K232" s="187" t="s">
        <v>15877</v>
      </c>
      <c r="L232" s="187">
        <v>1</v>
      </c>
      <c r="M232" s="75">
        <v>4527.07</v>
      </c>
      <c r="N232" s="75">
        <f t="shared" si="7"/>
        <v>4527.07</v>
      </c>
      <c r="O232" s="75">
        <v>0</v>
      </c>
      <c r="P232" s="75"/>
      <c r="Q232" s="75">
        <v>9313.3700000000008</v>
      </c>
      <c r="R232" s="88">
        <v>21</v>
      </c>
      <c r="S232" s="88"/>
      <c r="T232" s="82">
        <v>7</v>
      </c>
      <c r="U232" s="74" t="s">
        <v>15068</v>
      </c>
      <c r="V232" s="82"/>
      <c r="W232" s="74" t="s">
        <v>15050</v>
      </c>
    </row>
    <row r="233" spans="1:23" s="76" customFormat="1" ht="25.5" outlineLevel="1" x14ac:dyDescent="0.2">
      <c r="A233" s="71">
        <v>16821</v>
      </c>
      <c r="B233" s="104">
        <f t="shared" si="8"/>
        <v>223</v>
      </c>
      <c r="C233" s="72" t="s">
        <v>6998</v>
      </c>
      <c r="D233" s="77">
        <v>16821</v>
      </c>
      <c r="E233" s="73"/>
      <c r="F233" s="73"/>
      <c r="G233" s="74">
        <v>31321</v>
      </c>
      <c r="H233" s="73" t="s">
        <v>6792</v>
      </c>
      <c r="I233" s="87"/>
      <c r="J233" s="77">
        <v>38122</v>
      </c>
      <c r="K233" s="187" t="s">
        <v>15877</v>
      </c>
      <c r="L233" s="187">
        <v>1</v>
      </c>
      <c r="M233" s="75">
        <v>3662.63</v>
      </c>
      <c r="N233" s="75">
        <f t="shared" si="7"/>
        <v>3662.63</v>
      </c>
      <c r="O233" s="75">
        <v>0</v>
      </c>
      <c r="P233" s="75"/>
      <c r="Q233" s="75">
        <v>12686.49</v>
      </c>
      <c r="R233" s="88">
        <v>21</v>
      </c>
      <c r="S233" s="88"/>
      <c r="T233" s="82">
        <v>7</v>
      </c>
      <c r="U233" s="74" t="s">
        <v>15068</v>
      </c>
      <c r="V233" s="82"/>
      <c r="W233" s="74" t="s">
        <v>15050</v>
      </c>
    </row>
    <row r="234" spans="1:23" s="76" customFormat="1" ht="25.5" outlineLevel="1" x14ac:dyDescent="0.2">
      <c r="A234" s="71">
        <v>66569</v>
      </c>
      <c r="B234" s="104">
        <f t="shared" si="8"/>
        <v>224</v>
      </c>
      <c r="C234" s="72" t="s">
        <v>6997</v>
      </c>
      <c r="D234" s="77">
        <v>66569</v>
      </c>
      <c r="E234" s="73"/>
      <c r="F234" s="73"/>
      <c r="G234" s="74">
        <v>32203</v>
      </c>
      <c r="H234" s="73" t="s">
        <v>6792</v>
      </c>
      <c r="I234" s="87"/>
      <c r="J234" s="77">
        <v>180</v>
      </c>
      <c r="K234" s="187" t="s">
        <v>15877</v>
      </c>
      <c r="L234" s="187">
        <v>1</v>
      </c>
      <c r="M234" s="75">
        <v>6095.85</v>
      </c>
      <c r="N234" s="75">
        <f t="shared" si="7"/>
        <v>6095.85</v>
      </c>
      <c r="O234" s="75">
        <v>0</v>
      </c>
      <c r="P234" s="75"/>
      <c r="Q234" s="75">
        <v>3423.45</v>
      </c>
      <c r="R234" s="88">
        <v>20</v>
      </c>
      <c r="S234" s="88"/>
      <c r="T234" s="82">
        <v>7</v>
      </c>
      <c r="U234" s="74" t="s">
        <v>15068</v>
      </c>
      <c r="V234" s="82"/>
      <c r="W234" s="74" t="s">
        <v>15050</v>
      </c>
    </row>
    <row r="235" spans="1:23" s="76" customFormat="1" ht="25.5" outlineLevel="1" x14ac:dyDescent="0.2">
      <c r="A235" s="71">
        <v>66295</v>
      </c>
      <c r="B235" s="104">
        <f t="shared" si="8"/>
        <v>225</v>
      </c>
      <c r="C235" s="72" t="s">
        <v>6997</v>
      </c>
      <c r="D235" s="77">
        <v>66295</v>
      </c>
      <c r="E235" s="73"/>
      <c r="F235" s="73"/>
      <c r="G235" s="74">
        <v>31898</v>
      </c>
      <c r="H235" s="73" t="s">
        <v>6792</v>
      </c>
      <c r="I235" s="87"/>
      <c r="J235" s="77">
        <v>24053</v>
      </c>
      <c r="K235" s="187" t="s">
        <v>15877</v>
      </c>
      <c r="L235" s="187">
        <v>1</v>
      </c>
      <c r="M235" s="75">
        <v>6095.85</v>
      </c>
      <c r="N235" s="75">
        <f t="shared" si="7"/>
        <v>6095.85</v>
      </c>
      <c r="O235" s="75">
        <v>0</v>
      </c>
      <c r="P235" s="75"/>
      <c r="Q235" s="75">
        <v>3423.45</v>
      </c>
      <c r="R235" s="88">
        <v>20</v>
      </c>
      <c r="S235" s="88"/>
      <c r="T235" s="82">
        <v>7</v>
      </c>
      <c r="U235" s="74" t="s">
        <v>15068</v>
      </c>
      <c r="V235" s="82"/>
      <c r="W235" s="74" t="s">
        <v>15050</v>
      </c>
    </row>
    <row r="236" spans="1:23" s="76" customFormat="1" ht="25.5" outlineLevel="1" x14ac:dyDescent="0.2">
      <c r="A236" s="71">
        <v>66283</v>
      </c>
      <c r="B236" s="104">
        <f t="shared" si="8"/>
        <v>226</v>
      </c>
      <c r="C236" s="72" t="s">
        <v>6996</v>
      </c>
      <c r="D236" s="77">
        <v>66283</v>
      </c>
      <c r="E236" s="73"/>
      <c r="F236" s="73"/>
      <c r="G236" s="74">
        <v>31533</v>
      </c>
      <c r="H236" s="73" t="s">
        <v>6792</v>
      </c>
      <c r="I236" s="87"/>
      <c r="J236" s="77">
        <v>360</v>
      </c>
      <c r="K236" s="187" t="s">
        <v>15877</v>
      </c>
      <c r="L236" s="187">
        <v>1</v>
      </c>
      <c r="M236" s="75">
        <v>5826.91</v>
      </c>
      <c r="N236" s="75">
        <f t="shared" si="7"/>
        <v>5826.91</v>
      </c>
      <c r="O236" s="75">
        <v>0</v>
      </c>
      <c r="P236" s="75"/>
      <c r="Q236" s="75">
        <v>5638.62</v>
      </c>
      <c r="R236" s="88">
        <v>21</v>
      </c>
      <c r="S236" s="88"/>
      <c r="T236" s="82">
        <v>7</v>
      </c>
      <c r="U236" s="74" t="s">
        <v>15068</v>
      </c>
      <c r="V236" s="82"/>
      <c r="W236" s="74" t="s">
        <v>15050</v>
      </c>
    </row>
    <row r="237" spans="1:23" s="76" customFormat="1" ht="25.5" outlineLevel="1" x14ac:dyDescent="0.2">
      <c r="A237" s="71">
        <v>66602</v>
      </c>
      <c r="B237" s="104">
        <f t="shared" si="8"/>
        <v>227</v>
      </c>
      <c r="C237" s="72" t="s">
        <v>6996</v>
      </c>
      <c r="D237" s="77">
        <v>66602</v>
      </c>
      <c r="E237" s="73"/>
      <c r="F237" s="73"/>
      <c r="G237" s="74">
        <v>30682</v>
      </c>
      <c r="H237" s="73" t="s">
        <v>6792</v>
      </c>
      <c r="I237" s="87"/>
      <c r="J237" s="89">
        <v>528</v>
      </c>
      <c r="K237" s="187" t="s">
        <v>15877</v>
      </c>
      <c r="L237" s="187">
        <v>1</v>
      </c>
      <c r="M237" s="75">
        <v>3094.88</v>
      </c>
      <c r="N237" s="75">
        <f t="shared" si="7"/>
        <v>3094.88</v>
      </c>
      <c r="O237" s="75">
        <v>0</v>
      </c>
      <c r="P237" s="75"/>
      <c r="Q237" s="75">
        <v>5638.62</v>
      </c>
      <c r="R237" s="88">
        <v>21</v>
      </c>
      <c r="S237" s="88"/>
      <c r="T237" s="82">
        <v>7</v>
      </c>
      <c r="U237" s="74" t="s">
        <v>15068</v>
      </c>
      <c r="V237" s="82"/>
      <c r="W237" s="74" t="s">
        <v>15050</v>
      </c>
    </row>
    <row r="238" spans="1:23" s="76" customFormat="1" ht="25.5" outlineLevel="1" x14ac:dyDescent="0.2">
      <c r="A238" s="71">
        <v>16850</v>
      </c>
      <c r="B238" s="104">
        <f t="shared" si="8"/>
        <v>228</v>
      </c>
      <c r="C238" s="72" t="s">
        <v>6995</v>
      </c>
      <c r="D238" s="77">
        <v>16850</v>
      </c>
      <c r="E238" s="73"/>
      <c r="F238" s="73"/>
      <c r="G238" s="74">
        <v>31959</v>
      </c>
      <c r="H238" s="73" t="s">
        <v>6792</v>
      </c>
      <c r="I238" s="87"/>
      <c r="J238" s="73" t="s">
        <v>15106</v>
      </c>
      <c r="K238" s="187" t="s">
        <v>15877</v>
      </c>
      <c r="L238" s="187">
        <v>1</v>
      </c>
      <c r="M238" s="75">
        <v>41391.17</v>
      </c>
      <c r="N238" s="75">
        <f t="shared" si="7"/>
        <v>41391.17</v>
      </c>
      <c r="O238" s="75">
        <v>0</v>
      </c>
      <c r="P238" s="75"/>
      <c r="Q238" s="75">
        <v>9062.07</v>
      </c>
      <c r="R238" s="88">
        <v>21</v>
      </c>
      <c r="S238" s="88"/>
      <c r="T238" s="82">
        <v>7</v>
      </c>
      <c r="U238" s="74" t="s">
        <v>15068</v>
      </c>
      <c r="V238" s="82"/>
      <c r="W238" s="74" t="s">
        <v>15050</v>
      </c>
    </row>
    <row r="239" spans="1:23" s="76" customFormat="1" ht="25.5" outlineLevel="1" x14ac:dyDescent="0.2">
      <c r="A239" s="71">
        <v>66260</v>
      </c>
      <c r="B239" s="104">
        <f t="shared" si="8"/>
        <v>229</v>
      </c>
      <c r="C239" s="72" t="s">
        <v>6994</v>
      </c>
      <c r="D239" s="77">
        <v>66260</v>
      </c>
      <c r="E239" s="73"/>
      <c r="F239" s="73"/>
      <c r="G239" s="74">
        <v>31107</v>
      </c>
      <c r="H239" s="73" t="s">
        <v>6792</v>
      </c>
      <c r="I239" s="87"/>
      <c r="J239" s="77">
        <v>14511</v>
      </c>
      <c r="K239" s="187" t="s">
        <v>15877</v>
      </c>
      <c r="L239" s="187">
        <v>1</v>
      </c>
      <c r="M239" s="75">
        <v>3682.91</v>
      </c>
      <c r="N239" s="75">
        <f t="shared" si="7"/>
        <v>3682.91</v>
      </c>
      <c r="O239" s="75">
        <v>0</v>
      </c>
      <c r="P239" s="75"/>
      <c r="Q239" s="75">
        <v>13304.87</v>
      </c>
      <c r="R239" s="88">
        <v>21</v>
      </c>
      <c r="S239" s="88"/>
      <c r="T239" s="82">
        <v>7</v>
      </c>
      <c r="U239" s="74" t="s">
        <v>15068</v>
      </c>
      <c r="V239" s="82"/>
      <c r="W239" s="74" t="s">
        <v>15050</v>
      </c>
    </row>
    <row r="240" spans="1:23" s="76" customFormat="1" ht="25.5" outlineLevel="1" x14ac:dyDescent="0.2">
      <c r="A240" s="71">
        <v>66601</v>
      </c>
      <c r="B240" s="104">
        <f t="shared" si="8"/>
        <v>230</v>
      </c>
      <c r="C240" s="72" t="s">
        <v>6993</v>
      </c>
      <c r="D240" s="77">
        <v>66601</v>
      </c>
      <c r="E240" s="73"/>
      <c r="F240" s="73"/>
      <c r="G240" s="74">
        <v>30965</v>
      </c>
      <c r="H240" s="73" t="s">
        <v>6792</v>
      </c>
      <c r="I240" s="87"/>
      <c r="J240" s="77">
        <v>410184</v>
      </c>
      <c r="K240" s="187" t="s">
        <v>15877</v>
      </c>
      <c r="L240" s="187">
        <v>1</v>
      </c>
      <c r="M240" s="75">
        <v>3765.08</v>
      </c>
      <c r="N240" s="75">
        <f t="shared" si="7"/>
        <v>3765.08</v>
      </c>
      <c r="O240" s="75">
        <v>0</v>
      </c>
      <c r="P240" s="75"/>
      <c r="Q240" s="75">
        <v>1812.41</v>
      </c>
      <c r="R240" s="88">
        <v>21</v>
      </c>
      <c r="S240" s="88"/>
      <c r="T240" s="82">
        <v>7</v>
      </c>
      <c r="U240" s="74" t="s">
        <v>15068</v>
      </c>
      <c r="V240" s="82"/>
      <c r="W240" s="74" t="s">
        <v>15050</v>
      </c>
    </row>
    <row r="241" spans="1:23" s="76" customFormat="1" ht="25.5" outlineLevel="1" x14ac:dyDescent="0.2">
      <c r="A241" s="71">
        <v>66556</v>
      </c>
      <c r="B241" s="104">
        <f t="shared" si="8"/>
        <v>231</v>
      </c>
      <c r="C241" s="72" t="s">
        <v>6992</v>
      </c>
      <c r="D241" s="77">
        <v>66556</v>
      </c>
      <c r="E241" s="73"/>
      <c r="F241" s="73"/>
      <c r="G241" s="74">
        <v>30317</v>
      </c>
      <c r="H241" s="73" t="s">
        <v>6792</v>
      </c>
      <c r="I241" s="87"/>
      <c r="J241" s="77">
        <v>39948</v>
      </c>
      <c r="K241" s="187" t="s">
        <v>15877</v>
      </c>
      <c r="L241" s="187">
        <v>1</v>
      </c>
      <c r="M241" s="75">
        <v>1127.51</v>
      </c>
      <c r="N241" s="75">
        <f t="shared" si="7"/>
        <v>1127.51</v>
      </c>
      <c r="O241" s="75">
        <v>0</v>
      </c>
      <c r="P241" s="75"/>
      <c r="Q241" s="75">
        <v>5840</v>
      </c>
      <c r="R241" s="88">
        <v>21</v>
      </c>
      <c r="S241" s="88"/>
      <c r="T241" s="82">
        <v>7</v>
      </c>
      <c r="U241" s="74" t="s">
        <v>15068</v>
      </c>
      <c r="V241" s="82"/>
      <c r="W241" s="74" t="s">
        <v>15050</v>
      </c>
    </row>
    <row r="242" spans="1:23" s="76" customFormat="1" ht="25.5" outlineLevel="1" x14ac:dyDescent="0.2">
      <c r="A242" s="71">
        <v>66557</v>
      </c>
      <c r="B242" s="104">
        <f t="shared" si="8"/>
        <v>232</v>
      </c>
      <c r="C242" s="72" t="s">
        <v>6992</v>
      </c>
      <c r="D242" s="77">
        <v>66557</v>
      </c>
      <c r="E242" s="73"/>
      <c r="F242" s="73"/>
      <c r="G242" s="74">
        <v>30317</v>
      </c>
      <c r="H242" s="73" t="s">
        <v>6792</v>
      </c>
      <c r="I242" s="87"/>
      <c r="J242" s="77">
        <v>33681</v>
      </c>
      <c r="K242" s="187" t="s">
        <v>15877</v>
      </c>
      <c r="L242" s="187">
        <v>1</v>
      </c>
      <c r="M242" s="75">
        <v>1127.51</v>
      </c>
      <c r="N242" s="75">
        <f t="shared" si="7"/>
        <v>1127.51</v>
      </c>
      <c r="O242" s="75">
        <v>0</v>
      </c>
      <c r="P242" s="75"/>
      <c r="Q242" s="75">
        <v>5840</v>
      </c>
      <c r="R242" s="88">
        <v>21</v>
      </c>
      <c r="S242" s="88"/>
      <c r="T242" s="82">
        <v>7</v>
      </c>
      <c r="U242" s="74" t="s">
        <v>15068</v>
      </c>
      <c r="V242" s="82"/>
      <c r="W242" s="74" t="s">
        <v>15050</v>
      </c>
    </row>
    <row r="243" spans="1:23" s="76" customFormat="1" ht="25.5" outlineLevel="1" x14ac:dyDescent="0.2">
      <c r="A243" s="71">
        <v>66304</v>
      </c>
      <c r="B243" s="104">
        <f t="shared" si="8"/>
        <v>233</v>
      </c>
      <c r="C243" s="72" t="s">
        <v>6991</v>
      </c>
      <c r="D243" s="77">
        <v>66304</v>
      </c>
      <c r="E243" s="73"/>
      <c r="F243" s="73"/>
      <c r="G243" s="74">
        <v>32721</v>
      </c>
      <c r="H243" s="73" t="s">
        <v>6792</v>
      </c>
      <c r="I243" s="87"/>
      <c r="J243" s="73" t="s">
        <v>15107</v>
      </c>
      <c r="K243" s="187" t="s">
        <v>15877</v>
      </c>
      <c r="L243" s="187">
        <v>1</v>
      </c>
      <c r="M243" s="75">
        <v>5490.75</v>
      </c>
      <c r="N243" s="75">
        <f t="shared" si="7"/>
        <v>5490.75</v>
      </c>
      <c r="O243" s="75">
        <v>0</v>
      </c>
      <c r="P243" s="75"/>
      <c r="Q243" s="75">
        <v>7048.28</v>
      </c>
      <c r="R243" s="88">
        <v>21</v>
      </c>
      <c r="S243" s="88"/>
      <c r="T243" s="82">
        <v>7</v>
      </c>
      <c r="U243" s="74" t="s">
        <v>15068</v>
      </c>
      <c r="V243" s="82"/>
      <c r="W243" s="74" t="s">
        <v>15050</v>
      </c>
    </row>
    <row r="244" spans="1:23" s="76" customFormat="1" ht="25.5" outlineLevel="1" x14ac:dyDescent="0.2">
      <c r="A244" s="71">
        <v>16787</v>
      </c>
      <c r="B244" s="104">
        <f t="shared" si="8"/>
        <v>234</v>
      </c>
      <c r="C244" s="72" t="s">
        <v>6990</v>
      </c>
      <c r="D244" s="77">
        <v>16787</v>
      </c>
      <c r="E244" s="73"/>
      <c r="F244" s="73"/>
      <c r="G244" s="74">
        <v>31260</v>
      </c>
      <c r="H244" s="73" t="s">
        <v>6792</v>
      </c>
      <c r="I244" s="87"/>
      <c r="J244" s="77">
        <v>5375</v>
      </c>
      <c r="K244" s="187" t="s">
        <v>15877</v>
      </c>
      <c r="L244" s="187">
        <v>1</v>
      </c>
      <c r="M244" s="75">
        <v>8046.69</v>
      </c>
      <c r="N244" s="75">
        <f t="shared" si="7"/>
        <v>8046.69</v>
      </c>
      <c r="O244" s="75">
        <v>0</v>
      </c>
      <c r="P244" s="75"/>
      <c r="Q244" s="75">
        <v>18626.87</v>
      </c>
      <c r="R244" s="88">
        <v>21</v>
      </c>
      <c r="S244" s="88"/>
      <c r="T244" s="82">
        <v>7</v>
      </c>
      <c r="U244" s="74" t="s">
        <v>15068</v>
      </c>
      <c r="V244" s="82"/>
      <c r="W244" s="74" t="s">
        <v>15050</v>
      </c>
    </row>
    <row r="245" spans="1:23" s="76" customFormat="1" ht="25.5" outlineLevel="1" x14ac:dyDescent="0.2">
      <c r="A245" s="71">
        <v>16788</v>
      </c>
      <c r="B245" s="104">
        <f t="shared" si="8"/>
        <v>235</v>
      </c>
      <c r="C245" s="72" t="s">
        <v>6989</v>
      </c>
      <c r="D245" s="77">
        <v>16788</v>
      </c>
      <c r="E245" s="73"/>
      <c r="F245" s="73"/>
      <c r="G245" s="74">
        <v>31260</v>
      </c>
      <c r="H245" s="73" t="s">
        <v>6792</v>
      </c>
      <c r="I245" s="87"/>
      <c r="J245" s="77">
        <v>5420</v>
      </c>
      <c r="K245" s="187" t="s">
        <v>15877</v>
      </c>
      <c r="L245" s="187">
        <v>1</v>
      </c>
      <c r="M245" s="75">
        <v>8046.69</v>
      </c>
      <c r="N245" s="75">
        <f t="shared" si="7"/>
        <v>8046.69</v>
      </c>
      <c r="O245" s="75">
        <v>0</v>
      </c>
      <c r="P245" s="75"/>
      <c r="Q245" s="75">
        <v>58541.87</v>
      </c>
      <c r="R245" s="88">
        <v>25</v>
      </c>
      <c r="S245" s="88"/>
      <c r="T245" s="82">
        <v>7</v>
      </c>
      <c r="U245" s="74" t="s">
        <v>15068</v>
      </c>
      <c r="V245" s="82"/>
      <c r="W245" s="74" t="s">
        <v>15050</v>
      </c>
    </row>
    <row r="246" spans="1:23" s="76" customFormat="1" ht="25.5" outlineLevel="1" x14ac:dyDescent="0.2">
      <c r="A246" s="71">
        <v>16837</v>
      </c>
      <c r="B246" s="104">
        <f t="shared" si="8"/>
        <v>236</v>
      </c>
      <c r="C246" s="72" t="s">
        <v>6988</v>
      </c>
      <c r="D246" s="77">
        <v>16837</v>
      </c>
      <c r="E246" s="73"/>
      <c r="F246" s="73"/>
      <c r="G246" s="74">
        <v>31625</v>
      </c>
      <c r="H246" s="73" t="s">
        <v>6792</v>
      </c>
      <c r="I246" s="87"/>
      <c r="J246" s="77">
        <v>3732</v>
      </c>
      <c r="K246" s="187" t="s">
        <v>15877</v>
      </c>
      <c r="L246" s="187">
        <v>1</v>
      </c>
      <c r="M246" s="75">
        <v>12457.54</v>
      </c>
      <c r="N246" s="75">
        <f t="shared" si="7"/>
        <v>12457.54</v>
      </c>
      <c r="O246" s="75">
        <v>0</v>
      </c>
      <c r="P246" s="75"/>
      <c r="Q246" s="75">
        <v>31931.87</v>
      </c>
      <c r="R246" s="88">
        <v>22</v>
      </c>
      <c r="S246" s="88"/>
      <c r="T246" s="82">
        <v>7</v>
      </c>
      <c r="U246" s="74" t="s">
        <v>15068</v>
      </c>
      <c r="V246" s="82"/>
      <c r="W246" s="74" t="s">
        <v>15050</v>
      </c>
    </row>
    <row r="247" spans="1:23" s="76" customFormat="1" ht="25.5" outlineLevel="1" x14ac:dyDescent="0.2">
      <c r="A247" s="71">
        <v>16834</v>
      </c>
      <c r="B247" s="104">
        <f t="shared" si="8"/>
        <v>237</v>
      </c>
      <c r="C247" s="72" t="s">
        <v>6987</v>
      </c>
      <c r="D247" s="77">
        <v>16834</v>
      </c>
      <c r="E247" s="73"/>
      <c r="F247" s="73"/>
      <c r="G247" s="74">
        <v>31382</v>
      </c>
      <c r="H247" s="73" t="s">
        <v>6792</v>
      </c>
      <c r="I247" s="87"/>
      <c r="J247" s="77">
        <v>13761</v>
      </c>
      <c r="K247" s="187" t="s">
        <v>15877</v>
      </c>
      <c r="L247" s="187">
        <v>1</v>
      </c>
      <c r="M247" s="75">
        <v>3052.19</v>
      </c>
      <c r="N247" s="75">
        <f t="shared" si="7"/>
        <v>3052.19</v>
      </c>
      <c r="O247" s="75">
        <v>0</v>
      </c>
      <c r="P247" s="75"/>
      <c r="Q247" s="75">
        <v>14635.37</v>
      </c>
      <c r="R247" s="88">
        <v>22</v>
      </c>
      <c r="S247" s="88"/>
      <c r="T247" s="82">
        <v>7</v>
      </c>
      <c r="U247" s="74" t="s">
        <v>15068</v>
      </c>
      <c r="V247" s="82"/>
      <c r="W247" s="74" t="s">
        <v>15050</v>
      </c>
    </row>
    <row r="248" spans="1:23" s="76" customFormat="1" ht="25.5" outlineLevel="1" x14ac:dyDescent="0.2">
      <c r="A248" s="71">
        <v>66773</v>
      </c>
      <c r="B248" s="104">
        <f t="shared" si="8"/>
        <v>238</v>
      </c>
      <c r="C248" s="72" t="s">
        <v>6986</v>
      </c>
      <c r="D248" s="77">
        <v>66773</v>
      </c>
      <c r="E248" s="73"/>
      <c r="F248" s="73"/>
      <c r="G248" s="74">
        <v>32509</v>
      </c>
      <c r="H248" s="73" t="s">
        <v>6792</v>
      </c>
      <c r="I248" s="87"/>
      <c r="J248" s="77">
        <v>8904395</v>
      </c>
      <c r="K248" s="187" t="s">
        <v>15877</v>
      </c>
      <c r="L248" s="187">
        <v>1</v>
      </c>
      <c r="M248" s="75">
        <v>7664.64</v>
      </c>
      <c r="N248" s="75">
        <f t="shared" si="7"/>
        <v>7664.64</v>
      </c>
      <c r="O248" s="75">
        <v>0</v>
      </c>
      <c r="P248" s="75"/>
      <c r="Q248" s="75">
        <v>7551.72</v>
      </c>
      <c r="R248" s="88">
        <v>23</v>
      </c>
      <c r="S248" s="88"/>
      <c r="T248" s="82">
        <v>7</v>
      </c>
      <c r="U248" s="74" t="s">
        <v>15068</v>
      </c>
      <c r="V248" s="82"/>
      <c r="W248" s="74" t="s">
        <v>15050</v>
      </c>
    </row>
    <row r="249" spans="1:23" s="76" customFormat="1" ht="25.5" outlineLevel="1" x14ac:dyDescent="0.2">
      <c r="A249" s="71">
        <v>16860</v>
      </c>
      <c r="B249" s="104">
        <f t="shared" si="8"/>
        <v>239</v>
      </c>
      <c r="C249" s="72" t="s">
        <v>6985</v>
      </c>
      <c r="D249" s="77">
        <v>16860</v>
      </c>
      <c r="E249" s="73"/>
      <c r="F249" s="73"/>
      <c r="G249" s="74">
        <v>30682</v>
      </c>
      <c r="H249" s="73" t="s">
        <v>6792</v>
      </c>
      <c r="I249" s="87"/>
      <c r="J249" s="77">
        <v>1017</v>
      </c>
      <c r="K249" s="187" t="s">
        <v>15877</v>
      </c>
      <c r="L249" s="187">
        <v>1</v>
      </c>
      <c r="M249" s="75">
        <v>3000</v>
      </c>
      <c r="N249" s="75">
        <f t="shared" si="7"/>
        <v>3000</v>
      </c>
      <c r="O249" s="75">
        <v>0</v>
      </c>
      <c r="P249" s="75"/>
      <c r="Q249" s="75">
        <v>3926.9</v>
      </c>
      <c r="R249" s="88">
        <v>23</v>
      </c>
      <c r="S249" s="88"/>
      <c r="T249" s="82">
        <v>7</v>
      </c>
      <c r="U249" s="74" t="s">
        <v>15068</v>
      </c>
      <c r="V249" s="82"/>
      <c r="W249" s="74" t="s">
        <v>15050</v>
      </c>
    </row>
    <row r="250" spans="1:23" s="76" customFormat="1" ht="25.5" outlineLevel="1" x14ac:dyDescent="0.2">
      <c r="A250" s="71">
        <v>66671</v>
      </c>
      <c r="B250" s="104">
        <f t="shared" si="8"/>
        <v>240</v>
      </c>
      <c r="C250" s="72" t="s">
        <v>6984</v>
      </c>
      <c r="D250" s="77">
        <v>66671</v>
      </c>
      <c r="E250" s="73"/>
      <c r="F250" s="73"/>
      <c r="G250" s="74">
        <v>32599</v>
      </c>
      <c r="H250" s="73" t="s">
        <v>6792</v>
      </c>
      <c r="I250" s="87"/>
      <c r="J250" s="73" t="s">
        <v>15108</v>
      </c>
      <c r="K250" s="187" t="s">
        <v>15877</v>
      </c>
      <c r="L250" s="187">
        <v>1</v>
      </c>
      <c r="M250" s="75">
        <v>28014</v>
      </c>
      <c r="N250" s="75">
        <f t="shared" si="7"/>
        <v>28014</v>
      </c>
      <c r="O250" s="75">
        <v>0</v>
      </c>
      <c r="P250" s="75"/>
      <c r="Q250" s="75">
        <v>26609.87</v>
      </c>
      <c r="R250" s="88">
        <v>23</v>
      </c>
      <c r="S250" s="88"/>
      <c r="T250" s="82">
        <v>7</v>
      </c>
      <c r="U250" s="74" t="s">
        <v>15068</v>
      </c>
      <c r="V250" s="82"/>
      <c r="W250" s="74" t="s">
        <v>15050</v>
      </c>
    </row>
    <row r="251" spans="1:23" s="76" customFormat="1" ht="25.5" outlineLevel="1" x14ac:dyDescent="0.2">
      <c r="A251" s="71">
        <v>16613</v>
      </c>
      <c r="B251" s="104">
        <f t="shared" si="8"/>
        <v>241</v>
      </c>
      <c r="C251" s="72" t="s">
        <v>6983</v>
      </c>
      <c r="D251" s="77">
        <v>16613</v>
      </c>
      <c r="E251" s="73"/>
      <c r="F251" s="73"/>
      <c r="G251" s="74">
        <v>30682</v>
      </c>
      <c r="H251" s="73" t="s">
        <v>6792</v>
      </c>
      <c r="I251" s="87"/>
      <c r="J251" s="90">
        <v>6914</v>
      </c>
      <c r="K251" s="187" t="s">
        <v>15877</v>
      </c>
      <c r="L251" s="187">
        <v>1</v>
      </c>
      <c r="M251" s="75">
        <v>3000</v>
      </c>
      <c r="N251" s="75">
        <f t="shared" si="7"/>
        <v>3000</v>
      </c>
      <c r="O251" s="75">
        <v>0</v>
      </c>
      <c r="P251" s="75"/>
      <c r="Q251" s="75">
        <v>1812.41</v>
      </c>
      <c r="R251" s="88">
        <v>23</v>
      </c>
      <c r="S251" s="88"/>
      <c r="T251" s="82">
        <v>7</v>
      </c>
      <c r="U251" s="74" t="s">
        <v>15068</v>
      </c>
      <c r="V251" s="82"/>
      <c r="W251" s="74" t="s">
        <v>15050</v>
      </c>
    </row>
    <row r="252" spans="1:23" s="76" customFormat="1" ht="25.5" outlineLevel="1" x14ac:dyDescent="0.2">
      <c r="A252" s="71">
        <v>66754</v>
      </c>
      <c r="B252" s="104">
        <f t="shared" si="8"/>
        <v>242</v>
      </c>
      <c r="C252" s="72" t="s">
        <v>6982</v>
      </c>
      <c r="D252" s="77">
        <v>66754</v>
      </c>
      <c r="E252" s="73"/>
      <c r="F252" s="73"/>
      <c r="G252" s="74">
        <v>32143</v>
      </c>
      <c r="H252" s="73" t="s">
        <v>6792</v>
      </c>
      <c r="I252" s="87"/>
      <c r="J252" s="77">
        <v>1106</v>
      </c>
      <c r="K252" s="187" t="s">
        <v>15877</v>
      </c>
      <c r="L252" s="187">
        <v>1</v>
      </c>
      <c r="M252" s="75">
        <v>5826.91</v>
      </c>
      <c r="N252" s="75">
        <f t="shared" si="7"/>
        <v>5826.91</v>
      </c>
      <c r="O252" s="75">
        <v>0</v>
      </c>
      <c r="P252" s="75"/>
      <c r="Q252" s="75">
        <v>16764.03</v>
      </c>
      <c r="R252" s="88">
        <v>23</v>
      </c>
      <c r="S252" s="88"/>
      <c r="T252" s="82">
        <v>7</v>
      </c>
      <c r="U252" s="74" t="s">
        <v>15068</v>
      </c>
      <c r="V252" s="82"/>
      <c r="W252" s="74" t="s">
        <v>15050</v>
      </c>
    </row>
    <row r="253" spans="1:23" s="76" customFormat="1" ht="25.5" outlineLevel="1" x14ac:dyDescent="0.2">
      <c r="A253" s="71">
        <v>66347</v>
      </c>
      <c r="B253" s="104">
        <f t="shared" si="8"/>
        <v>243</v>
      </c>
      <c r="C253" s="72" t="s">
        <v>6981</v>
      </c>
      <c r="D253" s="77">
        <v>66347</v>
      </c>
      <c r="E253" s="73"/>
      <c r="F253" s="73"/>
      <c r="G253" s="74">
        <v>28460</v>
      </c>
      <c r="H253" s="73" t="s">
        <v>6792</v>
      </c>
      <c r="I253" s="87"/>
      <c r="J253" s="90">
        <v>7002</v>
      </c>
      <c r="K253" s="187" t="s">
        <v>15877</v>
      </c>
      <c r="L253" s="187">
        <v>1</v>
      </c>
      <c r="M253" s="75">
        <v>2684.47</v>
      </c>
      <c r="N253" s="75">
        <f t="shared" si="7"/>
        <v>2684.47</v>
      </c>
      <c r="O253" s="75">
        <v>0</v>
      </c>
      <c r="P253" s="75"/>
      <c r="Q253" s="75">
        <v>4656.62</v>
      </c>
      <c r="R253" s="88">
        <v>23</v>
      </c>
      <c r="S253" s="88"/>
      <c r="T253" s="82">
        <v>7</v>
      </c>
      <c r="U253" s="74" t="s">
        <v>15068</v>
      </c>
      <c r="V253" s="82"/>
      <c r="W253" s="74" t="s">
        <v>15050</v>
      </c>
    </row>
    <row r="254" spans="1:23" s="76" customFormat="1" ht="25.5" outlineLevel="1" x14ac:dyDescent="0.2">
      <c r="A254" s="71">
        <v>66310</v>
      </c>
      <c r="B254" s="104">
        <f t="shared" si="8"/>
        <v>244</v>
      </c>
      <c r="C254" s="72" t="s">
        <v>6980</v>
      </c>
      <c r="D254" s="77">
        <v>66310</v>
      </c>
      <c r="E254" s="73"/>
      <c r="F254" s="73"/>
      <c r="G254" s="74">
        <v>28095</v>
      </c>
      <c r="H254" s="73" t="s">
        <v>6792</v>
      </c>
      <c r="I254" s="87"/>
      <c r="J254" s="77">
        <v>797</v>
      </c>
      <c r="K254" s="187" t="s">
        <v>15877</v>
      </c>
      <c r="L254" s="187">
        <v>1</v>
      </c>
      <c r="M254" s="75">
        <v>1695.46</v>
      </c>
      <c r="N254" s="75">
        <f t="shared" si="7"/>
        <v>1695.46</v>
      </c>
      <c r="O254" s="75">
        <v>0</v>
      </c>
      <c r="P254" s="75"/>
      <c r="Q254" s="75">
        <v>38584.370000000003</v>
      </c>
      <c r="R254" s="88">
        <v>23</v>
      </c>
      <c r="S254" s="88"/>
      <c r="T254" s="82">
        <v>7</v>
      </c>
      <c r="U254" s="74" t="s">
        <v>15068</v>
      </c>
      <c r="V254" s="82"/>
      <c r="W254" s="74" t="s">
        <v>15050</v>
      </c>
    </row>
    <row r="255" spans="1:23" s="76" customFormat="1" ht="25.5" outlineLevel="1" x14ac:dyDescent="0.2">
      <c r="A255" s="71">
        <v>16815</v>
      </c>
      <c r="B255" s="104">
        <f t="shared" si="8"/>
        <v>245</v>
      </c>
      <c r="C255" s="72" t="s">
        <v>6979</v>
      </c>
      <c r="D255" s="77">
        <v>16815</v>
      </c>
      <c r="E255" s="73"/>
      <c r="F255" s="73"/>
      <c r="G255" s="74">
        <v>31321</v>
      </c>
      <c r="H255" s="73" t="s">
        <v>6792</v>
      </c>
      <c r="I255" s="87"/>
      <c r="J255" s="77">
        <v>723</v>
      </c>
      <c r="K255" s="187" t="s">
        <v>15877</v>
      </c>
      <c r="L255" s="187">
        <v>1</v>
      </c>
      <c r="M255" s="75">
        <v>2774.72</v>
      </c>
      <c r="N255" s="75">
        <f t="shared" si="7"/>
        <v>2774.72</v>
      </c>
      <c r="O255" s="75">
        <v>0</v>
      </c>
      <c r="P255" s="75"/>
      <c r="Q255" s="75">
        <v>5638.62</v>
      </c>
      <c r="R255" s="88">
        <v>25</v>
      </c>
      <c r="S255" s="88"/>
      <c r="T255" s="82">
        <v>7</v>
      </c>
      <c r="U255" s="74" t="s">
        <v>15068</v>
      </c>
      <c r="V255" s="82"/>
      <c r="W255" s="74" t="s">
        <v>15050</v>
      </c>
    </row>
    <row r="256" spans="1:23" s="76" customFormat="1" ht="25.5" outlineLevel="1" x14ac:dyDescent="0.2">
      <c r="A256" s="71">
        <v>66262</v>
      </c>
      <c r="B256" s="104">
        <f t="shared" si="8"/>
        <v>246</v>
      </c>
      <c r="C256" s="72" t="s">
        <v>6978</v>
      </c>
      <c r="D256" s="77">
        <v>66262</v>
      </c>
      <c r="E256" s="73"/>
      <c r="F256" s="73"/>
      <c r="G256" s="74">
        <v>31168</v>
      </c>
      <c r="H256" s="73" t="s">
        <v>6792</v>
      </c>
      <c r="I256" s="87"/>
      <c r="J256" s="77">
        <v>628</v>
      </c>
      <c r="K256" s="187" t="s">
        <v>15877</v>
      </c>
      <c r="L256" s="187">
        <v>1</v>
      </c>
      <c r="M256" s="75">
        <v>3094.88</v>
      </c>
      <c r="N256" s="75">
        <f t="shared" si="7"/>
        <v>3094.88</v>
      </c>
      <c r="O256" s="75">
        <v>0</v>
      </c>
      <c r="P256" s="75"/>
      <c r="Q256" s="75">
        <v>5638.62</v>
      </c>
      <c r="R256" s="88">
        <v>25</v>
      </c>
      <c r="S256" s="88"/>
      <c r="T256" s="82">
        <v>7</v>
      </c>
      <c r="U256" s="74" t="s">
        <v>15068</v>
      </c>
      <c r="V256" s="82"/>
      <c r="W256" s="74" t="s">
        <v>15050</v>
      </c>
    </row>
    <row r="257" spans="1:23" s="76" customFormat="1" ht="25.5" outlineLevel="1" x14ac:dyDescent="0.2">
      <c r="A257" s="71">
        <v>66537</v>
      </c>
      <c r="B257" s="104">
        <f t="shared" si="8"/>
        <v>247</v>
      </c>
      <c r="C257" s="72" t="s">
        <v>6978</v>
      </c>
      <c r="D257" s="77">
        <v>66537</v>
      </c>
      <c r="E257" s="73"/>
      <c r="F257" s="73"/>
      <c r="G257" s="74">
        <v>38656</v>
      </c>
      <c r="H257" s="73" t="s">
        <v>6792</v>
      </c>
      <c r="I257" s="87"/>
      <c r="J257" s="77">
        <v>679</v>
      </c>
      <c r="K257" s="187" t="s">
        <v>15877</v>
      </c>
      <c r="L257" s="187">
        <v>1</v>
      </c>
      <c r="M257" s="75">
        <v>3094.88</v>
      </c>
      <c r="N257" s="75">
        <f t="shared" si="7"/>
        <v>3094.88</v>
      </c>
      <c r="O257" s="75">
        <v>0</v>
      </c>
      <c r="P257" s="75"/>
      <c r="Q257" s="75">
        <v>5638.62</v>
      </c>
      <c r="R257" s="88">
        <v>25</v>
      </c>
      <c r="S257" s="88"/>
      <c r="T257" s="82">
        <v>7</v>
      </c>
      <c r="U257" s="74" t="s">
        <v>15068</v>
      </c>
      <c r="V257" s="82"/>
      <c r="W257" s="74" t="s">
        <v>15050</v>
      </c>
    </row>
    <row r="258" spans="1:23" s="76" customFormat="1" ht="25.5" outlineLevel="1" x14ac:dyDescent="0.2">
      <c r="A258" s="71">
        <v>66666</v>
      </c>
      <c r="B258" s="104">
        <f t="shared" si="8"/>
        <v>248</v>
      </c>
      <c r="C258" s="72" t="s">
        <v>6977</v>
      </c>
      <c r="D258" s="77">
        <v>66666</v>
      </c>
      <c r="E258" s="73"/>
      <c r="F258" s="73"/>
      <c r="G258" s="74">
        <v>32599</v>
      </c>
      <c r="H258" s="73" t="s">
        <v>6792</v>
      </c>
      <c r="I258" s="87"/>
      <c r="J258" s="90">
        <v>300</v>
      </c>
      <c r="K258" s="187" t="s">
        <v>15877</v>
      </c>
      <c r="L258" s="187">
        <v>1</v>
      </c>
      <c r="M258" s="75">
        <v>1052.26</v>
      </c>
      <c r="N258" s="75">
        <f t="shared" si="7"/>
        <v>1052.26</v>
      </c>
      <c r="O258" s="75">
        <v>0</v>
      </c>
      <c r="P258" s="75"/>
      <c r="Q258" s="75">
        <v>46315.23</v>
      </c>
      <c r="R258" s="88">
        <v>24</v>
      </c>
      <c r="S258" s="88"/>
      <c r="T258" s="82">
        <v>7</v>
      </c>
      <c r="U258" s="74" t="s">
        <v>15068</v>
      </c>
      <c r="V258" s="82"/>
      <c r="W258" s="74" t="s">
        <v>15050</v>
      </c>
    </row>
    <row r="259" spans="1:23" s="76" customFormat="1" ht="25.5" outlineLevel="1" x14ac:dyDescent="0.2">
      <c r="A259" s="71">
        <v>66604</v>
      </c>
      <c r="B259" s="104">
        <f t="shared" si="8"/>
        <v>249</v>
      </c>
      <c r="C259" s="72" t="s">
        <v>6977</v>
      </c>
      <c r="D259" s="77">
        <v>66604</v>
      </c>
      <c r="E259" s="73"/>
      <c r="F259" s="73"/>
      <c r="G259" s="74">
        <v>31138</v>
      </c>
      <c r="H259" s="73" t="s">
        <v>6792</v>
      </c>
      <c r="I259" s="87"/>
      <c r="J259" s="90">
        <v>1805</v>
      </c>
      <c r="K259" s="187" t="s">
        <v>15877</v>
      </c>
      <c r="L259" s="187">
        <v>1</v>
      </c>
      <c r="M259" s="75">
        <v>1052.26</v>
      </c>
      <c r="N259" s="75">
        <f t="shared" si="7"/>
        <v>1052.26</v>
      </c>
      <c r="O259" s="75">
        <v>0</v>
      </c>
      <c r="P259" s="75"/>
      <c r="Q259" s="75">
        <v>46315.23</v>
      </c>
      <c r="R259" s="88">
        <v>24</v>
      </c>
      <c r="S259" s="88"/>
      <c r="T259" s="82">
        <v>7</v>
      </c>
      <c r="U259" s="74" t="s">
        <v>15068</v>
      </c>
      <c r="V259" s="82"/>
      <c r="W259" s="74" t="s">
        <v>15050</v>
      </c>
    </row>
    <row r="260" spans="1:23" s="76" customFormat="1" ht="25.5" outlineLevel="1" x14ac:dyDescent="0.2">
      <c r="A260" s="71">
        <v>66624</v>
      </c>
      <c r="B260" s="104">
        <f t="shared" si="8"/>
        <v>250</v>
      </c>
      <c r="C260" s="72" t="s">
        <v>6976</v>
      </c>
      <c r="D260" s="77">
        <v>66624</v>
      </c>
      <c r="E260" s="73"/>
      <c r="F260" s="73"/>
      <c r="G260" s="74">
        <v>31472</v>
      </c>
      <c r="H260" s="73" t="s">
        <v>6792</v>
      </c>
      <c r="I260" s="87"/>
      <c r="J260" s="77">
        <v>4013</v>
      </c>
      <c r="K260" s="187" t="s">
        <v>15877</v>
      </c>
      <c r="L260" s="187">
        <v>1</v>
      </c>
      <c r="M260" s="75">
        <v>1361.75</v>
      </c>
      <c r="N260" s="75">
        <f t="shared" si="7"/>
        <v>1361.75</v>
      </c>
      <c r="O260" s="75">
        <v>0</v>
      </c>
      <c r="P260" s="75"/>
      <c r="Q260" s="75">
        <v>1330.37</v>
      </c>
      <c r="R260" s="88">
        <v>24</v>
      </c>
      <c r="S260" s="88"/>
      <c r="T260" s="82">
        <v>7</v>
      </c>
      <c r="U260" s="74" t="s">
        <v>15068</v>
      </c>
      <c r="V260" s="82"/>
      <c r="W260" s="74" t="s">
        <v>15050</v>
      </c>
    </row>
    <row r="261" spans="1:23" s="76" customFormat="1" ht="25.5" outlineLevel="1" x14ac:dyDescent="0.2">
      <c r="A261" s="71">
        <v>66617</v>
      </c>
      <c r="B261" s="104">
        <f t="shared" si="8"/>
        <v>251</v>
      </c>
      <c r="C261" s="72" t="s">
        <v>6976</v>
      </c>
      <c r="D261" s="77">
        <v>66617</v>
      </c>
      <c r="E261" s="73"/>
      <c r="F261" s="73"/>
      <c r="G261" s="74">
        <v>31444</v>
      </c>
      <c r="H261" s="73" t="s">
        <v>6792</v>
      </c>
      <c r="I261" s="87"/>
      <c r="J261" s="77">
        <v>3843</v>
      </c>
      <c r="K261" s="187" t="s">
        <v>15877</v>
      </c>
      <c r="L261" s="187">
        <v>1</v>
      </c>
      <c r="M261" s="75">
        <v>1361.75</v>
      </c>
      <c r="N261" s="75">
        <f t="shared" si="7"/>
        <v>1361.75</v>
      </c>
      <c r="O261" s="75">
        <v>0</v>
      </c>
      <c r="P261" s="75"/>
      <c r="Q261" s="75">
        <v>1330.37</v>
      </c>
      <c r="R261" s="88">
        <v>24</v>
      </c>
      <c r="S261" s="88"/>
      <c r="T261" s="82">
        <v>7</v>
      </c>
      <c r="U261" s="74" t="s">
        <v>15068</v>
      </c>
      <c r="V261" s="82"/>
      <c r="W261" s="74" t="s">
        <v>15050</v>
      </c>
    </row>
    <row r="262" spans="1:23" s="76" customFormat="1" ht="25.5" outlineLevel="1" x14ac:dyDescent="0.2">
      <c r="A262" s="71">
        <v>16931</v>
      </c>
      <c r="B262" s="104">
        <f t="shared" si="8"/>
        <v>252</v>
      </c>
      <c r="C262" s="72" t="s">
        <v>6975</v>
      </c>
      <c r="D262" s="77">
        <v>16931</v>
      </c>
      <c r="E262" s="73"/>
      <c r="F262" s="73"/>
      <c r="G262" s="74">
        <v>30682</v>
      </c>
      <c r="H262" s="73" t="s">
        <v>6792</v>
      </c>
      <c r="I262" s="87"/>
      <c r="J262" s="77">
        <v>623773</v>
      </c>
      <c r="K262" s="187" t="s">
        <v>15877</v>
      </c>
      <c r="L262" s="187">
        <v>1</v>
      </c>
      <c r="M262" s="75">
        <v>3000</v>
      </c>
      <c r="N262" s="75">
        <f t="shared" si="7"/>
        <v>3000</v>
      </c>
      <c r="O262" s="75">
        <v>0</v>
      </c>
      <c r="P262" s="75"/>
      <c r="Q262" s="75">
        <v>665.12</v>
      </c>
      <c r="R262" s="88">
        <v>24</v>
      </c>
      <c r="S262" s="88"/>
      <c r="T262" s="82">
        <v>7</v>
      </c>
      <c r="U262" s="74" t="s">
        <v>15068</v>
      </c>
      <c r="V262" s="82"/>
      <c r="W262" s="74" t="s">
        <v>15050</v>
      </c>
    </row>
    <row r="263" spans="1:23" s="76" customFormat="1" ht="25.5" outlineLevel="1" x14ac:dyDescent="0.2">
      <c r="A263" s="71">
        <v>16932</v>
      </c>
      <c r="B263" s="104">
        <f t="shared" si="8"/>
        <v>253</v>
      </c>
      <c r="C263" s="72" t="s">
        <v>6974</v>
      </c>
      <c r="D263" s="77">
        <v>16932</v>
      </c>
      <c r="E263" s="73"/>
      <c r="F263" s="73"/>
      <c r="G263" s="74">
        <v>30682</v>
      </c>
      <c r="H263" s="73" t="s">
        <v>6792</v>
      </c>
      <c r="I263" s="87"/>
      <c r="J263" s="77">
        <v>167207</v>
      </c>
      <c r="K263" s="187" t="s">
        <v>15877</v>
      </c>
      <c r="L263" s="187">
        <v>1</v>
      </c>
      <c r="M263" s="75">
        <v>3000</v>
      </c>
      <c r="N263" s="75">
        <f t="shared" si="7"/>
        <v>3000</v>
      </c>
      <c r="O263" s="75">
        <v>0</v>
      </c>
      <c r="P263" s="75"/>
      <c r="Q263" s="75">
        <v>1006.7</v>
      </c>
      <c r="R263" s="88">
        <v>24</v>
      </c>
      <c r="S263" s="88"/>
      <c r="T263" s="82">
        <v>7</v>
      </c>
      <c r="U263" s="74" t="s">
        <v>15068</v>
      </c>
      <c r="V263" s="82"/>
      <c r="W263" s="74" t="s">
        <v>15050</v>
      </c>
    </row>
    <row r="264" spans="1:23" s="76" customFormat="1" ht="25.5" outlineLevel="1" x14ac:dyDescent="0.2">
      <c r="A264" s="71">
        <v>16933</v>
      </c>
      <c r="B264" s="104">
        <f t="shared" si="8"/>
        <v>254</v>
      </c>
      <c r="C264" s="72" t="s">
        <v>6974</v>
      </c>
      <c r="D264" s="77">
        <v>16933</v>
      </c>
      <c r="E264" s="73"/>
      <c r="F264" s="73"/>
      <c r="G264" s="74">
        <v>30682</v>
      </c>
      <c r="H264" s="73" t="s">
        <v>6792</v>
      </c>
      <c r="I264" s="87"/>
      <c r="J264" s="77">
        <v>23412</v>
      </c>
      <c r="K264" s="187" t="s">
        <v>15877</v>
      </c>
      <c r="L264" s="187">
        <v>1</v>
      </c>
      <c r="M264" s="75">
        <v>3500</v>
      </c>
      <c r="N264" s="75">
        <f t="shared" si="7"/>
        <v>3500</v>
      </c>
      <c r="O264" s="75">
        <v>0</v>
      </c>
      <c r="P264" s="75"/>
      <c r="Q264" s="75">
        <v>1006.7</v>
      </c>
      <c r="R264" s="88">
        <v>24</v>
      </c>
      <c r="S264" s="88"/>
      <c r="T264" s="82">
        <v>7</v>
      </c>
      <c r="U264" s="74" t="s">
        <v>15068</v>
      </c>
      <c r="V264" s="82"/>
      <c r="W264" s="74" t="s">
        <v>15050</v>
      </c>
    </row>
    <row r="265" spans="1:23" s="76" customFormat="1" ht="25.5" outlineLevel="1" x14ac:dyDescent="0.2">
      <c r="A265" s="71">
        <v>16923</v>
      </c>
      <c r="B265" s="104">
        <f t="shared" si="8"/>
        <v>255</v>
      </c>
      <c r="C265" s="72" t="s">
        <v>6973</v>
      </c>
      <c r="D265" s="77">
        <v>16923</v>
      </c>
      <c r="E265" s="73"/>
      <c r="F265" s="73"/>
      <c r="G265" s="74">
        <v>30682</v>
      </c>
      <c r="H265" s="73" t="s">
        <v>6792</v>
      </c>
      <c r="I265" s="87"/>
      <c r="J265" s="77">
        <v>8259</v>
      </c>
      <c r="K265" s="187" t="s">
        <v>15877</v>
      </c>
      <c r="L265" s="187">
        <v>1</v>
      </c>
      <c r="M265" s="75">
        <v>3000</v>
      </c>
      <c r="N265" s="75">
        <f t="shared" si="7"/>
        <v>3000</v>
      </c>
      <c r="O265" s="75">
        <v>0</v>
      </c>
      <c r="P265" s="75"/>
      <c r="Q265" s="75">
        <v>4071.06</v>
      </c>
      <c r="R265" s="88">
        <v>25</v>
      </c>
      <c r="S265" s="88"/>
      <c r="T265" s="82">
        <v>7</v>
      </c>
      <c r="U265" s="74" t="s">
        <v>15068</v>
      </c>
      <c r="V265" s="82"/>
      <c r="W265" s="74" t="s">
        <v>15050</v>
      </c>
    </row>
    <row r="266" spans="1:23" s="65" customFormat="1" ht="13.5" x14ac:dyDescent="0.2">
      <c r="A266" s="78"/>
      <c r="B266" s="104"/>
      <c r="C266" s="79" t="s">
        <v>6750</v>
      </c>
      <c r="D266" s="80"/>
      <c r="E266" s="80"/>
      <c r="F266" s="80"/>
      <c r="G266" s="81"/>
      <c r="H266" s="80"/>
      <c r="I266" s="86"/>
      <c r="J266" s="80"/>
      <c r="K266" s="80"/>
      <c r="L266" s="80"/>
      <c r="M266" s="63">
        <f>SUM(M267:M301)</f>
        <v>1342784.0099999998</v>
      </c>
      <c r="N266" s="63">
        <f t="shared" ref="N266:Q266" si="9">SUM(N267:N301)</f>
        <v>1239696.8699999996</v>
      </c>
      <c r="O266" s="63">
        <f t="shared" si="9"/>
        <v>103087.14</v>
      </c>
      <c r="P266" s="63">
        <f t="shared" si="9"/>
        <v>80460</v>
      </c>
      <c r="Q266" s="63">
        <f t="shared" si="9"/>
        <v>437842.17</v>
      </c>
      <c r="R266" s="62"/>
      <c r="S266" s="82"/>
      <c r="T266" s="82">
        <v>7</v>
      </c>
      <c r="U266" s="81"/>
      <c r="V266" s="82"/>
      <c r="W266" s="81"/>
    </row>
    <row r="267" spans="1:23" s="76" customFormat="1" ht="25.5" outlineLevel="1" x14ac:dyDescent="0.2">
      <c r="A267" s="71" t="s">
        <v>6969</v>
      </c>
      <c r="B267" s="104">
        <f>B265+1</f>
        <v>256</v>
      </c>
      <c r="C267" s="72" t="s">
        <v>6970</v>
      </c>
      <c r="D267" s="73" t="s">
        <v>6969</v>
      </c>
      <c r="E267" s="73"/>
      <c r="F267" s="73"/>
      <c r="G267" s="74">
        <v>39457</v>
      </c>
      <c r="H267" s="73" t="s">
        <v>6792</v>
      </c>
      <c r="I267" s="87"/>
      <c r="J267" s="73"/>
      <c r="K267" s="187" t="s">
        <v>15877</v>
      </c>
      <c r="L267" s="187">
        <v>1</v>
      </c>
      <c r="M267" s="75">
        <v>21263.56</v>
      </c>
      <c r="N267" s="75">
        <f t="shared" ref="N267:N301" si="10">M267-O267</f>
        <v>21263.56</v>
      </c>
      <c r="O267" s="75">
        <v>0</v>
      </c>
      <c r="P267" s="75"/>
      <c r="Q267" s="75">
        <v>300</v>
      </c>
      <c r="R267" s="88">
        <v>26</v>
      </c>
      <c r="S267" s="88"/>
      <c r="T267" s="82">
        <v>7</v>
      </c>
      <c r="U267" s="74" t="s">
        <v>6</v>
      </c>
      <c r="V267" s="82"/>
      <c r="W267" s="74" t="s">
        <v>15050</v>
      </c>
    </row>
    <row r="268" spans="1:23" s="76" customFormat="1" ht="25.5" outlineLevel="1" x14ac:dyDescent="0.2">
      <c r="A268" s="71" t="s">
        <v>6968</v>
      </c>
      <c r="B268" s="104">
        <f t="shared" si="8"/>
        <v>257</v>
      </c>
      <c r="C268" s="72" t="s">
        <v>15111</v>
      </c>
      <c r="D268" s="73" t="s">
        <v>6968</v>
      </c>
      <c r="E268" s="73"/>
      <c r="F268" s="73"/>
      <c r="G268" s="74">
        <v>38992</v>
      </c>
      <c r="H268" s="73" t="s">
        <v>6792</v>
      </c>
      <c r="I268" s="87"/>
      <c r="J268" s="73"/>
      <c r="K268" s="187" t="s">
        <v>15877</v>
      </c>
      <c r="L268" s="187">
        <v>1</v>
      </c>
      <c r="M268" s="75">
        <v>22960</v>
      </c>
      <c r="N268" s="75">
        <f t="shared" si="10"/>
        <v>22960</v>
      </c>
      <c r="O268" s="75">
        <v>0</v>
      </c>
      <c r="P268" s="75"/>
      <c r="Q268" s="75">
        <v>300</v>
      </c>
      <c r="R268" s="88">
        <v>26</v>
      </c>
      <c r="S268" s="88"/>
      <c r="T268" s="82">
        <v>7</v>
      </c>
      <c r="U268" s="74" t="s">
        <v>6</v>
      </c>
      <c r="V268" s="82"/>
      <c r="W268" s="74" t="s">
        <v>15050</v>
      </c>
    </row>
    <row r="269" spans="1:23" s="76" customFormat="1" ht="25.5" outlineLevel="1" x14ac:dyDescent="0.2">
      <c r="A269" s="71" t="s">
        <v>6964</v>
      </c>
      <c r="B269" s="104">
        <f t="shared" ref="B269:B271" si="11">B268+1</f>
        <v>258</v>
      </c>
      <c r="C269" s="72" t="s">
        <v>6965</v>
      </c>
      <c r="D269" s="73" t="s">
        <v>6964</v>
      </c>
      <c r="E269" s="73"/>
      <c r="F269" s="73"/>
      <c r="G269" s="74">
        <v>39082</v>
      </c>
      <c r="H269" s="73" t="s">
        <v>6792</v>
      </c>
      <c r="I269" s="87"/>
      <c r="J269" s="73"/>
      <c r="K269" s="187" t="s">
        <v>15877</v>
      </c>
      <c r="L269" s="187">
        <v>1</v>
      </c>
      <c r="M269" s="75">
        <v>2488</v>
      </c>
      <c r="N269" s="75">
        <f t="shared" si="10"/>
        <v>2488</v>
      </c>
      <c r="O269" s="75">
        <v>0</v>
      </c>
      <c r="P269" s="75"/>
      <c r="Q269" s="75">
        <v>300</v>
      </c>
      <c r="R269" s="88">
        <v>26</v>
      </c>
      <c r="S269" s="88"/>
      <c r="T269" s="82">
        <v>7</v>
      </c>
      <c r="U269" s="74" t="s">
        <v>6</v>
      </c>
      <c r="V269" s="82"/>
      <c r="W269" s="74" t="s">
        <v>15050</v>
      </c>
    </row>
    <row r="270" spans="1:23" s="76" customFormat="1" ht="25.5" outlineLevel="1" x14ac:dyDescent="0.2">
      <c r="A270" s="71" t="s">
        <v>6962</v>
      </c>
      <c r="B270" s="104">
        <f t="shared" si="11"/>
        <v>259</v>
      </c>
      <c r="C270" s="72" t="s">
        <v>6963</v>
      </c>
      <c r="D270" s="73" t="s">
        <v>6962</v>
      </c>
      <c r="E270" s="73"/>
      <c r="F270" s="73"/>
      <c r="G270" s="74">
        <v>38321</v>
      </c>
      <c r="H270" s="73" t="s">
        <v>6792</v>
      </c>
      <c r="I270" s="87"/>
      <c r="J270" s="73"/>
      <c r="K270" s="187" t="s">
        <v>15877</v>
      </c>
      <c r="L270" s="187">
        <v>1</v>
      </c>
      <c r="M270" s="75">
        <v>36240</v>
      </c>
      <c r="N270" s="75">
        <f t="shared" si="10"/>
        <v>36240</v>
      </c>
      <c r="O270" s="75">
        <v>0</v>
      </c>
      <c r="P270" s="75"/>
      <c r="Q270" s="75">
        <v>300</v>
      </c>
      <c r="R270" s="88">
        <v>26</v>
      </c>
      <c r="S270" s="88"/>
      <c r="T270" s="82">
        <v>7</v>
      </c>
      <c r="U270" s="74" t="s">
        <v>6</v>
      </c>
      <c r="V270" s="82"/>
      <c r="W270" s="74" t="s">
        <v>15050</v>
      </c>
    </row>
    <row r="271" spans="1:23" s="76" customFormat="1" ht="25.5" outlineLevel="1" x14ac:dyDescent="0.2">
      <c r="A271" s="71" t="s">
        <v>6960</v>
      </c>
      <c r="B271" s="104">
        <f t="shared" si="11"/>
        <v>260</v>
      </c>
      <c r="C271" s="72" t="s">
        <v>6961</v>
      </c>
      <c r="D271" s="73" t="s">
        <v>6960</v>
      </c>
      <c r="E271" s="73"/>
      <c r="F271" s="73"/>
      <c r="G271" s="74">
        <v>38321</v>
      </c>
      <c r="H271" s="73" t="s">
        <v>6792</v>
      </c>
      <c r="I271" s="87"/>
      <c r="J271" s="73"/>
      <c r="K271" s="187" t="s">
        <v>15877</v>
      </c>
      <c r="L271" s="187">
        <v>1</v>
      </c>
      <c r="M271" s="75">
        <v>66600</v>
      </c>
      <c r="N271" s="75">
        <f t="shared" si="10"/>
        <v>66600</v>
      </c>
      <c r="O271" s="75">
        <v>0</v>
      </c>
      <c r="P271" s="75"/>
      <c r="Q271" s="75">
        <v>300</v>
      </c>
      <c r="R271" s="88">
        <v>26</v>
      </c>
      <c r="S271" s="88"/>
      <c r="T271" s="82">
        <v>7</v>
      </c>
      <c r="U271" s="74" t="s">
        <v>6</v>
      </c>
      <c r="V271" s="82"/>
      <c r="W271" s="74" t="s">
        <v>15050</v>
      </c>
    </row>
    <row r="272" spans="1:23" s="76" customFormat="1" ht="25.5" outlineLevel="1" x14ac:dyDescent="0.2">
      <c r="A272" s="71">
        <v>44</v>
      </c>
      <c r="B272" s="104">
        <f t="shared" ref="B272:B325" si="12">B271+1</f>
        <v>261</v>
      </c>
      <c r="C272" s="72" t="s">
        <v>6956</v>
      </c>
      <c r="D272" s="77">
        <v>44</v>
      </c>
      <c r="E272" s="73"/>
      <c r="F272" s="73"/>
      <c r="G272" s="74">
        <v>37226</v>
      </c>
      <c r="H272" s="73" t="s">
        <v>6792</v>
      </c>
      <c r="I272" s="87"/>
      <c r="J272" s="73"/>
      <c r="K272" s="187" t="s">
        <v>15877</v>
      </c>
      <c r="L272" s="187">
        <v>1</v>
      </c>
      <c r="M272" s="75">
        <v>20298.21</v>
      </c>
      <c r="N272" s="75">
        <f t="shared" si="10"/>
        <v>20298.21</v>
      </c>
      <c r="O272" s="75">
        <v>0</v>
      </c>
      <c r="P272" s="75"/>
      <c r="Q272" s="75">
        <v>300</v>
      </c>
      <c r="R272" s="88">
        <v>26</v>
      </c>
      <c r="S272" s="88"/>
      <c r="T272" s="82">
        <v>7</v>
      </c>
      <c r="U272" s="74" t="s">
        <v>6</v>
      </c>
      <c r="V272" s="82"/>
      <c r="W272" s="74" t="s">
        <v>15050</v>
      </c>
    </row>
    <row r="273" spans="1:23" s="76" customFormat="1" outlineLevel="1" x14ac:dyDescent="0.2">
      <c r="A273" s="71">
        <v>82</v>
      </c>
      <c r="B273" s="104">
        <f t="shared" si="12"/>
        <v>262</v>
      </c>
      <c r="C273" s="72" t="s">
        <v>6957</v>
      </c>
      <c r="D273" s="77">
        <v>82</v>
      </c>
      <c r="E273" s="73"/>
      <c r="F273" s="73"/>
      <c r="G273" s="74">
        <v>37377</v>
      </c>
      <c r="H273" s="73" t="s">
        <v>6809</v>
      </c>
      <c r="I273" s="87" t="s">
        <v>11628</v>
      </c>
      <c r="J273" s="73"/>
      <c r="K273" s="187" t="s">
        <v>15877</v>
      </c>
      <c r="L273" s="187">
        <v>1</v>
      </c>
      <c r="M273" s="75">
        <v>18001.5</v>
      </c>
      <c r="N273" s="75">
        <f t="shared" ref="N273:N282" si="13">M273-O273</f>
        <v>18001.5</v>
      </c>
      <c r="O273" s="75">
        <f>VLOOKUP(A273,[1]TDSheet!$A$8:$S$768,17,FALSE)</f>
        <v>0</v>
      </c>
      <c r="P273" s="75"/>
      <c r="Q273" s="75">
        <f>VLOOKUP(A273,[2]движ.ОС!$A$2:$F$567,6,FALSE)</f>
        <v>300</v>
      </c>
      <c r="R273" s="88">
        <v>26</v>
      </c>
      <c r="S273" s="88"/>
      <c r="T273" s="82">
        <v>7</v>
      </c>
      <c r="U273" s="74" t="s">
        <v>6</v>
      </c>
      <c r="V273" s="82"/>
      <c r="W273" s="74" t="s">
        <v>11628</v>
      </c>
    </row>
    <row r="274" spans="1:23" s="76" customFormat="1" outlineLevel="1" x14ac:dyDescent="0.2">
      <c r="A274" s="71">
        <v>43</v>
      </c>
      <c r="B274" s="104">
        <f t="shared" si="12"/>
        <v>263</v>
      </c>
      <c r="C274" s="72" t="s">
        <v>6956</v>
      </c>
      <c r="D274" s="77">
        <v>43</v>
      </c>
      <c r="E274" s="73"/>
      <c r="F274" s="73"/>
      <c r="G274" s="74">
        <v>37226</v>
      </c>
      <c r="H274" s="73" t="s">
        <v>6809</v>
      </c>
      <c r="I274" s="87" t="s">
        <v>11628</v>
      </c>
      <c r="J274" s="73"/>
      <c r="K274" s="187" t="s">
        <v>15877</v>
      </c>
      <c r="L274" s="187">
        <v>1</v>
      </c>
      <c r="M274" s="75">
        <v>20298.21</v>
      </c>
      <c r="N274" s="75">
        <f t="shared" si="13"/>
        <v>20298.21</v>
      </c>
      <c r="O274" s="75">
        <f>VLOOKUP(A274,[1]TDSheet!$A$8:$S$768,17,FALSE)</f>
        <v>0</v>
      </c>
      <c r="P274" s="75"/>
      <c r="Q274" s="75">
        <f>VLOOKUP(A274,[2]движ.ОС!$A$2:$F$567,6,FALSE)</f>
        <v>300</v>
      </c>
      <c r="R274" s="88">
        <v>26</v>
      </c>
      <c r="S274" s="88"/>
      <c r="T274" s="82">
        <v>7</v>
      </c>
      <c r="U274" s="74" t="s">
        <v>6</v>
      </c>
      <c r="V274" s="82"/>
      <c r="W274" s="74" t="s">
        <v>11628</v>
      </c>
    </row>
    <row r="275" spans="1:23" s="76" customFormat="1" ht="25.5" outlineLevel="1" x14ac:dyDescent="0.2">
      <c r="A275" s="71" t="s">
        <v>6943</v>
      </c>
      <c r="B275" s="104">
        <f t="shared" si="12"/>
        <v>264</v>
      </c>
      <c r="C275" s="72" t="s">
        <v>6944</v>
      </c>
      <c r="D275" s="77" t="s">
        <v>6943</v>
      </c>
      <c r="E275" s="73"/>
      <c r="F275" s="73"/>
      <c r="G275" s="74">
        <v>42450</v>
      </c>
      <c r="H275" s="73" t="s">
        <v>6809</v>
      </c>
      <c r="I275" s="87" t="s">
        <v>11628</v>
      </c>
      <c r="J275" s="73" t="s">
        <v>15113</v>
      </c>
      <c r="K275" s="187" t="s">
        <v>15877</v>
      </c>
      <c r="L275" s="187">
        <v>1</v>
      </c>
      <c r="M275" s="75">
        <v>57904</v>
      </c>
      <c r="N275" s="75">
        <f t="shared" si="13"/>
        <v>57904</v>
      </c>
      <c r="O275" s="75">
        <f>VLOOKUP(A275,[1]TDSheet!$A$8:$S$768,17,FALSE)</f>
        <v>0</v>
      </c>
      <c r="P275" s="75"/>
      <c r="Q275" s="75">
        <f>VLOOKUP(A275,[2]движ.ОС!$A$2:$F$567,6,FALSE)</f>
        <v>30912.04</v>
      </c>
      <c r="R275" s="88">
        <v>26</v>
      </c>
      <c r="S275" s="88"/>
      <c r="T275" s="82">
        <v>7</v>
      </c>
      <c r="U275" s="74" t="s">
        <v>6</v>
      </c>
      <c r="V275" s="82"/>
      <c r="W275" s="74" t="s">
        <v>11628</v>
      </c>
    </row>
    <row r="276" spans="1:23" s="76" customFormat="1" ht="51" outlineLevel="1" x14ac:dyDescent="0.2">
      <c r="A276" s="71" t="s">
        <v>6926</v>
      </c>
      <c r="B276" s="104">
        <f t="shared" si="12"/>
        <v>265</v>
      </c>
      <c r="C276" s="72" t="s">
        <v>6922</v>
      </c>
      <c r="D276" s="77" t="s">
        <v>6926</v>
      </c>
      <c r="E276" s="73"/>
      <c r="F276" s="73"/>
      <c r="G276" s="74">
        <v>42734</v>
      </c>
      <c r="H276" s="73" t="s">
        <v>6809</v>
      </c>
      <c r="I276" s="87" t="s">
        <v>11628</v>
      </c>
      <c r="J276" s="73"/>
      <c r="K276" s="187" t="s">
        <v>15877</v>
      </c>
      <c r="L276" s="187">
        <v>1</v>
      </c>
      <c r="M276" s="75">
        <v>40215</v>
      </c>
      <c r="N276" s="75">
        <f t="shared" si="13"/>
        <v>38606.400000000001</v>
      </c>
      <c r="O276" s="75">
        <f>VLOOKUP(A276,[1]TDSheet!$A$8:$S$768,17,FALSE)</f>
        <v>1608.6</v>
      </c>
      <c r="P276" s="75"/>
      <c r="Q276" s="75">
        <f>VLOOKUP(A276,[2]движ.ОС!$A$2:$F$567,6,FALSE)</f>
        <v>23023.119999999999</v>
      </c>
      <c r="R276" s="88">
        <v>27</v>
      </c>
      <c r="S276" s="88"/>
      <c r="T276" s="82">
        <v>7</v>
      </c>
      <c r="U276" s="74" t="s">
        <v>6</v>
      </c>
      <c r="V276" s="82"/>
      <c r="W276" s="74" t="s">
        <v>11628</v>
      </c>
    </row>
    <row r="277" spans="1:23" s="76" customFormat="1" ht="51" outlineLevel="1" x14ac:dyDescent="0.2">
      <c r="A277" s="71" t="s">
        <v>6925</v>
      </c>
      <c r="B277" s="104">
        <f t="shared" si="12"/>
        <v>266</v>
      </c>
      <c r="C277" s="72" t="s">
        <v>6924</v>
      </c>
      <c r="D277" s="77" t="s">
        <v>6925</v>
      </c>
      <c r="E277" s="73"/>
      <c r="F277" s="73"/>
      <c r="G277" s="74">
        <v>42734</v>
      </c>
      <c r="H277" s="73" t="s">
        <v>6809</v>
      </c>
      <c r="I277" s="87" t="s">
        <v>11628</v>
      </c>
      <c r="J277" s="73"/>
      <c r="K277" s="187" t="s">
        <v>15877</v>
      </c>
      <c r="L277" s="187">
        <v>1</v>
      </c>
      <c r="M277" s="75">
        <v>41029</v>
      </c>
      <c r="N277" s="75">
        <f t="shared" si="13"/>
        <v>39387.839999999997</v>
      </c>
      <c r="O277" s="75">
        <f>VLOOKUP(A277,[1]TDSheet!$A$8:$S$768,17,FALSE)</f>
        <v>1641.16</v>
      </c>
      <c r="P277" s="75"/>
      <c r="Q277" s="75">
        <f>VLOOKUP(A277,[2]движ.ОС!$A$2:$F$567,6,FALSE)</f>
        <v>23489.14</v>
      </c>
      <c r="R277" s="88">
        <v>28</v>
      </c>
      <c r="S277" s="88"/>
      <c r="T277" s="82">
        <v>7</v>
      </c>
      <c r="U277" s="74" t="s">
        <v>6</v>
      </c>
      <c r="V277" s="82"/>
      <c r="W277" s="74" t="s">
        <v>11628</v>
      </c>
    </row>
    <row r="278" spans="1:23" s="76" customFormat="1" ht="51" outlineLevel="1" x14ac:dyDescent="0.2">
      <c r="A278" s="71" t="s">
        <v>6923</v>
      </c>
      <c r="B278" s="104">
        <f t="shared" si="12"/>
        <v>267</v>
      </c>
      <c r="C278" s="72" t="s">
        <v>6924</v>
      </c>
      <c r="D278" s="77" t="s">
        <v>6923</v>
      </c>
      <c r="E278" s="73"/>
      <c r="F278" s="73"/>
      <c r="G278" s="74">
        <v>42734</v>
      </c>
      <c r="H278" s="73" t="s">
        <v>6809</v>
      </c>
      <c r="I278" s="87" t="s">
        <v>11628</v>
      </c>
      <c r="J278" s="73"/>
      <c r="K278" s="187" t="s">
        <v>15877</v>
      </c>
      <c r="L278" s="187">
        <v>1</v>
      </c>
      <c r="M278" s="75">
        <v>41029</v>
      </c>
      <c r="N278" s="75">
        <f t="shared" si="13"/>
        <v>39387.839999999997</v>
      </c>
      <c r="O278" s="75">
        <f>VLOOKUP(A278,[1]TDSheet!$A$8:$S$768,17,FALSE)</f>
        <v>1641.16</v>
      </c>
      <c r="P278" s="75"/>
      <c r="Q278" s="75">
        <f>VLOOKUP(A278,[2]движ.ОС!$A$2:$F$567,6,FALSE)</f>
        <v>23489.14</v>
      </c>
      <c r="R278" s="88">
        <v>28</v>
      </c>
      <c r="S278" s="88"/>
      <c r="T278" s="82">
        <v>7</v>
      </c>
      <c r="U278" s="74" t="s">
        <v>6</v>
      </c>
      <c r="V278" s="82"/>
      <c r="W278" s="74" t="s">
        <v>11628</v>
      </c>
    </row>
    <row r="279" spans="1:23" s="76" customFormat="1" outlineLevel="1" x14ac:dyDescent="0.2">
      <c r="A279" s="71" t="s">
        <v>6810</v>
      </c>
      <c r="B279" s="104">
        <f t="shared" si="12"/>
        <v>268</v>
      </c>
      <c r="C279" s="72" t="s">
        <v>15125</v>
      </c>
      <c r="D279" s="77" t="s">
        <v>6810</v>
      </c>
      <c r="E279" s="73"/>
      <c r="F279" s="73"/>
      <c r="G279" s="74">
        <v>39263</v>
      </c>
      <c r="H279" s="73" t="s">
        <v>6809</v>
      </c>
      <c r="I279" s="87" t="s">
        <v>11628</v>
      </c>
      <c r="J279" s="73"/>
      <c r="K279" s="187" t="s">
        <v>15877</v>
      </c>
      <c r="L279" s="187">
        <v>1</v>
      </c>
      <c r="M279" s="75">
        <v>13000</v>
      </c>
      <c r="N279" s="75">
        <f t="shared" si="13"/>
        <v>13000</v>
      </c>
      <c r="O279" s="75">
        <f>VLOOKUP(A279,[1]TDSheet!$A$8:$S$768,17,FALSE)</f>
        <v>0</v>
      </c>
      <c r="P279" s="75"/>
      <c r="Q279" s="75">
        <f>VLOOKUP(A279,[2]движ.ОС!$A$2:$F$567,6,FALSE)</f>
        <v>9601.6299999999992</v>
      </c>
      <c r="R279" s="88">
        <v>58</v>
      </c>
      <c r="S279" s="88"/>
      <c r="T279" s="82">
        <v>7</v>
      </c>
      <c r="U279" s="74" t="s">
        <v>6</v>
      </c>
      <c r="V279" s="82"/>
      <c r="W279" s="74" t="s">
        <v>11628</v>
      </c>
    </row>
    <row r="280" spans="1:23" s="76" customFormat="1" ht="76.5" outlineLevel="1" x14ac:dyDescent="0.2">
      <c r="A280" s="71">
        <v>8</v>
      </c>
      <c r="B280" s="104">
        <f t="shared" si="12"/>
        <v>269</v>
      </c>
      <c r="C280" s="72" t="s">
        <v>6936</v>
      </c>
      <c r="D280" s="77">
        <v>8</v>
      </c>
      <c r="E280" s="73"/>
      <c r="F280" s="73"/>
      <c r="G280" s="74">
        <v>37226</v>
      </c>
      <c r="H280" s="73" t="s">
        <v>11483</v>
      </c>
      <c r="I280" s="87" t="s">
        <v>11628</v>
      </c>
      <c r="J280" s="73"/>
      <c r="K280" s="187" t="s">
        <v>15877</v>
      </c>
      <c r="L280" s="187">
        <v>1</v>
      </c>
      <c r="M280" s="75">
        <v>41764</v>
      </c>
      <c r="N280" s="75">
        <f t="shared" si="13"/>
        <v>41764</v>
      </c>
      <c r="O280" s="75">
        <f>VLOOKUP(A280,[1]TDSheet!$A$8:$S$768,17,FALSE)</f>
        <v>0</v>
      </c>
      <c r="P280" s="75"/>
      <c r="Q280" s="75">
        <f>VLOOKUP(A280,[2]движ.ОС!$A$2:$F$567,6,FALSE)</f>
        <v>300</v>
      </c>
      <c r="R280" s="88">
        <v>26</v>
      </c>
      <c r="S280" s="88"/>
      <c r="T280" s="82">
        <v>7</v>
      </c>
      <c r="U280" s="74" t="s">
        <v>6</v>
      </c>
      <c r="V280" s="82"/>
      <c r="W280" s="74" t="s">
        <v>11628</v>
      </c>
    </row>
    <row r="281" spans="1:23" s="76" customFormat="1" ht="76.5" outlineLevel="1" x14ac:dyDescent="0.2">
      <c r="A281" s="71" t="s">
        <v>6929</v>
      </c>
      <c r="B281" s="104">
        <f t="shared" si="12"/>
        <v>270</v>
      </c>
      <c r="C281" s="72" t="s">
        <v>6930</v>
      </c>
      <c r="D281" s="77" t="s">
        <v>6929</v>
      </c>
      <c r="E281" s="73"/>
      <c r="F281" s="73"/>
      <c r="G281" s="74">
        <v>43437</v>
      </c>
      <c r="H281" s="73" t="s">
        <v>11483</v>
      </c>
      <c r="I281" s="87" t="s">
        <v>11628</v>
      </c>
      <c r="J281" s="73"/>
      <c r="K281" s="187" t="s">
        <v>15877</v>
      </c>
      <c r="L281" s="187">
        <v>1</v>
      </c>
      <c r="M281" s="75">
        <v>96552</v>
      </c>
      <c r="N281" s="75">
        <f t="shared" si="13"/>
        <v>0</v>
      </c>
      <c r="O281" s="75">
        <f>VLOOKUP(A281,[1]TDSheet!$A$8:$S$768,17,FALSE)</f>
        <v>96552</v>
      </c>
      <c r="P281" s="75">
        <v>80460</v>
      </c>
      <c r="Q281" s="75">
        <f>VLOOKUP(A281,[2]движ.ОС!$A$2:$F$567,6,FALSE)</f>
        <v>69973.23</v>
      </c>
      <c r="R281" s="88">
        <v>27</v>
      </c>
      <c r="S281" s="88"/>
      <c r="T281" s="82">
        <v>7</v>
      </c>
      <c r="U281" s="74" t="s">
        <v>6</v>
      </c>
      <c r="V281" s="82"/>
      <c r="W281" s="74" t="s">
        <v>11628</v>
      </c>
    </row>
    <row r="282" spans="1:23" s="76" customFormat="1" ht="76.5" outlineLevel="1" x14ac:dyDescent="0.2">
      <c r="A282" s="71" t="s">
        <v>6921</v>
      </c>
      <c r="B282" s="104">
        <f t="shared" si="12"/>
        <v>271</v>
      </c>
      <c r="C282" s="72" t="s">
        <v>6922</v>
      </c>
      <c r="D282" s="77" t="s">
        <v>6921</v>
      </c>
      <c r="E282" s="73"/>
      <c r="F282" s="73"/>
      <c r="G282" s="74">
        <v>42734</v>
      </c>
      <c r="H282" s="73" t="s">
        <v>11483</v>
      </c>
      <c r="I282" s="87" t="s">
        <v>11628</v>
      </c>
      <c r="J282" s="73"/>
      <c r="K282" s="187" t="s">
        <v>15877</v>
      </c>
      <c r="L282" s="187">
        <v>1</v>
      </c>
      <c r="M282" s="75">
        <v>41104.78</v>
      </c>
      <c r="N282" s="75">
        <f t="shared" si="13"/>
        <v>39460.559999999998</v>
      </c>
      <c r="O282" s="75">
        <f>VLOOKUP(A282,[1]TDSheet!$A$8:$S$768,17,FALSE)</f>
        <v>1644.22</v>
      </c>
      <c r="P282" s="75"/>
      <c r="Q282" s="75">
        <f>VLOOKUP(A282,[2]движ.ОС!$A$2:$F$567,6,FALSE)</f>
        <v>23532.52</v>
      </c>
      <c r="R282" s="88">
        <v>28</v>
      </c>
      <c r="S282" s="88"/>
      <c r="T282" s="82">
        <v>7</v>
      </c>
      <c r="U282" s="74" t="s">
        <v>6</v>
      </c>
      <c r="V282" s="82"/>
      <c r="W282" s="74" t="s">
        <v>11628</v>
      </c>
    </row>
    <row r="283" spans="1:23" s="76" customFormat="1" ht="25.5" outlineLevel="1" x14ac:dyDescent="0.2">
      <c r="A283" s="71" t="s">
        <v>6950</v>
      </c>
      <c r="B283" s="104">
        <f t="shared" si="12"/>
        <v>272</v>
      </c>
      <c r="C283" s="72" t="s">
        <v>6951</v>
      </c>
      <c r="D283" s="73" t="s">
        <v>6950</v>
      </c>
      <c r="E283" s="73"/>
      <c r="F283" s="73"/>
      <c r="G283" s="74">
        <v>41849</v>
      </c>
      <c r="H283" s="73" t="s">
        <v>6792</v>
      </c>
      <c r="I283" s="87"/>
      <c r="J283" s="73"/>
      <c r="K283" s="187" t="s">
        <v>15877</v>
      </c>
      <c r="L283" s="187">
        <v>1</v>
      </c>
      <c r="M283" s="75">
        <v>46600</v>
      </c>
      <c r="N283" s="75">
        <f t="shared" si="10"/>
        <v>46600</v>
      </c>
      <c r="O283" s="75">
        <v>0</v>
      </c>
      <c r="P283" s="75"/>
      <c r="Q283" s="75">
        <v>19642.009999999998</v>
      </c>
      <c r="R283" s="88">
        <v>26</v>
      </c>
      <c r="S283" s="88"/>
      <c r="T283" s="82">
        <v>7</v>
      </c>
      <c r="U283" s="74" t="s">
        <v>6</v>
      </c>
      <c r="V283" s="82"/>
      <c r="W283" s="74" t="s">
        <v>15050</v>
      </c>
    </row>
    <row r="284" spans="1:23" s="76" customFormat="1" ht="63.75" outlineLevel="1" x14ac:dyDescent="0.2">
      <c r="A284" s="71">
        <v>11</v>
      </c>
      <c r="B284" s="104">
        <f t="shared" si="12"/>
        <v>273</v>
      </c>
      <c r="C284" s="72" t="s">
        <v>6972</v>
      </c>
      <c r="D284" s="73">
        <v>11</v>
      </c>
      <c r="E284" s="73"/>
      <c r="F284" s="73"/>
      <c r="G284" s="74">
        <v>35914</v>
      </c>
      <c r="H284" s="73" t="s">
        <v>15109</v>
      </c>
      <c r="I284" s="87" t="s">
        <v>11628</v>
      </c>
      <c r="J284" s="73"/>
      <c r="K284" s="187" t="s">
        <v>15877</v>
      </c>
      <c r="L284" s="187">
        <v>1</v>
      </c>
      <c r="M284" s="75">
        <v>3242.07</v>
      </c>
      <c r="N284" s="75">
        <f t="shared" ref="N284:N295" si="14">M284-O284</f>
        <v>3242.07</v>
      </c>
      <c r="O284" s="75">
        <f>VLOOKUP(A284,[1]TDSheet!$A$8:$S$768,17,FALSE)</f>
        <v>0</v>
      </c>
      <c r="P284" s="75"/>
      <c r="Q284" s="75">
        <f>VLOOKUP(A284,[2]движ.ОС!$A$2:$F$567,6,FALSE)</f>
        <v>300</v>
      </c>
      <c r="R284" s="88">
        <v>26</v>
      </c>
      <c r="S284" s="88"/>
      <c r="T284" s="82">
        <v>7</v>
      </c>
      <c r="U284" s="74" t="s">
        <v>6</v>
      </c>
      <c r="V284" s="82"/>
      <c r="W284" s="74" t="s">
        <v>11628</v>
      </c>
    </row>
    <row r="285" spans="1:23" s="76" customFormat="1" ht="63.75" outlineLevel="1" x14ac:dyDescent="0.2">
      <c r="A285" s="71" t="s">
        <v>6966</v>
      </c>
      <c r="B285" s="104">
        <f t="shared" si="12"/>
        <v>274</v>
      </c>
      <c r="C285" s="72" t="s">
        <v>6967</v>
      </c>
      <c r="D285" s="73" t="s">
        <v>6966</v>
      </c>
      <c r="E285" s="73"/>
      <c r="F285" s="73"/>
      <c r="G285" s="74">
        <v>39001</v>
      </c>
      <c r="H285" s="73" t="s">
        <v>15109</v>
      </c>
      <c r="I285" s="87" t="s">
        <v>11628</v>
      </c>
      <c r="J285" s="73"/>
      <c r="K285" s="187" t="s">
        <v>15877</v>
      </c>
      <c r="L285" s="187">
        <v>1</v>
      </c>
      <c r="M285" s="75">
        <v>21872.880000000001</v>
      </c>
      <c r="N285" s="75">
        <f t="shared" si="14"/>
        <v>21872.880000000001</v>
      </c>
      <c r="O285" s="75">
        <f>VLOOKUP(A285,[1]TDSheet!$A$8:$S$768,17,FALSE)</f>
        <v>0</v>
      </c>
      <c r="P285" s="75"/>
      <c r="Q285" s="75">
        <f>VLOOKUP(A285,[2]движ.ОС!$A$2:$F$567,6,FALSE)</f>
        <v>300</v>
      </c>
      <c r="R285" s="88">
        <v>26</v>
      </c>
      <c r="S285" s="88"/>
      <c r="T285" s="82">
        <v>7</v>
      </c>
      <c r="U285" s="74" t="s">
        <v>6</v>
      </c>
      <c r="V285" s="82"/>
      <c r="W285" s="74" t="s">
        <v>11628</v>
      </c>
    </row>
    <row r="286" spans="1:23" s="76" customFormat="1" ht="63.75" outlineLevel="1" x14ac:dyDescent="0.2">
      <c r="A286" s="71" t="s">
        <v>6952</v>
      </c>
      <c r="B286" s="104">
        <f t="shared" si="12"/>
        <v>275</v>
      </c>
      <c r="C286" s="72" t="s">
        <v>6953</v>
      </c>
      <c r="D286" s="73" t="s">
        <v>6952</v>
      </c>
      <c r="E286" s="73"/>
      <c r="F286" s="73"/>
      <c r="G286" s="74">
        <v>40385</v>
      </c>
      <c r="H286" s="73" t="s">
        <v>15109</v>
      </c>
      <c r="I286" s="87" t="s">
        <v>11628</v>
      </c>
      <c r="J286" s="73"/>
      <c r="K286" s="187" t="s">
        <v>15877</v>
      </c>
      <c r="L286" s="187">
        <v>1</v>
      </c>
      <c r="M286" s="75">
        <v>36497</v>
      </c>
      <c r="N286" s="75">
        <f t="shared" si="14"/>
        <v>36497</v>
      </c>
      <c r="O286" s="75">
        <f>VLOOKUP(A286,[1]TDSheet!$A$8:$S$768,17,FALSE)</f>
        <v>0</v>
      </c>
      <c r="P286" s="75"/>
      <c r="Q286" s="75">
        <f>VLOOKUP(A286,[2]движ.ОС!$A$2:$F$567,6,FALSE)</f>
        <v>16299.59</v>
      </c>
      <c r="R286" s="88">
        <v>26</v>
      </c>
      <c r="S286" s="88"/>
      <c r="T286" s="82">
        <v>7</v>
      </c>
      <c r="U286" s="74" t="s">
        <v>6</v>
      </c>
      <c r="V286" s="82"/>
      <c r="W286" s="74" t="s">
        <v>11628</v>
      </c>
    </row>
    <row r="287" spans="1:23" s="76" customFormat="1" ht="63.75" outlineLevel="1" x14ac:dyDescent="0.2">
      <c r="A287" s="71" t="s">
        <v>6941</v>
      </c>
      <c r="B287" s="104">
        <f t="shared" si="12"/>
        <v>276</v>
      </c>
      <c r="C287" s="72" t="s">
        <v>6942</v>
      </c>
      <c r="D287" s="73" t="s">
        <v>6941</v>
      </c>
      <c r="E287" s="73"/>
      <c r="F287" s="73"/>
      <c r="G287" s="74">
        <v>39082</v>
      </c>
      <c r="H287" s="73" t="s">
        <v>15109</v>
      </c>
      <c r="I287" s="87" t="s">
        <v>11628</v>
      </c>
      <c r="J287" s="73"/>
      <c r="K287" s="187" t="s">
        <v>15877</v>
      </c>
      <c r="L287" s="187">
        <v>1</v>
      </c>
      <c r="M287" s="75">
        <v>5750</v>
      </c>
      <c r="N287" s="75">
        <f t="shared" si="14"/>
        <v>5750</v>
      </c>
      <c r="O287" s="75">
        <f>VLOOKUP(A287,[1]TDSheet!$A$8:$S$768,17,FALSE)</f>
        <v>0</v>
      </c>
      <c r="P287" s="75"/>
      <c r="Q287" s="75">
        <f>VLOOKUP(A287,[2]движ.ОС!$A$2:$F$567,6,FALSE)</f>
        <v>300</v>
      </c>
      <c r="R287" s="88">
        <v>26</v>
      </c>
      <c r="S287" s="88"/>
      <c r="T287" s="82">
        <v>7</v>
      </c>
      <c r="U287" s="74" t="s">
        <v>6</v>
      </c>
      <c r="V287" s="82"/>
      <c r="W287" s="74" t="s">
        <v>11628</v>
      </c>
    </row>
    <row r="288" spans="1:23" s="76" customFormat="1" ht="51" outlineLevel="1" x14ac:dyDescent="0.2">
      <c r="A288" s="71" t="s">
        <v>6971</v>
      </c>
      <c r="B288" s="104">
        <f t="shared" si="12"/>
        <v>277</v>
      </c>
      <c r="C288" s="72" t="s">
        <v>15110</v>
      </c>
      <c r="D288" s="73" t="s">
        <v>6971</v>
      </c>
      <c r="E288" s="73"/>
      <c r="F288" s="73"/>
      <c r="G288" s="74">
        <v>39082</v>
      </c>
      <c r="H288" s="73" t="s">
        <v>11482</v>
      </c>
      <c r="I288" s="87" t="s">
        <v>11628</v>
      </c>
      <c r="J288" s="73"/>
      <c r="K288" s="187" t="s">
        <v>15877</v>
      </c>
      <c r="L288" s="187">
        <v>1</v>
      </c>
      <c r="M288" s="75">
        <v>54700</v>
      </c>
      <c r="N288" s="75">
        <f t="shared" si="14"/>
        <v>54700</v>
      </c>
      <c r="O288" s="75">
        <f>VLOOKUP(A288,[1]TDSheet!$A$8:$S$768,17,FALSE)</f>
        <v>0</v>
      </c>
      <c r="P288" s="75"/>
      <c r="Q288" s="75">
        <f>VLOOKUP(A288,[2]движ.ОС!$A$2:$F$567,6,FALSE)</f>
        <v>300</v>
      </c>
      <c r="R288" s="88">
        <v>26</v>
      </c>
      <c r="S288" s="88"/>
      <c r="T288" s="82">
        <v>7</v>
      </c>
      <c r="U288" s="74" t="s">
        <v>6</v>
      </c>
      <c r="V288" s="82"/>
      <c r="W288" s="74" t="s">
        <v>11628</v>
      </c>
    </row>
    <row r="289" spans="1:23" s="76" customFormat="1" ht="51" outlineLevel="1" x14ac:dyDescent="0.2">
      <c r="A289" s="71" t="s">
        <v>6958</v>
      </c>
      <c r="B289" s="104">
        <f t="shared" si="12"/>
        <v>278</v>
      </c>
      <c r="C289" s="72" t="s">
        <v>6959</v>
      </c>
      <c r="D289" s="73" t="s">
        <v>6958</v>
      </c>
      <c r="E289" s="73"/>
      <c r="F289" s="73"/>
      <c r="G289" s="74">
        <v>37538</v>
      </c>
      <c r="H289" s="73" t="s">
        <v>11482</v>
      </c>
      <c r="I289" s="87" t="s">
        <v>11628</v>
      </c>
      <c r="J289" s="73"/>
      <c r="K289" s="187" t="s">
        <v>15877</v>
      </c>
      <c r="L289" s="187">
        <v>1</v>
      </c>
      <c r="M289" s="75">
        <v>19432.5</v>
      </c>
      <c r="N289" s="75">
        <f t="shared" si="14"/>
        <v>19432.5</v>
      </c>
      <c r="O289" s="75">
        <f>VLOOKUP(A289,[1]TDSheet!$A$8:$S$768,17,FALSE)</f>
        <v>0</v>
      </c>
      <c r="P289" s="75"/>
      <c r="Q289" s="75">
        <f>VLOOKUP(A289,[2]движ.ОС!$A$2:$F$567,6,FALSE)</f>
        <v>300</v>
      </c>
      <c r="R289" s="88">
        <v>26</v>
      </c>
      <c r="S289" s="88"/>
      <c r="T289" s="82">
        <v>7</v>
      </c>
      <c r="U289" s="74" t="s">
        <v>6</v>
      </c>
      <c r="V289" s="82"/>
      <c r="W289" s="74" t="s">
        <v>11628</v>
      </c>
    </row>
    <row r="290" spans="1:23" s="76" customFormat="1" ht="51" outlineLevel="1" x14ac:dyDescent="0.2">
      <c r="A290" s="71" t="s">
        <v>6945</v>
      </c>
      <c r="B290" s="104">
        <f t="shared" si="12"/>
        <v>279</v>
      </c>
      <c r="C290" s="72" t="s">
        <v>6946</v>
      </c>
      <c r="D290" s="73" t="s">
        <v>6945</v>
      </c>
      <c r="E290" s="73"/>
      <c r="F290" s="73"/>
      <c r="G290" s="74">
        <v>42296</v>
      </c>
      <c r="H290" s="73" t="s">
        <v>11482</v>
      </c>
      <c r="I290" s="87" t="s">
        <v>11628</v>
      </c>
      <c r="J290" s="73" t="s">
        <v>15112</v>
      </c>
      <c r="K290" s="187" t="s">
        <v>15877</v>
      </c>
      <c r="L290" s="187">
        <v>1</v>
      </c>
      <c r="M290" s="75">
        <v>268817.8</v>
      </c>
      <c r="N290" s="75">
        <f t="shared" si="14"/>
        <v>268817.8</v>
      </c>
      <c r="O290" s="75">
        <f>VLOOKUP(A290,[1]TDSheet!$A$8:$S$768,17,FALSE)</f>
        <v>0</v>
      </c>
      <c r="P290" s="75"/>
      <c r="Q290" s="75">
        <f>VLOOKUP(A290,[2]движ.ОС!$A$2:$F$567,6,FALSE)</f>
        <v>122320.43</v>
      </c>
      <c r="R290" s="88"/>
      <c r="S290" s="88"/>
      <c r="T290" s="82">
        <v>7</v>
      </c>
      <c r="U290" s="74" t="s">
        <v>6</v>
      </c>
      <c r="V290" s="82"/>
      <c r="W290" s="74" t="s">
        <v>11628</v>
      </c>
    </row>
    <row r="291" spans="1:23" s="76" customFormat="1" ht="51" outlineLevel="1" x14ac:dyDescent="0.2">
      <c r="A291" s="71" t="s">
        <v>6919</v>
      </c>
      <c r="B291" s="104">
        <f t="shared" si="12"/>
        <v>280</v>
      </c>
      <c r="C291" s="72" t="s">
        <v>6920</v>
      </c>
      <c r="D291" s="73" t="s">
        <v>6919</v>
      </c>
      <c r="E291" s="73"/>
      <c r="F291" s="73"/>
      <c r="G291" s="74">
        <v>41243</v>
      </c>
      <c r="H291" s="73" t="s">
        <v>11482</v>
      </c>
      <c r="I291" s="87" t="s">
        <v>11628</v>
      </c>
      <c r="J291" s="73"/>
      <c r="K291" s="187" t="s">
        <v>15877</v>
      </c>
      <c r="L291" s="187">
        <v>1</v>
      </c>
      <c r="M291" s="75">
        <v>64715</v>
      </c>
      <c r="N291" s="75">
        <f t="shared" si="14"/>
        <v>64715</v>
      </c>
      <c r="O291" s="75">
        <f>VLOOKUP(A291,[1]TDSheet!$A$8:$S$768,17,FALSE)</f>
        <v>0</v>
      </c>
      <c r="P291" s="75"/>
      <c r="Q291" s="75">
        <f>VLOOKUP(A291,[2]движ.ОС!$A$2:$F$567,6,FALSE)</f>
        <v>26444.74</v>
      </c>
      <c r="R291" s="88">
        <v>29</v>
      </c>
      <c r="S291" s="88"/>
      <c r="T291" s="82">
        <v>7</v>
      </c>
      <c r="U291" s="74" t="s">
        <v>6</v>
      </c>
      <c r="V291" s="82"/>
      <c r="W291" s="74" t="s">
        <v>11628</v>
      </c>
    </row>
    <row r="292" spans="1:23" s="76" customFormat="1" ht="51" outlineLevel="1" x14ac:dyDescent="0.2">
      <c r="A292" s="71" t="s">
        <v>6917</v>
      </c>
      <c r="B292" s="104">
        <f t="shared" si="12"/>
        <v>281</v>
      </c>
      <c r="C292" s="72" t="s">
        <v>6918</v>
      </c>
      <c r="D292" s="73" t="s">
        <v>6917</v>
      </c>
      <c r="E292" s="73"/>
      <c r="F292" s="73"/>
      <c r="G292" s="74">
        <v>41184</v>
      </c>
      <c r="H292" s="73" t="s">
        <v>11482</v>
      </c>
      <c r="I292" s="87" t="s">
        <v>11628</v>
      </c>
      <c r="J292" s="73"/>
      <c r="K292" s="187" t="s">
        <v>15877</v>
      </c>
      <c r="L292" s="187">
        <v>1</v>
      </c>
      <c r="M292" s="75">
        <v>50824.28</v>
      </c>
      <c r="N292" s="75">
        <f t="shared" si="14"/>
        <v>50824.28</v>
      </c>
      <c r="O292" s="75">
        <f>VLOOKUP(A292,[1]TDSheet!$A$8:$S$768,17,FALSE)</f>
        <v>0</v>
      </c>
      <c r="P292" s="75"/>
      <c r="Q292" s="75">
        <f>VLOOKUP(A292,[2]движ.ОС!$A$2:$F$567,6,FALSE)</f>
        <v>20567.28</v>
      </c>
      <c r="R292" s="88">
        <v>28</v>
      </c>
      <c r="S292" s="88"/>
      <c r="T292" s="82">
        <v>7</v>
      </c>
      <c r="U292" s="74" t="s">
        <v>6</v>
      </c>
      <c r="V292" s="82"/>
      <c r="W292" s="74" t="s">
        <v>11628</v>
      </c>
    </row>
    <row r="293" spans="1:23" s="76" customFormat="1" ht="25.5" outlineLevel="1" x14ac:dyDescent="0.2">
      <c r="A293" s="71" t="s">
        <v>6954</v>
      </c>
      <c r="B293" s="104">
        <f t="shared" si="12"/>
        <v>282</v>
      </c>
      <c r="C293" s="72" t="s">
        <v>6955</v>
      </c>
      <c r="D293" s="73" t="s">
        <v>6954</v>
      </c>
      <c r="E293" s="73"/>
      <c r="F293" s="73"/>
      <c r="G293" s="74">
        <v>38625</v>
      </c>
      <c r="H293" s="73" t="s">
        <v>11635</v>
      </c>
      <c r="I293" s="87" t="s">
        <v>11628</v>
      </c>
      <c r="J293" s="73"/>
      <c r="K293" s="187" t="s">
        <v>15877</v>
      </c>
      <c r="L293" s="187">
        <v>1</v>
      </c>
      <c r="M293" s="75">
        <v>11340</v>
      </c>
      <c r="N293" s="75">
        <f t="shared" si="14"/>
        <v>11340</v>
      </c>
      <c r="O293" s="75">
        <f>VLOOKUP(A293,[1]TDSheet!$A$8:$S$768,17,FALSE)</f>
        <v>0</v>
      </c>
      <c r="P293" s="75"/>
      <c r="Q293" s="75">
        <f>VLOOKUP(A293,[2]движ.ОС!$A$2:$F$567,6,FALSE)</f>
        <v>300</v>
      </c>
      <c r="R293" s="88">
        <v>26</v>
      </c>
      <c r="S293" s="88"/>
      <c r="T293" s="82">
        <v>7</v>
      </c>
      <c r="U293" s="74" t="s">
        <v>6</v>
      </c>
      <c r="V293" s="82"/>
      <c r="W293" s="74" t="s">
        <v>11628</v>
      </c>
    </row>
    <row r="294" spans="1:23" s="76" customFormat="1" ht="33" customHeight="1" outlineLevel="1" x14ac:dyDescent="0.2">
      <c r="A294" s="71" t="s">
        <v>6932</v>
      </c>
      <c r="B294" s="104">
        <f t="shared" si="12"/>
        <v>283</v>
      </c>
      <c r="C294" s="72" t="s">
        <v>6933</v>
      </c>
      <c r="D294" s="73" t="s">
        <v>6932</v>
      </c>
      <c r="E294" s="73"/>
      <c r="F294" s="73"/>
      <c r="G294" s="74">
        <v>39182</v>
      </c>
      <c r="H294" s="73" t="s">
        <v>11635</v>
      </c>
      <c r="I294" s="17" t="s">
        <v>11628</v>
      </c>
      <c r="J294" s="73"/>
      <c r="K294" s="187" t="s">
        <v>15877</v>
      </c>
      <c r="L294" s="187">
        <v>1</v>
      </c>
      <c r="M294" s="75">
        <v>13395</v>
      </c>
      <c r="N294" s="75">
        <f t="shared" si="14"/>
        <v>13395</v>
      </c>
      <c r="O294" s="75">
        <f>VLOOKUP(A294,[1]TDSheet!$A$8:$S$768,17,FALSE)</f>
        <v>0</v>
      </c>
      <c r="P294" s="75"/>
      <c r="Q294" s="75">
        <f>VLOOKUP(A294,[2]движ.ОС!$A$2:$F$567,6,FALSE)</f>
        <v>300</v>
      </c>
      <c r="R294" s="88">
        <v>26</v>
      </c>
      <c r="S294" s="88"/>
      <c r="T294" s="82">
        <v>7</v>
      </c>
      <c r="U294" s="74" t="s">
        <v>6</v>
      </c>
      <c r="V294" s="82"/>
      <c r="W294" s="73" t="s">
        <v>11628</v>
      </c>
    </row>
    <row r="295" spans="1:23" s="76" customFormat="1" ht="33" customHeight="1" outlineLevel="1" x14ac:dyDescent="0.2">
      <c r="A295" s="71">
        <v>15182</v>
      </c>
      <c r="B295" s="104">
        <f t="shared" si="12"/>
        <v>284</v>
      </c>
      <c r="C295" s="72" t="s">
        <v>6931</v>
      </c>
      <c r="D295" s="77">
        <v>15182</v>
      </c>
      <c r="E295" s="73"/>
      <c r="F295" s="73"/>
      <c r="G295" s="74">
        <v>33573</v>
      </c>
      <c r="H295" s="73" t="s">
        <v>11635</v>
      </c>
      <c r="I295" s="17" t="s">
        <v>11628</v>
      </c>
      <c r="J295" s="73"/>
      <c r="K295" s="187" t="s">
        <v>15877</v>
      </c>
      <c r="L295" s="187">
        <v>1</v>
      </c>
      <c r="M295" s="75">
        <v>5054.3999999999996</v>
      </c>
      <c r="N295" s="75">
        <f t="shared" si="14"/>
        <v>5054.3999999999996</v>
      </c>
      <c r="O295" s="75">
        <f>VLOOKUP(A295,[1]TDSheet!$A$8:$S$768,17,FALSE)</f>
        <v>0</v>
      </c>
      <c r="P295" s="75"/>
      <c r="Q295" s="75">
        <f>VLOOKUP(A295,[2]движ.ОС!$A$2:$F$567,6,FALSE)</f>
        <v>8243.2000000000007</v>
      </c>
      <c r="R295" s="88">
        <v>26</v>
      </c>
      <c r="S295" s="88"/>
      <c r="T295" s="82">
        <v>7</v>
      </c>
      <c r="U295" s="74" t="s">
        <v>6</v>
      </c>
      <c r="V295" s="82"/>
      <c r="W295" s="73" t="s">
        <v>11628</v>
      </c>
    </row>
    <row r="296" spans="1:23" s="76" customFormat="1" ht="25.5" outlineLevel="1" x14ac:dyDescent="0.2">
      <c r="A296" s="71" t="s">
        <v>6948</v>
      </c>
      <c r="B296" s="104">
        <f t="shared" si="12"/>
        <v>285</v>
      </c>
      <c r="C296" s="72" t="s">
        <v>6949</v>
      </c>
      <c r="D296" s="73" t="s">
        <v>6948</v>
      </c>
      <c r="E296" s="73"/>
      <c r="F296" s="73"/>
      <c r="G296" s="74">
        <v>37672</v>
      </c>
      <c r="H296" s="73" t="s">
        <v>6792</v>
      </c>
      <c r="I296" s="87"/>
      <c r="J296" s="73"/>
      <c r="K296" s="187" t="s">
        <v>15877</v>
      </c>
      <c r="L296" s="187">
        <v>1</v>
      </c>
      <c r="M296" s="75">
        <v>57830</v>
      </c>
      <c r="N296" s="75">
        <f t="shared" si="10"/>
        <v>57830</v>
      </c>
      <c r="O296" s="75">
        <v>0</v>
      </c>
      <c r="P296" s="75"/>
      <c r="Q296" s="75">
        <v>300</v>
      </c>
      <c r="R296" s="88">
        <v>26</v>
      </c>
      <c r="S296" s="88"/>
      <c r="T296" s="82">
        <v>7</v>
      </c>
      <c r="U296" s="74" t="s">
        <v>6</v>
      </c>
      <c r="V296" s="82"/>
      <c r="W296" s="74" t="s">
        <v>15050</v>
      </c>
    </row>
    <row r="297" spans="1:23" s="76" customFormat="1" ht="25.5" outlineLevel="1" x14ac:dyDescent="0.2">
      <c r="A297" s="71">
        <v>71032</v>
      </c>
      <c r="B297" s="104">
        <f t="shared" si="12"/>
        <v>286</v>
      </c>
      <c r="C297" s="72" t="s">
        <v>6947</v>
      </c>
      <c r="D297" s="77">
        <v>71032</v>
      </c>
      <c r="E297" s="73"/>
      <c r="F297" s="73"/>
      <c r="G297" s="74">
        <v>33239</v>
      </c>
      <c r="H297" s="73" t="s">
        <v>6792</v>
      </c>
      <c r="I297" s="87"/>
      <c r="J297" s="73"/>
      <c r="K297" s="187" t="s">
        <v>15877</v>
      </c>
      <c r="L297" s="187">
        <v>1</v>
      </c>
      <c r="M297" s="75">
        <v>12341.51</v>
      </c>
      <c r="N297" s="75">
        <f t="shared" si="10"/>
        <v>12341.51</v>
      </c>
      <c r="O297" s="75">
        <v>0</v>
      </c>
      <c r="P297" s="75"/>
      <c r="Q297" s="75">
        <v>300</v>
      </c>
      <c r="R297" s="88">
        <v>26</v>
      </c>
      <c r="S297" s="88"/>
      <c r="T297" s="82">
        <v>7</v>
      </c>
      <c r="U297" s="74" t="s">
        <v>6</v>
      </c>
      <c r="V297" s="82"/>
      <c r="W297" s="74" t="s">
        <v>15050</v>
      </c>
    </row>
    <row r="298" spans="1:23" s="76" customFormat="1" ht="25.5" outlineLevel="1" x14ac:dyDescent="0.2">
      <c r="A298" s="71" t="s">
        <v>6939</v>
      </c>
      <c r="B298" s="104">
        <f t="shared" si="12"/>
        <v>287</v>
      </c>
      <c r="C298" s="72" t="s">
        <v>6940</v>
      </c>
      <c r="D298" s="73" t="s">
        <v>6939</v>
      </c>
      <c r="E298" s="73"/>
      <c r="F298" s="73"/>
      <c r="G298" s="74">
        <v>37440</v>
      </c>
      <c r="H298" s="73" t="s">
        <v>6792</v>
      </c>
      <c r="I298" s="87"/>
      <c r="J298" s="73"/>
      <c r="K298" s="187" t="s">
        <v>15877</v>
      </c>
      <c r="L298" s="187">
        <v>1</v>
      </c>
      <c r="M298" s="75">
        <v>20887.400000000001</v>
      </c>
      <c r="N298" s="75">
        <f t="shared" si="10"/>
        <v>20887.400000000001</v>
      </c>
      <c r="O298" s="75">
        <v>0</v>
      </c>
      <c r="P298" s="75"/>
      <c r="Q298" s="75">
        <v>300</v>
      </c>
      <c r="R298" s="88">
        <v>26</v>
      </c>
      <c r="S298" s="88"/>
      <c r="T298" s="82">
        <v>7</v>
      </c>
      <c r="U298" s="74" t="s">
        <v>6</v>
      </c>
      <c r="V298" s="82"/>
      <c r="W298" s="74" t="s">
        <v>15050</v>
      </c>
    </row>
    <row r="299" spans="1:23" s="76" customFormat="1" ht="25.5" outlineLevel="1" x14ac:dyDescent="0.2">
      <c r="A299" s="71" t="s">
        <v>6937</v>
      </c>
      <c r="B299" s="104">
        <f t="shared" si="12"/>
        <v>288</v>
      </c>
      <c r="C299" s="72" t="s">
        <v>6938</v>
      </c>
      <c r="D299" s="73" t="s">
        <v>6937</v>
      </c>
      <c r="E299" s="73"/>
      <c r="F299" s="73"/>
      <c r="G299" s="74">
        <v>38726</v>
      </c>
      <c r="H299" s="73" t="s">
        <v>6792</v>
      </c>
      <c r="I299" s="87"/>
      <c r="J299" s="73"/>
      <c r="K299" s="187" t="s">
        <v>15877</v>
      </c>
      <c r="L299" s="187">
        <v>1</v>
      </c>
      <c r="M299" s="75">
        <v>23336.91</v>
      </c>
      <c r="N299" s="75">
        <f t="shared" si="10"/>
        <v>23336.91</v>
      </c>
      <c r="O299" s="75">
        <v>0</v>
      </c>
      <c r="P299" s="75"/>
      <c r="Q299" s="75">
        <v>300</v>
      </c>
      <c r="R299" s="88">
        <v>26</v>
      </c>
      <c r="S299" s="88"/>
      <c r="T299" s="82">
        <v>7</v>
      </c>
      <c r="U299" s="74" t="s">
        <v>6</v>
      </c>
      <c r="V299" s="82"/>
      <c r="W299" s="74" t="s">
        <v>15050</v>
      </c>
    </row>
    <row r="300" spans="1:23" s="76" customFormat="1" ht="25.5" outlineLevel="1" x14ac:dyDescent="0.2">
      <c r="A300" s="71" t="s">
        <v>6934</v>
      </c>
      <c r="B300" s="104">
        <f t="shared" si="12"/>
        <v>289</v>
      </c>
      <c r="C300" s="72" t="s">
        <v>6935</v>
      </c>
      <c r="D300" s="73" t="s">
        <v>6934</v>
      </c>
      <c r="E300" s="73"/>
      <c r="F300" s="73"/>
      <c r="G300" s="74">
        <v>39082</v>
      </c>
      <c r="H300" s="73" t="s">
        <v>6792</v>
      </c>
      <c r="I300" s="87"/>
      <c r="J300" s="73"/>
      <c r="K300" s="187" t="s">
        <v>15877</v>
      </c>
      <c r="L300" s="187">
        <v>1</v>
      </c>
      <c r="M300" s="75">
        <v>13400</v>
      </c>
      <c r="N300" s="75">
        <f t="shared" si="10"/>
        <v>13400</v>
      </c>
      <c r="O300" s="75">
        <v>0</v>
      </c>
      <c r="P300" s="75"/>
      <c r="Q300" s="75">
        <v>300</v>
      </c>
      <c r="R300" s="88">
        <v>26</v>
      </c>
      <c r="S300" s="88"/>
      <c r="T300" s="82">
        <v>7</v>
      </c>
      <c r="U300" s="74" t="s">
        <v>6</v>
      </c>
      <c r="V300" s="82"/>
      <c r="W300" s="74" t="s">
        <v>15050</v>
      </c>
    </row>
    <row r="301" spans="1:23" s="76" customFormat="1" ht="25.5" outlineLevel="1" x14ac:dyDescent="0.2">
      <c r="A301" s="71" t="s">
        <v>6927</v>
      </c>
      <c r="B301" s="104">
        <f t="shared" si="12"/>
        <v>290</v>
      </c>
      <c r="C301" s="72" t="s">
        <v>6928</v>
      </c>
      <c r="D301" s="73" t="s">
        <v>6927</v>
      </c>
      <c r="E301" s="73"/>
      <c r="F301" s="73"/>
      <c r="G301" s="74">
        <v>40512</v>
      </c>
      <c r="H301" s="73" t="s">
        <v>6792</v>
      </c>
      <c r="I301" s="87"/>
      <c r="J301" s="77">
        <v>4390</v>
      </c>
      <c r="K301" s="187" t="s">
        <v>15877</v>
      </c>
      <c r="L301" s="187">
        <v>1</v>
      </c>
      <c r="M301" s="75">
        <v>32000</v>
      </c>
      <c r="N301" s="75">
        <f t="shared" si="10"/>
        <v>32000</v>
      </c>
      <c r="O301" s="75">
        <v>0</v>
      </c>
      <c r="P301" s="75"/>
      <c r="Q301" s="75">
        <v>14004.1</v>
      </c>
      <c r="R301" s="88">
        <v>26</v>
      </c>
      <c r="S301" s="88"/>
      <c r="T301" s="82">
        <v>7</v>
      </c>
      <c r="U301" s="74" t="s">
        <v>6</v>
      </c>
      <c r="V301" s="82"/>
      <c r="W301" s="74" t="s">
        <v>15050</v>
      </c>
    </row>
    <row r="302" spans="1:23" s="65" customFormat="1" ht="13.5" x14ac:dyDescent="0.2">
      <c r="A302" s="78"/>
      <c r="B302" s="104"/>
      <c r="C302" s="79" t="s">
        <v>6733</v>
      </c>
      <c r="D302" s="80"/>
      <c r="E302" s="80"/>
      <c r="F302" s="80"/>
      <c r="G302" s="81"/>
      <c r="H302" s="80"/>
      <c r="I302" s="86"/>
      <c r="J302" s="80"/>
      <c r="K302" s="80"/>
      <c r="L302" s="80"/>
      <c r="M302" s="63">
        <f>SUM(M303:M320)</f>
        <v>109891.84</v>
      </c>
      <c r="N302" s="63">
        <f t="shared" ref="N302:Q302" si="15">SUM(N303:N320)</f>
        <v>109891.84</v>
      </c>
      <c r="O302" s="63">
        <f t="shared" si="15"/>
        <v>0</v>
      </c>
      <c r="P302" s="63">
        <f t="shared" si="15"/>
        <v>0</v>
      </c>
      <c r="Q302" s="63">
        <f t="shared" si="15"/>
        <v>32547.23</v>
      </c>
      <c r="R302" s="62"/>
      <c r="S302" s="82"/>
      <c r="T302" s="82">
        <v>7</v>
      </c>
      <c r="U302" s="81"/>
      <c r="V302" s="82"/>
      <c r="W302" s="81"/>
    </row>
    <row r="303" spans="1:23" s="76" customFormat="1" ht="25.5" outlineLevel="1" x14ac:dyDescent="0.2">
      <c r="A303" s="71">
        <v>21400</v>
      </c>
      <c r="B303" s="104">
        <f>B301+1</f>
        <v>291</v>
      </c>
      <c r="C303" s="72" t="s">
        <v>6909</v>
      </c>
      <c r="D303" s="77">
        <v>21400</v>
      </c>
      <c r="E303" s="73"/>
      <c r="F303" s="73"/>
      <c r="G303" s="74">
        <v>26665</v>
      </c>
      <c r="H303" s="73" t="s">
        <v>6792</v>
      </c>
      <c r="I303" s="87"/>
      <c r="J303" s="73"/>
      <c r="K303" s="187" t="s">
        <v>15877</v>
      </c>
      <c r="L303" s="187">
        <v>1</v>
      </c>
      <c r="M303" s="75">
        <v>1201.69</v>
      </c>
      <c r="N303" s="75">
        <f t="shared" ref="N303:N320" si="16">M303-O303</f>
        <v>1201.69</v>
      </c>
      <c r="O303" s="75">
        <v>0</v>
      </c>
      <c r="P303" s="75"/>
      <c r="Q303" s="75">
        <v>438</v>
      </c>
      <c r="R303" s="88">
        <v>29</v>
      </c>
      <c r="S303" s="88"/>
      <c r="T303" s="82">
        <v>7</v>
      </c>
      <c r="U303" s="74" t="s">
        <v>6</v>
      </c>
      <c r="V303" s="82"/>
      <c r="W303" s="74" t="s">
        <v>15050</v>
      </c>
    </row>
    <row r="304" spans="1:23" s="76" customFormat="1" ht="25.5" outlineLevel="1" x14ac:dyDescent="0.2">
      <c r="A304" s="71">
        <v>21401</v>
      </c>
      <c r="B304" s="104">
        <f t="shared" si="12"/>
        <v>292</v>
      </c>
      <c r="C304" s="72" t="s">
        <v>6908</v>
      </c>
      <c r="D304" s="77">
        <v>21401</v>
      </c>
      <c r="E304" s="73"/>
      <c r="F304" s="73"/>
      <c r="G304" s="74">
        <v>26665</v>
      </c>
      <c r="H304" s="73" t="s">
        <v>11635</v>
      </c>
      <c r="I304" s="73"/>
      <c r="J304" s="73"/>
      <c r="K304" s="187" t="s">
        <v>15877</v>
      </c>
      <c r="L304" s="187">
        <v>1</v>
      </c>
      <c r="M304" s="75">
        <v>1201.69</v>
      </c>
      <c r="N304" s="75">
        <f t="shared" si="16"/>
        <v>1201.69</v>
      </c>
      <c r="O304" s="75">
        <v>0</v>
      </c>
      <c r="P304" s="75"/>
      <c r="Q304" s="75">
        <v>438</v>
      </c>
      <c r="R304" s="88">
        <v>29</v>
      </c>
      <c r="S304" s="88"/>
      <c r="T304" s="82">
        <v>7</v>
      </c>
      <c r="U304" s="74" t="s">
        <v>6</v>
      </c>
      <c r="V304" s="82"/>
      <c r="W304" s="74" t="s">
        <v>15050</v>
      </c>
    </row>
    <row r="305" spans="1:23" s="76" customFormat="1" ht="65.25" customHeight="1" outlineLevel="1" x14ac:dyDescent="0.2">
      <c r="A305" s="71" t="s">
        <v>6904</v>
      </c>
      <c r="B305" s="104">
        <f t="shared" si="12"/>
        <v>293</v>
      </c>
      <c r="C305" s="72" t="s">
        <v>6905</v>
      </c>
      <c r="D305" s="77" t="s">
        <v>6904</v>
      </c>
      <c r="E305" s="73"/>
      <c r="F305" s="73"/>
      <c r="G305" s="74">
        <v>39174</v>
      </c>
      <c r="H305" s="73" t="s">
        <v>11483</v>
      </c>
      <c r="I305" s="73" t="s">
        <v>11628</v>
      </c>
      <c r="J305" s="73"/>
      <c r="K305" s="187" t="s">
        <v>15877</v>
      </c>
      <c r="L305" s="187">
        <v>1</v>
      </c>
      <c r="M305" s="75">
        <v>5930</v>
      </c>
      <c r="N305" s="75">
        <f t="shared" ref="N305:N316" si="17">M305-O305</f>
        <v>5930</v>
      </c>
      <c r="O305" s="75">
        <f>VLOOKUP(A305,[1]TDSheet!$A$8:$S$768,17,FALSE)</f>
        <v>0</v>
      </c>
      <c r="P305" s="75"/>
      <c r="Q305" s="75">
        <f>VLOOKUP(A305,[2]движ.ОС!$A$2:$F$567,6,FALSE)</f>
        <v>766.5</v>
      </c>
      <c r="R305" s="88">
        <v>29</v>
      </c>
      <c r="S305" s="88"/>
      <c r="T305" s="82">
        <v>7</v>
      </c>
      <c r="U305" s="74" t="s">
        <v>6</v>
      </c>
      <c r="V305" s="82"/>
      <c r="W305" s="74" t="s">
        <v>11628</v>
      </c>
    </row>
    <row r="306" spans="1:23" s="76" customFormat="1" ht="63" customHeight="1" outlineLevel="1" x14ac:dyDescent="0.2">
      <c r="A306" s="71">
        <v>1573</v>
      </c>
      <c r="B306" s="104">
        <f t="shared" si="12"/>
        <v>294</v>
      </c>
      <c r="C306" s="72" t="s">
        <v>6903</v>
      </c>
      <c r="D306" s="77">
        <v>1573</v>
      </c>
      <c r="E306" s="73"/>
      <c r="F306" s="73"/>
      <c r="G306" s="74">
        <v>39328</v>
      </c>
      <c r="H306" s="73" t="s">
        <v>11483</v>
      </c>
      <c r="I306" s="73" t="s">
        <v>11628</v>
      </c>
      <c r="J306" s="73"/>
      <c r="K306" s="187" t="s">
        <v>15877</v>
      </c>
      <c r="L306" s="187">
        <v>1</v>
      </c>
      <c r="M306" s="75">
        <v>21050</v>
      </c>
      <c r="N306" s="75">
        <f t="shared" si="17"/>
        <v>21050</v>
      </c>
      <c r="O306" s="75">
        <f>VLOOKUP(A306,[1]TDSheet!$A$8:$S$768,17,FALSE)</f>
        <v>0</v>
      </c>
      <c r="P306" s="75"/>
      <c r="Q306" s="75">
        <f>VLOOKUP(A306,[2]движ.ОС!$A$2:$F$567,6,FALSE)</f>
        <v>7008</v>
      </c>
      <c r="R306" s="88">
        <v>29</v>
      </c>
      <c r="S306" s="88"/>
      <c r="T306" s="82">
        <v>7</v>
      </c>
      <c r="U306" s="74" t="s">
        <v>6</v>
      </c>
      <c r="V306" s="82"/>
      <c r="W306" s="74" t="s">
        <v>11628</v>
      </c>
    </row>
    <row r="307" spans="1:23" s="76" customFormat="1" ht="63.75" outlineLevel="1" x14ac:dyDescent="0.2">
      <c r="A307" s="71">
        <v>21434</v>
      </c>
      <c r="B307" s="104">
        <f t="shared" si="12"/>
        <v>295</v>
      </c>
      <c r="C307" s="72" t="s">
        <v>6863</v>
      </c>
      <c r="D307" s="77">
        <v>21434</v>
      </c>
      <c r="E307" s="73"/>
      <c r="F307" s="73"/>
      <c r="G307" s="74">
        <v>27395</v>
      </c>
      <c r="H307" s="73" t="s">
        <v>15109</v>
      </c>
      <c r="I307" s="73" t="s">
        <v>11628</v>
      </c>
      <c r="J307" s="73"/>
      <c r="K307" s="187" t="s">
        <v>15877</v>
      </c>
      <c r="L307" s="187">
        <v>1</v>
      </c>
      <c r="M307" s="75">
        <v>1102.46</v>
      </c>
      <c r="N307" s="75">
        <f t="shared" si="17"/>
        <v>1102.46</v>
      </c>
      <c r="O307" s="75">
        <f>VLOOKUP(A307,[1]TDSheet!$A$8:$S$768,17,FALSE)</f>
        <v>0</v>
      </c>
      <c r="P307" s="75"/>
      <c r="Q307" s="75">
        <f>VLOOKUP(A307,[2]движ.ОС!$A$2:$F$567,6,FALSE)</f>
        <v>3858.23</v>
      </c>
      <c r="R307" s="88">
        <v>34</v>
      </c>
      <c r="S307" s="88"/>
      <c r="T307" s="82">
        <v>7</v>
      </c>
      <c r="U307" s="74" t="s">
        <v>6</v>
      </c>
      <c r="V307" s="82"/>
      <c r="W307" s="74" t="s">
        <v>11628</v>
      </c>
    </row>
    <row r="308" spans="1:23" s="76" customFormat="1" ht="30.75" customHeight="1" outlineLevel="1" x14ac:dyDescent="0.2">
      <c r="A308" s="71">
        <v>70</v>
      </c>
      <c r="B308" s="104">
        <f t="shared" si="12"/>
        <v>296</v>
      </c>
      <c r="C308" s="72" t="s">
        <v>6915</v>
      </c>
      <c r="D308" s="77">
        <v>70</v>
      </c>
      <c r="E308" s="73"/>
      <c r="F308" s="73"/>
      <c r="G308" s="74">
        <v>37288</v>
      </c>
      <c r="H308" s="73" t="s">
        <v>11482</v>
      </c>
      <c r="I308" s="73" t="s">
        <v>11628</v>
      </c>
      <c r="J308" s="73"/>
      <c r="K308" s="187" t="s">
        <v>15877</v>
      </c>
      <c r="L308" s="187">
        <v>1</v>
      </c>
      <c r="M308" s="75">
        <v>979</v>
      </c>
      <c r="N308" s="75">
        <f t="shared" si="17"/>
        <v>979</v>
      </c>
      <c r="O308" s="75">
        <f>VLOOKUP(A308,[1]TDSheet!$A$8:$S$768,17,FALSE)</f>
        <v>0</v>
      </c>
      <c r="P308" s="75"/>
      <c r="Q308" s="75">
        <f>VLOOKUP(A308,[2]движ.ОС!$A$2:$F$567,6,FALSE)</f>
        <v>219</v>
      </c>
      <c r="R308" s="88">
        <v>29</v>
      </c>
      <c r="S308" s="88"/>
      <c r="T308" s="82">
        <v>7</v>
      </c>
      <c r="U308" s="74" t="s">
        <v>6</v>
      </c>
      <c r="V308" s="82"/>
      <c r="W308" s="74" t="s">
        <v>11628</v>
      </c>
    </row>
    <row r="309" spans="1:23" s="76" customFormat="1" ht="30.75" customHeight="1" outlineLevel="1" x14ac:dyDescent="0.2">
      <c r="A309" s="71">
        <v>73</v>
      </c>
      <c r="B309" s="104">
        <f t="shared" si="12"/>
        <v>297</v>
      </c>
      <c r="C309" s="72" t="s">
        <v>6914</v>
      </c>
      <c r="D309" s="77">
        <v>73</v>
      </c>
      <c r="E309" s="73"/>
      <c r="F309" s="73"/>
      <c r="G309" s="74">
        <v>37615</v>
      </c>
      <c r="H309" s="73" t="s">
        <v>11482</v>
      </c>
      <c r="I309" s="73" t="s">
        <v>11628</v>
      </c>
      <c r="J309" s="73"/>
      <c r="K309" s="187" t="s">
        <v>15877</v>
      </c>
      <c r="L309" s="187">
        <v>1</v>
      </c>
      <c r="M309" s="75">
        <v>1469</v>
      </c>
      <c r="N309" s="75">
        <f t="shared" si="17"/>
        <v>1469</v>
      </c>
      <c r="O309" s="75">
        <f>VLOOKUP(A309,[1]TDSheet!$A$8:$S$768,17,FALSE)</f>
        <v>0</v>
      </c>
      <c r="P309" s="75"/>
      <c r="Q309" s="75">
        <f>VLOOKUP(A309,[2]движ.ОС!$A$2:$F$567,6,FALSE)</f>
        <v>438</v>
      </c>
      <c r="R309" s="88">
        <v>29</v>
      </c>
      <c r="S309" s="88"/>
      <c r="T309" s="82">
        <v>7</v>
      </c>
      <c r="U309" s="74" t="s">
        <v>6</v>
      </c>
      <c r="V309" s="82"/>
      <c r="W309" s="74" t="s">
        <v>11628</v>
      </c>
    </row>
    <row r="310" spans="1:23" s="76" customFormat="1" ht="30.75" customHeight="1" outlineLevel="1" x14ac:dyDescent="0.2">
      <c r="A310" s="71">
        <v>74</v>
      </c>
      <c r="B310" s="104">
        <f t="shared" si="12"/>
        <v>298</v>
      </c>
      <c r="C310" s="72" t="s">
        <v>6914</v>
      </c>
      <c r="D310" s="77">
        <v>74</v>
      </c>
      <c r="E310" s="73"/>
      <c r="F310" s="73"/>
      <c r="G310" s="74">
        <v>37288</v>
      </c>
      <c r="H310" s="73" t="s">
        <v>11482</v>
      </c>
      <c r="I310" s="73" t="s">
        <v>11628</v>
      </c>
      <c r="J310" s="73"/>
      <c r="K310" s="187" t="s">
        <v>15877</v>
      </c>
      <c r="L310" s="187">
        <v>1</v>
      </c>
      <c r="M310" s="75">
        <v>1469</v>
      </c>
      <c r="N310" s="75">
        <f t="shared" si="17"/>
        <v>1469</v>
      </c>
      <c r="O310" s="75">
        <f>VLOOKUP(A310,[1]TDSheet!$A$8:$S$768,17,FALSE)</f>
        <v>0</v>
      </c>
      <c r="P310" s="75"/>
      <c r="Q310" s="75">
        <f>VLOOKUP(A310,[2]движ.ОС!$A$2:$F$567,6,FALSE)</f>
        <v>438</v>
      </c>
      <c r="R310" s="88">
        <v>29</v>
      </c>
      <c r="S310" s="88"/>
      <c r="T310" s="82">
        <v>7</v>
      </c>
      <c r="U310" s="74" t="s">
        <v>6</v>
      </c>
      <c r="V310" s="82"/>
      <c r="W310" s="74" t="s">
        <v>11628</v>
      </c>
    </row>
    <row r="311" spans="1:23" s="76" customFormat="1" ht="30.75" customHeight="1" outlineLevel="1" x14ac:dyDescent="0.2">
      <c r="A311" s="71">
        <v>72</v>
      </c>
      <c r="B311" s="104">
        <f t="shared" si="12"/>
        <v>299</v>
      </c>
      <c r="C311" s="72" t="s">
        <v>32</v>
      </c>
      <c r="D311" s="77">
        <v>72</v>
      </c>
      <c r="E311" s="73"/>
      <c r="F311" s="73"/>
      <c r="G311" s="74">
        <v>37288</v>
      </c>
      <c r="H311" s="73" t="s">
        <v>11482</v>
      </c>
      <c r="I311" s="73" t="s">
        <v>11628</v>
      </c>
      <c r="J311" s="73"/>
      <c r="K311" s="187" t="s">
        <v>15877</v>
      </c>
      <c r="L311" s="187">
        <v>1</v>
      </c>
      <c r="M311" s="75">
        <v>1775</v>
      </c>
      <c r="N311" s="75">
        <f t="shared" si="17"/>
        <v>1775</v>
      </c>
      <c r="O311" s="75">
        <f>VLOOKUP(A311,[1]TDSheet!$A$8:$S$768,17,FALSE)</f>
        <v>0</v>
      </c>
      <c r="P311" s="75"/>
      <c r="Q311" s="75">
        <f>VLOOKUP(A311,[2]движ.ОС!$A$2:$F$567,6,FALSE)</f>
        <v>766.5</v>
      </c>
      <c r="R311" s="88">
        <v>29</v>
      </c>
      <c r="S311" s="88"/>
      <c r="T311" s="82">
        <v>7</v>
      </c>
      <c r="U311" s="74" t="s">
        <v>6</v>
      </c>
      <c r="V311" s="82"/>
      <c r="W311" s="74" t="s">
        <v>11628</v>
      </c>
    </row>
    <row r="312" spans="1:23" s="76" customFormat="1" ht="30.75" customHeight="1" outlineLevel="1" x14ac:dyDescent="0.2">
      <c r="A312" s="71">
        <v>68</v>
      </c>
      <c r="B312" s="104">
        <f t="shared" si="12"/>
        <v>300</v>
      </c>
      <c r="C312" s="72" t="s">
        <v>6913</v>
      </c>
      <c r="D312" s="77">
        <v>68</v>
      </c>
      <c r="E312" s="73"/>
      <c r="F312" s="73"/>
      <c r="G312" s="74">
        <v>37288</v>
      </c>
      <c r="H312" s="73" t="s">
        <v>11482</v>
      </c>
      <c r="I312" s="73" t="s">
        <v>11628</v>
      </c>
      <c r="J312" s="73"/>
      <c r="K312" s="187" t="s">
        <v>15877</v>
      </c>
      <c r="L312" s="187">
        <v>1</v>
      </c>
      <c r="M312" s="75">
        <v>3060</v>
      </c>
      <c r="N312" s="75">
        <f t="shared" si="17"/>
        <v>3060</v>
      </c>
      <c r="O312" s="75">
        <f>VLOOKUP(A312,[1]TDSheet!$A$8:$S$768,17,FALSE)</f>
        <v>0</v>
      </c>
      <c r="P312" s="75"/>
      <c r="Q312" s="75">
        <f>VLOOKUP(A312,[2]движ.ОС!$A$2:$F$567,6,FALSE)</f>
        <v>766.5</v>
      </c>
      <c r="R312" s="88">
        <v>29</v>
      </c>
      <c r="S312" s="88"/>
      <c r="T312" s="82">
        <v>7</v>
      </c>
      <c r="U312" s="74" t="s">
        <v>6</v>
      </c>
      <c r="V312" s="82"/>
      <c r="W312" s="74" t="s">
        <v>11628</v>
      </c>
    </row>
    <row r="313" spans="1:23" s="76" customFormat="1" ht="30.75" customHeight="1" outlineLevel="1" x14ac:dyDescent="0.2">
      <c r="A313" s="71">
        <v>66</v>
      </c>
      <c r="B313" s="104">
        <f t="shared" si="12"/>
        <v>301</v>
      </c>
      <c r="C313" s="72" t="s">
        <v>6912</v>
      </c>
      <c r="D313" s="77">
        <v>66</v>
      </c>
      <c r="E313" s="73"/>
      <c r="F313" s="73"/>
      <c r="G313" s="74">
        <v>37288</v>
      </c>
      <c r="H313" s="73" t="s">
        <v>11482</v>
      </c>
      <c r="I313" s="73" t="s">
        <v>11628</v>
      </c>
      <c r="J313" s="73"/>
      <c r="K313" s="187" t="s">
        <v>15877</v>
      </c>
      <c r="L313" s="187">
        <v>1</v>
      </c>
      <c r="M313" s="75">
        <v>1836</v>
      </c>
      <c r="N313" s="75">
        <f t="shared" si="17"/>
        <v>1836</v>
      </c>
      <c r="O313" s="75">
        <f>VLOOKUP(A313,[1]TDSheet!$A$8:$S$768,17,FALSE)</f>
        <v>0</v>
      </c>
      <c r="P313" s="75"/>
      <c r="Q313" s="75">
        <f>VLOOKUP(A313,[2]движ.ОС!$A$2:$F$567,6,FALSE)</f>
        <v>766.5</v>
      </c>
      <c r="R313" s="88">
        <v>29</v>
      </c>
      <c r="S313" s="88"/>
      <c r="T313" s="82">
        <v>7</v>
      </c>
      <c r="U313" s="74" t="s">
        <v>6</v>
      </c>
      <c r="V313" s="82"/>
      <c r="W313" s="74" t="s">
        <v>11628</v>
      </c>
    </row>
    <row r="314" spans="1:23" s="76" customFormat="1" ht="30.75" customHeight="1" outlineLevel="1" x14ac:dyDescent="0.2">
      <c r="A314" s="71">
        <v>67</v>
      </c>
      <c r="B314" s="104">
        <f t="shared" si="12"/>
        <v>302</v>
      </c>
      <c r="C314" s="72" t="s">
        <v>6911</v>
      </c>
      <c r="D314" s="77">
        <v>67</v>
      </c>
      <c r="E314" s="73"/>
      <c r="F314" s="73"/>
      <c r="G314" s="74">
        <v>37288</v>
      </c>
      <c r="H314" s="73" t="s">
        <v>11482</v>
      </c>
      <c r="I314" s="73" t="s">
        <v>11628</v>
      </c>
      <c r="J314" s="73"/>
      <c r="K314" s="187" t="s">
        <v>15877</v>
      </c>
      <c r="L314" s="187">
        <v>1</v>
      </c>
      <c r="M314" s="75">
        <v>2295</v>
      </c>
      <c r="N314" s="75">
        <f t="shared" si="17"/>
        <v>2295</v>
      </c>
      <c r="O314" s="75">
        <f>VLOOKUP(A314,[1]TDSheet!$A$8:$S$768,17,FALSE)</f>
        <v>0</v>
      </c>
      <c r="P314" s="75"/>
      <c r="Q314" s="75">
        <f>VLOOKUP(A314,[2]движ.ОС!$A$2:$F$567,6,FALSE)</f>
        <v>766.5</v>
      </c>
      <c r="R314" s="88">
        <v>29</v>
      </c>
      <c r="S314" s="88"/>
      <c r="T314" s="82">
        <v>7</v>
      </c>
      <c r="U314" s="74" t="s">
        <v>6</v>
      </c>
      <c r="V314" s="82"/>
      <c r="W314" s="74" t="s">
        <v>11628</v>
      </c>
    </row>
    <row r="315" spans="1:23" s="76" customFormat="1" ht="30.75" customHeight="1" outlineLevel="1" x14ac:dyDescent="0.2">
      <c r="A315" s="71">
        <v>69</v>
      </c>
      <c r="B315" s="104">
        <f t="shared" si="12"/>
        <v>303</v>
      </c>
      <c r="C315" s="72" t="s">
        <v>6910</v>
      </c>
      <c r="D315" s="77">
        <v>69</v>
      </c>
      <c r="E315" s="73"/>
      <c r="F315" s="73"/>
      <c r="G315" s="74">
        <v>37288</v>
      </c>
      <c r="H315" s="73" t="s">
        <v>11482</v>
      </c>
      <c r="I315" s="73" t="s">
        <v>11628</v>
      </c>
      <c r="J315" s="73"/>
      <c r="K315" s="187" t="s">
        <v>15877</v>
      </c>
      <c r="L315" s="187">
        <v>1</v>
      </c>
      <c r="M315" s="75">
        <v>2938</v>
      </c>
      <c r="N315" s="75">
        <f t="shared" si="17"/>
        <v>2938</v>
      </c>
      <c r="O315" s="75">
        <f>VLOOKUP(A315,[1]TDSheet!$A$8:$S$768,17,FALSE)</f>
        <v>0</v>
      </c>
      <c r="P315" s="75"/>
      <c r="Q315" s="75">
        <f>VLOOKUP(A315,[2]движ.ОС!$A$2:$F$567,6,FALSE)</f>
        <v>876</v>
      </c>
      <c r="R315" s="88">
        <v>29</v>
      </c>
      <c r="S315" s="88"/>
      <c r="T315" s="82">
        <v>7</v>
      </c>
      <c r="U315" s="74" t="s">
        <v>6</v>
      </c>
      <c r="V315" s="82"/>
      <c r="W315" s="74" t="s">
        <v>11628</v>
      </c>
    </row>
    <row r="316" spans="1:23" s="76" customFormat="1" ht="30.75" customHeight="1" outlineLevel="1" x14ac:dyDescent="0.2">
      <c r="A316" s="71">
        <v>71</v>
      </c>
      <c r="B316" s="104">
        <f t="shared" si="12"/>
        <v>304</v>
      </c>
      <c r="C316" s="72" t="s">
        <v>32</v>
      </c>
      <c r="D316" s="77">
        <v>71</v>
      </c>
      <c r="E316" s="73"/>
      <c r="F316" s="73"/>
      <c r="G316" s="74">
        <v>37288</v>
      </c>
      <c r="H316" s="73" t="s">
        <v>11482</v>
      </c>
      <c r="I316" s="73" t="s">
        <v>11628</v>
      </c>
      <c r="J316" s="73"/>
      <c r="K316" s="187" t="s">
        <v>15877</v>
      </c>
      <c r="L316" s="187">
        <v>1</v>
      </c>
      <c r="M316" s="75">
        <v>1775</v>
      </c>
      <c r="N316" s="75">
        <f t="shared" si="17"/>
        <v>1775</v>
      </c>
      <c r="O316" s="75">
        <f>VLOOKUP(A316,[1]TDSheet!$A$8:$S$768,17,FALSE)</f>
        <v>0</v>
      </c>
      <c r="P316" s="75"/>
      <c r="Q316" s="75">
        <f>VLOOKUP(A316,[2]движ.ОС!$A$2:$F$567,6,FALSE)</f>
        <v>766.5</v>
      </c>
      <c r="R316" s="88">
        <v>29</v>
      </c>
      <c r="S316" s="88"/>
      <c r="T316" s="82">
        <v>7</v>
      </c>
      <c r="U316" s="74" t="s">
        <v>6</v>
      </c>
      <c r="V316" s="82"/>
      <c r="W316" s="74" t="s">
        <v>11628</v>
      </c>
    </row>
    <row r="317" spans="1:23" s="76" customFormat="1" ht="25.5" outlineLevel="1" x14ac:dyDescent="0.2">
      <c r="A317" s="71" t="s">
        <v>6906</v>
      </c>
      <c r="B317" s="104">
        <f t="shared" si="12"/>
        <v>305</v>
      </c>
      <c r="C317" s="72" t="s">
        <v>6907</v>
      </c>
      <c r="D317" s="77" t="s">
        <v>6906</v>
      </c>
      <c r="E317" s="73"/>
      <c r="F317" s="73"/>
      <c r="G317" s="74">
        <v>37984</v>
      </c>
      <c r="H317" s="73" t="s">
        <v>6792</v>
      </c>
      <c r="I317" s="73"/>
      <c r="J317" s="73"/>
      <c r="K317" s="187" t="s">
        <v>15877</v>
      </c>
      <c r="L317" s="187">
        <v>1</v>
      </c>
      <c r="M317" s="75">
        <v>21600</v>
      </c>
      <c r="N317" s="75">
        <f t="shared" si="16"/>
        <v>21600</v>
      </c>
      <c r="O317" s="75">
        <v>0</v>
      </c>
      <c r="P317" s="75"/>
      <c r="Q317" s="75">
        <v>11826</v>
      </c>
      <c r="R317" s="88">
        <v>29</v>
      </c>
      <c r="S317" s="88"/>
      <c r="T317" s="82">
        <v>7</v>
      </c>
      <c r="U317" s="74" t="s">
        <v>6</v>
      </c>
      <c r="V317" s="82"/>
      <c r="W317" s="74" t="s">
        <v>15050</v>
      </c>
    </row>
    <row r="318" spans="1:23" s="76" customFormat="1" ht="25.5" outlineLevel="1" x14ac:dyDescent="0.2">
      <c r="A318" s="71" t="s">
        <v>6901</v>
      </c>
      <c r="B318" s="104">
        <f t="shared" si="12"/>
        <v>306</v>
      </c>
      <c r="C318" s="72" t="s">
        <v>6902</v>
      </c>
      <c r="D318" s="73" t="s">
        <v>6901</v>
      </c>
      <c r="E318" s="73"/>
      <c r="F318" s="73"/>
      <c r="G318" s="74">
        <v>38656</v>
      </c>
      <c r="H318" s="73" t="s">
        <v>6792</v>
      </c>
      <c r="I318" s="87"/>
      <c r="J318" s="73"/>
      <c r="K318" s="187" t="s">
        <v>15877</v>
      </c>
      <c r="L318" s="187">
        <v>1</v>
      </c>
      <c r="M318" s="75">
        <v>10700</v>
      </c>
      <c r="N318" s="75">
        <f t="shared" si="16"/>
        <v>10700</v>
      </c>
      <c r="O318" s="75">
        <v>0</v>
      </c>
      <c r="P318" s="75"/>
      <c r="Q318" s="75">
        <v>766.5</v>
      </c>
      <c r="R318" s="88">
        <v>29</v>
      </c>
      <c r="S318" s="88"/>
      <c r="T318" s="82">
        <v>7</v>
      </c>
      <c r="U318" s="74" t="s">
        <v>6</v>
      </c>
      <c r="V318" s="82"/>
      <c r="W318" s="74" t="s">
        <v>15050</v>
      </c>
    </row>
    <row r="319" spans="1:23" s="76" customFormat="1" ht="25.5" outlineLevel="1" x14ac:dyDescent="0.2">
      <c r="A319" s="71" t="s">
        <v>6899</v>
      </c>
      <c r="B319" s="104">
        <f t="shared" si="12"/>
        <v>307</v>
      </c>
      <c r="C319" s="72" t="s">
        <v>6900</v>
      </c>
      <c r="D319" s="73" t="s">
        <v>6899</v>
      </c>
      <c r="E319" s="73"/>
      <c r="F319" s="73"/>
      <c r="G319" s="74">
        <v>38083</v>
      </c>
      <c r="H319" s="73" t="s">
        <v>6792</v>
      </c>
      <c r="I319" s="87"/>
      <c r="J319" s="73"/>
      <c r="K319" s="187" t="s">
        <v>15877</v>
      </c>
      <c r="L319" s="187">
        <v>1</v>
      </c>
      <c r="M319" s="75">
        <v>14210</v>
      </c>
      <c r="N319" s="75">
        <f t="shared" si="16"/>
        <v>14210</v>
      </c>
      <c r="O319" s="75">
        <v>0</v>
      </c>
      <c r="P319" s="75"/>
      <c r="Q319" s="75">
        <v>766.5</v>
      </c>
      <c r="R319" s="88">
        <v>29</v>
      </c>
      <c r="S319" s="88"/>
      <c r="T319" s="82">
        <v>7</v>
      </c>
      <c r="U319" s="74" t="s">
        <v>6</v>
      </c>
      <c r="V319" s="82"/>
      <c r="W319" s="74" t="s">
        <v>15050</v>
      </c>
    </row>
    <row r="320" spans="1:23" s="76" customFormat="1" ht="25.5" outlineLevel="1" x14ac:dyDescent="0.2">
      <c r="A320" s="71" t="s">
        <v>6897</v>
      </c>
      <c r="B320" s="104">
        <f t="shared" si="12"/>
        <v>308</v>
      </c>
      <c r="C320" s="72" t="s">
        <v>6898</v>
      </c>
      <c r="D320" s="73" t="s">
        <v>6897</v>
      </c>
      <c r="E320" s="73"/>
      <c r="F320" s="73"/>
      <c r="G320" s="74">
        <v>38083</v>
      </c>
      <c r="H320" s="73" t="s">
        <v>6792</v>
      </c>
      <c r="I320" s="87"/>
      <c r="J320" s="73"/>
      <c r="K320" s="187" t="s">
        <v>15877</v>
      </c>
      <c r="L320" s="187">
        <v>1</v>
      </c>
      <c r="M320" s="75">
        <v>15300</v>
      </c>
      <c r="N320" s="75">
        <f t="shared" si="16"/>
        <v>15300</v>
      </c>
      <c r="O320" s="75">
        <v>0</v>
      </c>
      <c r="P320" s="75"/>
      <c r="Q320" s="75">
        <v>876</v>
      </c>
      <c r="R320" s="88">
        <v>29</v>
      </c>
      <c r="S320" s="88"/>
      <c r="T320" s="82">
        <v>7</v>
      </c>
      <c r="U320" s="74" t="s">
        <v>6</v>
      </c>
      <c r="V320" s="82"/>
      <c r="W320" s="74" t="s">
        <v>15050</v>
      </c>
    </row>
    <row r="321" spans="1:23" s="65" customFormat="1" ht="13.5" x14ac:dyDescent="0.2">
      <c r="A321" s="78"/>
      <c r="B321" s="104"/>
      <c r="C321" s="79" t="s">
        <v>6726</v>
      </c>
      <c r="D321" s="80"/>
      <c r="E321" s="80"/>
      <c r="F321" s="80"/>
      <c r="G321" s="81"/>
      <c r="H321" s="80"/>
      <c r="I321" s="86"/>
      <c r="J321" s="80"/>
      <c r="K321" s="80"/>
      <c r="L321" s="80"/>
      <c r="M321" s="63">
        <f>SUM(M322:M325)</f>
        <v>67288</v>
      </c>
      <c r="N321" s="63">
        <f t="shared" ref="N321:Q321" si="18">SUM(N322:N325)</f>
        <v>67288</v>
      </c>
      <c r="O321" s="63">
        <f t="shared" si="18"/>
        <v>0</v>
      </c>
      <c r="P321" s="63">
        <f t="shared" si="18"/>
        <v>0</v>
      </c>
      <c r="Q321" s="63">
        <f t="shared" si="18"/>
        <v>56451.79</v>
      </c>
      <c r="R321" s="62"/>
      <c r="S321" s="82"/>
      <c r="T321" s="82">
        <v>7</v>
      </c>
      <c r="U321" s="81"/>
      <c r="V321" s="82"/>
      <c r="W321" s="81"/>
    </row>
    <row r="322" spans="1:23" s="76" customFormat="1" ht="25.5" outlineLevel="1" x14ac:dyDescent="0.2">
      <c r="A322" s="71" t="s">
        <v>6893</v>
      </c>
      <c r="B322" s="104">
        <f>B320+1</f>
        <v>309</v>
      </c>
      <c r="C322" s="72" t="s">
        <v>6894</v>
      </c>
      <c r="D322" s="73" t="s">
        <v>6893</v>
      </c>
      <c r="E322" s="73"/>
      <c r="F322" s="73"/>
      <c r="G322" s="74">
        <v>39328</v>
      </c>
      <c r="H322" s="73" t="s">
        <v>6792</v>
      </c>
      <c r="I322" s="87"/>
      <c r="J322" s="73"/>
      <c r="K322" s="187" t="s">
        <v>15877</v>
      </c>
      <c r="L322" s="187">
        <v>1</v>
      </c>
      <c r="M322" s="75">
        <v>5920</v>
      </c>
      <c r="N322" s="75">
        <f>M322-O322</f>
        <v>5920</v>
      </c>
      <c r="O322" s="75">
        <v>0</v>
      </c>
      <c r="P322" s="75"/>
      <c r="Q322" s="75">
        <v>1</v>
      </c>
      <c r="R322" s="88">
        <v>30</v>
      </c>
      <c r="S322" s="88"/>
      <c r="T322" s="82">
        <v>7</v>
      </c>
      <c r="U322" s="74" t="s">
        <v>6</v>
      </c>
      <c r="V322" s="82"/>
      <c r="W322" s="74" t="s">
        <v>15050</v>
      </c>
    </row>
    <row r="323" spans="1:23" s="76" customFormat="1" ht="25.5" outlineLevel="1" x14ac:dyDescent="0.2">
      <c r="A323" s="71" t="s">
        <v>6891</v>
      </c>
      <c r="B323" s="104">
        <f t="shared" si="12"/>
        <v>310</v>
      </c>
      <c r="C323" s="72" t="s">
        <v>6892</v>
      </c>
      <c r="D323" s="73" t="s">
        <v>6891</v>
      </c>
      <c r="E323" s="73"/>
      <c r="F323" s="73"/>
      <c r="G323" s="74">
        <v>39174</v>
      </c>
      <c r="H323" s="73" t="s">
        <v>6792</v>
      </c>
      <c r="I323" s="87"/>
      <c r="J323" s="73"/>
      <c r="K323" s="187" t="s">
        <v>15877</v>
      </c>
      <c r="L323" s="187">
        <v>1</v>
      </c>
      <c r="M323" s="75">
        <v>3520</v>
      </c>
      <c r="N323" s="75">
        <f>M323-O323</f>
        <v>3520</v>
      </c>
      <c r="O323" s="75">
        <v>0</v>
      </c>
      <c r="P323" s="75"/>
      <c r="Q323" s="75">
        <v>2407.85</v>
      </c>
      <c r="R323" s="88">
        <v>30</v>
      </c>
      <c r="S323" s="88"/>
      <c r="T323" s="82">
        <v>7</v>
      </c>
      <c r="U323" s="74" t="s">
        <v>6</v>
      </c>
      <c r="V323" s="82"/>
      <c r="W323" s="74" t="s">
        <v>15050</v>
      </c>
    </row>
    <row r="324" spans="1:23" s="76" customFormat="1" ht="63.75" outlineLevel="1" x14ac:dyDescent="0.2">
      <c r="A324" s="71" t="s">
        <v>6895</v>
      </c>
      <c r="B324" s="104">
        <f t="shared" si="12"/>
        <v>311</v>
      </c>
      <c r="C324" s="72" t="s">
        <v>6896</v>
      </c>
      <c r="D324" s="73" t="s">
        <v>6895</v>
      </c>
      <c r="E324" s="73"/>
      <c r="F324" s="73"/>
      <c r="G324" s="74">
        <v>37347</v>
      </c>
      <c r="H324" s="73" t="s">
        <v>15109</v>
      </c>
      <c r="I324" s="87" t="s">
        <v>11628</v>
      </c>
      <c r="J324" s="73"/>
      <c r="K324" s="187" t="s">
        <v>15877</v>
      </c>
      <c r="L324" s="187">
        <v>1</v>
      </c>
      <c r="M324" s="75">
        <v>45126</v>
      </c>
      <c r="N324" s="75">
        <f>M324-O324</f>
        <v>45126</v>
      </c>
      <c r="O324" s="75">
        <f>VLOOKUP(A324,[1]TDSheet!$A$8:$S$768,17,FALSE)</f>
        <v>0</v>
      </c>
      <c r="P324" s="75"/>
      <c r="Q324" s="75">
        <f>VLOOKUP(A324,[2]движ.ОС!$A$2:$F$567,6,FALSE)</f>
        <v>45126</v>
      </c>
      <c r="R324" s="88">
        <v>31</v>
      </c>
      <c r="S324" s="88"/>
      <c r="T324" s="82">
        <v>7</v>
      </c>
      <c r="U324" s="74" t="s">
        <v>6</v>
      </c>
      <c r="V324" s="82"/>
      <c r="W324" s="74" t="s">
        <v>11628</v>
      </c>
    </row>
    <row r="325" spans="1:23" s="76" customFormat="1" ht="25.5" outlineLevel="1" x14ac:dyDescent="0.2">
      <c r="A325" s="71" t="s">
        <v>6890</v>
      </c>
      <c r="B325" s="104">
        <f t="shared" si="12"/>
        <v>312</v>
      </c>
      <c r="C325" s="72" t="s">
        <v>15114</v>
      </c>
      <c r="D325" s="73" t="s">
        <v>6890</v>
      </c>
      <c r="E325" s="73"/>
      <c r="F325" s="73"/>
      <c r="G325" s="74">
        <v>39107</v>
      </c>
      <c r="H325" s="73" t="s">
        <v>6792</v>
      </c>
      <c r="I325" s="87"/>
      <c r="J325" s="73"/>
      <c r="K325" s="187" t="s">
        <v>15877</v>
      </c>
      <c r="L325" s="187">
        <v>1</v>
      </c>
      <c r="M325" s="75">
        <v>12722</v>
      </c>
      <c r="N325" s="75">
        <f>M325-O325</f>
        <v>12722</v>
      </c>
      <c r="O325" s="75">
        <v>0</v>
      </c>
      <c r="P325" s="75"/>
      <c r="Q325" s="75">
        <v>8916.94</v>
      </c>
      <c r="R325" s="88">
        <v>30</v>
      </c>
      <c r="S325" s="88"/>
      <c r="T325" s="82">
        <v>7</v>
      </c>
      <c r="U325" s="74" t="s">
        <v>6</v>
      </c>
      <c r="V325" s="82"/>
      <c r="W325" s="74" t="s">
        <v>15050</v>
      </c>
    </row>
    <row r="326" spans="1:23" s="65" customFormat="1" ht="13.5" x14ac:dyDescent="0.2">
      <c r="A326" s="78"/>
      <c r="B326" s="103"/>
      <c r="C326" s="79" t="s">
        <v>6719</v>
      </c>
      <c r="D326" s="80"/>
      <c r="E326" s="80"/>
      <c r="F326" s="80"/>
      <c r="G326" s="81"/>
      <c r="H326" s="80"/>
      <c r="I326" s="86"/>
      <c r="J326" s="80"/>
      <c r="K326" s="80"/>
      <c r="L326" s="80"/>
      <c r="M326" s="63">
        <f>SUM(M327:M363)</f>
        <v>862969.6100000001</v>
      </c>
      <c r="N326" s="63">
        <f t="shared" ref="N326:Q326" si="19">SUM(N327:N363)</f>
        <v>862969.6100000001</v>
      </c>
      <c r="O326" s="63">
        <f t="shared" si="19"/>
        <v>0</v>
      </c>
      <c r="P326" s="63">
        <f t="shared" si="19"/>
        <v>0</v>
      </c>
      <c r="Q326" s="63">
        <f t="shared" si="19"/>
        <v>711475.20999999973</v>
      </c>
      <c r="R326" s="62"/>
      <c r="S326" s="82"/>
      <c r="T326" s="82">
        <v>7</v>
      </c>
      <c r="U326" s="81"/>
      <c r="V326" s="82"/>
      <c r="W326" s="81"/>
    </row>
    <row r="327" spans="1:23" s="76" customFormat="1" ht="25.5" outlineLevel="1" x14ac:dyDescent="0.2">
      <c r="A327" s="71" t="s">
        <v>6888</v>
      </c>
      <c r="B327" s="104">
        <f>B325+1</f>
        <v>313</v>
      </c>
      <c r="C327" s="72" t="s">
        <v>6889</v>
      </c>
      <c r="D327" s="73" t="s">
        <v>6888</v>
      </c>
      <c r="E327" s="73"/>
      <c r="F327" s="73"/>
      <c r="G327" s="74">
        <v>41416</v>
      </c>
      <c r="H327" s="73" t="s">
        <v>6792</v>
      </c>
      <c r="I327" s="87"/>
      <c r="J327" s="73"/>
      <c r="K327" s="187" t="s">
        <v>15877</v>
      </c>
      <c r="L327" s="187">
        <v>1</v>
      </c>
      <c r="M327" s="75">
        <v>46830</v>
      </c>
      <c r="N327" s="75">
        <f t="shared" ref="N327:N363" si="20">M327-O327</f>
        <v>46830</v>
      </c>
      <c r="O327" s="75">
        <v>0</v>
      </c>
      <c r="P327" s="75"/>
      <c r="Q327" s="75">
        <v>22853.9</v>
      </c>
      <c r="R327" s="88">
        <v>31</v>
      </c>
      <c r="S327" s="88"/>
      <c r="T327" s="82">
        <v>7</v>
      </c>
      <c r="U327" s="74" t="s">
        <v>6</v>
      </c>
      <c r="V327" s="82"/>
      <c r="W327" s="74" t="s">
        <v>15050</v>
      </c>
    </row>
    <row r="328" spans="1:23" s="76" customFormat="1" ht="25.5" outlineLevel="1" x14ac:dyDescent="0.2">
      <c r="A328" s="71" t="s">
        <v>6886</v>
      </c>
      <c r="B328" s="104">
        <f t="shared" ref="B328:B385" si="21">B327+1</f>
        <v>314</v>
      </c>
      <c r="C328" s="72" t="s">
        <v>6887</v>
      </c>
      <c r="D328" s="73" t="s">
        <v>6886</v>
      </c>
      <c r="E328" s="73"/>
      <c r="F328" s="73"/>
      <c r="G328" s="74">
        <v>40451</v>
      </c>
      <c r="H328" s="73" t="s">
        <v>15065</v>
      </c>
      <c r="I328" s="87"/>
      <c r="J328" s="73" t="s">
        <v>15115</v>
      </c>
      <c r="K328" s="187" t="s">
        <v>15877</v>
      </c>
      <c r="L328" s="187">
        <v>1</v>
      </c>
      <c r="M328" s="75">
        <v>37499.72</v>
      </c>
      <c r="N328" s="75">
        <f t="shared" si="20"/>
        <v>37499.72</v>
      </c>
      <c r="O328" s="75">
        <v>0</v>
      </c>
      <c r="P328" s="75"/>
      <c r="Q328" s="75">
        <v>8716.9</v>
      </c>
      <c r="R328" s="88">
        <v>31</v>
      </c>
      <c r="S328" s="88"/>
      <c r="T328" s="82">
        <v>7</v>
      </c>
      <c r="U328" s="74" t="s">
        <v>6</v>
      </c>
      <c r="V328" s="82"/>
      <c r="W328" s="74" t="s">
        <v>15050</v>
      </c>
    </row>
    <row r="329" spans="1:23" s="76" customFormat="1" ht="25.5" outlineLevel="1" x14ac:dyDescent="0.2">
      <c r="A329" s="71" t="s">
        <v>6884</v>
      </c>
      <c r="B329" s="104">
        <f t="shared" si="21"/>
        <v>315</v>
      </c>
      <c r="C329" s="72" t="s">
        <v>6885</v>
      </c>
      <c r="D329" s="73" t="s">
        <v>6884</v>
      </c>
      <c r="E329" s="73"/>
      <c r="F329" s="73"/>
      <c r="G329" s="74">
        <v>39182</v>
      </c>
      <c r="H329" s="73" t="s">
        <v>6792</v>
      </c>
      <c r="I329" s="87"/>
      <c r="J329" s="73"/>
      <c r="K329" s="187" t="s">
        <v>15877</v>
      </c>
      <c r="L329" s="187">
        <v>1</v>
      </c>
      <c r="M329" s="75">
        <v>29997</v>
      </c>
      <c r="N329" s="75">
        <f t="shared" si="20"/>
        <v>29997</v>
      </c>
      <c r="O329" s="75">
        <v>0</v>
      </c>
      <c r="P329" s="75"/>
      <c r="Q329" s="75">
        <v>300</v>
      </c>
      <c r="R329" s="88">
        <v>31</v>
      </c>
      <c r="S329" s="88"/>
      <c r="T329" s="82">
        <v>7</v>
      </c>
      <c r="U329" s="74" t="s">
        <v>6</v>
      </c>
      <c r="V329" s="82"/>
      <c r="W329" s="74" t="s">
        <v>15050</v>
      </c>
    </row>
    <row r="330" spans="1:23" s="76" customFormat="1" ht="25.5" outlineLevel="1" x14ac:dyDescent="0.2">
      <c r="A330" s="71" t="s">
        <v>6882</v>
      </c>
      <c r="B330" s="104">
        <f t="shared" si="21"/>
        <v>316</v>
      </c>
      <c r="C330" s="72" t="s">
        <v>6883</v>
      </c>
      <c r="D330" s="73" t="s">
        <v>6882</v>
      </c>
      <c r="E330" s="73"/>
      <c r="F330" s="73"/>
      <c r="G330" s="74">
        <v>39335</v>
      </c>
      <c r="H330" s="73" t="s">
        <v>6792</v>
      </c>
      <c r="I330" s="87"/>
      <c r="J330" s="73"/>
      <c r="K330" s="187" t="s">
        <v>15877</v>
      </c>
      <c r="L330" s="187">
        <v>1</v>
      </c>
      <c r="M330" s="75">
        <v>28775</v>
      </c>
      <c r="N330" s="75">
        <f t="shared" si="20"/>
        <v>28775</v>
      </c>
      <c r="O330" s="75">
        <v>0</v>
      </c>
      <c r="P330" s="75"/>
      <c r="Q330" s="75">
        <v>16692.189999999999</v>
      </c>
      <c r="R330" s="88">
        <v>31</v>
      </c>
      <c r="S330" s="88"/>
      <c r="T330" s="82">
        <v>7</v>
      </c>
      <c r="U330" s="74" t="s">
        <v>6</v>
      </c>
      <c r="V330" s="82"/>
      <c r="W330" s="74" t="s">
        <v>15050</v>
      </c>
    </row>
    <row r="331" spans="1:23" s="76" customFormat="1" ht="25.5" outlineLevel="1" x14ac:dyDescent="0.2">
      <c r="A331" s="71">
        <v>64033</v>
      </c>
      <c r="B331" s="104">
        <f t="shared" si="21"/>
        <v>317</v>
      </c>
      <c r="C331" s="72" t="s">
        <v>6881</v>
      </c>
      <c r="D331" s="77">
        <v>64033</v>
      </c>
      <c r="E331" s="73"/>
      <c r="F331" s="73"/>
      <c r="G331" s="74">
        <v>31026</v>
      </c>
      <c r="H331" s="73" t="s">
        <v>6792</v>
      </c>
      <c r="I331" s="87"/>
      <c r="J331" s="73"/>
      <c r="K331" s="187" t="s">
        <v>15877</v>
      </c>
      <c r="L331" s="187">
        <v>1</v>
      </c>
      <c r="M331" s="75">
        <v>2248.02</v>
      </c>
      <c r="N331" s="75">
        <f t="shared" si="20"/>
        <v>2248.02</v>
      </c>
      <c r="O331" s="75">
        <v>0</v>
      </c>
      <c r="P331" s="75"/>
      <c r="Q331" s="75">
        <v>7867.29</v>
      </c>
      <c r="R331" s="88">
        <v>31</v>
      </c>
      <c r="S331" s="88"/>
      <c r="T331" s="82">
        <v>7</v>
      </c>
      <c r="U331" s="74" t="s">
        <v>6</v>
      </c>
      <c r="V331" s="82"/>
      <c r="W331" s="74" t="s">
        <v>15050</v>
      </c>
    </row>
    <row r="332" spans="1:23" s="76" customFormat="1" outlineLevel="1" x14ac:dyDescent="0.2">
      <c r="A332" s="71">
        <v>65086</v>
      </c>
      <c r="B332" s="104">
        <f t="shared" si="21"/>
        <v>318</v>
      </c>
      <c r="C332" s="72" t="s">
        <v>6880</v>
      </c>
      <c r="D332" s="77">
        <v>65086</v>
      </c>
      <c r="E332" s="73"/>
      <c r="F332" s="73"/>
      <c r="G332" s="74">
        <v>32143</v>
      </c>
      <c r="H332" s="73" t="s">
        <v>15065</v>
      </c>
      <c r="I332" s="87"/>
      <c r="J332" s="73"/>
      <c r="K332" s="187" t="s">
        <v>15877</v>
      </c>
      <c r="L332" s="187">
        <v>1</v>
      </c>
      <c r="M332" s="75">
        <v>1432.91</v>
      </c>
      <c r="N332" s="75">
        <f t="shared" si="20"/>
        <v>1432.91</v>
      </c>
      <c r="O332" s="75">
        <v>0</v>
      </c>
      <c r="P332" s="75"/>
      <c r="Q332" s="75">
        <v>5014.6899999999996</v>
      </c>
      <c r="R332" s="88">
        <v>31</v>
      </c>
      <c r="S332" s="88"/>
      <c r="T332" s="82">
        <v>7</v>
      </c>
      <c r="U332" s="74" t="s">
        <v>6</v>
      </c>
      <c r="V332" s="82"/>
      <c r="W332" s="74" t="s">
        <v>15050</v>
      </c>
    </row>
    <row r="333" spans="1:23" s="76" customFormat="1" outlineLevel="1" x14ac:dyDescent="0.2">
      <c r="A333" s="71">
        <v>65087</v>
      </c>
      <c r="B333" s="104">
        <f t="shared" si="21"/>
        <v>319</v>
      </c>
      <c r="C333" s="72" t="s">
        <v>6880</v>
      </c>
      <c r="D333" s="77">
        <v>65087</v>
      </c>
      <c r="E333" s="73"/>
      <c r="F333" s="73"/>
      <c r="G333" s="74">
        <v>32143</v>
      </c>
      <c r="H333" s="73" t="s">
        <v>15065</v>
      </c>
      <c r="I333" s="87"/>
      <c r="J333" s="73"/>
      <c r="K333" s="187" t="s">
        <v>15877</v>
      </c>
      <c r="L333" s="187">
        <v>1</v>
      </c>
      <c r="M333" s="75">
        <v>1432.91</v>
      </c>
      <c r="N333" s="75">
        <f t="shared" si="20"/>
        <v>1432.91</v>
      </c>
      <c r="O333" s="75">
        <v>0</v>
      </c>
      <c r="P333" s="75"/>
      <c r="Q333" s="75">
        <v>5014.6899999999996</v>
      </c>
      <c r="R333" s="88">
        <v>31</v>
      </c>
      <c r="S333" s="88"/>
      <c r="T333" s="82">
        <v>7</v>
      </c>
      <c r="U333" s="74" t="s">
        <v>6</v>
      </c>
      <c r="V333" s="82"/>
      <c r="W333" s="74" t="s">
        <v>15050</v>
      </c>
    </row>
    <row r="334" spans="1:23" s="76" customFormat="1" outlineLevel="1" x14ac:dyDescent="0.2">
      <c r="A334" s="71">
        <v>65043</v>
      </c>
      <c r="B334" s="104">
        <f t="shared" si="21"/>
        <v>320</v>
      </c>
      <c r="C334" s="72" t="s">
        <v>6880</v>
      </c>
      <c r="D334" s="77">
        <v>65043</v>
      </c>
      <c r="E334" s="73"/>
      <c r="F334" s="73"/>
      <c r="G334" s="74">
        <v>32540</v>
      </c>
      <c r="H334" s="73" t="s">
        <v>15065</v>
      </c>
      <c r="I334" s="87"/>
      <c r="J334" s="73"/>
      <c r="K334" s="187" t="s">
        <v>15877</v>
      </c>
      <c r="L334" s="187">
        <v>1</v>
      </c>
      <c r="M334" s="75">
        <v>1432.91</v>
      </c>
      <c r="N334" s="75">
        <f t="shared" si="20"/>
        <v>1432.91</v>
      </c>
      <c r="O334" s="75">
        <v>0</v>
      </c>
      <c r="P334" s="75"/>
      <c r="Q334" s="75">
        <v>5014.6899999999996</v>
      </c>
      <c r="R334" s="88">
        <v>31</v>
      </c>
      <c r="S334" s="88"/>
      <c r="T334" s="82">
        <v>7</v>
      </c>
      <c r="U334" s="74" t="s">
        <v>6</v>
      </c>
      <c r="V334" s="82"/>
      <c r="W334" s="74" t="s">
        <v>15050</v>
      </c>
    </row>
    <row r="335" spans="1:23" s="76" customFormat="1" ht="25.5" outlineLevel="1" x14ac:dyDescent="0.2">
      <c r="A335" s="71">
        <v>15200</v>
      </c>
      <c r="B335" s="104">
        <f t="shared" si="21"/>
        <v>321</v>
      </c>
      <c r="C335" s="72" t="s">
        <v>6879</v>
      </c>
      <c r="D335" s="77">
        <v>15200</v>
      </c>
      <c r="E335" s="73"/>
      <c r="F335" s="73"/>
      <c r="G335" s="74">
        <v>26268</v>
      </c>
      <c r="H335" s="73" t="s">
        <v>11635</v>
      </c>
      <c r="I335" s="73"/>
      <c r="J335" s="73"/>
      <c r="K335" s="187" t="s">
        <v>15877</v>
      </c>
      <c r="L335" s="187">
        <v>1</v>
      </c>
      <c r="M335" s="75">
        <v>28538.27</v>
      </c>
      <c r="N335" s="75">
        <f t="shared" si="20"/>
        <v>28538.27</v>
      </c>
      <c r="O335" s="75">
        <v>0</v>
      </c>
      <c r="P335" s="75"/>
      <c r="Q335" s="75">
        <v>99874</v>
      </c>
      <c r="R335" s="88">
        <v>32</v>
      </c>
      <c r="S335" s="88"/>
      <c r="T335" s="82">
        <v>7</v>
      </c>
      <c r="U335" s="74" t="s">
        <v>6</v>
      </c>
      <c r="V335" s="82"/>
      <c r="W335" s="74" t="s">
        <v>15050</v>
      </c>
    </row>
    <row r="336" spans="1:23" s="76" customFormat="1" outlineLevel="1" x14ac:dyDescent="0.2">
      <c r="A336" s="71">
        <v>21383</v>
      </c>
      <c r="B336" s="104">
        <f t="shared" si="21"/>
        <v>322</v>
      </c>
      <c r="C336" s="72" t="s">
        <v>6878</v>
      </c>
      <c r="D336" s="77">
        <v>21383</v>
      </c>
      <c r="E336" s="73"/>
      <c r="F336" s="73"/>
      <c r="G336" s="74">
        <v>33573</v>
      </c>
      <c r="H336" s="73" t="s">
        <v>15065</v>
      </c>
      <c r="I336" s="87"/>
      <c r="J336" s="77">
        <v>5030</v>
      </c>
      <c r="K336" s="187" t="s">
        <v>15877</v>
      </c>
      <c r="L336" s="187">
        <v>1</v>
      </c>
      <c r="M336" s="75">
        <v>725.62</v>
      </c>
      <c r="N336" s="75">
        <f t="shared" si="20"/>
        <v>725.62</v>
      </c>
      <c r="O336" s="75">
        <v>0</v>
      </c>
      <c r="P336" s="75"/>
      <c r="Q336" s="75">
        <v>2539.42</v>
      </c>
      <c r="R336" s="88">
        <v>31</v>
      </c>
      <c r="S336" s="88"/>
      <c r="T336" s="82">
        <v>7</v>
      </c>
      <c r="U336" s="74" t="s">
        <v>6</v>
      </c>
      <c r="V336" s="82"/>
      <c r="W336" s="74" t="s">
        <v>15050</v>
      </c>
    </row>
    <row r="337" spans="1:23" s="76" customFormat="1" outlineLevel="1" x14ac:dyDescent="0.2">
      <c r="A337" s="71">
        <v>21371</v>
      </c>
      <c r="B337" s="104">
        <f t="shared" si="21"/>
        <v>323</v>
      </c>
      <c r="C337" s="72" t="s">
        <v>6868</v>
      </c>
      <c r="D337" s="77">
        <v>21371</v>
      </c>
      <c r="E337" s="73"/>
      <c r="F337" s="73"/>
      <c r="G337" s="74">
        <v>33573</v>
      </c>
      <c r="H337" s="73" t="s">
        <v>15065</v>
      </c>
      <c r="I337" s="87"/>
      <c r="J337" s="77">
        <v>2814</v>
      </c>
      <c r="K337" s="187" t="s">
        <v>15877</v>
      </c>
      <c r="L337" s="187">
        <v>1</v>
      </c>
      <c r="M337" s="75">
        <v>725.62</v>
      </c>
      <c r="N337" s="75">
        <f t="shared" si="20"/>
        <v>725.62</v>
      </c>
      <c r="O337" s="75">
        <v>0</v>
      </c>
      <c r="P337" s="75"/>
      <c r="Q337" s="75">
        <v>2539.42</v>
      </c>
      <c r="R337" s="88">
        <v>31</v>
      </c>
      <c r="S337" s="88"/>
      <c r="T337" s="82">
        <v>7</v>
      </c>
      <c r="U337" s="74" t="s">
        <v>6</v>
      </c>
      <c r="V337" s="82"/>
      <c r="W337" s="74" t="s">
        <v>15050</v>
      </c>
    </row>
    <row r="338" spans="1:23" s="76" customFormat="1" outlineLevel="1" x14ac:dyDescent="0.2">
      <c r="A338" s="71">
        <v>21372</v>
      </c>
      <c r="B338" s="104">
        <f t="shared" si="21"/>
        <v>324</v>
      </c>
      <c r="C338" s="72" t="s">
        <v>6868</v>
      </c>
      <c r="D338" s="77">
        <v>21372</v>
      </c>
      <c r="E338" s="73"/>
      <c r="F338" s="73"/>
      <c r="G338" s="74">
        <v>33573</v>
      </c>
      <c r="H338" s="73" t="s">
        <v>15065</v>
      </c>
      <c r="I338" s="87"/>
      <c r="J338" s="77">
        <v>2324</v>
      </c>
      <c r="K338" s="187" t="s">
        <v>15877</v>
      </c>
      <c r="L338" s="187">
        <v>1</v>
      </c>
      <c r="M338" s="75">
        <v>725.62</v>
      </c>
      <c r="N338" s="75">
        <f t="shared" si="20"/>
        <v>725.62</v>
      </c>
      <c r="O338" s="75">
        <v>0</v>
      </c>
      <c r="P338" s="75"/>
      <c r="Q338" s="75">
        <v>2539.42</v>
      </c>
      <c r="R338" s="88">
        <v>31</v>
      </c>
      <c r="S338" s="88"/>
      <c r="T338" s="82">
        <v>7</v>
      </c>
      <c r="U338" s="74" t="s">
        <v>6</v>
      </c>
      <c r="V338" s="82"/>
      <c r="W338" s="74" t="s">
        <v>15050</v>
      </c>
    </row>
    <row r="339" spans="1:23" s="76" customFormat="1" outlineLevel="1" x14ac:dyDescent="0.2">
      <c r="A339" s="71">
        <v>18500</v>
      </c>
      <c r="B339" s="104">
        <f t="shared" si="21"/>
        <v>325</v>
      </c>
      <c r="C339" s="72" t="s">
        <v>6877</v>
      </c>
      <c r="D339" s="77">
        <v>18500</v>
      </c>
      <c r="E339" s="73"/>
      <c r="F339" s="73"/>
      <c r="G339" s="74">
        <v>38534</v>
      </c>
      <c r="H339" s="73" t="s">
        <v>15065</v>
      </c>
      <c r="I339" s="87"/>
      <c r="J339" s="77">
        <v>59161</v>
      </c>
      <c r="K339" s="187" t="s">
        <v>15877</v>
      </c>
      <c r="L339" s="187">
        <v>1</v>
      </c>
      <c r="M339" s="75">
        <v>999.76</v>
      </c>
      <c r="N339" s="75">
        <f t="shared" si="20"/>
        <v>999.76</v>
      </c>
      <c r="O339" s="75">
        <v>0</v>
      </c>
      <c r="P339" s="75"/>
      <c r="Q339" s="75">
        <v>778.73</v>
      </c>
      <c r="R339" s="88">
        <v>31</v>
      </c>
      <c r="S339" s="88"/>
      <c r="T339" s="82">
        <v>7</v>
      </c>
      <c r="U339" s="74" t="s">
        <v>6</v>
      </c>
      <c r="V339" s="82"/>
      <c r="W339" s="74" t="s">
        <v>15050</v>
      </c>
    </row>
    <row r="340" spans="1:23" s="76" customFormat="1" outlineLevel="1" x14ac:dyDescent="0.2">
      <c r="A340" s="71">
        <v>65117</v>
      </c>
      <c r="B340" s="104">
        <f t="shared" si="21"/>
        <v>326</v>
      </c>
      <c r="C340" s="72" t="s">
        <v>6876</v>
      </c>
      <c r="D340" s="77">
        <v>65117</v>
      </c>
      <c r="E340" s="73"/>
      <c r="F340" s="73"/>
      <c r="G340" s="74">
        <v>32143</v>
      </c>
      <c r="H340" s="73" t="s">
        <v>15065</v>
      </c>
      <c r="I340" s="87"/>
      <c r="J340" s="73"/>
      <c r="K340" s="187" t="s">
        <v>15877</v>
      </c>
      <c r="L340" s="187">
        <v>1</v>
      </c>
      <c r="M340" s="75">
        <v>5130.28</v>
      </c>
      <c r="N340" s="75">
        <f t="shared" si="20"/>
        <v>5130.28</v>
      </c>
      <c r="O340" s="75">
        <v>0</v>
      </c>
      <c r="P340" s="75"/>
      <c r="Q340" s="75">
        <v>17954.189999999999</v>
      </c>
      <c r="R340" s="88">
        <v>31</v>
      </c>
      <c r="S340" s="88"/>
      <c r="T340" s="82">
        <v>7</v>
      </c>
      <c r="U340" s="74" t="s">
        <v>6</v>
      </c>
      <c r="V340" s="82"/>
      <c r="W340" s="74" t="s">
        <v>15050</v>
      </c>
    </row>
    <row r="341" spans="1:23" s="76" customFormat="1" outlineLevel="1" x14ac:dyDescent="0.2">
      <c r="A341" s="71">
        <v>65644</v>
      </c>
      <c r="B341" s="104">
        <f t="shared" si="21"/>
        <v>327</v>
      </c>
      <c r="C341" s="72" t="s">
        <v>6876</v>
      </c>
      <c r="D341" s="77">
        <v>65644</v>
      </c>
      <c r="E341" s="73"/>
      <c r="F341" s="73"/>
      <c r="G341" s="74">
        <v>32458</v>
      </c>
      <c r="H341" s="73" t="s">
        <v>15065</v>
      </c>
      <c r="I341" s="87"/>
      <c r="J341" s="73"/>
      <c r="K341" s="187" t="s">
        <v>15877</v>
      </c>
      <c r="L341" s="187">
        <v>1</v>
      </c>
      <c r="M341" s="75">
        <v>5528.79</v>
      </c>
      <c r="N341" s="75">
        <f t="shared" si="20"/>
        <v>5528.79</v>
      </c>
      <c r="O341" s="75">
        <v>0</v>
      </c>
      <c r="P341" s="75"/>
      <c r="Q341" s="75">
        <v>19348.84</v>
      </c>
      <c r="R341" s="88">
        <v>32</v>
      </c>
      <c r="S341" s="88"/>
      <c r="T341" s="82">
        <v>7</v>
      </c>
      <c r="U341" s="74" t="s">
        <v>6</v>
      </c>
      <c r="V341" s="82"/>
      <c r="W341" s="74" t="s">
        <v>15050</v>
      </c>
    </row>
    <row r="342" spans="1:23" s="76" customFormat="1" outlineLevel="1" x14ac:dyDescent="0.2">
      <c r="A342" s="71">
        <v>65033</v>
      </c>
      <c r="B342" s="104">
        <f t="shared" si="21"/>
        <v>328</v>
      </c>
      <c r="C342" s="72" t="s">
        <v>6867</v>
      </c>
      <c r="D342" s="77">
        <v>65033</v>
      </c>
      <c r="E342" s="73"/>
      <c r="F342" s="73"/>
      <c r="G342" s="74">
        <v>32540</v>
      </c>
      <c r="H342" s="73" t="s">
        <v>15065</v>
      </c>
      <c r="I342" s="87"/>
      <c r="J342" s="73"/>
      <c r="K342" s="187" t="s">
        <v>15877</v>
      </c>
      <c r="L342" s="187">
        <v>1</v>
      </c>
      <c r="M342" s="75">
        <v>10337.17</v>
      </c>
      <c r="N342" s="75">
        <f t="shared" si="20"/>
        <v>10337.17</v>
      </c>
      <c r="O342" s="75">
        <v>0</v>
      </c>
      <c r="P342" s="75"/>
      <c r="Q342" s="75">
        <v>36176.49</v>
      </c>
      <c r="R342" s="88">
        <v>32</v>
      </c>
      <c r="S342" s="88"/>
      <c r="T342" s="82">
        <v>7</v>
      </c>
      <c r="U342" s="74" t="s">
        <v>6</v>
      </c>
      <c r="V342" s="82"/>
      <c r="W342" s="74" t="s">
        <v>15050</v>
      </c>
    </row>
    <row r="343" spans="1:23" s="76" customFormat="1" ht="25.5" outlineLevel="1" x14ac:dyDescent="0.2">
      <c r="A343" s="71" t="s">
        <v>6874</v>
      </c>
      <c r="B343" s="104">
        <f t="shared" si="21"/>
        <v>329</v>
      </c>
      <c r="C343" s="72" t="s">
        <v>6875</v>
      </c>
      <c r="D343" s="73" t="s">
        <v>6874</v>
      </c>
      <c r="E343" s="73" t="s">
        <v>15116</v>
      </c>
      <c r="F343" s="73"/>
      <c r="G343" s="74">
        <v>39444</v>
      </c>
      <c r="H343" s="73" t="s">
        <v>6792</v>
      </c>
      <c r="I343" s="87"/>
      <c r="J343" s="73"/>
      <c r="K343" s="187" t="s">
        <v>15877</v>
      </c>
      <c r="L343" s="187">
        <v>1</v>
      </c>
      <c r="M343" s="75">
        <v>11998</v>
      </c>
      <c r="N343" s="75">
        <f t="shared" si="20"/>
        <v>11998</v>
      </c>
      <c r="O343" s="75">
        <v>0</v>
      </c>
      <c r="P343" s="75"/>
      <c r="Q343" s="75">
        <v>7689.22</v>
      </c>
      <c r="R343" s="88">
        <v>32</v>
      </c>
      <c r="S343" s="88"/>
      <c r="T343" s="82">
        <v>7</v>
      </c>
      <c r="U343" s="74" t="s">
        <v>6</v>
      </c>
      <c r="V343" s="82"/>
      <c r="W343" s="74" t="s">
        <v>15050</v>
      </c>
    </row>
    <row r="344" spans="1:23" s="76" customFormat="1" ht="25.5" outlineLevel="1" x14ac:dyDescent="0.2">
      <c r="A344" s="71" t="s">
        <v>6873</v>
      </c>
      <c r="B344" s="104">
        <f t="shared" si="21"/>
        <v>330</v>
      </c>
      <c r="C344" s="72" t="s">
        <v>6872</v>
      </c>
      <c r="D344" s="73" t="s">
        <v>6873</v>
      </c>
      <c r="E344" s="73"/>
      <c r="F344" s="73"/>
      <c r="G344" s="74">
        <v>37984</v>
      </c>
      <c r="H344" s="73" t="s">
        <v>6792</v>
      </c>
      <c r="I344" s="87"/>
      <c r="J344" s="73"/>
      <c r="K344" s="187" t="s">
        <v>15877</v>
      </c>
      <c r="L344" s="187">
        <v>1</v>
      </c>
      <c r="M344" s="75">
        <v>18000</v>
      </c>
      <c r="N344" s="75">
        <f t="shared" si="20"/>
        <v>18000</v>
      </c>
      <c r="O344" s="75">
        <v>0</v>
      </c>
      <c r="P344" s="75"/>
      <c r="Q344" s="75">
        <v>16144.31</v>
      </c>
      <c r="R344" s="88">
        <v>32</v>
      </c>
      <c r="S344" s="88"/>
      <c r="T344" s="82">
        <v>7</v>
      </c>
      <c r="U344" s="74" t="s">
        <v>6</v>
      </c>
      <c r="V344" s="82"/>
      <c r="W344" s="74" t="s">
        <v>15050</v>
      </c>
    </row>
    <row r="345" spans="1:23" s="76" customFormat="1" ht="25.5" outlineLevel="1" x14ac:dyDescent="0.2">
      <c r="A345" s="71" t="s">
        <v>6871</v>
      </c>
      <c r="B345" s="104">
        <f t="shared" si="21"/>
        <v>331</v>
      </c>
      <c r="C345" s="72" t="s">
        <v>6872</v>
      </c>
      <c r="D345" s="73" t="s">
        <v>6871</v>
      </c>
      <c r="E345" s="73"/>
      <c r="F345" s="73"/>
      <c r="G345" s="74">
        <v>37984</v>
      </c>
      <c r="H345" s="73" t="s">
        <v>6792</v>
      </c>
      <c r="I345" s="87"/>
      <c r="J345" s="73"/>
      <c r="K345" s="187" t="s">
        <v>15877</v>
      </c>
      <c r="L345" s="187">
        <v>1</v>
      </c>
      <c r="M345" s="75">
        <v>18000</v>
      </c>
      <c r="N345" s="75">
        <f t="shared" si="20"/>
        <v>18000</v>
      </c>
      <c r="O345" s="75">
        <v>0</v>
      </c>
      <c r="P345" s="75"/>
      <c r="Q345" s="75">
        <v>16144.31</v>
      </c>
      <c r="R345" s="88">
        <v>32</v>
      </c>
      <c r="S345" s="88"/>
      <c r="T345" s="82">
        <v>7</v>
      </c>
      <c r="U345" s="74" t="s">
        <v>6</v>
      </c>
      <c r="V345" s="82"/>
      <c r="W345" s="74" t="s">
        <v>15050</v>
      </c>
    </row>
    <row r="346" spans="1:23" s="76" customFormat="1" ht="25.5" outlineLevel="1" x14ac:dyDescent="0.2">
      <c r="A346" s="71" t="s">
        <v>6869</v>
      </c>
      <c r="B346" s="104">
        <f t="shared" si="21"/>
        <v>332</v>
      </c>
      <c r="C346" s="72" t="s">
        <v>6870</v>
      </c>
      <c r="D346" s="73" t="s">
        <v>6869</v>
      </c>
      <c r="E346" s="73"/>
      <c r="F346" s="73"/>
      <c r="G346" s="74">
        <v>38292</v>
      </c>
      <c r="H346" s="73" t="s">
        <v>6792</v>
      </c>
      <c r="I346" s="87"/>
      <c r="J346" s="73"/>
      <c r="K346" s="187" t="s">
        <v>15877</v>
      </c>
      <c r="L346" s="187">
        <v>1</v>
      </c>
      <c r="M346" s="75">
        <v>13000</v>
      </c>
      <c r="N346" s="75">
        <f t="shared" si="20"/>
        <v>13000</v>
      </c>
      <c r="O346" s="75">
        <v>0</v>
      </c>
      <c r="P346" s="75"/>
      <c r="Q346" s="75">
        <v>10627.8</v>
      </c>
      <c r="R346" s="88">
        <v>33</v>
      </c>
      <c r="S346" s="88"/>
      <c r="T346" s="82">
        <v>7</v>
      </c>
      <c r="U346" s="74" t="s">
        <v>6</v>
      </c>
      <c r="V346" s="82"/>
      <c r="W346" s="74" t="s">
        <v>15050</v>
      </c>
    </row>
    <row r="347" spans="1:23" s="76" customFormat="1" outlineLevel="1" x14ac:dyDescent="0.2">
      <c r="A347" s="71">
        <v>21373</v>
      </c>
      <c r="B347" s="104">
        <f t="shared" si="21"/>
        <v>333</v>
      </c>
      <c r="C347" s="72" t="s">
        <v>6868</v>
      </c>
      <c r="D347" s="77">
        <v>21373</v>
      </c>
      <c r="E347" s="73"/>
      <c r="F347" s="73"/>
      <c r="G347" s="74">
        <v>33573</v>
      </c>
      <c r="H347" s="73" t="s">
        <v>15065</v>
      </c>
      <c r="I347" s="87"/>
      <c r="J347" s="77">
        <v>2125</v>
      </c>
      <c r="K347" s="187" t="s">
        <v>15877</v>
      </c>
      <c r="L347" s="187">
        <v>1</v>
      </c>
      <c r="M347" s="75">
        <v>725.62</v>
      </c>
      <c r="N347" s="75">
        <f t="shared" si="20"/>
        <v>725.62</v>
      </c>
      <c r="O347" s="75">
        <v>0</v>
      </c>
      <c r="P347" s="75"/>
      <c r="Q347" s="75">
        <v>2539.42</v>
      </c>
      <c r="R347" s="88">
        <v>33</v>
      </c>
      <c r="S347" s="88"/>
      <c r="T347" s="82">
        <v>7</v>
      </c>
      <c r="U347" s="74" t="s">
        <v>6</v>
      </c>
      <c r="V347" s="82"/>
      <c r="W347" s="74" t="s">
        <v>15050</v>
      </c>
    </row>
    <row r="348" spans="1:23" s="76" customFormat="1" outlineLevel="1" x14ac:dyDescent="0.2">
      <c r="A348" s="71">
        <v>21382</v>
      </c>
      <c r="B348" s="104">
        <f t="shared" si="21"/>
        <v>334</v>
      </c>
      <c r="C348" s="72" t="s">
        <v>6868</v>
      </c>
      <c r="D348" s="77">
        <v>21382</v>
      </c>
      <c r="E348" s="73"/>
      <c r="F348" s="73"/>
      <c r="G348" s="74">
        <v>33573</v>
      </c>
      <c r="H348" s="73" t="s">
        <v>15065</v>
      </c>
      <c r="I348" s="87"/>
      <c r="J348" s="77">
        <v>3402</v>
      </c>
      <c r="K348" s="187" t="s">
        <v>15877</v>
      </c>
      <c r="L348" s="187">
        <v>1</v>
      </c>
      <c r="M348" s="75">
        <v>725.62</v>
      </c>
      <c r="N348" s="75">
        <f t="shared" si="20"/>
        <v>725.62</v>
      </c>
      <c r="O348" s="75">
        <v>0</v>
      </c>
      <c r="P348" s="75"/>
      <c r="Q348" s="75">
        <v>2539.42</v>
      </c>
      <c r="R348" s="88">
        <v>33</v>
      </c>
      <c r="S348" s="88"/>
      <c r="T348" s="82">
        <v>7</v>
      </c>
      <c r="U348" s="74" t="s">
        <v>6</v>
      </c>
      <c r="V348" s="82"/>
      <c r="W348" s="74" t="s">
        <v>15050</v>
      </c>
    </row>
    <row r="349" spans="1:23" s="76" customFormat="1" outlineLevel="1" x14ac:dyDescent="0.2">
      <c r="A349" s="71">
        <v>21384</v>
      </c>
      <c r="B349" s="104">
        <f t="shared" si="21"/>
        <v>335</v>
      </c>
      <c r="C349" s="72" t="s">
        <v>6868</v>
      </c>
      <c r="D349" s="77">
        <v>21384</v>
      </c>
      <c r="E349" s="73"/>
      <c r="F349" s="73"/>
      <c r="G349" s="74">
        <v>33573</v>
      </c>
      <c r="H349" s="73" t="s">
        <v>15065</v>
      </c>
      <c r="I349" s="87"/>
      <c r="J349" s="77">
        <v>5015</v>
      </c>
      <c r="K349" s="187" t="s">
        <v>15877</v>
      </c>
      <c r="L349" s="187">
        <v>1</v>
      </c>
      <c r="M349" s="75">
        <v>725.62</v>
      </c>
      <c r="N349" s="75">
        <f t="shared" si="20"/>
        <v>725.62</v>
      </c>
      <c r="O349" s="75">
        <v>0</v>
      </c>
      <c r="P349" s="75"/>
      <c r="Q349" s="75">
        <v>2539.42</v>
      </c>
      <c r="R349" s="88">
        <v>33</v>
      </c>
      <c r="S349" s="88"/>
      <c r="T349" s="82">
        <v>7</v>
      </c>
      <c r="U349" s="74" t="s">
        <v>6</v>
      </c>
      <c r="V349" s="82"/>
      <c r="W349" s="74" t="s">
        <v>15050</v>
      </c>
    </row>
    <row r="350" spans="1:23" s="76" customFormat="1" outlineLevel="1" x14ac:dyDescent="0.2">
      <c r="A350" s="71">
        <v>65034</v>
      </c>
      <c r="B350" s="104">
        <f t="shared" si="21"/>
        <v>336</v>
      </c>
      <c r="C350" s="72" t="s">
        <v>6867</v>
      </c>
      <c r="D350" s="77">
        <v>65034</v>
      </c>
      <c r="E350" s="73"/>
      <c r="F350" s="73"/>
      <c r="G350" s="74">
        <v>32540</v>
      </c>
      <c r="H350" s="73" t="s">
        <v>15065</v>
      </c>
      <c r="I350" s="87"/>
      <c r="J350" s="73"/>
      <c r="K350" s="187" t="s">
        <v>15877</v>
      </c>
      <c r="L350" s="187">
        <v>1</v>
      </c>
      <c r="M350" s="75">
        <v>10337.17</v>
      </c>
      <c r="N350" s="75">
        <f t="shared" si="20"/>
        <v>10337.17</v>
      </c>
      <c r="O350" s="75">
        <v>0</v>
      </c>
      <c r="P350" s="75"/>
      <c r="Q350" s="75">
        <v>36176.49</v>
      </c>
      <c r="R350" s="88">
        <v>33</v>
      </c>
      <c r="S350" s="88"/>
      <c r="T350" s="82">
        <v>7</v>
      </c>
      <c r="U350" s="74" t="s">
        <v>6</v>
      </c>
      <c r="V350" s="82"/>
      <c r="W350" s="74" t="s">
        <v>15050</v>
      </c>
    </row>
    <row r="351" spans="1:23" s="76" customFormat="1" ht="38.25" outlineLevel="1" x14ac:dyDescent="0.2">
      <c r="A351" s="71" t="s">
        <v>6865</v>
      </c>
      <c r="B351" s="104">
        <f t="shared" si="21"/>
        <v>337</v>
      </c>
      <c r="C351" s="72" t="s">
        <v>6866</v>
      </c>
      <c r="D351" s="73" t="s">
        <v>6865</v>
      </c>
      <c r="E351" s="73"/>
      <c r="F351" s="73"/>
      <c r="G351" s="74">
        <v>41338</v>
      </c>
      <c r="H351" s="73" t="s">
        <v>6792</v>
      </c>
      <c r="I351" s="87"/>
      <c r="J351" s="73"/>
      <c r="K351" s="187" t="s">
        <v>15877</v>
      </c>
      <c r="L351" s="187">
        <v>1</v>
      </c>
      <c r="M351" s="75">
        <v>46830</v>
      </c>
      <c r="N351" s="75">
        <f t="shared" si="20"/>
        <v>46830</v>
      </c>
      <c r="O351" s="75">
        <v>0</v>
      </c>
      <c r="P351" s="75"/>
      <c r="Q351" s="75">
        <v>22019.15</v>
      </c>
      <c r="R351" s="88">
        <v>33</v>
      </c>
      <c r="S351" s="88"/>
      <c r="T351" s="82">
        <v>7</v>
      </c>
      <c r="U351" s="74" t="s">
        <v>6</v>
      </c>
      <c r="V351" s="82"/>
      <c r="W351" s="74" t="s">
        <v>15050</v>
      </c>
    </row>
    <row r="352" spans="1:23" s="76" customFormat="1" ht="25.5" outlineLevel="1" x14ac:dyDescent="0.2">
      <c r="A352" s="71">
        <v>64105</v>
      </c>
      <c r="B352" s="104">
        <f t="shared" si="21"/>
        <v>338</v>
      </c>
      <c r="C352" s="72" t="s">
        <v>6864</v>
      </c>
      <c r="D352" s="77">
        <v>64105</v>
      </c>
      <c r="E352" s="73"/>
      <c r="F352" s="73"/>
      <c r="G352" s="74">
        <v>32143</v>
      </c>
      <c r="H352" s="73" t="s">
        <v>6792</v>
      </c>
      <c r="I352" s="87"/>
      <c r="J352" s="73"/>
      <c r="K352" s="187" t="s">
        <v>15877</v>
      </c>
      <c r="L352" s="187">
        <v>1</v>
      </c>
      <c r="M352" s="75">
        <v>4404.1499999999996</v>
      </c>
      <c r="N352" s="75">
        <f t="shared" si="20"/>
        <v>4404.1499999999996</v>
      </c>
      <c r="O352" s="75">
        <v>0</v>
      </c>
      <c r="P352" s="75"/>
      <c r="Q352" s="75">
        <v>15412.99</v>
      </c>
      <c r="R352" s="88">
        <v>34</v>
      </c>
      <c r="S352" s="88"/>
      <c r="T352" s="82">
        <v>7</v>
      </c>
      <c r="U352" s="74" t="s">
        <v>6</v>
      </c>
      <c r="V352" s="82"/>
      <c r="W352" s="74" t="s">
        <v>15050</v>
      </c>
    </row>
    <row r="353" spans="1:23" s="76" customFormat="1" ht="38.25" outlineLevel="1" x14ac:dyDescent="0.2">
      <c r="A353" s="71" t="s">
        <v>6862</v>
      </c>
      <c r="B353" s="104">
        <f t="shared" si="21"/>
        <v>339</v>
      </c>
      <c r="C353" s="72" t="s">
        <v>6851</v>
      </c>
      <c r="D353" s="73" t="s">
        <v>6862</v>
      </c>
      <c r="E353" s="73"/>
      <c r="F353" s="73"/>
      <c r="G353" s="74">
        <v>41453</v>
      </c>
      <c r="H353" s="73" t="s">
        <v>6792</v>
      </c>
      <c r="I353" s="87"/>
      <c r="J353" s="73"/>
      <c r="K353" s="187" t="s">
        <v>15877</v>
      </c>
      <c r="L353" s="187">
        <v>1</v>
      </c>
      <c r="M353" s="75">
        <v>50700.27</v>
      </c>
      <c r="N353" s="75">
        <f t="shared" si="20"/>
        <v>50700.27</v>
      </c>
      <c r="O353" s="75">
        <v>0</v>
      </c>
      <c r="P353" s="75"/>
      <c r="Q353" s="75">
        <v>34528.01</v>
      </c>
      <c r="R353" s="73"/>
      <c r="S353" s="88"/>
      <c r="T353" s="82">
        <v>7</v>
      </c>
      <c r="U353" s="74" t="s">
        <v>6</v>
      </c>
      <c r="V353" s="82"/>
      <c r="W353" s="74" t="s">
        <v>15050</v>
      </c>
    </row>
    <row r="354" spans="1:23" s="76" customFormat="1" ht="38.25" outlineLevel="1" x14ac:dyDescent="0.2">
      <c r="A354" s="71" t="s">
        <v>6861</v>
      </c>
      <c r="B354" s="104">
        <f t="shared" si="21"/>
        <v>340</v>
      </c>
      <c r="C354" s="72" t="s">
        <v>6851</v>
      </c>
      <c r="D354" s="73" t="s">
        <v>6861</v>
      </c>
      <c r="E354" s="73"/>
      <c r="F354" s="73"/>
      <c r="G354" s="74">
        <v>41453</v>
      </c>
      <c r="H354" s="73" t="s">
        <v>6792</v>
      </c>
      <c r="I354" s="87"/>
      <c r="J354" s="73"/>
      <c r="K354" s="187" t="s">
        <v>15877</v>
      </c>
      <c r="L354" s="187">
        <v>1</v>
      </c>
      <c r="M354" s="75">
        <v>50700.27</v>
      </c>
      <c r="N354" s="75">
        <f t="shared" si="20"/>
        <v>50700.27</v>
      </c>
      <c r="O354" s="75">
        <v>0</v>
      </c>
      <c r="P354" s="75"/>
      <c r="Q354" s="75">
        <v>34528.01</v>
      </c>
      <c r="R354" s="73"/>
      <c r="S354" s="88"/>
      <c r="T354" s="82">
        <v>7</v>
      </c>
      <c r="U354" s="74" t="s">
        <v>6</v>
      </c>
      <c r="V354" s="82"/>
      <c r="W354" s="74" t="s">
        <v>15050</v>
      </c>
    </row>
    <row r="355" spans="1:23" s="76" customFormat="1" ht="38.25" outlineLevel="1" x14ac:dyDescent="0.2">
      <c r="A355" s="71" t="s">
        <v>6860</v>
      </c>
      <c r="B355" s="104">
        <f t="shared" si="21"/>
        <v>341</v>
      </c>
      <c r="C355" s="72" t="s">
        <v>6851</v>
      </c>
      <c r="D355" s="73" t="s">
        <v>6860</v>
      </c>
      <c r="E355" s="73"/>
      <c r="F355" s="73"/>
      <c r="G355" s="74">
        <v>41453</v>
      </c>
      <c r="H355" s="73" t="s">
        <v>6792</v>
      </c>
      <c r="I355" s="87"/>
      <c r="J355" s="73"/>
      <c r="K355" s="187" t="s">
        <v>15877</v>
      </c>
      <c r="L355" s="187">
        <v>1</v>
      </c>
      <c r="M355" s="75">
        <v>50700.27</v>
      </c>
      <c r="N355" s="75">
        <f t="shared" si="20"/>
        <v>50700.27</v>
      </c>
      <c r="O355" s="75">
        <v>0</v>
      </c>
      <c r="P355" s="75"/>
      <c r="Q355" s="75">
        <v>34528.01</v>
      </c>
      <c r="R355" s="73"/>
      <c r="S355" s="88"/>
      <c r="T355" s="82">
        <v>7</v>
      </c>
      <c r="U355" s="74" t="s">
        <v>6</v>
      </c>
      <c r="V355" s="82"/>
      <c r="W355" s="74" t="s">
        <v>15050</v>
      </c>
    </row>
    <row r="356" spans="1:23" s="76" customFormat="1" ht="25.5" outlineLevel="1" x14ac:dyDescent="0.2">
      <c r="A356" s="71" t="s">
        <v>6858</v>
      </c>
      <c r="B356" s="104">
        <f t="shared" si="21"/>
        <v>342</v>
      </c>
      <c r="C356" s="72" t="s">
        <v>6859</v>
      </c>
      <c r="D356" s="73" t="s">
        <v>6858</v>
      </c>
      <c r="E356" s="73"/>
      <c r="F356" s="73"/>
      <c r="G356" s="74">
        <v>40295</v>
      </c>
      <c r="H356" s="73" t="s">
        <v>15065</v>
      </c>
      <c r="I356" s="87"/>
      <c r="J356" s="73"/>
      <c r="K356" s="187" t="s">
        <v>15877</v>
      </c>
      <c r="L356" s="187">
        <v>1</v>
      </c>
      <c r="M356" s="75">
        <v>28522.13</v>
      </c>
      <c r="N356" s="75">
        <f t="shared" si="20"/>
        <v>28522.13</v>
      </c>
      <c r="O356" s="75">
        <v>0</v>
      </c>
      <c r="P356" s="75"/>
      <c r="Q356" s="75">
        <v>10733.14</v>
      </c>
      <c r="R356" s="88">
        <v>34</v>
      </c>
      <c r="S356" s="88"/>
      <c r="T356" s="82">
        <v>7</v>
      </c>
      <c r="U356" s="74" t="s">
        <v>6</v>
      </c>
      <c r="V356" s="82"/>
      <c r="W356" s="74" t="s">
        <v>15050</v>
      </c>
    </row>
    <row r="357" spans="1:23" s="76" customFormat="1" ht="38.25" outlineLevel="1" x14ac:dyDescent="0.2">
      <c r="A357" s="71" t="s">
        <v>6857</v>
      </c>
      <c r="B357" s="104">
        <f t="shared" si="21"/>
        <v>343</v>
      </c>
      <c r="C357" s="72" t="s">
        <v>6851</v>
      </c>
      <c r="D357" s="73" t="s">
        <v>6857</v>
      </c>
      <c r="E357" s="73"/>
      <c r="F357" s="73"/>
      <c r="G357" s="74">
        <v>41359</v>
      </c>
      <c r="H357" s="73" t="s">
        <v>6792</v>
      </c>
      <c r="I357" s="87"/>
      <c r="J357" s="73"/>
      <c r="K357" s="187" t="s">
        <v>15877</v>
      </c>
      <c r="L357" s="187">
        <v>1</v>
      </c>
      <c r="M357" s="75">
        <v>51039.26</v>
      </c>
      <c r="N357" s="75">
        <f t="shared" si="20"/>
        <v>51039.26</v>
      </c>
      <c r="O357" s="75">
        <v>0</v>
      </c>
      <c r="P357" s="75"/>
      <c r="Q357" s="75">
        <v>34528.01</v>
      </c>
      <c r="R357" s="88">
        <v>34</v>
      </c>
      <c r="S357" s="88"/>
      <c r="T357" s="82">
        <v>7</v>
      </c>
      <c r="U357" s="74" t="s">
        <v>6</v>
      </c>
      <c r="V357" s="82"/>
      <c r="W357" s="74" t="s">
        <v>15050</v>
      </c>
    </row>
    <row r="358" spans="1:23" s="76" customFormat="1" ht="38.25" outlineLevel="1" x14ac:dyDescent="0.2">
      <c r="A358" s="71" t="s">
        <v>6856</v>
      </c>
      <c r="B358" s="104">
        <f t="shared" si="21"/>
        <v>344</v>
      </c>
      <c r="C358" s="72" t="s">
        <v>6851</v>
      </c>
      <c r="D358" s="73" t="s">
        <v>6856</v>
      </c>
      <c r="E358" s="73"/>
      <c r="F358" s="73"/>
      <c r="G358" s="74">
        <v>41246</v>
      </c>
      <c r="H358" s="73" t="s">
        <v>6792</v>
      </c>
      <c r="I358" s="87"/>
      <c r="J358" s="73"/>
      <c r="K358" s="187" t="s">
        <v>15877</v>
      </c>
      <c r="L358" s="187">
        <v>1</v>
      </c>
      <c r="M358" s="75">
        <v>50700.27</v>
      </c>
      <c r="N358" s="75">
        <f t="shared" si="20"/>
        <v>50700.27</v>
      </c>
      <c r="O358" s="75">
        <v>0</v>
      </c>
      <c r="P358" s="75"/>
      <c r="Q358" s="75">
        <v>29595.439999999999</v>
      </c>
      <c r="R358" s="88">
        <v>34</v>
      </c>
      <c r="S358" s="88"/>
      <c r="T358" s="82">
        <v>7</v>
      </c>
      <c r="U358" s="74" t="s">
        <v>6</v>
      </c>
      <c r="V358" s="82"/>
      <c r="W358" s="74" t="s">
        <v>15050</v>
      </c>
    </row>
    <row r="359" spans="1:23" s="76" customFormat="1" ht="38.25" outlineLevel="1" x14ac:dyDescent="0.2">
      <c r="A359" s="71" t="s">
        <v>6855</v>
      </c>
      <c r="B359" s="104">
        <f t="shared" si="21"/>
        <v>345</v>
      </c>
      <c r="C359" s="72" t="s">
        <v>6851</v>
      </c>
      <c r="D359" s="73" t="s">
        <v>6855</v>
      </c>
      <c r="E359" s="73"/>
      <c r="F359" s="73"/>
      <c r="G359" s="74">
        <v>41246</v>
      </c>
      <c r="H359" s="73" t="s">
        <v>6792</v>
      </c>
      <c r="I359" s="87"/>
      <c r="J359" s="73"/>
      <c r="K359" s="187" t="s">
        <v>15877</v>
      </c>
      <c r="L359" s="187">
        <v>1</v>
      </c>
      <c r="M359" s="75">
        <v>50700.27</v>
      </c>
      <c r="N359" s="75">
        <f t="shared" si="20"/>
        <v>50700.27</v>
      </c>
      <c r="O359" s="75">
        <v>0</v>
      </c>
      <c r="P359" s="75"/>
      <c r="Q359" s="75">
        <v>29595.439999999999</v>
      </c>
      <c r="R359" s="88">
        <v>35</v>
      </c>
      <c r="S359" s="88"/>
      <c r="T359" s="82">
        <v>7</v>
      </c>
      <c r="U359" s="74" t="s">
        <v>6</v>
      </c>
      <c r="V359" s="82"/>
      <c r="W359" s="74" t="s">
        <v>15050</v>
      </c>
    </row>
    <row r="360" spans="1:23" s="76" customFormat="1" ht="38.25" outlineLevel="1" x14ac:dyDescent="0.2">
      <c r="A360" s="71" t="s">
        <v>6854</v>
      </c>
      <c r="B360" s="104">
        <f t="shared" si="21"/>
        <v>346</v>
      </c>
      <c r="C360" s="72" t="s">
        <v>6851</v>
      </c>
      <c r="D360" s="73" t="s">
        <v>6854</v>
      </c>
      <c r="E360" s="73"/>
      <c r="F360" s="73"/>
      <c r="G360" s="74">
        <v>41246</v>
      </c>
      <c r="H360" s="73" t="s">
        <v>6792</v>
      </c>
      <c r="I360" s="87"/>
      <c r="J360" s="73"/>
      <c r="K360" s="187" t="s">
        <v>15877</v>
      </c>
      <c r="L360" s="187">
        <v>1</v>
      </c>
      <c r="M360" s="75">
        <v>50700.27</v>
      </c>
      <c r="N360" s="75">
        <f t="shared" si="20"/>
        <v>50700.27</v>
      </c>
      <c r="O360" s="75">
        <v>0</v>
      </c>
      <c r="P360" s="75"/>
      <c r="Q360" s="75">
        <v>29595.439999999999</v>
      </c>
      <c r="R360" s="88">
        <v>35</v>
      </c>
      <c r="S360" s="88"/>
      <c r="T360" s="82">
        <v>7</v>
      </c>
      <c r="U360" s="74" t="s">
        <v>6</v>
      </c>
      <c r="V360" s="82"/>
      <c r="W360" s="74" t="s">
        <v>15050</v>
      </c>
    </row>
    <row r="361" spans="1:23" s="76" customFormat="1" ht="38.25" outlineLevel="1" x14ac:dyDescent="0.2">
      <c r="A361" s="71" t="s">
        <v>6853</v>
      </c>
      <c r="B361" s="104">
        <f t="shared" si="21"/>
        <v>347</v>
      </c>
      <c r="C361" s="72" t="s">
        <v>6851</v>
      </c>
      <c r="D361" s="73" t="s">
        <v>6853</v>
      </c>
      <c r="E361" s="73"/>
      <c r="F361" s="73"/>
      <c r="G361" s="74">
        <v>41246</v>
      </c>
      <c r="H361" s="73" t="s">
        <v>6792</v>
      </c>
      <c r="I361" s="87"/>
      <c r="J361" s="73"/>
      <c r="K361" s="187" t="s">
        <v>15877</v>
      </c>
      <c r="L361" s="187">
        <v>1</v>
      </c>
      <c r="M361" s="75">
        <v>50700.27</v>
      </c>
      <c r="N361" s="75">
        <f t="shared" si="20"/>
        <v>50700.27</v>
      </c>
      <c r="O361" s="75">
        <v>0</v>
      </c>
      <c r="P361" s="75"/>
      <c r="Q361" s="75">
        <v>29595.439999999999</v>
      </c>
      <c r="R361" s="88">
        <v>35</v>
      </c>
      <c r="S361" s="88"/>
      <c r="T361" s="82">
        <v>7</v>
      </c>
      <c r="U361" s="74" t="s">
        <v>6</v>
      </c>
      <c r="V361" s="82"/>
      <c r="W361" s="74" t="s">
        <v>15050</v>
      </c>
    </row>
    <row r="362" spans="1:23" s="76" customFormat="1" ht="38.25" outlineLevel="1" x14ac:dyDescent="0.2">
      <c r="A362" s="71" t="s">
        <v>6852</v>
      </c>
      <c r="B362" s="104">
        <f t="shared" si="21"/>
        <v>348</v>
      </c>
      <c r="C362" s="72" t="s">
        <v>6851</v>
      </c>
      <c r="D362" s="73" t="s">
        <v>6852</v>
      </c>
      <c r="E362" s="73"/>
      <c r="F362" s="73"/>
      <c r="G362" s="74">
        <v>41246</v>
      </c>
      <c r="H362" s="73" t="s">
        <v>6792</v>
      </c>
      <c r="I362" s="87"/>
      <c r="J362" s="73"/>
      <c r="K362" s="187" t="s">
        <v>15877</v>
      </c>
      <c r="L362" s="187">
        <v>1</v>
      </c>
      <c r="M362" s="75">
        <v>50700.28</v>
      </c>
      <c r="N362" s="75">
        <f t="shared" si="20"/>
        <v>50700.28</v>
      </c>
      <c r="O362" s="75">
        <v>0</v>
      </c>
      <c r="P362" s="75"/>
      <c r="Q362" s="75">
        <v>29595.439999999999</v>
      </c>
      <c r="R362" s="88">
        <v>36</v>
      </c>
      <c r="S362" s="88"/>
      <c r="T362" s="82">
        <v>7</v>
      </c>
      <c r="U362" s="74" t="s">
        <v>6</v>
      </c>
      <c r="V362" s="82"/>
      <c r="W362" s="74" t="s">
        <v>15050</v>
      </c>
    </row>
    <row r="363" spans="1:23" s="76" customFormat="1" ht="38.25" outlineLevel="1" x14ac:dyDescent="0.2">
      <c r="A363" s="71" t="s">
        <v>6850</v>
      </c>
      <c r="B363" s="104">
        <f t="shared" si="21"/>
        <v>349</v>
      </c>
      <c r="C363" s="72" t="s">
        <v>6851</v>
      </c>
      <c r="D363" s="73" t="s">
        <v>6850</v>
      </c>
      <c r="E363" s="73"/>
      <c r="F363" s="73"/>
      <c r="G363" s="74">
        <v>41246</v>
      </c>
      <c r="H363" s="73" t="s">
        <v>6792</v>
      </c>
      <c r="I363" s="87"/>
      <c r="J363" s="73"/>
      <c r="K363" s="187" t="s">
        <v>15877</v>
      </c>
      <c r="L363" s="187">
        <v>1</v>
      </c>
      <c r="M363" s="75">
        <v>50700.27</v>
      </c>
      <c r="N363" s="75">
        <f t="shared" si="20"/>
        <v>50700.27</v>
      </c>
      <c r="O363" s="75">
        <v>0</v>
      </c>
      <c r="P363" s="75"/>
      <c r="Q363" s="75">
        <v>29595.439999999999</v>
      </c>
      <c r="R363" s="88">
        <v>36</v>
      </c>
      <c r="S363" s="88"/>
      <c r="T363" s="82">
        <v>7</v>
      </c>
      <c r="U363" s="74" t="s">
        <v>6</v>
      </c>
      <c r="V363" s="82"/>
      <c r="W363" s="74" t="s">
        <v>15050</v>
      </c>
    </row>
    <row r="364" spans="1:23" s="65" customFormat="1" ht="13.5" x14ac:dyDescent="0.2">
      <c r="A364" s="78"/>
      <c r="B364" s="103"/>
      <c r="C364" s="80" t="s">
        <v>6717</v>
      </c>
      <c r="D364" s="80"/>
      <c r="E364" s="80"/>
      <c r="F364" s="80"/>
      <c r="G364" s="81"/>
      <c r="H364" s="80"/>
      <c r="I364" s="86"/>
      <c r="J364" s="80"/>
      <c r="K364" s="80"/>
      <c r="L364" s="80"/>
      <c r="M364" s="63">
        <f>SUM(M365:M379)</f>
        <v>695714.38</v>
      </c>
      <c r="N364" s="63">
        <f t="shared" ref="N364:Q364" si="22">SUM(N365:N379)</f>
        <v>580345.24</v>
      </c>
      <c r="O364" s="63">
        <f t="shared" si="22"/>
        <v>115369.14</v>
      </c>
      <c r="P364" s="63">
        <f t="shared" si="22"/>
        <v>99761.82</v>
      </c>
      <c r="Q364" s="63">
        <f t="shared" si="22"/>
        <v>2086620.27</v>
      </c>
      <c r="R364" s="62"/>
      <c r="S364" s="82"/>
      <c r="T364" s="82"/>
      <c r="U364" s="81"/>
      <c r="V364" s="82"/>
      <c r="W364" s="81"/>
    </row>
    <row r="365" spans="1:23" s="76" customFormat="1" ht="25.5" outlineLevel="1" x14ac:dyDescent="0.2">
      <c r="A365" s="71" t="s">
        <v>6848</v>
      </c>
      <c r="B365" s="104">
        <f>B363+1</f>
        <v>350</v>
      </c>
      <c r="C365" s="72" t="s">
        <v>6849</v>
      </c>
      <c r="D365" s="73" t="s">
        <v>6848</v>
      </c>
      <c r="E365" s="73"/>
      <c r="F365" s="73"/>
      <c r="G365" s="74">
        <v>40204</v>
      </c>
      <c r="H365" s="73" t="s">
        <v>15117</v>
      </c>
      <c r="I365" s="87"/>
      <c r="J365" s="73"/>
      <c r="K365" s="187" t="s">
        <v>15877</v>
      </c>
      <c r="L365" s="187">
        <v>1</v>
      </c>
      <c r="M365" s="75">
        <v>68607</v>
      </c>
      <c r="N365" s="75">
        <f t="shared" ref="N365:N379" si="23">M365-O365</f>
        <v>68607</v>
      </c>
      <c r="O365" s="75">
        <v>0</v>
      </c>
      <c r="P365" s="75"/>
      <c r="Q365" s="75">
        <v>41515.33</v>
      </c>
      <c r="R365" s="88">
        <v>40</v>
      </c>
      <c r="S365" s="88"/>
      <c r="T365" s="82">
        <v>7</v>
      </c>
      <c r="U365" s="74" t="s">
        <v>6</v>
      </c>
      <c r="V365" s="82"/>
      <c r="W365" s="74" t="s">
        <v>15050</v>
      </c>
    </row>
    <row r="366" spans="1:23" s="76" customFormat="1" ht="38.25" outlineLevel="1" x14ac:dyDescent="0.2">
      <c r="A366" s="71" t="s">
        <v>6846</v>
      </c>
      <c r="B366" s="104">
        <f t="shared" si="21"/>
        <v>351</v>
      </c>
      <c r="C366" s="72" t="s">
        <v>6847</v>
      </c>
      <c r="D366" s="73" t="s">
        <v>6846</v>
      </c>
      <c r="E366" s="73"/>
      <c r="F366" s="73"/>
      <c r="G366" s="74">
        <v>40204</v>
      </c>
      <c r="H366" s="73" t="s">
        <v>15118</v>
      </c>
      <c r="I366" s="87"/>
      <c r="J366" s="73"/>
      <c r="K366" s="187" t="s">
        <v>15877</v>
      </c>
      <c r="L366" s="187">
        <v>1</v>
      </c>
      <c r="M366" s="75">
        <v>82400</v>
      </c>
      <c r="N366" s="75">
        <f t="shared" si="23"/>
        <v>82400</v>
      </c>
      <c r="O366" s="75">
        <v>0</v>
      </c>
      <c r="P366" s="75"/>
      <c r="Q366" s="75">
        <v>39564.550000000003</v>
      </c>
      <c r="R366" s="88">
        <v>41</v>
      </c>
      <c r="S366" s="88"/>
      <c r="T366" s="82">
        <v>7</v>
      </c>
      <c r="U366" s="74" t="s">
        <v>6</v>
      </c>
      <c r="V366" s="82"/>
      <c r="W366" s="74" t="s">
        <v>15050</v>
      </c>
    </row>
    <row r="367" spans="1:23" s="76" customFormat="1" ht="38.25" outlineLevel="1" x14ac:dyDescent="0.2">
      <c r="A367" s="71">
        <v>64041</v>
      </c>
      <c r="B367" s="104">
        <f t="shared" si="21"/>
        <v>352</v>
      </c>
      <c r="C367" s="72" t="s">
        <v>6845</v>
      </c>
      <c r="D367" s="77">
        <v>64041</v>
      </c>
      <c r="E367" s="73"/>
      <c r="F367" s="73"/>
      <c r="G367" s="74">
        <v>29900</v>
      </c>
      <c r="H367" s="73" t="s">
        <v>6792</v>
      </c>
      <c r="I367" s="87"/>
      <c r="J367" s="77">
        <v>5174</v>
      </c>
      <c r="K367" s="187" t="s">
        <v>15877</v>
      </c>
      <c r="L367" s="187">
        <v>1</v>
      </c>
      <c r="M367" s="75">
        <v>3752.89</v>
      </c>
      <c r="N367" s="75">
        <f t="shared" si="23"/>
        <v>3752.89</v>
      </c>
      <c r="O367" s="75">
        <v>0</v>
      </c>
      <c r="P367" s="75"/>
      <c r="Q367" s="75">
        <v>19083.490000000002</v>
      </c>
      <c r="R367" s="88">
        <v>40</v>
      </c>
      <c r="S367" s="88"/>
      <c r="T367" s="82">
        <v>7</v>
      </c>
      <c r="U367" s="74" t="s">
        <v>6</v>
      </c>
      <c r="V367" s="82"/>
      <c r="W367" s="74" t="s">
        <v>15050</v>
      </c>
    </row>
    <row r="368" spans="1:23" s="76" customFormat="1" ht="25.5" outlineLevel="1" x14ac:dyDescent="0.2">
      <c r="A368" s="71">
        <v>64032</v>
      </c>
      <c r="B368" s="104">
        <f t="shared" si="21"/>
        <v>353</v>
      </c>
      <c r="C368" s="72" t="s">
        <v>6844</v>
      </c>
      <c r="D368" s="77">
        <v>64032</v>
      </c>
      <c r="E368" s="73"/>
      <c r="F368" s="73"/>
      <c r="G368" s="74">
        <v>31026</v>
      </c>
      <c r="H368" s="73" t="s">
        <v>6792</v>
      </c>
      <c r="I368" s="87"/>
      <c r="J368" s="73"/>
      <c r="K368" s="187" t="s">
        <v>15877</v>
      </c>
      <c r="L368" s="187">
        <v>1</v>
      </c>
      <c r="M368" s="75">
        <v>3891.15</v>
      </c>
      <c r="N368" s="75">
        <f t="shared" si="23"/>
        <v>3891.15</v>
      </c>
      <c r="O368" s="75">
        <v>0</v>
      </c>
      <c r="P368" s="75"/>
      <c r="Q368" s="75">
        <v>18035.95</v>
      </c>
      <c r="R368" s="88">
        <v>40</v>
      </c>
      <c r="S368" s="88"/>
      <c r="T368" s="82">
        <v>7</v>
      </c>
      <c r="U368" s="74" t="s">
        <v>6</v>
      </c>
      <c r="V368" s="82"/>
      <c r="W368" s="74" t="s">
        <v>15050</v>
      </c>
    </row>
    <row r="369" spans="1:23" s="76" customFormat="1" ht="25.5" outlineLevel="1" x14ac:dyDescent="0.2">
      <c r="A369" s="71" t="s">
        <v>5</v>
      </c>
      <c r="B369" s="104">
        <f t="shared" si="21"/>
        <v>354</v>
      </c>
      <c r="C369" s="72" t="s">
        <v>4</v>
      </c>
      <c r="D369" s="73" t="s">
        <v>5</v>
      </c>
      <c r="E369" s="73"/>
      <c r="F369" s="73"/>
      <c r="G369" s="74">
        <v>38992</v>
      </c>
      <c r="H369" s="73" t="s">
        <v>11635</v>
      </c>
      <c r="I369" s="73"/>
      <c r="J369" s="77">
        <v>7751</v>
      </c>
      <c r="K369" s="187" t="s">
        <v>15877</v>
      </c>
      <c r="L369" s="187">
        <v>1</v>
      </c>
      <c r="M369" s="75">
        <v>221760</v>
      </c>
      <c r="N369" s="75">
        <f t="shared" si="23"/>
        <v>134904</v>
      </c>
      <c r="O369" s="75">
        <v>86856</v>
      </c>
      <c r="P369" s="75">
        <v>81312</v>
      </c>
      <c r="Q369" s="75">
        <v>164128.99</v>
      </c>
      <c r="R369" s="88"/>
      <c r="S369" s="88"/>
      <c r="T369" s="82">
        <v>7</v>
      </c>
      <c r="U369" s="74" t="s">
        <v>6</v>
      </c>
      <c r="V369" s="82"/>
      <c r="W369" s="74" t="s">
        <v>15050</v>
      </c>
    </row>
    <row r="370" spans="1:23" s="76" customFormat="1" ht="38.25" outlineLevel="1" x14ac:dyDescent="0.2">
      <c r="A370" s="71">
        <v>15240</v>
      </c>
      <c r="B370" s="104">
        <f t="shared" si="21"/>
        <v>355</v>
      </c>
      <c r="C370" s="72" t="s">
        <v>6843</v>
      </c>
      <c r="D370" s="77">
        <v>15240</v>
      </c>
      <c r="E370" s="73"/>
      <c r="F370" s="73"/>
      <c r="G370" s="74">
        <v>25934</v>
      </c>
      <c r="H370" s="73" t="s">
        <v>6792</v>
      </c>
      <c r="I370" s="87"/>
      <c r="J370" s="73"/>
      <c r="K370" s="187" t="s">
        <v>15877</v>
      </c>
      <c r="L370" s="187">
        <v>1</v>
      </c>
      <c r="M370" s="75">
        <v>4866.38</v>
      </c>
      <c r="N370" s="75">
        <f t="shared" si="23"/>
        <v>4866.38</v>
      </c>
      <c r="O370" s="75">
        <v>0</v>
      </c>
      <c r="P370" s="75"/>
      <c r="Q370" s="75">
        <v>22803.49</v>
      </c>
      <c r="R370" s="88">
        <v>41</v>
      </c>
      <c r="S370" s="88"/>
      <c r="T370" s="82">
        <v>7</v>
      </c>
      <c r="U370" s="74" t="s">
        <v>6</v>
      </c>
      <c r="V370" s="82"/>
      <c r="W370" s="74" t="s">
        <v>15050</v>
      </c>
    </row>
    <row r="371" spans="1:23" s="76" customFormat="1" ht="25.5" outlineLevel="1" x14ac:dyDescent="0.2">
      <c r="A371" s="71" t="s">
        <v>8</v>
      </c>
      <c r="B371" s="104">
        <f t="shared" si="21"/>
        <v>356</v>
      </c>
      <c r="C371" s="72" t="s">
        <v>7</v>
      </c>
      <c r="D371" s="73" t="s">
        <v>8</v>
      </c>
      <c r="E371" s="73"/>
      <c r="F371" s="73"/>
      <c r="G371" s="74">
        <v>38380</v>
      </c>
      <c r="H371" s="73" t="s">
        <v>6792</v>
      </c>
      <c r="I371" s="87"/>
      <c r="J371" s="77">
        <v>73</v>
      </c>
      <c r="K371" s="187" t="s">
        <v>15877</v>
      </c>
      <c r="L371" s="187">
        <v>1</v>
      </c>
      <c r="M371" s="75">
        <v>301900</v>
      </c>
      <c r="N371" s="75">
        <f t="shared" si="23"/>
        <v>273386.86</v>
      </c>
      <c r="O371" s="75">
        <v>28513.14</v>
      </c>
      <c r="P371" s="75">
        <v>18449.82</v>
      </c>
      <c r="Q371" s="75">
        <v>262090.04</v>
      </c>
      <c r="R371" s="88"/>
      <c r="S371" s="88"/>
      <c r="T371" s="82">
        <v>7</v>
      </c>
      <c r="U371" s="74" t="s">
        <v>6</v>
      </c>
      <c r="V371" s="82"/>
      <c r="W371" s="74" t="s">
        <v>15050</v>
      </c>
    </row>
    <row r="372" spans="1:23" s="76" customFormat="1" ht="25.5" outlineLevel="1" x14ac:dyDescent="0.2">
      <c r="A372" s="71">
        <v>64040</v>
      </c>
      <c r="B372" s="104">
        <f t="shared" si="21"/>
        <v>357</v>
      </c>
      <c r="C372" s="72" t="s">
        <v>15119</v>
      </c>
      <c r="D372" s="77">
        <v>64040</v>
      </c>
      <c r="E372" s="73"/>
      <c r="F372" s="73"/>
      <c r="G372" s="74">
        <v>29221</v>
      </c>
      <c r="H372" s="73" t="s">
        <v>11635</v>
      </c>
      <c r="I372" s="73"/>
      <c r="J372" s="90">
        <v>8446</v>
      </c>
      <c r="K372" s="187" t="s">
        <v>15877</v>
      </c>
      <c r="L372" s="187">
        <v>1</v>
      </c>
      <c r="M372" s="75"/>
      <c r="N372" s="75">
        <f t="shared" si="23"/>
        <v>0</v>
      </c>
      <c r="O372" s="75">
        <v>0</v>
      </c>
      <c r="P372" s="75"/>
      <c r="Q372" s="75">
        <v>369879</v>
      </c>
      <c r="R372" s="88"/>
      <c r="S372" s="88"/>
      <c r="T372" s="82">
        <v>7</v>
      </c>
      <c r="U372" s="74" t="s">
        <v>6</v>
      </c>
      <c r="V372" s="82"/>
      <c r="W372" s="74" t="s">
        <v>15050</v>
      </c>
    </row>
    <row r="373" spans="1:23" s="76" customFormat="1" ht="25.5" outlineLevel="1" x14ac:dyDescent="0.2">
      <c r="A373" s="71">
        <v>64017</v>
      </c>
      <c r="B373" s="104">
        <f t="shared" si="21"/>
        <v>358</v>
      </c>
      <c r="C373" s="72" t="s">
        <v>6842</v>
      </c>
      <c r="D373" s="77">
        <v>64017</v>
      </c>
      <c r="E373" s="73"/>
      <c r="F373" s="73"/>
      <c r="G373" s="74">
        <v>21551</v>
      </c>
      <c r="H373" s="73" t="s">
        <v>6792</v>
      </c>
      <c r="I373" s="87"/>
      <c r="J373" s="73"/>
      <c r="K373" s="187" t="s">
        <v>15877</v>
      </c>
      <c r="L373" s="187">
        <v>1</v>
      </c>
      <c r="M373" s="75">
        <v>538.15</v>
      </c>
      <c r="N373" s="75">
        <f t="shared" si="23"/>
        <v>538.15</v>
      </c>
      <c r="O373" s="75">
        <v>0</v>
      </c>
      <c r="P373" s="75"/>
      <c r="Q373" s="75">
        <v>2521.73</v>
      </c>
      <c r="R373" s="88">
        <v>41</v>
      </c>
      <c r="S373" s="88"/>
      <c r="T373" s="82">
        <v>7</v>
      </c>
      <c r="U373" s="74" t="s">
        <v>6</v>
      </c>
      <c r="V373" s="82"/>
      <c r="W373" s="74" t="s">
        <v>15050</v>
      </c>
    </row>
    <row r="374" spans="1:23" s="76" customFormat="1" ht="25.5" outlineLevel="1" x14ac:dyDescent="0.2">
      <c r="A374" s="71">
        <v>15226</v>
      </c>
      <c r="B374" s="104">
        <f t="shared" si="21"/>
        <v>359</v>
      </c>
      <c r="C374" s="72" t="s">
        <v>6841</v>
      </c>
      <c r="D374" s="77">
        <v>15226</v>
      </c>
      <c r="E374" s="73"/>
      <c r="F374" s="73"/>
      <c r="G374" s="74">
        <v>17899</v>
      </c>
      <c r="H374" s="73" t="s">
        <v>6792</v>
      </c>
      <c r="I374" s="87"/>
      <c r="J374" s="73"/>
      <c r="K374" s="187" t="s">
        <v>15877</v>
      </c>
      <c r="L374" s="187">
        <v>1</v>
      </c>
      <c r="M374" s="75">
        <v>2384.33</v>
      </c>
      <c r="N374" s="75">
        <f t="shared" si="23"/>
        <v>2384.33</v>
      </c>
      <c r="O374" s="75">
        <v>0</v>
      </c>
      <c r="P374" s="75"/>
      <c r="Q374" s="75">
        <v>11051.66</v>
      </c>
      <c r="R374" s="88">
        <v>41</v>
      </c>
      <c r="S374" s="88"/>
      <c r="T374" s="82">
        <v>7</v>
      </c>
      <c r="U374" s="74" t="s">
        <v>6</v>
      </c>
      <c r="V374" s="82"/>
      <c r="W374" s="74" t="s">
        <v>15050</v>
      </c>
    </row>
    <row r="375" spans="1:23" s="76" customFormat="1" ht="25.5" outlineLevel="1" x14ac:dyDescent="0.2">
      <c r="A375" s="71">
        <v>15225</v>
      </c>
      <c r="B375" s="104">
        <f t="shared" si="21"/>
        <v>360</v>
      </c>
      <c r="C375" s="72" t="s">
        <v>6840</v>
      </c>
      <c r="D375" s="77">
        <v>15225</v>
      </c>
      <c r="E375" s="73"/>
      <c r="F375" s="73"/>
      <c r="G375" s="74">
        <v>17899</v>
      </c>
      <c r="H375" s="73" t="s">
        <v>6792</v>
      </c>
      <c r="I375" s="87"/>
      <c r="J375" s="73"/>
      <c r="K375" s="187" t="s">
        <v>15877</v>
      </c>
      <c r="L375" s="187">
        <v>1</v>
      </c>
      <c r="M375" s="75">
        <v>2532.59</v>
      </c>
      <c r="N375" s="75">
        <f t="shared" si="23"/>
        <v>2532.59</v>
      </c>
      <c r="O375" s="75">
        <v>0</v>
      </c>
      <c r="P375" s="75"/>
      <c r="Q375" s="75">
        <v>11867.53</v>
      </c>
      <c r="R375" s="88">
        <v>41</v>
      </c>
      <c r="S375" s="88"/>
      <c r="T375" s="82">
        <v>7</v>
      </c>
      <c r="U375" s="74" t="s">
        <v>6</v>
      </c>
      <c r="V375" s="82"/>
      <c r="W375" s="74" t="s">
        <v>15050</v>
      </c>
    </row>
    <row r="376" spans="1:23" s="76" customFormat="1" ht="25.5" outlineLevel="1" x14ac:dyDescent="0.2">
      <c r="A376" s="71">
        <v>15290</v>
      </c>
      <c r="B376" s="104">
        <f t="shared" si="21"/>
        <v>361</v>
      </c>
      <c r="C376" s="72" t="s">
        <v>15120</v>
      </c>
      <c r="D376" s="77">
        <v>15290</v>
      </c>
      <c r="E376" s="73"/>
      <c r="F376" s="73"/>
      <c r="G376" s="74">
        <v>30621</v>
      </c>
      <c r="H376" s="73" t="s">
        <v>11635</v>
      </c>
      <c r="I376" s="73"/>
      <c r="J376" s="77">
        <v>38055</v>
      </c>
      <c r="K376" s="187" t="s">
        <v>15877</v>
      </c>
      <c r="L376" s="187">
        <v>1</v>
      </c>
      <c r="M376" s="75"/>
      <c r="N376" s="75">
        <f t="shared" si="23"/>
        <v>0</v>
      </c>
      <c r="O376" s="75">
        <v>0</v>
      </c>
      <c r="P376" s="75"/>
      <c r="Q376" s="75">
        <v>369879</v>
      </c>
      <c r="R376" s="73"/>
      <c r="S376" s="88"/>
      <c r="T376" s="82">
        <v>7</v>
      </c>
      <c r="U376" s="74" t="s">
        <v>6</v>
      </c>
      <c r="V376" s="82"/>
      <c r="W376" s="74" t="s">
        <v>15050</v>
      </c>
    </row>
    <row r="377" spans="1:23" s="76" customFormat="1" ht="25.5" outlineLevel="1" x14ac:dyDescent="0.2">
      <c r="A377" s="71">
        <v>15242</v>
      </c>
      <c r="B377" s="104">
        <f t="shared" si="21"/>
        <v>362</v>
      </c>
      <c r="C377" s="72" t="s">
        <v>15121</v>
      </c>
      <c r="D377" s="77">
        <v>15242</v>
      </c>
      <c r="E377" s="73"/>
      <c r="F377" s="73"/>
      <c r="G377" s="74">
        <v>28095</v>
      </c>
      <c r="H377" s="73" t="s">
        <v>11635</v>
      </c>
      <c r="I377" s="73"/>
      <c r="J377" s="90">
        <v>6558</v>
      </c>
      <c r="K377" s="187" t="s">
        <v>15877</v>
      </c>
      <c r="L377" s="187">
        <v>1</v>
      </c>
      <c r="M377" s="75"/>
      <c r="N377" s="75">
        <f t="shared" si="23"/>
        <v>0</v>
      </c>
      <c r="O377" s="75">
        <v>0</v>
      </c>
      <c r="P377" s="75"/>
      <c r="Q377" s="75">
        <v>369879</v>
      </c>
      <c r="R377" s="73"/>
      <c r="S377" s="88"/>
      <c r="T377" s="82">
        <v>7</v>
      </c>
      <c r="U377" s="74" t="s">
        <v>6</v>
      </c>
      <c r="V377" s="82"/>
      <c r="W377" s="74" t="s">
        <v>15050</v>
      </c>
    </row>
    <row r="378" spans="1:23" s="76" customFormat="1" ht="25.5" outlineLevel="1" x14ac:dyDescent="0.2">
      <c r="A378" s="71" t="s">
        <v>15122</v>
      </c>
      <c r="B378" s="104">
        <f t="shared" si="21"/>
        <v>363</v>
      </c>
      <c r="C378" s="72" t="s">
        <v>15121</v>
      </c>
      <c r="D378" s="73" t="s">
        <v>15122</v>
      </c>
      <c r="E378" s="73"/>
      <c r="F378" s="73"/>
      <c r="G378" s="74">
        <v>38169</v>
      </c>
      <c r="H378" s="73" t="s">
        <v>11635</v>
      </c>
      <c r="I378" s="73"/>
      <c r="J378" s="77">
        <v>74813</v>
      </c>
      <c r="K378" s="187" t="s">
        <v>15877</v>
      </c>
      <c r="L378" s="187">
        <v>1</v>
      </c>
      <c r="M378" s="75"/>
      <c r="N378" s="75">
        <f t="shared" si="23"/>
        <v>0</v>
      </c>
      <c r="O378" s="75">
        <v>0</v>
      </c>
      <c r="P378" s="75"/>
      <c r="Q378" s="75">
        <v>369879</v>
      </c>
      <c r="R378" s="73"/>
      <c r="S378" s="88"/>
      <c r="T378" s="82">
        <v>7</v>
      </c>
      <c r="U378" s="74" t="s">
        <v>6</v>
      </c>
      <c r="V378" s="82"/>
      <c r="W378" s="74" t="s">
        <v>15050</v>
      </c>
    </row>
    <row r="379" spans="1:23" s="76" customFormat="1" ht="25.5" outlineLevel="1" x14ac:dyDescent="0.2">
      <c r="A379" s="71">
        <v>64024</v>
      </c>
      <c r="B379" s="104">
        <f t="shared" si="21"/>
        <v>364</v>
      </c>
      <c r="C379" s="72" t="s">
        <v>6839</v>
      </c>
      <c r="D379" s="77">
        <v>64024</v>
      </c>
      <c r="E379" s="73"/>
      <c r="F379" s="73"/>
      <c r="G379" s="74">
        <v>31026</v>
      </c>
      <c r="H379" s="73" t="s">
        <v>6792</v>
      </c>
      <c r="I379" s="87"/>
      <c r="J379" s="89">
        <v>575</v>
      </c>
      <c r="K379" s="187" t="s">
        <v>15877</v>
      </c>
      <c r="L379" s="187">
        <v>1</v>
      </c>
      <c r="M379" s="75">
        <v>3081.89</v>
      </c>
      <c r="N379" s="75">
        <f t="shared" si="23"/>
        <v>3081.89</v>
      </c>
      <c r="O379" s="75">
        <v>0</v>
      </c>
      <c r="P379" s="75"/>
      <c r="Q379" s="75">
        <v>14441.51</v>
      </c>
      <c r="R379" s="88">
        <v>43</v>
      </c>
      <c r="S379" s="88"/>
      <c r="T379" s="82">
        <v>7</v>
      </c>
      <c r="U379" s="74" t="s">
        <v>6</v>
      </c>
      <c r="V379" s="82"/>
      <c r="W379" s="74" t="s">
        <v>15050</v>
      </c>
    </row>
    <row r="380" spans="1:23" s="65" customFormat="1" ht="27" x14ac:dyDescent="0.2">
      <c r="A380" s="78"/>
      <c r="B380" s="103"/>
      <c r="C380" s="80" t="s">
        <v>6712</v>
      </c>
      <c r="D380" s="80"/>
      <c r="E380" s="80"/>
      <c r="F380" s="80"/>
      <c r="G380" s="81"/>
      <c r="H380" s="80"/>
      <c r="I380" s="86"/>
      <c r="J380" s="80"/>
      <c r="K380" s="80"/>
      <c r="L380" s="80"/>
      <c r="M380" s="63">
        <f>SUM(M381:M385)</f>
        <v>175727</v>
      </c>
      <c r="N380" s="63">
        <f t="shared" ref="N380:Q380" si="24">SUM(N381:N385)</f>
        <v>175727</v>
      </c>
      <c r="O380" s="63">
        <f t="shared" si="24"/>
        <v>0</v>
      </c>
      <c r="P380" s="63">
        <f t="shared" si="24"/>
        <v>0</v>
      </c>
      <c r="Q380" s="63">
        <f t="shared" si="24"/>
        <v>129536.14</v>
      </c>
      <c r="R380" s="62"/>
      <c r="S380" s="82"/>
      <c r="T380" s="82">
        <v>7</v>
      </c>
      <c r="U380" s="81"/>
      <c r="V380" s="82"/>
      <c r="W380" s="81"/>
    </row>
    <row r="381" spans="1:23" s="76" customFormat="1" ht="25.5" outlineLevel="1" x14ac:dyDescent="0.2">
      <c r="A381" s="71" t="s">
        <v>6837</v>
      </c>
      <c r="B381" s="104">
        <f>B379+1</f>
        <v>365</v>
      </c>
      <c r="C381" s="72" t="s">
        <v>6838</v>
      </c>
      <c r="D381" s="73" t="s">
        <v>6837</v>
      </c>
      <c r="E381" s="73"/>
      <c r="F381" s="73"/>
      <c r="G381" s="74">
        <v>38044</v>
      </c>
      <c r="H381" s="73" t="s">
        <v>11635</v>
      </c>
      <c r="I381" s="73"/>
      <c r="J381" s="73"/>
      <c r="K381" s="187" t="s">
        <v>15877</v>
      </c>
      <c r="L381" s="187">
        <v>1</v>
      </c>
      <c r="M381" s="75">
        <v>11246</v>
      </c>
      <c r="N381" s="75">
        <f t="shared" ref="N381:N385" si="25">M381-O381</f>
        <v>11246</v>
      </c>
      <c r="O381" s="75">
        <v>0</v>
      </c>
      <c r="P381" s="75"/>
      <c r="Q381" s="75">
        <v>11073.43</v>
      </c>
      <c r="R381" s="88">
        <v>44</v>
      </c>
      <c r="S381" s="88"/>
      <c r="T381" s="82">
        <v>7</v>
      </c>
      <c r="U381" s="74" t="s">
        <v>6</v>
      </c>
      <c r="V381" s="82"/>
      <c r="W381" s="74" t="s">
        <v>15050</v>
      </c>
    </row>
    <row r="382" spans="1:23" s="76" customFormat="1" ht="38.25" outlineLevel="1" x14ac:dyDescent="0.2">
      <c r="A382" s="71" t="s">
        <v>6835</v>
      </c>
      <c r="B382" s="104">
        <f t="shared" si="21"/>
        <v>366</v>
      </c>
      <c r="C382" s="72" t="s">
        <v>6836</v>
      </c>
      <c r="D382" s="73" t="s">
        <v>6835</v>
      </c>
      <c r="E382" s="73"/>
      <c r="F382" s="73"/>
      <c r="G382" s="74">
        <v>39241</v>
      </c>
      <c r="H382" s="73" t="s">
        <v>15118</v>
      </c>
      <c r="I382" s="87"/>
      <c r="J382" s="73"/>
      <c r="K382" s="187" t="s">
        <v>15877</v>
      </c>
      <c r="L382" s="187">
        <v>1</v>
      </c>
      <c r="M382" s="75">
        <v>23730</v>
      </c>
      <c r="N382" s="75">
        <f t="shared" si="25"/>
        <v>23730</v>
      </c>
      <c r="O382" s="75">
        <v>0</v>
      </c>
      <c r="P382" s="75"/>
      <c r="Q382" s="75">
        <v>16501.439999999999</v>
      </c>
      <c r="R382" s="88">
        <v>44</v>
      </c>
      <c r="S382" s="88"/>
      <c r="T382" s="82">
        <v>7</v>
      </c>
      <c r="U382" s="74" t="s">
        <v>6</v>
      </c>
      <c r="V382" s="82"/>
      <c r="W382" s="74" t="s">
        <v>15050</v>
      </c>
    </row>
    <row r="383" spans="1:23" s="76" customFormat="1" ht="25.5" outlineLevel="1" x14ac:dyDescent="0.2">
      <c r="A383" s="71">
        <v>79</v>
      </c>
      <c r="B383" s="104">
        <f t="shared" si="21"/>
        <v>367</v>
      </c>
      <c r="C383" s="72" t="s">
        <v>6834</v>
      </c>
      <c r="D383" s="77">
        <v>79</v>
      </c>
      <c r="E383" s="73"/>
      <c r="F383" s="73"/>
      <c r="G383" s="74">
        <v>37377</v>
      </c>
      <c r="H383" s="73" t="s">
        <v>6792</v>
      </c>
      <c r="I383" s="87"/>
      <c r="J383" s="73"/>
      <c r="K383" s="187" t="s">
        <v>15877</v>
      </c>
      <c r="L383" s="187">
        <v>1</v>
      </c>
      <c r="M383" s="75">
        <v>27500</v>
      </c>
      <c r="N383" s="75">
        <f t="shared" si="25"/>
        <v>27500</v>
      </c>
      <c r="O383" s="75">
        <v>0</v>
      </c>
      <c r="P383" s="75"/>
      <c r="Q383" s="75">
        <v>35995.879999999997</v>
      </c>
      <c r="R383" s="88">
        <v>44</v>
      </c>
      <c r="S383" s="88"/>
      <c r="T383" s="82">
        <v>7</v>
      </c>
      <c r="U383" s="74" t="s">
        <v>6</v>
      </c>
      <c r="V383" s="82"/>
      <c r="W383" s="74" t="s">
        <v>15050</v>
      </c>
    </row>
    <row r="384" spans="1:23" s="76" customFormat="1" ht="38.25" outlineLevel="1" x14ac:dyDescent="0.2">
      <c r="A384" s="71" t="s">
        <v>6833</v>
      </c>
      <c r="B384" s="104">
        <f t="shared" si="21"/>
        <v>368</v>
      </c>
      <c r="C384" s="72" t="s">
        <v>6834</v>
      </c>
      <c r="D384" s="73" t="s">
        <v>6833</v>
      </c>
      <c r="E384" s="73" t="s">
        <v>15124</v>
      </c>
      <c r="F384" s="73"/>
      <c r="G384" s="74">
        <v>38562</v>
      </c>
      <c r="H384" s="73" t="s">
        <v>6792</v>
      </c>
      <c r="I384" s="87"/>
      <c r="J384" s="73" t="s">
        <v>15123</v>
      </c>
      <c r="K384" s="187" t="s">
        <v>15877</v>
      </c>
      <c r="L384" s="187">
        <v>1</v>
      </c>
      <c r="M384" s="75">
        <v>69561</v>
      </c>
      <c r="N384" s="75">
        <f t="shared" si="25"/>
        <v>69561</v>
      </c>
      <c r="O384" s="75">
        <v>0</v>
      </c>
      <c r="P384" s="75"/>
      <c r="Q384" s="75">
        <v>35995.879999999997</v>
      </c>
      <c r="R384" s="88">
        <v>44</v>
      </c>
      <c r="S384" s="88"/>
      <c r="T384" s="82">
        <v>7</v>
      </c>
      <c r="U384" s="74" t="s">
        <v>6</v>
      </c>
      <c r="V384" s="82"/>
      <c r="W384" s="74" t="s">
        <v>15050</v>
      </c>
    </row>
    <row r="385" spans="1:23" s="76" customFormat="1" ht="25.5" outlineLevel="1" collapsed="1" x14ac:dyDescent="0.2">
      <c r="A385" s="71" t="s">
        <v>6831</v>
      </c>
      <c r="B385" s="104">
        <f t="shared" si="21"/>
        <v>369</v>
      </c>
      <c r="C385" s="72" t="s">
        <v>6832</v>
      </c>
      <c r="D385" s="73" t="s">
        <v>6831</v>
      </c>
      <c r="E385" s="73"/>
      <c r="F385" s="73"/>
      <c r="G385" s="74">
        <v>41184</v>
      </c>
      <c r="H385" s="73" t="s">
        <v>6792</v>
      </c>
      <c r="I385" s="87"/>
      <c r="J385" s="77">
        <v>9322278414</v>
      </c>
      <c r="K385" s="187" t="s">
        <v>15877</v>
      </c>
      <c r="L385" s="187">
        <v>1</v>
      </c>
      <c r="M385" s="75">
        <v>43690</v>
      </c>
      <c r="N385" s="75">
        <f t="shared" si="25"/>
        <v>43690</v>
      </c>
      <c r="O385" s="75">
        <v>0</v>
      </c>
      <c r="P385" s="75"/>
      <c r="Q385" s="75">
        <v>29969.51</v>
      </c>
      <c r="R385" s="88">
        <v>45</v>
      </c>
      <c r="S385" s="88"/>
      <c r="T385" s="82">
        <v>7</v>
      </c>
      <c r="U385" s="74" t="s">
        <v>6</v>
      </c>
      <c r="V385" s="82"/>
      <c r="W385" s="74" t="s">
        <v>15050</v>
      </c>
    </row>
    <row r="386" spans="1:23" s="65" customFormat="1" ht="13.5" x14ac:dyDescent="0.2">
      <c r="A386" s="78"/>
      <c r="B386" s="103"/>
      <c r="C386" s="80" t="s">
        <v>6830</v>
      </c>
      <c r="D386" s="80"/>
      <c r="E386" s="80"/>
      <c r="F386" s="80"/>
      <c r="G386" s="81"/>
      <c r="H386" s="80"/>
      <c r="I386" s="86"/>
      <c r="J386" s="80"/>
      <c r="K386" s="80"/>
      <c r="L386" s="80"/>
      <c r="M386" s="63">
        <f>SUM(M387:M387)</f>
        <v>32900</v>
      </c>
      <c r="N386" s="63">
        <f t="shared" ref="N386:Q386" si="26">SUM(N387:N387)</f>
        <v>32900</v>
      </c>
      <c r="O386" s="63">
        <f t="shared" si="26"/>
        <v>0</v>
      </c>
      <c r="P386" s="63">
        <f t="shared" si="26"/>
        <v>0</v>
      </c>
      <c r="Q386" s="63">
        <f t="shared" si="26"/>
        <v>8795.93</v>
      </c>
      <c r="R386" s="62"/>
      <c r="S386" s="82"/>
      <c r="T386" s="82">
        <v>7</v>
      </c>
      <c r="U386" s="81"/>
      <c r="V386" s="82"/>
      <c r="W386" s="81"/>
    </row>
    <row r="387" spans="1:23" s="76" customFormat="1" ht="25.5" outlineLevel="1" x14ac:dyDescent="0.2">
      <c r="A387" s="71" t="s">
        <v>6828</v>
      </c>
      <c r="B387" s="104">
        <f>B385+1</f>
        <v>370</v>
      </c>
      <c r="C387" s="72" t="s">
        <v>6829</v>
      </c>
      <c r="D387" s="73" t="s">
        <v>6828</v>
      </c>
      <c r="E387" s="73"/>
      <c r="F387" s="73"/>
      <c r="G387" s="74">
        <v>40387</v>
      </c>
      <c r="H387" s="73" t="s">
        <v>6792</v>
      </c>
      <c r="I387" s="87"/>
      <c r="J387" s="73"/>
      <c r="K387" s="187" t="s">
        <v>15877</v>
      </c>
      <c r="L387" s="187">
        <v>1</v>
      </c>
      <c r="M387" s="75">
        <v>32900</v>
      </c>
      <c r="N387" s="75">
        <f>M387-O387</f>
        <v>32900</v>
      </c>
      <c r="O387" s="75">
        <v>0</v>
      </c>
      <c r="P387" s="75"/>
      <c r="Q387" s="75">
        <v>8795.93</v>
      </c>
      <c r="R387" s="88">
        <v>50</v>
      </c>
      <c r="S387" s="88"/>
      <c r="T387" s="82">
        <v>7</v>
      </c>
      <c r="U387" s="74" t="s">
        <v>6</v>
      </c>
      <c r="V387" s="82"/>
      <c r="W387" s="74" t="s">
        <v>15050</v>
      </c>
    </row>
    <row r="388" spans="1:23" s="65" customFormat="1" ht="13.5" x14ac:dyDescent="0.2">
      <c r="A388" s="78"/>
      <c r="B388" s="103"/>
      <c r="C388" s="80" t="s">
        <v>6827</v>
      </c>
      <c r="D388" s="80"/>
      <c r="E388" s="80"/>
      <c r="F388" s="80"/>
      <c r="G388" s="81"/>
      <c r="H388" s="80"/>
      <c r="I388" s="86"/>
      <c r="J388" s="80"/>
      <c r="K388" s="80"/>
      <c r="L388" s="80"/>
      <c r="M388" s="63">
        <f>SUM(M389:M392)</f>
        <v>46470.869999999995</v>
      </c>
      <c r="N388" s="63">
        <f t="shared" ref="N388:Q388" si="27">SUM(N389:N392)</f>
        <v>46470.869999999995</v>
      </c>
      <c r="O388" s="63">
        <f t="shared" si="27"/>
        <v>0</v>
      </c>
      <c r="P388" s="63">
        <f t="shared" si="27"/>
        <v>0</v>
      </c>
      <c r="Q388" s="63">
        <f t="shared" si="27"/>
        <v>95539.12</v>
      </c>
      <c r="R388" s="82"/>
      <c r="S388" s="82"/>
      <c r="T388" s="82">
        <v>7</v>
      </c>
      <c r="U388" s="81"/>
      <c r="V388" s="82"/>
      <c r="W388" s="81"/>
    </row>
    <row r="389" spans="1:23" s="76" customFormat="1" ht="38.25" outlineLevel="1" x14ac:dyDescent="0.2">
      <c r="A389" s="71">
        <v>15207</v>
      </c>
      <c r="B389" s="104">
        <f>B387+1</f>
        <v>371</v>
      </c>
      <c r="C389" s="72" t="s">
        <v>6826</v>
      </c>
      <c r="D389" s="77">
        <v>15207</v>
      </c>
      <c r="E389" s="73"/>
      <c r="F389" s="73"/>
      <c r="G389" s="74">
        <v>22282</v>
      </c>
      <c r="H389" s="73" t="s">
        <v>6792</v>
      </c>
      <c r="I389" s="87"/>
      <c r="J389" s="77">
        <v>1863</v>
      </c>
      <c r="K389" s="187" t="s">
        <v>15877</v>
      </c>
      <c r="L389" s="187">
        <v>1</v>
      </c>
      <c r="M389" s="75">
        <v>9884.16</v>
      </c>
      <c r="N389" s="75">
        <f>M389-O389</f>
        <v>9884.16</v>
      </c>
      <c r="O389" s="75">
        <v>0</v>
      </c>
      <c r="P389" s="75"/>
      <c r="Q389" s="75">
        <v>30066.21</v>
      </c>
      <c r="R389" s="88">
        <v>51</v>
      </c>
      <c r="S389" s="88"/>
      <c r="T389" s="82">
        <v>7</v>
      </c>
      <c r="U389" s="74" t="s">
        <v>6</v>
      </c>
      <c r="V389" s="82"/>
      <c r="W389" s="74" t="s">
        <v>15050</v>
      </c>
    </row>
    <row r="390" spans="1:23" s="76" customFormat="1" ht="25.5" outlineLevel="1" x14ac:dyDescent="0.2">
      <c r="A390" s="71">
        <v>64039</v>
      </c>
      <c r="B390" s="104">
        <f t="shared" ref="B390:B392" si="28">B389+1</f>
        <v>372</v>
      </c>
      <c r="C390" s="72" t="s">
        <v>6825</v>
      </c>
      <c r="D390" s="77">
        <v>64039</v>
      </c>
      <c r="E390" s="73"/>
      <c r="F390" s="73"/>
      <c r="G390" s="74">
        <v>28856</v>
      </c>
      <c r="H390" s="73" t="s">
        <v>6792</v>
      </c>
      <c r="I390" s="87"/>
      <c r="J390" s="77">
        <v>177</v>
      </c>
      <c r="K390" s="187" t="s">
        <v>15877</v>
      </c>
      <c r="L390" s="187">
        <v>1</v>
      </c>
      <c r="M390" s="75">
        <v>3854.82</v>
      </c>
      <c r="N390" s="75">
        <f>M390-O390</f>
        <v>3854.82</v>
      </c>
      <c r="O390" s="75">
        <v>0</v>
      </c>
      <c r="P390" s="75"/>
      <c r="Q390" s="75">
        <v>23451.63</v>
      </c>
      <c r="R390" s="88">
        <v>51</v>
      </c>
      <c r="S390" s="88"/>
      <c r="T390" s="82">
        <v>7</v>
      </c>
      <c r="U390" s="74" t="s">
        <v>6</v>
      </c>
      <c r="V390" s="82"/>
      <c r="W390" s="74" t="s">
        <v>15050</v>
      </c>
    </row>
    <row r="391" spans="1:23" s="76" customFormat="1" ht="25.5" outlineLevel="1" x14ac:dyDescent="0.2">
      <c r="A391" s="71" t="s">
        <v>6823</v>
      </c>
      <c r="B391" s="104">
        <f t="shared" si="28"/>
        <v>373</v>
      </c>
      <c r="C391" s="72" t="s">
        <v>6824</v>
      </c>
      <c r="D391" s="73" t="s">
        <v>6823</v>
      </c>
      <c r="E391" s="73"/>
      <c r="F391" s="73"/>
      <c r="G391" s="74">
        <v>39241</v>
      </c>
      <c r="H391" s="73" t="s">
        <v>15117</v>
      </c>
      <c r="I391" s="87"/>
      <c r="J391" s="73"/>
      <c r="K391" s="187" t="s">
        <v>15877</v>
      </c>
      <c r="L391" s="187">
        <v>1</v>
      </c>
      <c r="M391" s="75">
        <v>29380</v>
      </c>
      <c r="N391" s="75">
        <f>M391-O391</f>
        <v>29380</v>
      </c>
      <c r="O391" s="75">
        <v>0</v>
      </c>
      <c r="P391" s="75"/>
      <c r="Q391" s="75">
        <v>21629.33</v>
      </c>
      <c r="R391" s="88">
        <v>51</v>
      </c>
      <c r="S391" s="88"/>
      <c r="T391" s="82">
        <v>7</v>
      </c>
      <c r="U391" s="74" t="s">
        <v>6</v>
      </c>
      <c r="V391" s="82"/>
      <c r="W391" s="74" t="s">
        <v>15050</v>
      </c>
    </row>
    <row r="392" spans="1:23" s="76" customFormat="1" ht="25.5" outlineLevel="1" collapsed="1" x14ac:dyDescent="0.2">
      <c r="A392" s="71">
        <v>64091</v>
      </c>
      <c r="B392" s="104">
        <f t="shared" si="28"/>
        <v>374</v>
      </c>
      <c r="C392" s="72" t="s">
        <v>6822</v>
      </c>
      <c r="D392" s="77">
        <v>64091</v>
      </c>
      <c r="E392" s="73"/>
      <c r="F392" s="73"/>
      <c r="G392" s="74">
        <v>31048</v>
      </c>
      <c r="H392" s="73" t="s">
        <v>6792</v>
      </c>
      <c r="I392" s="87"/>
      <c r="J392" s="73"/>
      <c r="K392" s="187" t="s">
        <v>15877</v>
      </c>
      <c r="L392" s="187">
        <v>1</v>
      </c>
      <c r="M392" s="75">
        <v>3351.89</v>
      </c>
      <c r="N392" s="75">
        <f>M392-O392</f>
        <v>3351.89</v>
      </c>
      <c r="O392" s="75">
        <v>0</v>
      </c>
      <c r="P392" s="75"/>
      <c r="Q392" s="75">
        <v>20391.95</v>
      </c>
      <c r="R392" s="88">
        <v>51</v>
      </c>
      <c r="S392" s="88"/>
      <c r="T392" s="82">
        <v>7</v>
      </c>
      <c r="U392" s="74" t="s">
        <v>6</v>
      </c>
      <c r="V392" s="82"/>
      <c r="W392" s="74" t="s">
        <v>15050</v>
      </c>
    </row>
    <row r="393" spans="1:23" s="65" customFormat="1" ht="13.5" x14ac:dyDescent="0.2">
      <c r="A393" s="78"/>
      <c r="B393" s="103"/>
      <c r="C393" s="80" t="s">
        <v>6709</v>
      </c>
      <c r="D393" s="80"/>
      <c r="E393" s="80"/>
      <c r="F393" s="80"/>
      <c r="G393" s="81"/>
      <c r="H393" s="80"/>
      <c r="I393" s="86"/>
      <c r="J393" s="80"/>
      <c r="K393" s="80"/>
      <c r="L393" s="80"/>
      <c r="M393" s="63">
        <f>SUM(M394:M395)</f>
        <v>194881.36</v>
      </c>
      <c r="N393" s="63">
        <f t="shared" ref="N393:Q393" si="29">SUM(N394:N395)</f>
        <v>194881.36</v>
      </c>
      <c r="O393" s="63">
        <f t="shared" si="29"/>
        <v>0</v>
      </c>
      <c r="P393" s="63">
        <f t="shared" si="29"/>
        <v>0</v>
      </c>
      <c r="Q393" s="63">
        <f t="shared" si="29"/>
        <v>141355.68</v>
      </c>
      <c r="R393" s="82"/>
      <c r="S393" s="82"/>
      <c r="T393" s="82">
        <v>7</v>
      </c>
      <c r="U393" s="74"/>
      <c r="V393" s="82"/>
      <c r="W393" s="74"/>
    </row>
    <row r="394" spans="1:23" s="76" customFormat="1" ht="25.5" outlineLevel="1" x14ac:dyDescent="0.2">
      <c r="A394" s="71" t="s">
        <v>6820</v>
      </c>
      <c r="B394" s="104">
        <f>B392+1</f>
        <v>375</v>
      </c>
      <c r="C394" s="72" t="s">
        <v>6821</v>
      </c>
      <c r="D394" s="73" t="s">
        <v>6820</v>
      </c>
      <c r="E394" s="73"/>
      <c r="F394" s="73"/>
      <c r="G394" s="74">
        <v>41166</v>
      </c>
      <c r="H394" s="73" t="s">
        <v>15065</v>
      </c>
      <c r="I394" s="87"/>
      <c r="J394" s="77">
        <v>1181233</v>
      </c>
      <c r="K394" s="187" t="s">
        <v>15877</v>
      </c>
      <c r="L394" s="187">
        <v>1</v>
      </c>
      <c r="M394" s="75">
        <v>122881.36</v>
      </c>
      <c r="N394" s="75">
        <f>M394-O394</f>
        <v>122881.36</v>
      </c>
      <c r="O394" s="75">
        <v>0</v>
      </c>
      <c r="P394" s="75"/>
      <c r="Q394" s="75">
        <v>79610.94</v>
      </c>
      <c r="R394" s="88">
        <v>50</v>
      </c>
      <c r="S394" s="88"/>
      <c r="T394" s="82">
        <v>7</v>
      </c>
      <c r="U394" s="74" t="s">
        <v>6</v>
      </c>
      <c r="V394" s="82"/>
      <c r="W394" s="74" t="s">
        <v>15050</v>
      </c>
    </row>
    <row r="395" spans="1:23" s="76" customFormat="1" ht="25.5" outlineLevel="1" x14ac:dyDescent="0.2">
      <c r="A395" s="71" t="s">
        <v>6818</v>
      </c>
      <c r="B395" s="104">
        <f t="shared" ref="B395" si="30">B394+1</f>
        <v>376</v>
      </c>
      <c r="C395" s="72" t="s">
        <v>6819</v>
      </c>
      <c r="D395" s="73" t="s">
        <v>6818</v>
      </c>
      <c r="E395" s="73"/>
      <c r="F395" s="73"/>
      <c r="G395" s="74">
        <v>39241</v>
      </c>
      <c r="H395" s="73" t="s">
        <v>15117</v>
      </c>
      <c r="I395" s="87"/>
      <c r="J395" s="73"/>
      <c r="K395" s="187" t="s">
        <v>15877</v>
      </c>
      <c r="L395" s="187">
        <v>1</v>
      </c>
      <c r="M395" s="75">
        <v>72000</v>
      </c>
      <c r="N395" s="75">
        <f>M395-O395</f>
        <v>72000</v>
      </c>
      <c r="O395" s="75">
        <v>0</v>
      </c>
      <c r="P395" s="75"/>
      <c r="Q395" s="75">
        <v>61744.74</v>
      </c>
      <c r="R395" s="88">
        <v>52</v>
      </c>
      <c r="S395" s="88"/>
      <c r="T395" s="82">
        <v>7</v>
      </c>
      <c r="U395" s="74" t="s">
        <v>6</v>
      </c>
      <c r="V395" s="82"/>
      <c r="W395" s="74" t="s">
        <v>15050</v>
      </c>
    </row>
    <row r="396" spans="1:23" s="65" customFormat="1" ht="13.5" x14ac:dyDescent="0.2">
      <c r="A396" s="78"/>
      <c r="B396" s="103"/>
      <c r="C396" s="80" t="s">
        <v>6706</v>
      </c>
      <c r="D396" s="80"/>
      <c r="E396" s="80"/>
      <c r="F396" s="80"/>
      <c r="G396" s="81"/>
      <c r="H396" s="80"/>
      <c r="I396" s="86"/>
      <c r="J396" s="80"/>
      <c r="K396" s="80"/>
      <c r="L396" s="80"/>
      <c r="M396" s="63">
        <f>SUM(M397:M413)</f>
        <v>472012.35000000003</v>
      </c>
      <c r="N396" s="63">
        <f t="shared" ref="N396:Q396" si="31">SUM(N397:N413)</f>
        <v>427128.6</v>
      </c>
      <c r="O396" s="63">
        <f t="shared" si="31"/>
        <v>44883.75</v>
      </c>
      <c r="P396" s="63">
        <f t="shared" si="31"/>
        <v>24753.21</v>
      </c>
      <c r="Q396" s="63">
        <f t="shared" si="31"/>
        <v>485781.1</v>
      </c>
      <c r="R396" s="82"/>
      <c r="S396" s="82"/>
      <c r="T396" s="82">
        <v>7</v>
      </c>
      <c r="U396" s="74"/>
      <c r="V396" s="82"/>
      <c r="W396" s="74"/>
    </row>
    <row r="397" spans="1:23" s="76" customFormat="1" ht="25.5" outlineLevel="1" x14ac:dyDescent="0.2">
      <c r="A397" s="71" t="s">
        <v>6816</v>
      </c>
      <c r="B397" s="104">
        <f>B395+1</f>
        <v>377</v>
      </c>
      <c r="C397" s="72" t="s">
        <v>6817</v>
      </c>
      <c r="D397" s="73" t="s">
        <v>6816</v>
      </c>
      <c r="E397" s="73"/>
      <c r="F397" s="73"/>
      <c r="G397" s="74">
        <v>38139</v>
      </c>
      <c r="H397" s="73" t="s">
        <v>6792</v>
      </c>
      <c r="I397" s="87"/>
      <c r="J397" s="77">
        <v>55666</v>
      </c>
      <c r="K397" s="187" t="s">
        <v>15877</v>
      </c>
      <c r="L397" s="187">
        <v>1</v>
      </c>
      <c r="M397" s="75">
        <v>68199.149999999994</v>
      </c>
      <c r="N397" s="75">
        <f t="shared" ref="N397:N413" si="32">M397-O397</f>
        <v>67440.739999999991</v>
      </c>
      <c r="O397" s="75">
        <v>758.41</v>
      </c>
      <c r="P397" s="75"/>
      <c r="Q397" s="75">
        <v>60120.74</v>
      </c>
      <c r="R397" s="88">
        <v>56</v>
      </c>
      <c r="S397" s="88"/>
      <c r="T397" s="82">
        <v>7</v>
      </c>
      <c r="U397" s="74" t="s">
        <v>6</v>
      </c>
      <c r="V397" s="82"/>
      <c r="W397" s="74" t="s">
        <v>15050</v>
      </c>
    </row>
    <row r="398" spans="1:23" s="76" customFormat="1" ht="51" outlineLevel="1" x14ac:dyDescent="0.2">
      <c r="A398" s="71" t="s">
        <v>6795</v>
      </c>
      <c r="B398" s="104">
        <f>B397+1</f>
        <v>378</v>
      </c>
      <c r="C398" s="72" t="s">
        <v>6796</v>
      </c>
      <c r="D398" s="73" t="s">
        <v>6795</v>
      </c>
      <c r="E398" s="73"/>
      <c r="F398" s="73"/>
      <c r="G398" s="74">
        <v>41936</v>
      </c>
      <c r="H398" s="73" t="s">
        <v>11482</v>
      </c>
      <c r="I398" s="87" t="s">
        <v>11628</v>
      </c>
      <c r="J398" s="77">
        <v>3050705126</v>
      </c>
      <c r="K398" s="187" t="s">
        <v>15877</v>
      </c>
      <c r="L398" s="187">
        <v>1</v>
      </c>
      <c r="M398" s="75">
        <v>70270</v>
      </c>
      <c r="N398" s="75">
        <f>M398-O398</f>
        <v>70270</v>
      </c>
      <c r="O398" s="75">
        <f>VLOOKUP(A398,[1]TDSheet!$A$8:$S$768,17,FALSE)</f>
        <v>0</v>
      </c>
      <c r="P398" s="75"/>
      <c r="Q398" s="75">
        <f>VLOOKUP(A398,[2]движ.ОС!$A$2:$F$567,6,FALSE)</f>
        <v>31274.94</v>
      </c>
      <c r="R398" s="88">
        <v>63</v>
      </c>
      <c r="S398" s="88"/>
      <c r="T398" s="82">
        <v>7</v>
      </c>
      <c r="U398" s="74" t="s">
        <v>6</v>
      </c>
      <c r="V398" s="82"/>
      <c r="W398" s="73" t="s">
        <v>11628</v>
      </c>
    </row>
    <row r="399" spans="1:23" s="76" customFormat="1" ht="25.5" outlineLevel="1" x14ac:dyDescent="0.2">
      <c r="A399" s="71">
        <v>15211</v>
      </c>
      <c r="B399" s="104">
        <f t="shared" ref="B399:B402" si="33">B398+1</f>
        <v>379</v>
      </c>
      <c r="C399" s="72" t="s">
        <v>6815</v>
      </c>
      <c r="D399" s="77">
        <v>15211</v>
      </c>
      <c r="E399" s="73"/>
      <c r="F399" s="73"/>
      <c r="G399" s="74">
        <v>24473</v>
      </c>
      <c r="H399" s="73" t="s">
        <v>6792</v>
      </c>
      <c r="I399" s="87"/>
      <c r="J399" s="73"/>
      <c r="K399" s="187" t="s">
        <v>15877</v>
      </c>
      <c r="L399" s="187">
        <v>1</v>
      </c>
      <c r="M399" s="75">
        <v>13047.09</v>
      </c>
      <c r="N399" s="75">
        <f t="shared" si="32"/>
        <v>13047.09</v>
      </c>
      <c r="O399" s="75">
        <v>0</v>
      </c>
      <c r="P399" s="75"/>
      <c r="Q399" s="75">
        <v>79374.8</v>
      </c>
      <c r="R399" s="88">
        <v>57</v>
      </c>
      <c r="S399" s="88"/>
      <c r="T399" s="82">
        <v>7</v>
      </c>
      <c r="U399" s="74" t="s">
        <v>6</v>
      </c>
      <c r="V399" s="82"/>
      <c r="W399" s="74" t="s">
        <v>15050</v>
      </c>
    </row>
    <row r="400" spans="1:23" s="76" customFormat="1" ht="25.5" outlineLevel="1" x14ac:dyDescent="0.2">
      <c r="A400" s="71" t="s">
        <v>15892</v>
      </c>
      <c r="B400" s="104">
        <f t="shared" si="33"/>
        <v>380</v>
      </c>
      <c r="C400" s="72" t="s">
        <v>15893</v>
      </c>
      <c r="D400" s="73" t="s">
        <v>15892</v>
      </c>
      <c r="E400" s="73"/>
      <c r="F400" s="73"/>
      <c r="G400" s="74">
        <v>38534</v>
      </c>
      <c r="H400" s="73" t="s">
        <v>6792</v>
      </c>
      <c r="I400" s="75" t="e">
        <f t="shared" ref="I400" si="34">H400-J400</f>
        <v>#VALUE!</v>
      </c>
      <c r="J400" s="73"/>
      <c r="K400" s="187" t="s">
        <v>15877</v>
      </c>
      <c r="L400" s="187">
        <v>1</v>
      </c>
      <c r="M400" s="75">
        <v>10005</v>
      </c>
      <c r="N400" s="75">
        <f t="shared" si="32"/>
        <v>356.70999999999913</v>
      </c>
      <c r="O400" s="75">
        <v>9648.2900000000009</v>
      </c>
      <c r="P400" s="88"/>
      <c r="Q400" s="75">
        <v>9648.2900000000009</v>
      </c>
      <c r="R400" s="82">
        <v>7</v>
      </c>
      <c r="S400" s="74" t="s">
        <v>6</v>
      </c>
      <c r="T400" s="82"/>
      <c r="U400" s="74" t="s">
        <v>6</v>
      </c>
      <c r="W400" s="74" t="s">
        <v>15050</v>
      </c>
    </row>
    <row r="401" spans="1:23" s="76" customFormat="1" ht="25.5" outlineLevel="1" x14ac:dyDescent="0.2">
      <c r="A401" s="71" t="s">
        <v>6813</v>
      </c>
      <c r="B401" s="104">
        <f t="shared" si="33"/>
        <v>381</v>
      </c>
      <c r="C401" s="72" t="s">
        <v>6814</v>
      </c>
      <c r="D401" s="73" t="s">
        <v>6813</v>
      </c>
      <c r="E401" s="73"/>
      <c r="F401" s="73"/>
      <c r="G401" s="74">
        <v>38625</v>
      </c>
      <c r="H401" s="73" t="s">
        <v>6792</v>
      </c>
      <c r="I401" s="87"/>
      <c r="J401" s="93">
        <v>50185</v>
      </c>
      <c r="K401" s="187" t="s">
        <v>15877</v>
      </c>
      <c r="L401" s="187">
        <v>1</v>
      </c>
      <c r="M401" s="75">
        <v>33813.56</v>
      </c>
      <c r="N401" s="75">
        <f t="shared" si="32"/>
        <v>33813.56</v>
      </c>
      <c r="O401" s="75">
        <v>0</v>
      </c>
      <c r="P401" s="75"/>
      <c r="Q401" s="75">
        <v>27494.36</v>
      </c>
      <c r="R401" s="88">
        <v>58</v>
      </c>
      <c r="S401" s="88"/>
      <c r="T401" s="82">
        <v>7</v>
      </c>
      <c r="U401" s="74" t="s">
        <v>6</v>
      </c>
      <c r="V401" s="82"/>
      <c r="W401" s="74" t="s">
        <v>15050</v>
      </c>
    </row>
    <row r="402" spans="1:23" s="76" customFormat="1" ht="38.25" outlineLevel="1" x14ac:dyDescent="0.2">
      <c r="A402" s="71" t="s">
        <v>10</v>
      </c>
      <c r="B402" s="104">
        <f t="shared" si="33"/>
        <v>382</v>
      </c>
      <c r="C402" s="72" t="s">
        <v>9</v>
      </c>
      <c r="D402" s="73" t="s">
        <v>10</v>
      </c>
      <c r="E402" s="73"/>
      <c r="F402" s="73"/>
      <c r="G402" s="74">
        <v>38380</v>
      </c>
      <c r="H402" s="73" t="s">
        <v>6792</v>
      </c>
      <c r="I402" s="87"/>
      <c r="J402" s="73"/>
      <c r="K402" s="187" t="s">
        <v>15877</v>
      </c>
      <c r="L402" s="187">
        <v>1</v>
      </c>
      <c r="M402" s="75">
        <v>42370</v>
      </c>
      <c r="N402" s="75">
        <f t="shared" si="32"/>
        <v>38368.57</v>
      </c>
      <c r="O402" s="75">
        <v>4001.43</v>
      </c>
      <c r="P402" s="75">
        <v>2589.09</v>
      </c>
      <c r="Q402" s="75">
        <v>40031.35</v>
      </c>
      <c r="R402" s="88">
        <v>58</v>
      </c>
      <c r="S402" s="88"/>
      <c r="T402" s="82">
        <v>7</v>
      </c>
      <c r="U402" s="74" t="s">
        <v>6</v>
      </c>
      <c r="V402" s="82"/>
      <c r="W402" s="74" t="s">
        <v>15050</v>
      </c>
    </row>
    <row r="403" spans="1:23" s="76" customFormat="1" ht="25.5" outlineLevel="1" x14ac:dyDescent="0.2">
      <c r="A403" s="71" t="s">
        <v>6811</v>
      </c>
      <c r="B403" s="104">
        <f t="shared" ref="B403:B413" si="35">B402+1</f>
        <v>383</v>
      </c>
      <c r="C403" s="72" t="s">
        <v>6812</v>
      </c>
      <c r="D403" s="73" t="s">
        <v>6811</v>
      </c>
      <c r="E403" s="73"/>
      <c r="F403" s="73"/>
      <c r="G403" s="74">
        <v>39241</v>
      </c>
      <c r="H403" s="73" t="s">
        <v>15117</v>
      </c>
      <c r="I403" s="87"/>
      <c r="J403" s="73"/>
      <c r="K403" s="187" t="s">
        <v>15877</v>
      </c>
      <c r="L403" s="187">
        <v>1</v>
      </c>
      <c r="M403" s="75">
        <v>10850</v>
      </c>
      <c r="N403" s="75">
        <f t="shared" si="32"/>
        <v>10850</v>
      </c>
      <c r="O403" s="75">
        <v>0</v>
      </c>
      <c r="P403" s="75"/>
      <c r="Q403" s="75">
        <v>8018.52</v>
      </c>
      <c r="R403" s="88">
        <v>58</v>
      </c>
      <c r="S403" s="88"/>
      <c r="T403" s="82">
        <v>7</v>
      </c>
      <c r="U403" s="74" t="s">
        <v>6</v>
      </c>
      <c r="V403" s="82"/>
      <c r="W403" s="74" t="s">
        <v>15050</v>
      </c>
    </row>
    <row r="404" spans="1:23" s="76" customFormat="1" ht="25.5" outlineLevel="1" x14ac:dyDescent="0.2">
      <c r="A404" s="71" t="s">
        <v>6807</v>
      </c>
      <c r="B404" s="104">
        <f t="shared" si="35"/>
        <v>384</v>
      </c>
      <c r="C404" s="72" t="s">
        <v>6808</v>
      </c>
      <c r="D404" s="73" t="s">
        <v>6807</v>
      </c>
      <c r="E404" s="73"/>
      <c r="F404" s="73"/>
      <c r="G404" s="74">
        <v>38168</v>
      </c>
      <c r="H404" s="73" t="s">
        <v>6792</v>
      </c>
      <c r="I404" s="87"/>
      <c r="J404" s="73"/>
      <c r="K404" s="187" t="s">
        <v>15877</v>
      </c>
      <c r="L404" s="187">
        <v>1</v>
      </c>
      <c r="M404" s="75">
        <v>11495.76</v>
      </c>
      <c r="N404" s="75">
        <f t="shared" si="32"/>
        <v>11495.76</v>
      </c>
      <c r="O404" s="75">
        <v>0</v>
      </c>
      <c r="P404" s="75"/>
      <c r="Q404" s="75">
        <v>9582.69</v>
      </c>
      <c r="R404" s="88">
        <v>59</v>
      </c>
      <c r="S404" s="88"/>
      <c r="T404" s="82">
        <v>7</v>
      </c>
      <c r="U404" s="74" t="s">
        <v>6</v>
      </c>
      <c r="V404" s="82"/>
      <c r="W404" s="74" t="s">
        <v>15050</v>
      </c>
    </row>
    <row r="405" spans="1:23" s="76" customFormat="1" outlineLevel="1" x14ac:dyDescent="0.2">
      <c r="A405" s="71">
        <v>21398</v>
      </c>
      <c r="B405" s="104">
        <f t="shared" si="35"/>
        <v>385</v>
      </c>
      <c r="C405" s="72" t="s">
        <v>6806</v>
      </c>
      <c r="D405" s="77">
        <v>21398</v>
      </c>
      <c r="E405" s="73"/>
      <c r="F405" s="73"/>
      <c r="G405" s="74">
        <v>27303</v>
      </c>
      <c r="H405" s="73" t="s">
        <v>15065</v>
      </c>
      <c r="I405" s="87"/>
      <c r="J405" s="73"/>
      <c r="K405" s="187" t="s">
        <v>15877</v>
      </c>
      <c r="L405" s="187">
        <v>1</v>
      </c>
      <c r="M405" s="75">
        <v>1792.73</v>
      </c>
      <c r="N405" s="75">
        <f t="shared" si="32"/>
        <v>1792.73</v>
      </c>
      <c r="O405" s="75">
        <v>0</v>
      </c>
      <c r="P405" s="75"/>
      <c r="Q405" s="75">
        <v>6430.73</v>
      </c>
      <c r="R405" s="88">
        <v>59</v>
      </c>
      <c r="S405" s="88"/>
      <c r="T405" s="82">
        <v>7</v>
      </c>
      <c r="U405" s="74" t="s">
        <v>6</v>
      </c>
      <c r="V405" s="82"/>
      <c r="W405" s="74" t="s">
        <v>15050</v>
      </c>
    </row>
    <row r="406" spans="1:23" s="76" customFormat="1" outlineLevel="1" x14ac:dyDescent="0.2">
      <c r="A406" s="71">
        <v>14461</v>
      </c>
      <c r="B406" s="104">
        <f t="shared" si="35"/>
        <v>386</v>
      </c>
      <c r="C406" s="72" t="s">
        <v>6805</v>
      </c>
      <c r="D406" s="77">
        <v>14461</v>
      </c>
      <c r="E406" s="73"/>
      <c r="F406" s="73"/>
      <c r="G406" s="74">
        <v>31564</v>
      </c>
      <c r="H406" s="73" t="s">
        <v>15065</v>
      </c>
      <c r="I406" s="87"/>
      <c r="J406" s="73"/>
      <c r="K406" s="187" t="s">
        <v>15877</v>
      </c>
      <c r="L406" s="187">
        <v>1</v>
      </c>
      <c r="M406" s="75">
        <v>13594.31</v>
      </c>
      <c r="N406" s="75">
        <f t="shared" si="32"/>
        <v>13594.31</v>
      </c>
      <c r="O406" s="75">
        <v>0</v>
      </c>
      <c r="P406" s="75"/>
      <c r="Q406" s="75">
        <v>48764.33</v>
      </c>
      <c r="R406" s="88">
        <v>59</v>
      </c>
      <c r="S406" s="88"/>
      <c r="T406" s="82">
        <v>7</v>
      </c>
      <c r="U406" s="74" t="s">
        <v>6</v>
      </c>
      <c r="V406" s="82"/>
      <c r="W406" s="74" t="s">
        <v>15050</v>
      </c>
    </row>
    <row r="407" spans="1:23" s="76" customFormat="1" ht="25.5" outlineLevel="1" x14ac:dyDescent="0.2">
      <c r="A407" s="71" t="s">
        <v>6804</v>
      </c>
      <c r="B407" s="104">
        <f t="shared" si="35"/>
        <v>387</v>
      </c>
      <c r="C407" s="72" t="s">
        <v>15126</v>
      </c>
      <c r="D407" s="73" t="s">
        <v>6804</v>
      </c>
      <c r="E407" s="73"/>
      <c r="F407" s="73"/>
      <c r="G407" s="74">
        <v>38226</v>
      </c>
      <c r="H407" s="73" t="s">
        <v>6792</v>
      </c>
      <c r="I407" s="87"/>
      <c r="J407" s="73"/>
      <c r="K407" s="187" t="s">
        <v>15877</v>
      </c>
      <c r="L407" s="187">
        <v>1</v>
      </c>
      <c r="M407" s="75">
        <v>41038</v>
      </c>
      <c r="N407" s="75">
        <f t="shared" si="32"/>
        <v>41038</v>
      </c>
      <c r="O407" s="75">
        <v>0</v>
      </c>
      <c r="P407" s="75"/>
      <c r="Q407" s="75">
        <v>43853.39</v>
      </c>
      <c r="R407" s="88">
        <v>62</v>
      </c>
      <c r="S407" s="88"/>
      <c r="T407" s="82">
        <v>7</v>
      </c>
      <c r="U407" s="74" t="s">
        <v>6</v>
      </c>
      <c r="V407" s="82"/>
      <c r="W407" s="74" t="s">
        <v>15050</v>
      </c>
    </row>
    <row r="408" spans="1:23" s="76" customFormat="1" ht="25.5" outlineLevel="1" x14ac:dyDescent="0.2">
      <c r="A408" s="71">
        <v>36</v>
      </c>
      <c r="B408" s="104">
        <f t="shared" si="35"/>
        <v>388</v>
      </c>
      <c r="C408" s="72" t="s">
        <v>6803</v>
      </c>
      <c r="D408" s="77">
        <v>36</v>
      </c>
      <c r="E408" s="73"/>
      <c r="F408" s="73"/>
      <c r="G408" s="74">
        <v>37226</v>
      </c>
      <c r="H408" s="73" t="s">
        <v>6792</v>
      </c>
      <c r="I408" s="87"/>
      <c r="J408" s="73"/>
      <c r="K408" s="187" t="s">
        <v>15877</v>
      </c>
      <c r="L408" s="187">
        <v>1</v>
      </c>
      <c r="M408" s="75">
        <v>24333.33</v>
      </c>
      <c r="N408" s="75">
        <f t="shared" si="32"/>
        <v>24333.33</v>
      </c>
      <c r="O408" s="75">
        <v>0</v>
      </c>
      <c r="P408" s="75"/>
      <c r="Q408" s="75">
        <v>28486.81</v>
      </c>
      <c r="R408" s="88">
        <v>59</v>
      </c>
      <c r="S408" s="88"/>
      <c r="T408" s="82">
        <v>7</v>
      </c>
      <c r="U408" s="74" t="s">
        <v>6</v>
      </c>
      <c r="V408" s="82"/>
      <c r="W408" s="74" t="s">
        <v>15050</v>
      </c>
    </row>
    <row r="409" spans="1:23" s="76" customFormat="1" ht="25.5" outlineLevel="1" x14ac:dyDescent="0.2">
      <c r="A409" s="71" t="s">
        <v>6801</v>
      </c>
      <c r="B409" s="104">
        <f t="shared" si="35"/>
        <v>389</v>
      </c>
      <c r="C409" s="72" t="s">
        <v>6802</v>
      </c>
      <c r="D409" s="73" t="s">
        <v>6801</v>
      </c>
      <c r="E409" s="73"/>
      <c r="F409" s="73"/>
      <c r="G409" s="74">
        <v>39082</v>
      </c>
      <c r="H409" s="73" t="s">
        <v>6792</v>
      </c>
      <c r="I409" s="87"/>
      <c r="J409" s="73"/>
      <c r="K409" s="187" t="s">
        <v>15877</v>
      </c>
      <c r="L409" s="187">
        <v>1</v>
      </c>
      <c r="M409" s="75">
        <v>15237.29</v>
      </c>
      <c r="N409" s="75">
        <f t="shared" si="32"/>
        <v>15237.29</v>
      </c>
      <c r="O409" s="75">
        <v>0</v>
      </c>
      <c r="P409" s="75"/>
      <c r="Q409" s="75">
        <v>11556.22</v>
      </c>
      <c r="R409" s="88">
        <v>60</v>
      </c>
      <c r="S409" s="88"/>
      <c r="T409" s="82">
        <v>7</v>
      </c>
      <c r="U409" s="74" t="s">
        <v>6</v>
      </c>
      <c r="V409" s="82"/>
      <c r="W409" s="74" t="s">
        <v>15050</v>
      </c>
    </row>
    <row r="410" spans="1:23" s="76" customFormat="1" ht="25.5" outlineLevel="1" x14ac:dyDescent="0.2">
      <c r="A410" s="71">
        <v>16771</v>
      </c>
      <c r="B410" s="104">
        <f t="shared" si="35"/>
        <v>390</v>
      </c>
      <c r="C410" s="72" t="s">
        <v>6800</v>
      </c>
      <c r="D410" s="77">
        <v>16771</v>
      </c>
      <c r="E410" s="73"/>
      <c r="F410" s="73"/>
      <c r="G410" s="74">
        <v>30317</v>
      </c>
      <c r="H410" s="73" t="s">
        <v>6792</v>
      </c>
      <c r="I410" s="87"/>
      <c r="J410" s="77">
        <v>47450</v>
      </c>
      <c r="K410" s="187" t="s">
        <v>15877</v>
      </c>
      <c r="L410" s="187">
        <v>1</v>
      </c>
      <c r="M410" s="75">
        <v>1866.87</v>
      </c>
      <c r="N410" s="75">
        <f t="shared" si="32"/>
        <v>1866.87</v>
      </c>
      <c r="O410" s="75">
        <v>0</v>
      </c>
      <c r="P410" s="75"/>
      <c r="Q410" s="75">
        <v>8634.8700000000008</v>
      </c>
      <c r="R410" s="88">
        <v>60</v>
      </c>
      <c r="S410" s="88"/>
      <c r="T410" s="82">
        <v>7</v>
      </c>
      <c r="U410" s="74" t="s">
        <v>6</v>
      </c>
      <c r="V410" s="82"/>
      <c r="W410" s="74" t="s">
        <v>15050</v>
      </c>
    </row>
    <row r="411" spans="1:23" s="76" customFormat="1" ht="25.5" outlineLevel="1" x14ac:dyDescent="0.2">
      <c r="A411" s="71">
        <v>16733</v>
      </c>
      <c r="B411" s="104">
        <f t="shared" si="35"/>
        <v>391</v>
      </c>
      <c r="C411" s="72" t="s">
        <v>6799</v>
      </c>
      <c r="D411" s="77">
        <v>16733</v>
      </c>
      <c r="E411" s="73"/>
      <c r="F411" s="73"/>
      <c r="G411" s="74">
        <v>29952</v>
      </c>
      <c r="H411" s="73" t="s">
        <v>6792</v>
      </c>
      <c r="I411" s="87"/>
      <c r="J411" s="77">
        <v>1470</v>
      </c>
      <c r="K411" s="187" t="s">
        <v>15877</v>
      </c>
      <c r="L411" s="187">
        <v>1</v>
      </c>
      <c r="M411" s="75">
        <v>6048.89</v>
      </c>
      <c r="N411" s="75">
        <f t="shared" si="32"/>
        <v>6048.89</v>
      </c>
      <c r="O411" s="75">
        <v>0</v>
      </c>
      <c r="P411" s="75"/>
      <c r="Q411" s="75">
        <v>21698.05</v>
      </c>
      <c r="R411" s="88">
        <v>60</v>
      </c>
      <c r="S411" s="88"/>
      <c r="T411" s="82">
        <v>7</v>
      </c>
      <c r="U411" s="74" t="s">
        <v>6</v>
      </c>
      <c r="V411" s="82"/>
      <c r="W411" s="74" t="s">
        <v>15050</v>
      </c>
    </row>
    <row r="412" spans="1:23" s="76" customFormat="1" ht="25.5" outlineLevel="1" x14ac:dyDescent="0.2">
      <c r="A412" s="71" t="s">
        <v>6797</v>
      </c>
      <c r="B412" s="104">
        <f t="shared" si="35"/>
        <v>392</v>
      </c>
      <c r="C412" s="72" t="s">
        <v>6798</v>
      </c>
      <c r="D412" s="73" t="s">
        <v>6797</v>
      </c>
      <c r="E412" s="73"/>
      <c r="F412" s="73"/>
      <c r="G412" s="74">
        <v>42277</v>
      </c>
      <c r="H412" s="73" t="s">
        <v>6792</v>
      </c>
      <c r="I412" s="87"/>
      <c r="J412" s="73" t="s">
        <v>15127</v>
      </c>
      <c r="K412" s="187" t="s">
        <v>15877</v>
      </c>
      <c r="L412" s="187">
        <v>1</v>
      </c>
      <c r="M412" s="75">
        <v>84500.37</v>
      </c>
      <c r="N412" s="75">
        <f t="shared" si="32"/>
        <v>54024.75</v>
      </c>
      <c r="O412" s="75">
        <v>30475.62</v>
      </c>
      <c r="P412" s="75">
        <v>22164.12</v>
      </c>
      <c r="Q412" s="75">
        <v>32729.96</v>
      </c>
      <c r="R412" s="88">
        <v>60</v>
      </c>
      <c r="S412" s="88"/>
      <c r="T412" s="82">
        <v>7</v>
      </c>
      <c r="U412" s="74" t="s">
        <v>6</v>
      </c>
      <c r="V412" s="82"/>
      <c r="W412" s="74" t="s">
        <v>15050</v>
      </c>
    </row>
    <row r="413" spans="1:23" s="76" customFormat="1" ht="25.5" outlineLevel="1" collapsed="1" x14ac:dyDescent="0.2">
      <c r="A413" s="71" t="s">
        <v>6793</v>
      </c>
      <c r="B413" s="104">
        <f t="shared" si="35"/>
        <v>393</v>
      </c>
      <c r="C413" s="72" t="s">
        <v>6794</v>
      </c>
      <c r="D413" s="73" t="s">
        <v>6793</v>
      </c>
      <c r="E413" s="73"/>
      <c r="F413" s="73"/>
      <c r="G413" s="74">
        <v>38625</v>
      </c>
      <c r="H413" s="73" t="s">
        <v>6792</v>
      </c>
      <c r="I413" s="87"/>
      <c r="J413" s="94">
        <v>9234</v>
      </c>
      <c r="K413" s="187" t="s">
        <v>15877</v>
      </c>
      <c r="L413" s="187">
        <v>1</v>
      </c>
      <c r="M413" s="75">
        <v>23550</v>
      </c>
      <c r="N413" s="75">
        <f t="shared" si="32"/>
        <v>23550</v>
      </c>
      <c r="O413" s="75">
        <v>0</v>
      </c>
      <c r="P413" s="75"/>
      <c r="Q413" s="75">
        <v>18081.05</v>
      </c>
      <c r="R413" s="88">
        <v>61</v>
      </c>
      <c r="S413" s="88"/>
      <c r="T413" s="82">
        <v>7</v>
      </c>
      <c r="U413" s="74" t="s">
        <v>6</v>
      </c>
      <c r="V413" s="82"/>
      <c r="W413" s="74" t="s">
        <v>15050</v>
      </c>
    </row>
    <row r="414" spans="1:23" s="65" customFormat="1" ht="13.5" x14ac:dyDescent="0.2">
      <c r="A414" s="78"/>
      <c r="B414" s="103"/>
      <c r="C414" s="79" t="s">
        <v>15218</v>
      </c>
      <c r="D414" s="80"/>
      <c r="E414" s="80"/>
      <c r="F414" s="80"/>
      <c r="G414" s="81"/>
      <c r="H414" s="80"/>
      <c r="I414" s="86"/>
      <c r="J414" s="80"/>
      <c r="K414" s="80"/>
      <c r="L414" s="80"/>
      <c r="M414" s="63">
        <f>SUM(M415:M434)</f>
        <v>0</v>
      </c>
      <c r="N414" s="63">
        <f t="shared" ref="N414:Q414" si="36">SUM(N415:N434)</f>
        <v>0</v>
      </c>
      <c r="O414" s="63">
        <f t="shared" si="36"/>
        <v>0</v>
      </c>
      <c r="P414" s="63">
        <f t="shared" si="36"/>
        <v>0</v>
      </c>
      <c r="Q414" s="63">
        <f t="shared" si="36"/>
        <v>158031.43999999994</v>
      </c>
      <c r="R414" s="82"/>
      <c r="S414" s="82"/>
      <c r="T414" s="82">
        <v>7</v>
      </c>
      <c r="U414" s="81"/>
      <c r="V414" s="82"/>
      <c r="W414" s="81"/>
    </row>
    <row r="415" spans="1:23" s="76" customFormat="1" ht="25.5" outlineLevel="1" x14ac:dyDescent="0.2">
      <c r="A415" s="71" t="s">
        <v>6789</v>
      </c>
      <c r="B415" s="104">
        <f>B413+1</f>
        <v>394</v>
      </c>
      <c r="C415" s="72" t="s">
        <v>6790</v>
      </c>
      <c r="D415" s="73" t="s">
        <v>6789</v>
      </c>
      <c r="E415" s="73"/>
      <c r="F415" s="73"/>
      <c r="G415" s="74"/>
      <c r="H415" s="73" t="s">
        <v>6792</v>
      </c>
      <c r="I415" s="87"/>
      <c r="J415" s="77">
        <v>1300023</v>
      </c>
      <c r="K415" s="187" t="s">
        <v>15877</v>
      </c>
      <c r="L415" s="187">
        <v>1</v>
      </c>
      <c r="M415" s="75">
        <v>0</v>
      </c>
      <c r="N415" s="75">
        <f t="shared" ref="N415:N434" si="37">M415-O415</f>
        <v>0</v>
      </c>
      <c r="O415" s="75">
        <v>0</v>
      </c>
      <c r="P415" s="75"/>
      <c r="Q415" s="75">
        <v>16269.35</v>
      </c>
      <c r="R415" s="88">
        <v>68</v>
      </c>
      <c r="S415" s="88"/>
      <c r="T415" s="82">
        <v>7</v>
      </c>
      <c r="U415" s="74" t="s">
        <v>15068</v>
      </c>
      <c r="V415" s="82"/>
      <c r="W415" s="74" t="s">
        <v>15050</v>
      </c>
    </row>
    <row r="416" spans="1:23" s="76" customFormat="1" ht="25.5" outlineLevel="1" x14ac:dyDescent="0.2">
      <c r="A416" s="71" t="s">
        <v>6787</v>
      </c>
      <c r="B416" s="104">
        <f t="shared" ref="B416:B434" si="38">B415+1</f>
        <v>395</v>
      </c>
      <c r="C416" s="72" t="s">
        <v>6788</v>
      </c>
      <c r="D416" s="73" t="s">
        <v>6787</v>
      </c>
      <c r="E416" s="73"/>
      <c r="F416" s="73"/>
      <c r="G416" s="74"/>
      <c r="H416" s="73" t="s">
        <v>6792</v>
      </c>
      <c r="I416" s="87"/>
      <c r="J416" s="94">
        <v>410037</v>
      </c>
      <c r="K416" s="187" t="s">
        <v>15877</v>
      </c>
      <c r="L416" s="187">
        <v>1</v>
      </c>
      <c r="M416" s="75">
        <v>0</v>
      </c>
      <c r="N416" s="75">
        <f t="shared" si="37"/>
        <v>0</v>
      </c>
      <c r="O416" s="75">
        <v>0</v>
      </c>
      <c r="P416" s="75"/>
      <c r="Q416" s="75">
        <v>16269.35</v>
      </c>
      <c r="R416" s="88">
        <v>68</v>
      </c>
      <c r="S416" s="88"/>
      <c r="T416" s="82">
        <v>7</v>
      </c>
      <c r="U416" s="74" t="s">
        <v>15068</v>
      </c>
      <c r="V416" s="82"/>
      <c r="W416" s="74" t="s">
        <v>15050</v>
      </c>
    </row>
    <row r="417" spans="1:23" s="76" customFormat="1" ht="25.5" outlineLevel="1" x14ac:dyDescent="0.2">
      <c r="A417" s="71" t="s">
        <v>6785</v>
      </c>
      <c r="B417" s="104">
        <f t="shared" si="38"/>
        <v>396</v>
      </c>
      <c r="C417" s="72" t="s">
        <v>6786</v>
      </c>
      <c r="D417" s="73" t="s">
        <v>6785</v>
      </c>
      <c r="E417" s="73"/>
      <c r="F417" s="73"/>
      <c r="G417" s="74"/>
      <c r="H417" s="73" t="s">
        <v>6792</v>
      </c>
      <c r="I417" s="87"/>
      <c r="J417" s="94">
        <v>150026</v>
      </c>
      <c r="K417" s="187" t="s">
        <v>15877</v>
      </c>
      <c r="L417" s="187">
        <v>1</v>
      </c>
      <c r="M417" s="75">
        <v>0</v>
      </c>
      <c r="N417" s="75">
        <f t="shared" si="37"/>
        <v>0</v>
      </c>
      <c r="O417" s="75">
        <v>0</v>
      </c>
      <c r="P417" s="75"/>
      <c r="Q417" s="75">
        <v>9994.7199999999993</v>
      </c>
      <c r="R417" s="88">
        <v>68</v>
      </c>
      <c r="S417" s="88"/>
      <c r="T417" s="82">
        <v>7</v>
      </c>
      <c r="U417" s="74" t="s">
        <v>15068</v>
      </c>
      <c r="V417" s="82"/>
      <c r="W417" s="74" t="s">
        <v>15050</v>
      </c>
    </row>
    <row r="418" spans="1:23" s="76" customFormat="1" ht="25.5" outlineLevel="1" x14ac:dyDescent="0.2">
      <c r="A418" s="71" t="s">
        <v>6783</v>
      </c>
      <c r="B418" s="104">
        <f t="shared" si="38"/>
        <v>397</v>
      </c>
      <c r="C418" s="72" t="s">
        <v>6784</v>
      </c>
      <c r="D418" s="73" t="s">
        <v>6783</v>
      </c>
      <c r="E418" s="73"/>
      <c r="F418" s="73"/>
      <c r="G418" s="74"/>
      <c r="H418" s="73" t="s">
        <v>6792</v>
      </c>
      <c r="I418" s="87"/>
      <c r="J418" s="94">
        <v>150023</v>
      </c>
      <c r="K418" s="187" t="s">
        <v>15877</v>
      </c>
      <c r="L418" s="187">
        <v>1</v>
      </c>
      <c r="M418" s="75">
        <v>0</v>
      </c>
      <c r="N418" s="75">
        <f t="shared" si="37"/>
        <v>0</v>
      </c>
      <c r="O418" s="75">
        <v>0</v>
      </c>
      <c r="P418" s="75"/>
      <c r="Q418" s="75">
        <v>9994.7199999999993</v>
      </c>
      <c r="R418" s="88">
        <v>68</v>
      </c>
      <c r="S418" s="88"/>
      <c r="T418" s="82">
        <v>7</v>
      </c>
      <c r="U418" s="74" t="s">
        <v>15068</v>
      </c>
      <c r="V418" s="82"/>
      <c r="W418" s="74" t="s">
        <v>15050</v>
      </c>
    </row>
    <row r="419" spans="1:23" s="76" customFormat="1" ht="38.25" outlineLevel="1" x14ac:dyDescent="0.2">
      <c r="A419" s="71" t="s">
        <v>6781</v>
      </c>
      <c r="B419" s="104">
        <f t="shared" si="38"/>
        <v>398</v>
      </c>
      <c r="C419" s="72" t="s">
        <v>6782</v>
      </c>
      <c r="D419" s="73" t="s">
        <v>6781</v>
      </c>
      <c r="E419" s="73"/>
      <c r="F419" s="73"/>
      <c r="G419" s="74"/>
      <c r="H419" s="73" t="s">
        <v>6792</v>
      </c>
      <c r="I419" s="87"/>
      <c r="J419" s="94">
        <v>94</v>
      </c>
      <c r="K419" s="187" t="s">
        <v>15877</v>
      </c>
      <c r="L419" s="187">
        <v>1</v>
      </c>
      <c r="M419" s="75">
        <v>0</v>
      </c>
      <c r="N419" s="75">
        <f t="shared" si="37"/>
        <v>0</v>
      </c>
      <c r="O419" s="75">
        <v>0</v>
      </c>
      <c r="P419" s="75"/>
      <c r="Q419" s="75">
        <v>9994.7199999999993</v>
      </c>
      <c r="R419" s="88">
        <v>68</v>
      </c>
      <c r="S419" s="88"/>
      <c r="T419" s="82">
        <v>7</v>
      </c>
      <c r="U419" s="74" t="s">
        <v>15068</v>
      </c>
      <c r="V419" s="82"/>
      <c r="W419" s="74" t="s">
        <v>15050</v>
      </c>
    </row>
    <row r="420" spans="1:23" s="76" customFormat="1" ht="25.5" outlineLevel="1" x14ac:dyDescent="0.2">
      <c r="A420" s="71" t="s">
        <v>6779</v>
      </c>
      <c r="B420" s="104">
        <f t="shared" si="38"/>
        <v>399</v>
      </c>
      <c r="C420" s="72" t="s">
        <v>6780</v>
      </c>
      <c r="D420" s="73" t="s">
        <v>6779</v>
      </c>
      <c r="E420" s="73"/>
      <c r="F420" s="73"/>
      <c r="G420" s="74"/>
      <c r="H420" s="73" t="s">
        <v>6792</v>
      </c>
      <c r="I420" s="87"/>
      <c r="J420" s="77">
        <v>110900020</v>
      </c>
      <c r="K420" s="187" t="s">
        <v>15877</v>
      </c>
      <c r="L420" s="187">
        <v>1</v>
      </c>
      <c r="M420" s="75">
        <v>0</v>
      </c>
      <c r="N420" s="75">
        <f t="shared" si="37"/>
        <v>0</v>
      </c>
      <c r="O420" s="75">
        <v>0</v>
      </c>
      <c r="P420" s="75"/>
      <c r="Q420" s="75">
        <v>4342.75</v>
      </c>
      <c r="R420" s="88">
        <v>68</v>
      </c>
      <c r="S420" s="88"/>
      <c r="T420" s="82">
        <v>7</v>
      </c>
      <c r="U420" s="74" t="s">
        <v>15068</v>
      </c>
      <c r="V420" s="82"/>
      <c r="W420" s="74" t="s">
        <v>15050</v>
      </c>
    </row>
    <row r="421" spans="1:23" s="76" customFormat="1" ht="25.5" outlineLevel="1" x14ac:dyDescent="0.2">
      <c r="A421" s="71" t="s">
        <v>6777</v>
      </c>
      <c r="B421" s="104">
        <f t="shared" si="38"/>
        <v>400</v>
      </c>
      <c r="C421" s="72" t="s">
        <v>6778</v>
      </c>
      <c r="D421" s="73" t="s">
        <v>6777</v>
      </c>
      <c r="E421" s="73"/>
      <c r="F421" s="73"/>
      <c r="G421" s="74"/>
      <c r="H421" s="73" t="s">
        <v>6792</v>
      </c>
      <c r="I421" s="87"/>
      <c r="J421" s="77">
        <v>110900003</v>
      </c>
      <c r="K421" s="187" t="s">
        <v>15877</v>
      </c>
      <c r="L421" s="187">
        <v>1</v>
      </c>
      <c r="M421" s="75">
        <v>0</v>
      </c>
      <c r="N421" s="75">
        <f t="shared" si="37"/>
        <v>0</v>
      </c>
      <c r="O421" s="75">
        <v>0</v>
      </c>
      <c r="P421" s="75"/>
      <c r="Q421" s="75">
        <v>4342.75</v>
      </c>
      <c r="R421" s="88">
        <v>68</v>
      </c>
      <c r="S421" s="88"/>
      <c r="T421" s="82">
        <v>7</v>
      </c>
      <c r="U421" s="74" t="s">
        <v>15068</v>
      </c>
      <c r="V421" s="82"/>
      <c r="W421" s="74" t="s">
        <v>15050</v>
      </c>
    </row>
    <row r="422" spans="1:23" s="76" customFormat="1" ht="25.5" outlineLevel="1" x14ac:dyDescent="0.2">
      <c r="A422" s="71" t="s">
        <v>6775</v>
      </c>
      <c r="B422" s="104">
        <f t="shared" si="38"/>
        <v>401</v>
      </c>
      <c r="C422" s="72" t="s">
        <v>6776</v>
      </c>
      <c r="D422" s="73" t="s">
        <v>6775</v>
      </c>
      <c r="E422" s="73"/>
      <c r="F422" s="73"/>
      <c r="G422" s="74"/>
      <c r="H422" s="73" t="s">
        <v>6792</v>
      </c>
      <c r="I422" s="87"/>
      <c r="J422" s="73" t="s">
        <v>15128</v>
      </c>
      <c r="K422" s="187" t="s">
        <v>15877</v>
      </c>
      <c r="L422" s="187">
        <v>1</v>
      </c>
      <c r="M422" s="75">
        <v>0</v>
      </c>
      <c r="N422" s="75">
        <f t="shared" si="37"/>
        <v>0</v>
      </c>
      <c r="O422" s="75">
        <v>0</v>
      </c>
      <c r="P422" s="75"/>
      <c r="Q422" s="75">
        <v>14736.62</v>
      </c>
      <c r="R422" s="88">
        <v>69</v>
      </c>
      <c r="S422" s="88"/>
      <c r="T422" s="82">
        <v>7</v>
      </c>
      <c r="U422" s="74" t="s">
        <v>15068</v>
      </c>
      <c r="V422" s="82"/>
      <c r="W422" s="74" t="s">
        <v>15050</v>
      </c>
    </row>
    <row r="423" spans="1:23" s="76" customFormat="1" ht="25.5" outlineLevel="1" x14ac:dyDescent="0.2">
      <c r="A423" s="71" t="s">
        <v>6773</v>
      </c>
      <c r="B423" s="104">
        <f t="shared" si="38"/>
        <v>402</v>
      </c>
      <c r="C423" s="72" t="s">
        <v>6774</v>
      </c>
      <c r="D423" s="73" t="s">
        <v>6773</v>
      </c>
      <c r="E423" s="73"/>
      <c r="F423" s="73"/>
      <c r="G423" s="74"/>
      <c r="H423" s="73" t="s">
        <v>6792</v>
      </c>
      <c r="I423" s="87"/>
      <c r="J423" s="73" t="s">
        <v>15129</v>
      </c>
      <c r="K423" s="187" t="s">
        <v>15877</v>
      </c>
      <c r="L423" s="187">
        <v>1</v>
      </c>
      <c r="M423" s="75">
        <v>0</v>
      </c>
      <c r="N423" s="75">
        <f t="shared" si="37"/>
        <v>0</v>
      </c>
      <c r="O423" s="75">
        <v>0</v>
      </c>
      <c r="P423" s="75"/>
      <c r="Q423" s="75">
        <v>14736.62</v>
      </c>
      <c r="R423" s="88">
        <v>69</v>
      </c>
      <c r="S423" s="88"/>
      <c r="T423" s="82">
        <v>7</v>
      </c>
      <c r="U423" s="74" t="s">
        <v>15068</v>
      </c>
      <c r="V423" s="82"/>
      <c r="W423" s="74" t="s">
        <v>15050</v>
      </c>
    </row>
    <row r="424" spans="1:23" s="76" customFormat="1" ht="25.5" outlineLevel="1" x14ac:dyDescent="0.2">
      <c r="A424" s="71" t="s">
        <v>6771</v>
      </c>
      <c r="B424" s="104">
        <f t="shared" si="38"/>
        <v>403</v>
      </c>
      <c r="C424" s="72" t="s">
        <v>6772</v>
      </c>
      <c r="D424" s="73" t="s">
        <v>6771</v>
      </c>
      <c r="E424" s="73"/>
      <c r="F424" s="73"/>
      <c r="G424" s="74"/>
      <c r="H424" s="73" t="s">
        <v>6792</v>
      </c>
      <c r="I424" s="87"/>
      <c r="J424" s="73" t="s">
        <v>15130</v>
      </c>
      <c r="K424" s="187" t="s">
        <v>15877</v>
      </c>
      <c r="L424" s="187">
        <v>1</v>
      </c>
      <c r="M424" s="75">
        <v>0</v>
      </c>
      <c r="N424" s="75">
        <f t="shared" si="37"/>
        <v>0</v>
      </c>
      <c r="O424" s="75">
        <v>0</v>
      </c>
      <c r="P424" s="75"/>
      <c r="Q424" s="75">
        <v>14736.62</v>
      </c>
      <c r="R424" s="88">
        <v>69</v>
      </c>
      <c r="S424" s="88"/>
      <c r="T424" s="82">
        <v>7</v>
      </c>
      <c r="U424" s="74" t="s">
        <v>15068</v>
      </c>
      <c r="V424" s="82"/>
      <c r="W424" s="74" t="s">
        <v>15050</v>
      </c>
    </row>
    <row r="425" spans="1:23" s="76" customFormat="1" ht="25.5" outlineLevel="1" x14ac:dyDescent="0.2">
      <c r="A425" s="71" t="s">
        <v>6769</v>
      </c>
      <c r="B425" s="104">
        <f t="shared" si="38"/>
        <v>404</v>
      </c>
      <c r="C425" s="72" t="s">
        <v>6770</v>
      </c>
      <c r="D425" s="73" t="s">
        <v>6769</v>
      </c>
      <c r="E425" s="73"/>
      <c r="F425" s="73"/>
      <c r="G425" s="74"/>
      <c r="H425" s="73" t="s">
        <v>6792</v>
      </c>
      <c r="I425" s="87"/>
      <c r="J425" s="73" t="s">
        <v>15131</v>
      </c>
      <c r="K425" s="187" t="s">
        <v>15877</v>
      </c>
      <c r="L425" s="187">
        <v>1</v>
      </c>
      <c r="M425" s="75">
        <v>0</v>
      </c>
      <c r="N425" s="75">
        <f t="shared" si="37"/>
        <v>0</v>
      </c>
      <c r="O425" s="75">
        <v>0</v>
      </c>
      <c r="P425" s="75"/>
      <c r="Q425" s="75">
        <v>14736.62</v>
      </c>
      <c r="R425" s="88">
        <v>69</v>
      </c>
      <c r="S425" s="88"/>
      <c r="T425" s="82">
        <v>7</v>
      </c>
      <c r="U425" s="74" t="s">
        <v>15068</v>
      </c>
      <c r="V425" s="82"/>
      <c r="W425" s="74" t="s">
        <v>15050</v>
      </c>
    </row>
    <row r="426" spans="1:23" s="76" customFormat="1" ht="25.5" outlineLevel="1" x14ac:dyDescent="0.2">
      <c r="A426" s="71" t="s">
        <v>6767</v>
      </c>
      <c r="B426" s="104">
        <f t="shared" si="38"/>
        <v>405</v>
      </c>
      <c r="C426" s="72" t="s">
        <v>6768</v>
      </c>
      <c r="D426" s="73" t="s">
        <v>6767</v>
      </c>
      <c r="E426" s="73"/>
      <c r="F426" s="73"/>
      <c r="G426" s="74"/>
      <c r="H426" s="73" t="s">
        <v>6792</v>
      </c>
      <c r="I426" s="87"/>
      <c r="J426" s="77">
        <v>996321331</v>
      </c>
      <c r="K426" s="187" t="s">
        <v>15877</v>
      </c>
      <c r="L426" s="187">
        <v>1</v>
      </c>
      <c r="M426" s="75">
        <v>0</v>
      </c>
      <c r="N426" s="75">
        <f t="shared" si="37"/>
        <v>0</v>
      </c>
      <c r="O426" s="75">
        <v>0</v>
      </c>
      <c r="P426" s="75"/>
      <c r="Q426" s="75">
        <v>1660.46</v>
      </c>
      <c r="R426" s="88">
        <v>68</v>
      </c>
      <c r="S426" s="88"/>
      <c r="T426" s="82">
        <v>7</v>
      </c>
      <c r="U426" s="74" t="s">
        <v>15068</v>
      </c>
      <c r="V426" s="82"/>
      <c r="W426" s="74" t="s">
        <v>15050</v>
      </c>
    </row>
    <row r="427" spans="1:23" s="76" customFormat="1" ht="25.5" outlineLevel="1" x14ac:dyDescent="0.2">
      <c r="A427" s="71" t="s">
        <v>6765</v>
      </c>
      <c r="B427" s="104">
        <f t="shared" si="38"/>
        <v>406</v>
      </c>
      <c r="C427" s="72" t="s">
        <v>6766</v>
      </c>
      <c r="D427" s="73" t="s">
        <v>6765</v>
      </c>
      <c r="E427" s="73"/>
      <c r="F427" s="73"/>
      <c r="G427" s="74"/>
      <c r="H427" s="73" t="s">
        <v>6792</v>
      </c>
      <c r="I427" s="87"/>
      <c r="J427" s="77">
        <v>9963211306</v>
      </c>
      <c r="K427" s="187" t="s">
        <v>15877</v>
      </c>
      <c r="L427" s="187">
        <v>1</v>
      </c>
      <c r="M427" s="75">
        <v>0</v>
      </c>
      <c r="N427" s="75">
        <f t="shared" si="37"/>
        <v>0</v>
      </c>
      <c r="O427" s="75">
        <v>0</v>
      </c>
      <c r="P427" s="75"/>
      <c r="Q427" s="75">
        <v>1660.46</v>
      </c>
      <c r="R427" s="88">
        <v>68</v>
      </c>
      <c r="S427" s="88"/>
      <c r="T427" s="82">
        <v>7</v>
      </c>
      <c r="U427" s="74" t="s">
        <v>15068</v>
      </c>
      <c r="V427" s="82"/>
      <c r="W427" s="74" t="s">
        <v>15050</v>
      </c>
    </row>
    <row r="428" spans="1:23" s="76" customFormat="1" ht="25.5" outlineLevel="1" x14ac:dyDescent="0.2">
      <c r="A428" s="71" t="s">
        <v>6763</v>
      </c>
      <c r="B428" s="104">
        <f t="shared" si="38"/>
        <v>407</v>
      </c>
      <c r="C428" s="72" t="s">
        <v>6764</v>
      </c>
      <c r="D428" s="73" t="s">
        <v>6763</v>
      </c>
      <c r="E428" s="73"/>
      <c r="F428" s="73"/>
      <c r="G428" s="74"/>
      <c r="H428" s="73" t="s">
        <v>6792</v>
      </c>
      <c r="I428" s="87"/>
      <c r="J428" s="77">
        <v>996324400</v>
      </c>
      <c r="K428" s="187" t="s">
        <v>15877</v>
      </c>
      <c r="L428" s="187">
        <v>1</v>
      </c>
      <c r="M428" s="75">
        <v>0</v>
      </c>
      <c r="N428" s="75">
        <f t="shared" si="37"/>
        <v>0</v>
      </c>
      <c r="O428" s="75">
        <v>0</v>
      </c>
      <c r="P428" s="75"/>
      <c r="Q428" s="75">
        <v>1660.46</v>
      </c>
      <c r="R428" s="88">
        <v>68</v>
      </c>
      <c r="S428" s="88"/>
      <c r="T428" s="82">
        <v>7</v>
      </c>
      <c r="U428" s="74" t="s">
        <v>15068</v>
      </c>
      <c r="V428" s="82"/>
      <c r="W428" s="74" t="s">
        <v>15050</v>
      </c>
    </row>
    <row r="429" spans="1:23" s="76" customFormat="1" ht="25.5" outlineLevel="1" x14ac:dyDescent="0.2">
      <c r="A429" s="71" t="s">
        <v>6761</v>
      </c>
      <c r="B429" s="104">
        <f t="shared" si="38"/>
        <v>408</v>
      </c>
      <c r="C429" s="72" t="s">
        <v>6762</v>
      </c>
      <c r="D429" s="73" t="s">
        <v>6761</v>
      </c>
      <c r="E429" s="73"/>
      <c r="F429" s="73"/>
      <c r="G429" s="74"/>
      <c r="H429" s="73" t="s">
        <v>6792</v>
      </c>
      <c r="I429" s="87"/>
      <c r="J429" s="77">
        <v>996321364</v>
      </c>
      <c r="K429" s="187" t="s">
        <v>15877</v>
      </c>
      <c r="L429" s="187">
        <v>1</v>
      </c>
      <c r="M429" s="75">
        <v>0</v>
      </c>
      <c r="N429" s="75">
        <f t="shared" si="37"/>
        <v>0</v>
      </c>
      <c r="O429" s="75">
        <v>0</v>
      </c>
      <c r="P429" s="75"/>
      <c r="Q429" s="75">
        <v>1660.46</v>
      </c>
      <c r="R429" s="88">
        <v>68</v>
      </c>
      <c r="S429" s="88"/>
      <c r="T429" s="82">
        <v>7</v>
      </c>
      <c r="U429" s="74" t="s">
        <v>15068</v>
      </c>
      <c r="V429" s="82"/>
      <c r="W429" s="74" t="s">
        <v>15050</v>
      </c>
    </row>
    <row r="430" spans="1:23" s="76" customFormat="1" ht="25.5" outlineLevel="1" x14ac:dyDescent="0.2">
      <c r="A430" s="71" t="s">
        <v>6759</v>
      </c>
      <c r="B430" s="104">
        <f t="shared" si="38"/>
        <v>409</v>
      </c>
      <c r="C430" s="72" t="s">
        <v>6760</v>
      </c>
      <c r="D430" s="73" t="s">
        <v>6759</v>
      </c>
      <c r="E430" s="73"/>
      <c r="F430" s="73"/>
      <c r="G430" s="74"/>
      <c r="H430" s="73" t="s">
        <v>6792</v>
      </c>
      <c r="I430" s="87"/>
      <c r="J430" s="77">
        <v>996321334</v>
      </c>
      <c r="K430" s="187" t="s">
        <v>15877</v>
      </c>
      <c r="L430" s="187">
        <v>1</v>
      </c>
      <c r="M430" s="75">
        <v>0</v>
      </c>
      <c r="N430" s="75">
        <f t="shared" si="37"/>
        <v>0</v>
      </c>
      <c r="O430" s="75">
        <v>0</v>
      </c>
      <c r="P430" s="75"/>
      <c r="Q430" s="75">
        <v>1660.46</v>
      </c>
      <c r="R430" s="88">
        <v>68</v>
      </c>
      <c r="S430" s="88"/>
      <c r="T430" s="82">
        <v>7</v>
      </c>
      <c r="U430" s="74" t="s">
        <v>15068</v>
      </c>
      <c r="V430" s="82"/>
      <c r="W430" s="74" t="s">
        <v>15050</v>
      </c>
    </row>
    <row r="431" spans="1:23" s="76" customFormat="1" ht="25.5" outlineLevel="1" x14ac:dyDescent="0.2">
      <c r="A431" s="71" t="s">
        <v>6757</v>
      </c>
      <c r="B431" s="104">
        <f t="shared" si="38"/>
        <v>410</v>
      </c>
      <c r="C431" s="72" t="s">
        <v>6758</v>
      </c>
      <c r="D431" s="73" t="s">
        <v>6757</v>
      </c>
      <c r="E431" s="73"/>
      <c r="F431" s="73"/>
      <c r="G431" s="74"/>
      <c r="H431" s="73" t="s">
        <v>6792</v>
      </c>
      <c r="I431" s="87"/>
      <c r="J431" s="77">
        <v>996321336</v>
      </c>
      <c r="K431" s="187" t="s">
        <v>15877</v>
      </c>
      <c r="L431" s="187">
        <v>1</v>
      </c>
      <c r="M431" s="75">
        <v>0</v>
      </c>
      <c r="N431" s="75">
        <f t="shared" si="37"/>
        <v>0</v>
      </c>
      <c r="O431" s="75">
        <v>0</v>
      </c>
      <c r="P431" s="75"/>
      <c r="Q431" s="75">
        <v>1660.46</v>
      </c>
      <c r="R431" s="88">
        <v>68</v>
      </c>
      <c r="S431" s="88"/>
      <c r="T431" s="82">
        <v>7</v>
      </c>
      <c r="U431" s="74" t="s">
        <v>15068</v>
      </c>
      <c r="V431" s="82"/>
      <c r="W431" s="74" t="s">
        <v>15050</v>
      </c>
    </row>
    <row r="432" spans="1:23" s="76" customFormat="1" ht="25.5" outlineLevel="1" x14ac:dyDescent="0.2">
      <c r="A432" s="71" t="s">
        <v>6755</v>
      </c>
      <c r="B432" s="104">
        <f t="shared" si="38"/>
        <v>411</v>
      </c>
      <c r="C432" s="72" t="s">
        <v>6756</v>
      </c>
      <c r="D432" s="73" t="s">
        <v>6755</v>
      </c>
      <c r="E432" s="73"/>
      <c r="F432" s="73"/>
      <c r="G432" s="74"/>
      <c r="H432" s="73" t="s">
        <v>6792</v>
      </c>
      <c r="I432" s="87"/>
      <c r="J432" s="73" t="s">
        <v>15132</v>
      </c>
      <c r="K432" s="187" t="s">
        <v>15877</v>
      </c>
      <c r="L432" s="187">
        <v>1</v>
      </c>
      <c r="M432" s="75">
        <v>0</v>
      </c>
      <c r="N432" s="75">
        <f t="shared" si="37"/>
        <v>0</v>
      </c>
      <c r="O432" s="75">
        <v>0</v>
      </c>
      <c r="P432" s="75"/>
      <c r="Q432" s="75">
        <v>5971.28</v>
      </c>
      <c r="R432" s="88">
        <v>68</v>
      </c>
      <c r="S432" s="88"/>
      <c r="T432" s="82">
        <v>7</v>
      </c>
      <c r="U432" s="74" t="s">
        <v>15068</v>
      </c>
      <c r="V432" s="82"/>
      <c r="W432" s="74" t="s">
        <v>15050</v>
      </c>
    </row>
    <row r="433" spans="1:23" s="76" customFormat="1" ht="25.5" outlineLevel="1" x14ac:dyDescent="0.2">
      <c r="A433" s="71" t="s">
        <v>6753</v>
      </c>
      <c r="B433" s="104">
        <f t="shared" si="38"/>
        <v>412</v>
      </c>
      <c r="C433" s="72" t="s">
        <v>6754</v>
      </c>
      <c r="D433" s="73" t="s">
        <v>6753</v>
      </c>
      <c r="E433" s="73"/>
      <c r="F433" s="73"/>
      <c r="G433" s="74"/>
      <c r="H433" s="73" t="s">
        <v>6792</v>
      </c>
      <c r="I433" s="87"/>
      <c r="J433" s="73" t="s">
        <v>15133</v>
      </c>
      <c r="K433" s="187" t="s">
        <v>15877</v>
      </c>
      <c r="L433" s="187">
        <v>1</v>
      </c>
      <c r="M433" s="75">
        <v>0</v>
      </c>
      <c r="N433" s="75">
        <f t="shared" si="37"/>
        <v>0</v>
      </c>
      <c r="O433" s="75">
        <v>0</v>
      </c>
      <c r="P433" s="75"/>
      <c r="Q433" s="75">
        <v>5971.28</v>
      </c>
      <c r="R433" s="88">
        <v>68</v>
      </c>
      <c r="S433" s="88"/>
      <c r="T433" s="82">
        <v>7</v>
      </c>
      <c r="U433" s="74" t="s">
        <v>15068</v>
      </c>
      <c r="V433" s="82"/>
      <c r="W433" s="74" t="s">
        <v>15050</v>
      </c>
    </row>
    <row r="434" spans="1:23" s="76" customFormat="1" ht="25.5" outlineLevel="1" x14ac:dyDescent="0.2">
      <c r="A434" s="71" t="s">
        <v>6751</v>
      </c>
      <c r="B434" s="104">
        <f t="shared" si="38"/>
        <v>413</v>
      </c>
      <c r="C434" s="72" t="s">
        <v>6752</v>
      </c>
      <c r="D434" s="73" t="s">
        <v>6751</v>
      </c>
      <c r="E434" s="73"/>
      <c r="F434" s="73"/>
      <c r="G434" s="74"/>
      <c r="H434" s="73" t="s">
        <v>6792</v>
      </c>
      <c r="I434" s="87"/>
      <c r="J434" s="77">
        <v>1950000</v>
      </c>
      <c r="K434" s="187" t="s">
        <v>15877</v>
      </c>
      <c r="L434" s="187">
        <v>1</v>
      </c>
      <c r="M434" s="75">
        <v>0</v>
      </c>
      <c r="N434" s="75">
        <f t="shared" si="37"/>
        <v>0</v>
      </c>
      <c r="O434" s="75">
        <v>0</v>
      </c>
      <c r="P434" s="75"/>
      <c r="Q434" s="75">
        <v>5971.28</v>
      </c>
      <c r="R434" s="88">
        <v>68</v>
      </c>
      <c r="S434" s="88"/>
      <c r="T434" s="82">
        <v>7</v>
      </c>
      <c r="U434" s="74" t="s">
        <v>15068</v>
      </c>
      <c r="V434" s="82"/>
      <c r="W434" s="74" t="s">
        <v>15050</v>
      </c>
    </row>
    <row r="435" spans="1:23" s="65" customFormat="1" ht="25.5" x14ac:dyDescent="0.2">
      <c r="A435" s="78"/>
      <c r="B435" s="103"/>
      <c r="C435" s="79" t="s">
        <v>15219</v>
      </c>
      <c r="D435" s="80"/>
      <c r="E435" s="80"/>
      <c r="F435" s="80"/>
      <c r="G435" s="81"/>
      <c r="H435" s="73" t="s">
        <v>6792</v>
      </c>
      <c r="I435" s="86"/>
      <c r="J435" s="80"/>
      <c r="K435" s="80"/>
      <c r="L435" s="80"/>
      <c r="M435" s="63">
        <f>SUM(M436:M446)</f>
        <v>0</v>
      </c>
      <c r="N435" s="63">
        <f t="shared" ref="N435:Q435" si="39">SUM(N436:N446)</f>
        <v>0</v>
      </c>
      <c r="O435" s="63">
        <f t="shared" si="39"/>
        <v>0</v>
      </c>
      <c r="P435" s="63">
        <f t="shared" si="39"/>
        <v>0</v>
      </c>
      <c r="Q435" s="63">
        <f t="shared" si="39"/>
        <v>3300</v>
      </c>
      <c r="R435" s="82"/>
      <c r="S435" s="82"/>
      <c r="T435" s="82">
        <v>7</v>
      </c>
      <c r="U435" s="81"/>
      <c r="V435" s="82"/>
      <c r="W435" s="81"/>
    </row>
    <row r="436" spans="1:23" s="76" customFormat="1" ht="25.5" outlineLevel="1" x14ac:dyDescent="0.2">
      <c r="A436" s="71" t="s">
        <v>6748</v>
      </c>
      <c r="B436" s="104">
        <f>B434+1</f>
        <v>414</v>
      </c>
      <c r="C436" s="72" t="s">
        <v>6749</v>
      </c>
      <c r="D436" s="73" t="s">
        <v>6748</v>
      </c>
      <c r="E436" s="73"/>
      <c r="F436" s="73"/>
      <c r="G436" s="74"/>
      <c r="H436" s="73" t="s">
        <v>6792</v>
      </c>
      <c r="I436" s="87"/>
      <c r="J436" s="73"/>
      <c r="K436" s="187" t="s">
        <v>15877</v>
      </c>
      <c r="L436" s="187">
        <v>1</v>
      </c>
      <c r="M436" s="75">
        <v>0</v>
      </c>
      <c r="N436" s="75">
        <f t="shared" ref="N436:N446" si="40">M436-O436</f>
        <v>0</v>
      </c>
      <c r="O436" s="75">
        <v>0</v>
      </c>
      <c r="P436" s="75"/>
      <c r="Q436" s="75">
        <v>300</v>
      </c>
      <c r="R436" s="88">
        <v>70</v>
      </c>
      <c r="S436" s="88"/>
      <c r="T436" s="82">
        <v>7</v>
      </c>
      <c r="U436" s="74" t="s">
        <v>6</v>
      </c>
      <c r="V436" s="82"/>
      <c r="W436" s="74" t="s">
        <v>15050</v>
      </c>
    </row>
    <row r="437" spans="1:23" s="76" customFormat="1" ht="25.5" outlineLevel="1" x14ac:dyDescent="0.2">
      <c r="A437" s="71" t="s">
        <v>6746</v>
      </c>
      <c r="B437" s="104">
        <f t="shared" ref="B437:B446" si="41">B436+1</f>
        <v>415</v>
      </c>
      <c r="C437" s="72" t="s">
        <v>6747</v>
      </c>
      <c r="D437" s="73" t="s">
        <v>6746</v>
      </c>
      <c r="E437" s="73" t="s">
        <v>15134</v>
      </c>
      <c r="F437" s="73"/>
      <c r="G437" s="74"/>
      <c r="H437" s="73" t="s">
        <v>6792</v>
      </c>
      <c r="I437" s="87"/>
      <c r="J437" s="73"/>
      <c r="K437" s="187" t="s">
        <v>15877</v>
      </c>
      <c r="L437" s="187">
        <v>1</v>
      </c>
      <c r="M437" s="75">
        <v>0</v>
      </c>
      <c r="N437" s="75">
        <f t="shared" si="40"/>
        <v>0</v>
      </c>
      <c r="O437" s="75">
        <v>0</v>
      </c>
      <c r="P437" s="75"/>
      <c r="Q437" s="75">
        <v>300</v>
      </c>
      <c r="R437" s="88">
        <v>70</v>
      </c>
      <c r="S437" s="88"/>
      <c r="T437" s="82">
        <v>7</v>
      </c>
      <c r="U437" s="74" t="s">
        <v>6</v>
      </c>
      <c r="V437" s="82"/>
      <c r="W437" s="74" t="s">
        <v>15050</v>
      </c>
    </row>
    <row r="438" spans="1:23" s="76" customFormat="1" ht="25.5" outlineLevel="1" x14ac:dyDescent="0.2">
      <c r="A438" s="71" t="s">
        <v>6744</v>
      </c>
      <c r="B438" s="104">
        <f t="shared" si="41"/>
        <v>416</v>
      </c>
      <c r="C438" s="72" t="s">
        <v>6745</v>
      </c>
      <c r="D438" s="73" t="s">
        <v>6744</v>
      </c>
      <c r="E438" s="73" t="s">
        <v>15135</v>
      </c>
      <c r="F438" s="73"/>
      <c r="G438" s="74"/>
      <c r="H438" s="73" t="s">
        <v>6792</v>
      </c>
      <c r="I438" s="87"/>
      <c r="J438" s="73"/>
      <c r="K438" s="187" t="s">
        <v>15877</v>
      </c>
      <c r="L438" s="187">
        <v>1</v>
      </c>
      <c r="M438" s="75">
        <v>0</v>
      </c>
      <c r="N438" s="75">
        <f t="shared" si="40"/>
        <v>0</v>
      </c>
      <c r="O438" s="75">
        <v>0</v>
      </c>
      <c r="P438" s="75"/>
      <c r="Q438" s="75">
        <v>300</v>
      </c>
      <c r="R438" s="88">
        <v>70</v>
      </c>
      <c r="S438" s="88"/>
      <c r="T438" s="82">
        <v>7</v>
      </c>
      <c r="U438" s="74" t="s">
        <v>6</v>
      </c>
      <c r="V438" s="82"/>
      <c r="W438" s="74" t="s">
        <v>15050</v>
      </c>
    </row>
    <row r="439" spans="1:23" s="76" customFormat="1" ht="25.5" outlineLevel="1" x14ac:dyDescent="0.2">
      <c r="A439" s="71" t="s">
        <v>6742</v>
      </c>
      <c r="B439" s="104">
        <f t="shared" si="41"/>
        <v>417</v>
      </c>
      <c r="C439" s="72" t="s">
        <v>6743</v>
      </c>
      <c r="D439" s="73" t="s">
        <v>6742</v>
      </c>
      <c r="E439" s="73" t="s">
        <v>15136</v>
      </c>
      <c r="F439" s="73"/>
      <c r="G439" s="74"/>
      <c r="H439" s="73" t="s">
        <v>6792</v>
      </c>
      <c r="I439" s="87"/>
      <c r="J439" s="73"/>
      <c r="K439" s="187" t="s">
        <v>15877</v>
      </c>
      <c r="L439" s="187">
        <v>1</v>
      </c>
      <c r="M439" s="75">
        <v>0</v>
      </c>
      <c r="N439" s="75">
        <f t="shared" si="40"/>
        <v>0</v>
      </c>
      <c r="O439" s="75">
        <v>0</v>
      </c>
      <c r="P439" s="75"/>
      <c r="Q439" s="75">
        <v>300</v>
      </c>
      <c r="R439" s="88">
        <v>70</v>
      </c>
      <c r="S439" s="88"/>
      <c r="T439" s="82">
        <v>7</v>
      </c>
      <c r="U439" s="74" t="s">
        <v>6</v>
      </c>
      <c r="V439" s="82"/>
      <c r="W439" s="74" t="s">
        <v>15050</v>
      </c>
    </row>
    <row r="440" spans="1:23" s="76" customFormat="1" ht="25.5" outlineLevel="1" x14ac:dyDescent="0.2">
      <c r="A440" s="71" t="s">
        <v>15137</v>
      </c>
      <c r="B440" s="104">
        <f t="shared" si="41"/>
        <v>418</v>
      </c>
      <c r="C440" s="72" t="s">
        <v>6741</v>
      </c>
      <c r="D440" s="73" t="s">
        <v>15137</v>
      </c>
      <c r="E440" s="73"/>
      <c r="F440" s="73"/>
      <c r="G440" s="74"/>
      <c r="H440" s="73" t="s">
        <v>11635</v>
      </c>
      <c r="I440" s="73"/>
      <c r="J440" s="73"/>
      <c r="K440" s="187" t="s">
        <v>15877</v>
      </c>
      <c r="L440" s="187">
        <v>1</v>
      </c>
      <c r="M440" s="75">
        <v>0</v>
      </c>
      <c r="N440" s="75">
        <f t="shared" si="40"/>
        <v>0</v>
      </c>
      <c r="O440" s="75">
        <v>0</v>
      </c>
      <c r="P440" s="75"/>
      <c r="Q440" s="75">
        <v>300</v>
      </c>
      <c r="R440" s="88">
        <v>70</v>
      </c>
      <c r="S440" s="88"/>
      <c r="T440" s="82">
        <v>7</v>
      </c>
      <c r="U440" s="74" t="s">
        <v>6</v>
      </c>
      <c r="V440" s="82"/>
      <c r="W440" s="74" t="s">
        <v>15050</v>
      </c>
    </row>
    <row r="441" spans="1:23" s="76" customFormat="1" ht="25.5" outlineLevel="1" x14ac:dyDescent="0.2">
      <c r="A441" s="71" t="s">
        <v>6740</v>
      </c>
      <c r="B441" s="104">
        <f t="shared" si="41"/>
        <v>419</v>
      </c>
      <c r="C441" s="72" t="s">
        <v>15138</v>
      </c>
      <c r="D441" s="73" t="s">
        <v>6740</v>
      </c>
      <c r="E441" s="73" t="s">
        <v>15139</v>
      </c>
      <c r="F441" s="73"/>
      <c r="G441" s="74"/>
      <c r="H441" s="73" t="s">
        <v>6792</v>
      </c>
      <c r="I441" s="87"/>
      <c r="J441" s="73"/>
      <c r="K441" s="187" t="s">
        <v>15877</v>
      </c>
      <c r="L441" s="187">
        <v>1</v>
      </c>
      <c r="M441" s="75">
        <v>0</v>
      </c>
      <c r="N441" s="75">
        <f t="shared" si="40"/>
        <v>0</v>
      </c>
      <c r="O441" s="75">
        <v>0</v>
      </c>
      <c r="P441" s="75"/>
      <c r="Q441" s="75">
        <v>300</v>
      </c>
      <c r="R441" s="88">
        <v>70</v>
      </c>
      <c r="S441" s="88"/>
      <c r="T441" s="82">
        <v>7</v>
      </c>
      <c r="U441" s="74" t="s">
        <v>6</v>
      </c>
      <c r="V441" s="82"/>
      <c r="W441" s="74" t="s">
        <v>15050</v>
      </c>
    </row>
    <row r="442" spans="1:23" s="76" customFormat="1" ht="25.5" outlineLevel="1" x14ac:dyDescent="0.2">
      <c r="A442" s="71" t="s">
        <v>15140</v>
      </c>
      <c r="B442" s="104">
        <f t="shared" si="41"/>
        <v>420</v>
      </c>
      <c r="C442" s="72" t="s">
        <v>15141</v>
      </c>
      <c r="D442" s="73" t="s">
        <v>15140</v>
      </c>
      <c r="E442" s="73" t="s">
        <v>15142</v>
      </c>
      <c r="F442" s="73"/>
      <c r="G442" s="74"/>
      <c r="H442" s="73" t="s">
        <v>6792</v>
      </c>
      <c r="I442" s="87"/>
      <c r="J442" s="73"/>
      <c r="K442" s="187" t="s">
        <v>15877</v>
      </c>
      <c r="L442" s="187">
        <v>1</v>
      </c>
      <c r="M442" s="75">
        <v>0</v>
      </c>
      <c r="N442" s="75">
        <f t="shared" si="40"/>
        <v>0</v>
      </c>
      <c r="O442" s="75">
        <v>0</v>
      </c>
      <c r="P442" s="75"/>
      <c r="Q442" s="75">
        <v>300</v>
      </c>
      <c r="R442" s="88">
        <v>70</v>
      </c>
      <c r="S442" s="88"/>
      <c r="T442" s="82">
        <v>7</v>
      </c>
      <c r="U442" s="74" t="s">
        <v>6</v>
      </c>
      <c r="V442" s="82"/>
      <c r="W442" s="74" t="s">
        <v>15050</v>
      </c>
    </row>
    <row r="443" spans="1:23" s="76" customFormat="1" ht="25.5" outlineLevel="1" x14ac:dyDescent="0.2">
      <c r="A443" s="71" t="s">
        <v>6738</v>
      </c>
      <c r="B443" s="104">
        <f t="shared" si="41"/>
        <v>421</v>
      </c>
      <c r="C443" s="72" t="s">
        <v>6739</v>
      </c>
      <c r="D443" s="73" t="s">
        <v>6738</v>
      </c>
      <c r="E443" s="73" t="s">
        <v>15142</v>
      </c>
      <c r="F443" s="73"/>
      <c r="G443" s="74"/>
      <c r="H443" s="73" t="s">
        <v>6792</v>
      </c>
      <c r="I443" s="87"/>
      <c r="J443" s="73" t="s">
        <v>15143</v>
      </c>
      <c r="K443" s="187" t="s">
        <v>15877</v>
      </c>
      <c r="L443" s="187">
        <v>1</v>
      </c>
      <c r="M443" s="75">
        <v>0</v>
      </c>
      <c r="N443" s="75">
        <f t="shared" si="40"/>
        <v>0</v>
      </c>
      <c r="O443" s="75">
        <v>0</v>
      </c>
      <c r="P443" s="75"/>
      <c r="Q443" s="75">
        <v>300</v>
      </c>
      <c r="R443" s="88">
        <v>70</v>
      </c>
      <c r="S443" s="88"/>
      <c r="T443" s="82">
        <v>7</v>
      </c>
      <c r="U443" s="74" t="s">
        <v>6</v>
      </c>
      <c r="V443" s="82"/>
      <c r="W443" s="74" t="s">
        <v>15050</v>
      </c>
    </row>
    <row r="444" spans="1:23" s="76" customFormat="1" ht="25.5" outlineLevel="1" x14ac:dyDescent="0.2">
      <c r="A444" s="71" t="s">
        <v>15144</v>
      </c>
      <c r="B444" s="104">
        <f t="shared" si="41"/>
        <v>422</v>
      </c>
      <c r="C444" s="72" t="s">
        <v>15145</v>
      </c>
      <c r="D444" s="73" t="s">
        <v>15144</v>
      </c>
      <c r="E444" s="73" t="s">
        <v>15142</v>
      </c>
      <c r="F444" s="73"/>
      <c r="G444" s="74"/>
      <c r="H444" s="73" t="s">
        <v>6792</v>
      </c>
      <c r="I444" s="87"/>
      <c r="J444" s="73" t="s">
        <v>15146</v>
      </c>
      <c r="K444" s="187" t="s">
        <v>15877</v>
      </c>
      <c r="L444" s="187">
        <v>1</v>
      </c>
      <c r="M444" s="75">
        <v>0</v>
      </c>
      <c r="N444" s="75">
        <f t="shared" si="40"/>
        <v>0</v>
      </c>
      <c r="O444" s="75">
        <v>0</v>
      </c>
      <c r="P444" s="75"/>
      <c r="Q444" s="75">
        <v>300</v>
      </c>
      <c r="R444" s="88">
        <v>70</v>
      </c>
      <c r="S444" s="88"/>
      <c r="T444" s="82">
        <v>7</v>
      </c>
      <c r="U444" s="74" t="s">
        <v>6</v>
      </c>
      <c r="V444" s="82"/>
      <c r="W444" s="74" t="s">
        <v>15050</v>
      </c>
    </row>
    <row r="445" spans="1:23" s="76" customFormat="1" ht="25.5" outlineLevel="1" x14ac:dyDescent="0.2">
      <c r="A445" s="71" t="s">
        <v>6736</v>
      </c>
      <c r="B445" s="104">
        <f t="shared" si="41"/>
        <v>423</v>
      </c>
      <c r="C445" s="72" t="s">
        <v>6737</v>
      </c>
      <c r="D445" s="73" t="s">
        <v>6736</v>
      </c>
      <c r="E445" s="73" t="s">
        <v>15142</v>
      </c>
      <c r="F445" s="73"/>
      <c r="G445" s="74"/>
      <c r="H445" s="73" t="s">
        <v>6792</v>
      </c>
      <c r="I445" s="87"/>
      <c r="J445" s="73" t="s">
        <v>15147</v>
      </c>
      <c r="K445" s="187" t="s">
        <v>15877</v>
      </c>
      <c r="L445" s="187">
        <v>1</v>
      </c>
      <c r="M445" s="75">
        <v>0</v>
      </c>
      <c r="N445" s="75">
        <f t="shared" si="40"/>
        <v>0</v>
      </c>
      <c r="O445" s="75">
        <v>0</v>
      </c>
      <c r="P445" s="75"/>
      <c r="Q445" s="75">
        <v>300</v>
      </c>
      <c r="R445" s="88">
        <v>70</v>
      </c>
      <c r="S445" s="88"/>
      <c r="T445" s="82">
        <v>7</v>
      </c>
      <c r="U445" s="74" t="s">
        <v>6</v>
      </c>
      <c r="V445" s="82"/>
      <c r="W445" s="74" t="s">
        <v>15050</v>
      </c>
    </row>
    <row r="446" spans="1:23" s="76" customFormat="1" ht="25.5" outlineLevel="1" x14ac:dyDescent="0.2">
      <c r="A446" s="71" t="s">
        <v>6734</v>
      </c>
      <c r="B446" s="104">
        <f t="shared" si="41"/>
        <v>424</v>
      </c>
      <c r="C446" s="72" t="s">
        <v>6735</v>
      </c>
      <c r="D446" s="73" t="s">
        <v>6734</v>
      </c>
      <c r="E446" s="73" t="s">
        <v>15148</v>
      </c>
      <c r="F446" s="73"/>
      <c r="G446" s="74"/>
      <c r="H446" s="73" t="s">
        <v>6792</v>
      </c>
      <c r="I446" s="87"/>
      <c r="J446" s="73"/>
      <c r="K446" s="187" t="s">
        <v>15877</v>
      </c>
      <c r="L446" s="187">
        <v>1</v>
      </c>
      <c r="M446" s="75">
        <v>0</v>
      </c>
      <c r="N446" s="75">
        <f t="shared" si="40"/>
        <v>0</v>
      </c>
      <c r="O446" s="75">
        <v>0</v>
      </c>
      <c r="P446" s="75"/>
      <c r="Q446" s="75">
        <v>300</v>
      </c>
      <c r="R446" s="88">
        <v>70</v>
      </c>
      <c r="S446" s="88"/>
      <c r="T446" s="82">
        <v>7</v>
      </c>
      <c r="U446" s="74" t="s">
        <v>6</v>
      </c>
      <c r="V446" s="82"/>
      <c r="W446" s="74" t="s">
        <v>15050</v>
      </c>
    </row>
    <row r="447" spans="1:23" s="65" customFormat="1" ht="13.5" x14ac:dyDescent="0.2">
      <c r="A447" s="78"/>
      <c r="B447" s="103"/>
      <c r="C447" s="80" t="s">
        <v>15220</v>
      </c>
      <c r="D447" s="80"/>
      <c r="E447" s="80"/>
      <c r="F447" s="80"/>
      <c r="G447" s="81"/>
      <c r="H447" s="80"/>
      <c r="I447" s="86"/>
      <c r="J447" s="80"/>
      <c r="K447" s="80"/>
      <c r="L447" s="80"/>
      <c r="M447" s="63">
        <f>SUM(M448:M457)</f>
        <v>0</v>
      </c>
      <c r="N447" s="63">
        <f t="shared" ref="N447:Q447" si="42">SUM(N448:N457)</f>
        <v>0</v>
      </c>
      <c r="O447" s="63">
        <f t="shared" si="42"/>
        <v>0</v>
      </c>
      <c r="P447" s="63">
        <f t="shared" si="42"/>
        <v>0</v>
      </c>
      <c r="Q447" s="63">
        <f t="shared" si="42"/>
        <v>10840.500000000002</v>
      </c>
      <c r="R447" s="82"/>
      <c r="S447" s="82"/>
      <c r="T447" s="82">
        <v>7</v>
      </c>
      <c r="U447" s="74"/>
      <c r="V447" s="82"/>
      <c r="W447" s="74"/>
    </row>
    <row r="448" spans="1:23" s="76" customFormat="1" ht="25.5" outlineLevel="1" x14ac:dyDescent="0.2">
      <c r="A448" s="71" t="s">
        <v>15149</v>
      </c>
      <c r="B448" s="104">
        <f>B446+1</f>
        <v>425</v>
      </c>
      <c r="C448" s="72" t="s">
        <v>15150</v>
      </c>
      <c r="D448" s="73" t="s">
        <v>15149</v>
      </c>
      <c r="E448" s="73" t="s">
        <v>15151</v>
      </c>
      <c r="F448" s="73"/>
      <c r="G448" s="74"/>
      <c r="H448" s="73" t="s">
        <v>6792</v>
      </c>
      <c r="I448" s="87"/>
      <c r="J448" s="73"/>
      <c r="K448" s="187" t="s">
        <v>15877</v>
      </c>
      <c r="L448" s="187">
        <v>1</v>
      </c>
      <c r="M448" s="75">
        <v>0</v>
      </c>
      <c r="N448" s="75">
        <f t="shared" ref="N448:N457" si="43">M448-O448</f>
        <v>0</v>
      </c>
      <c r="O448" s="75">
        <v>0</v>
      </c>
      <c r="P448" s="75"/>
      <c r="Q448" s="75">
        <v>766.5</v>
      </c>
      <c r="R448" s="88">
        <v>70</v>
      </c>
      <c r="S448" s="88"/>
      <c r="T448" s="82">
        <v>7</v>
      </c>
      <c r="U448" s="74" t="s">
        <v>6</v>
      </c>
      <c r="V448" s="82"/>
      <c r="W448" s="74" t="s">
        <v>15050</v>
      </c>
    </row>
    <row r="449" spans="1:23" s="76" customFormat="1" ht="25.5" outlineLevel="1" x14ac:dyDescent="0.2">
      <c r="A449" s="71" t="s">
        <v>6731</v>
      </c>
      <c r="B449" s="104">
        <f t="shared" ref="B449:B463" si="44">B448+1</f>
        <v>426</v>
      </c>
      <c r="C449" s="72" t="s">
        <v>6732</v>
      </c>
      <c r="D449" s="73" t="s">
        <v>6731</v>
      </c>
      <c r="E449" s="73" t="s">
        <v>15151</v>
      </c>
      <c r="F449" s="73"/>
      <c r="G449" s="74"/>
      <c r="H449" s="73" t="s">
        <v>6792</v>
      </c>
      <c r="I449" s="87"/>
      <c r="J449" s="73"/>
      <c r="K449" s="187" t="s">
        <v>15877</v>
      </c>
      <c r="L449" s="187">
        <v>1</v>
      </c>
      <c r="M449" s="75">
        <v>0</v>
      </c>
      <c r="N449" s="75">
        <f t="shared" si="43"/>
        <v>0</v>
      </c>
      <c r="O449" s="75">
        <v>0</v>
      </c>
      <c r="P449" s="75"/>
      <c r="Q449" s="75">
        <v>700.8</v>
      </c>
      <c r="R449" s="88">
        <v>70</v>
      </c>
      <c r="S449" s="88"/>
      <c r="T449" s="82">
        <v>7</v>
      </c>
      <c r="U449" s="74" t="s">
        <v>6</v>
      </c>
      <c r="V449" s="82"/>
      <c r="W449" s="74" t="s">
        <v>15050</v>
      </c>
    </row>
    <row r="450" spans="1:23" s="76" customFormat="1" ht="25.5" outlineLevel="1" x14ac:dyDescent="0.2">
      <c r="A450" s="71" t="s">
        <v>6729</v>
      </c>
      <c r="B450" s="104">
        <f t="shared" si="44"/>
        <v>427</v>
      </c>
      <c r="C450" s="72" t="s">
        <v>6730</v>
      </c>
      <c r="D450" s="73" t="s">
        <v>6729</v>
      </c>
      <c r="E450" s="73" t="s">
        <v>15151</v>
      </c>
      <c r="F450" s="73"/>
      <c r="G450" s="74"/>
      <c r="H450" s="73" t="s">
        <v>6792</v>
      </c>
      <c r="I450" s="87"/>
      <c r="J450" s="73"/>
      <c r="K450" s="187" t="s">
        <v>15877</v>
      </c>
      <c r="L450" s="187">
        <v>1</v>
      </c>
      <c r="M450" s="75">
        <v>0</v>
      </c>
      <c r="N450" s="75">
        <f t="shared" si="43"/>
        <v>0</v>
      </c>
      <c r="O450" s="75">
        <v>0</v>
      </c>
      <c r="P450" s="75"/>
      <c r="Q450" s="75">
        <v>876</v>
      </c>
      <c r="R450" s="88">
        <v>70</v>
      </c>
      <c r="S450" s="88"/>
      <c r="T450" s="82">
        <v>7</v>
      </c>
      <c r="U450" s="74" t="s">
        <v>6</v>
      </c>
      <c r="V450" s="82"/>
      <c r="W450" s="74" t="s">
        <v>15050</v>
      </c>
    </row>
    <row r="451" spans="1:23" s="76" customFormat="1" ht="25.5" outlineLevel="1" x14ac:dyDescent="0.2">
      <c r="A451" s="71" t="s">
        <v>6727</v>
      </c>
      <c r="B451" s="104">
        <f t="shared" si="44"/>
        <v>428</v>
      </c>
      <c r="C451" s="72" t="s">
        <v>6728</v>
      </c>
      <c r="D451" s="73" t="s">
        <v>6727</v>
      </c>
      <c r="E451" s="73" t="s">
        <v>15151</v>
      </c>
      <c r="F451" s="73"/>
      <c r="G451" s="74"/>
      <c r="H451" s="73" t="s">
        <v>6792</v>
      </c>
      <c r="I451" s="87"/>
      <c r="J451" s="73"/>
      <c r="K451" s="187" t="s">
        <v>15877</v>
      </c>
      <c r="L451" s="187">
        <v>1</v>
      </c>
      <c r="M451" s="75">
        <v>0</v>
      </c>
      <c r="N451" s="75">
        <f t="shared" si="43"/>
        <v>0</v>
      </c>
      <c r="O451" s="75">
        <v>0</v>
      </c>
      <c r="P451" s="75"/>
      <c r="Q451" s="75">
        <v>3504</v>
      </c>
      <c r="R451" s="88">
        <v>70</v>
      </c>
      <c r="S451" s="88"/>
      <c r="T451" s="82">
        <v>7</v>
      </c>
      <c r="U451" s="74" t="s">
        <v>6</v>
      </c>
      <c r="V451" s="82"/>
      <c r="W451" s="74" t="s">
        <v>15050</v>
      </c>
    </row>
    <row r="452" spans="1:23" s="76" customFormat="1" ht="25.5" outlineLevel="1" x14ac:dyDescent="0.2">
      <c r="A452" s="71" t="s">
        <v>15152</v>
      </c>
      <c r="B452" s="104">
        <f t="shared" si="44"/>
        <v>429</v>
      </c>
      <c r="C452" s="72" t="s">
        <v>15153</v>
      </c>
      <c r="D452" s="73" t="s">
        <v>15152</v>
      </c>
      <c r="E452" s="73"/>
      <c r="F452" s="73"/>
      <c r="G452" s="74"/>
      <c r="H452" s="73" t="s">
        <v>6792</v>
      </c>
      <c r="I452" s="87"/>
      <c r="J452" s="73"/>
      <c r="K452" s="187" t="s">
        <v>15877</v>
      </c>
      <c r="L452" s="187">
        <v>1</v>
      </c>
      <c r="M452" s="75">
        <v>0</v>
      </c>
      <c r="N452" s="75">
        <f t="shared" si="43"/>
        <v>0</v>
      </c>
      <c r="O452" s="75">
        <v>0</v>
      </c>
      <c r="P452" s="75"/>
      <c r="Q452" s="75">
        <v>788.4</v>
      </c>
      <c r="R452" s="88">
        <v>70</v>
      </c>
      <c r="S452" s="88"/>
      <c r="T452" s="82">
        <v>7</v>
      </c>
      <c r="U452" s="74" t="s">
        <v>6</v>
      </c>
      <c r="V452" s="82"/>
      <c r="W452" s="74" t="s">
        <v>15050</v>
      </c>
    </row>
    <row r="453" spans="1:23" s="76" customFormat="1" ht="25.5" outlineLevel="1" x14ac:dyDescent="0.2">
      <c r="A453" s="71" t="s">
        <v>15154</v>
      </c>
      <c r="B453" s="104">
        <f t="shared" si="44"/>
        <v>430</v>
      </c>
      <c r="C453" s="72" t="s">
        <v>15155</v>
      </c>
      <c r="D453" s="73" t="s">
        <v>15154</v>
      </c>
      <c r="E453" s="73" t="s">
        <v>15156</v>
      </c>
      <c r="F453" s="73"/>
      <c r="G453" s="74"/>
      <c r="H453" s="73" t="s">
        <v>6792</v>
      </c>
      <c r="I453" s="87"/>
      <c r="J453" s="73"/>
      <c r="K453" s="187" t="s">
        <v>15877</v>
      </c>
      <c r="L453" s="187">
        <v>1</v>
      </c>
      <c r="M453" s="75">
        <v>0</v>
      </c>
      <c r="N453" s="75">
        <f t="shared" si="43"/>
        <v>0</v>
      </c>
      <c r="O453" s="75">
        <v>0</v>
      </c>
      <c r="P453" s="75"/>
      <c r="Q453" s="75">
        <v>2540.4</v>
      </c>
      <c r="R453" s="88">
        <v>70</v>
      </c>
      <c r="S453" s="88"/>
      <c r="T453" s="82">
        <v>7</v>
      </c>
      <c r="U453" s="74" t="s">
        <v>6</v>
      </c>
      <c r="V453" s="82"/>
      <c r="W453" s="74" t="s">
        <v>15050</v>
      </c>
    </row>
    <row r="454" spans="1:23" s="76" customFormat="1" ht="25.5" outlineLevel="1" x14ac:dyDescent="0.2">
      <c r="A454" s="71" t="s">
        <v>15157</v>
      </c>
      <c r="B454" s="104">
        <f t="shared" si="44"/>
        <v>431</v>
      </c>
      <c r="C454" s="72" t="s">
        <v>15158</v>
      </c>
      <c r="D454" s="73" t="s">
        <v>15157</v>
      </c>
      <c r="E454" s="73" t="s">
        <v>15159</v>
      </c>
      <c r="F454" s="73"/>
      <c r="G454" s="74"/>
      <c r="H454" s="73" t="s">
        <v>6792</v>
      </c>
      <c r="I454" s="87"/>
      <c r="J454" s="73"/>
      <c r="K454" s="187" t="s">
        <v>15877</v>
      </c>
      <c r="L454" s="187">
        <v>1</v>
      </c>
      <c r="M454" s="75">
        <v>0</v>
      </c>
      <c r="N454" s="75">
        <f t="shared" si="43"/>
        <v>0</v>
      </c>
      <c r="O454" s="75">
        <v>0</v>
      </c>
      <c r="P454" s="75"/>
      <c r="Q454" s="75">
        <v>438</v>
      </c>
      <c r="R454" s="88">
        <v>70</v>
      </c>
      <c r="S454" s="88"/>
      <c r="T454" s="82">
        <v>7</v>
      </c>
      <c r="U454" s="74" t="s">
        <v>6</v>
      </c>
      <c r="V454" s="82"/>
      <c r="W454" s="74" t="s">
        <v>15050</v>
      </c>
    </row>
    <row r="455" spans="1:23" s="76" customFormat="1" ht="25.5" outlineLevel="1" x14ac:dyDescent="0.2">
      <c r="A455" s="71" t="s">
        <v>15160</v>
      </c>
      <c r="B455" s="104">
        <f t="shared" si="44"/>
        <v>432</v>
      </c>
      <c r="C455" s="72" t="s">
        <v>15161</v>
      </c>
      <c r="D455" s="73" t="s">
        <v>15160</v>
      </c>
      <c r="E455" s="73" t="s">
        <v>15159</v>
      </c>
      <c r="F455" s="73"/>
      <c r="G455" s="74"/>
      <c r="H455" s="73" t="s">
        <v>6792</v>
      </c>
      <c r="I455" s="87"/>
      <c r="J455" s="73"/>
      <c r="K455" s="187" t="s">
        <v>15877</v>
      </c>
      <c r="L455" s="187">
        <v>1</v>
      </c>
      <c r="M455" s="75">
        <v>0</v>
      </c>
      <c r="N455" s="75">
        <f t="shared" si="43"/>
        <v>0</v>
      </c>
      <c r="O455" s="75">
        <v>0</v>
      </c>
      <c r="P455" s="75"/>
      <c r="Q455" s="75">
        <v>394.2</v>
      </c>
      <c r="R455" s="88">
        <v>70</v>
      </c>
      <c r="S455" s="88"/>
      <c r="T455" s="82">
        <v>7</v>
      </c>
      <c r="U455" s="74" t="s">
        <v>6</v>
      </c>
      <c r="V455" s="82"/>
      <c r="W455" s="74" t="s">
        <v>15050</v>
      </c>
    </row>
    <row r="456" spans="1:23" s="76" customFormat="1" ht="25.5" outlineLevel="1" x14ac:dyDescent="0.2">
      <c r="A456" s="71" t="s">
        <v>15162</v>
      </c>
      <c r="B456" s="104">
        <f t="shared" si="44"/>
        <v>433</v>
      </c>
      <c r="C456" s="72" t="s">
        <v>15163</v>
      </c>
      <c r="D456" s="73" t="s">
        <v>15162</v>
      </c>
      <c r="E456" s="73" t="s">
        <v>15159</v>
      </c>
      <c r="F456" s="73"/>
      <c r="G456" s="74"/>
      <c r="H456" s="73" t="s">
        <v>6792</v>
      </c>
      <c r="I456" s="87"/>
      <c r="J456" s="73"/>
      <c r="K456" s="187" t="s">
        <v>15877</v>
      </c>
      <c r="L456" s="187">
        <v>1</v>
      </c>
      <c r="M456" s="75">
        <v>0</v>
      </c>
      <c r="N456" s="75">
        <f t="shared" si="43"/>
        <v>0</v>
      </c>
      <c r="O456" s="75">
        <v>0</v>
      </c>
      <c r="P456" s="75"/>
      <c r="Q456" s="75">
        <v>394.2</v>
      </c>
      <c r="R456" s="88">
        <v>70</v>
      </c>
      <c r="S456" s="88"/>
      <c r="T456" s="82">
        <v>7</v>
      </c>
      <c r="U456" s="74" t="s">
        <v>6</v>
      </c>
      <c r="V456" s="82"/>
      <c r="W456" s="74" t="s">
        <v>15050</v>
      </c>
    </row>
    <row r="457" spans="1:23" s="76" customFormat="1" ht="25.5" outlineLevel="1" x14ac:dyDescent="0.2">
      <c r="A457" s="71" t="s">
        <v>15164</v>
      </c>
      <c r="B457" s="104">
        <f t="shared" si="44"/>
        <v>434</v>
      </c>
      <c r="C457" s="72" t="s">
        <v>15165</v>
      </c>
      <c r="D457" s="73" t="s">
        <v>15164</v>
      </c>
      <c r="E457" s="73" t="s">
        <v>15159</v>
      </c>
      <c r="F457" s="73"/>
      <c r="G457" s="74"/>
      <c r="H457" s="73" t="s">
        <v>6792</v>
      </c>
      <c r="I457" s="87"/>
      <c r="J457" s="73"/>
      <c r="K457" s="187" t="s">
        <v>15877</v>
      </c>
      <c r="L457" s="187">
        <v>1</v>
      </c>
      <c r="M457" s="75">
        <v>0</v>
      </c>
      <c r="N457" s="75">
        <f t="shared" si="43"/>
        <v>0</v>
      </c>
      <c r="O457" s="75">
        <v>0</v>
      </c>
      <c r="P457" s="75"/>
      <c r="Q457" s="75">
        <v>438</v>
      </c>
      <c r="R457" s="88">
        <v>70</v>
      </c>
      <c r="S457" s="88"/>
      <c r="T457" s="82">
        <v>7</v>
      </c>
      <c r="U457" s="74" t="s">
        <v>6</v>
      </c>
      <c r="V457" s="82"/>
      <c r="W457" s="74" t="s">
        <v>15050</v>
      </c>
    </row>
    <row r="458" spans="1:23" s="65" customFormat="1" ht="13.5" x14ac:dyDescent="0.2">
      <c r="A458" s="78"/>
      <c r="B458" s="104"/>
      <c r="C458" s="80" t="s">
        <v>15221</v>
      </c>
      <c r="D458" s="80"/>
      <c r="E458" s="80"/>
      <c r="F458" s="80"/>
      <c r="G458" s="81"/>
      <c r="H458" s="73"/>
      <c r="I458" s="86"/>
      <c r="J458" s="80"/>
      <c r="K458" s="80"/>
      <c r="L458" s="80"/>
      <c r="M458" s="63">
        <f>SUM(M459:M463)</f>
        <v>273.85000000000002</v>
      </c>
      <c r="N458" s="63">
        <f t="shared" ref="N458:Q458" si="45">SUM(N459:N463)</f>
        <v>273.85000000000002</v>
      </c>
      <c r="O458" s="63">
        <f t="shared" si="45"/>
        <v>0</v>
      </c>
      <c r="P458" s="63">
        <f t="shared" si="45"/>
        <v>0</v>
      </c>
      <c r="Q458" s="63">
        <f t="shared" si="45"/>
        <v>178394.94</v>
      </c>
      <c r="R458" s="82"/>
      <c r="S458" s="82"/>
      <c r="T458" s="82">
        <v>7</v>
      </c>
      <c r="U458" s="74"/>
      <c r="V458" s="82"/>
      <c r="W458" s="74"/>
    </row>
    <row r="459" spans="1:23" s="76" customFormat="1" ht="25.5" outlineLevel="1" x14ac:dyDescent="0.2">
      <c r="A459" s="71" t="s">
        <v>6724</v>
      </c>
      <c r="B459" s="104">
        <f>B457+1</f>
        <v>435</v>
      </c>
      <c r="C459" s="72" t="s">
        <v>6725</v>
      </c>
      <c r="D459" s="73" t="s">
        <v>6724</v>
      </c>
      <c r="E459" s="73" t="s">
        <v>15166</v>
      </c>
      <c r="F459" s="73"/>
      <c r="G459" s="74"/>
      <c r="H459" s="73" t="s">
        <v>6792</v>
      </c>
      <c r="I459" s="87"/>
      <c r="J459" s="73"/>
      <c r="K459" s="187" t="s">
        <v>15877</v>
      </c>
      <c r="L459" s="187">
        <v>1</v>
      </c>
      <c r="M459" s="75">
        <v>0</v>
      </c>
      <c r="N459" s="75">
        <f>M459-O459</f>
        <v>0</v>
      </c>
      <c r="O459" s="75">
        <v>0</v>
      </c>
      <c r="P459" s="75"/>
      <c r="Q459" s="75">
        <v>8760</v>
      </c>
      <c r="R459" s="88">
        <v>70</v>
      </c>
      <c r="S459" s="88"/>
      <c r="T459" s="82">
        <v>7</v>
      </c>
      <c r="U459" s="74" t="s">
        <v>6</v>
      </c>
      <c r="V459" s="82"/>
      <c r="W459" s="74" t="s">
        <v>15050</v>
      </c>
    </row>
    <row r="460" spans="1:23" s="76" customFormat="1" ht="25.5" outlineLevel="1" x14ac:dyDescent="0.2">
      <c r="A460" s="71" t="s">
        <v>6722</v>
      </c>
      <c r="B460" s="104">
        <f t="shared" si="44"/>
        <v>436</v>
      </c>
      <c r="C460" s="72" t="s">
        <v>6723</v>
      </c>
      <c r="D460" s="73" t="s">
        <v>6722</v>
      </c>
      <c r="E460" s="73" t="s">
        <v>15167</v>
      </c>
      <c r="F460" s="73"/>
      <c r="G460" s="74"/>
      <c r="H460" s="73" t="s">
        <v>6792</v>
      </c>
      <c r="I460" s="87"/>
      <c r="J460" s="73"/>
      <c r="K460" s="187" t="s">
        <v>15877</v>
      </c>
      <c r="L460" s="187">
        <v>1</v>
      </c>
      <c r="M460" s="75">
        <v>0</v>
      </c>
      <c r="N460" s="75">
        <f>M460-O460</f>
        <v>0</v>
      </c>
      <c r="O460" s="75">
        <v>0</v>
      </c>
      <c r="P460" s="75"/>
      <c r="Q460" s="75">
        <v>78840</v>
      </c>
      <c r="R460" s="88">
        <v>72</v>
      </c>
      <c r="S460" s="88"/>
      <c r="T460" s="82">
        <v>7</v>
      </c>
      <c r="U460" s="74" t="s">
        <v>6</v>
      </c>
      <c r="V460" s="82"/>
      <c r="W460" s="74" t="s">
        <v>15050</v>
      </c>
    </row>
    <row r="461" spans="1:23" s="76" customFormat="1" ht="25.5" outlineLevel="1" x14ac:dyDescent="0.2">
      <c r="A461" s="71" t="s">
        <v>6720</v>
      </c>
      <c r="B461" s="104">
        <f t="shared" si="44"/>
        <v>437</v>
      </c>
      <c r="C461" s="72" t="s">
        <v>6721</v>
      </c>
      <c r="D461" s="73" t="s">
        <v>6720</v>
      </c>
      <c r="E461" s="73" t="s">
        <v>15168</v>
      </c>
      <c r="F461" s="73"/>
      <c r="G461" s="74"/>
      <c r="H461" s="73" t="s">
        <v>6792</v>
      </c>
      <c r="I461" s="87"/>
      <c r="J461" s="73"/>
      <c r="K461" s="187" t="s">
        <v>15877</v>
      </c>
      <c r="L461" s="187">
        <v>1</v>
      </c>
      <c r="M461" s="75">
        <v>0</v>
      </c>
      <c r="N461" s="75">
        <f>M461-O461</f>
        <v>0</v>
      </c>
      <c r="O461" s="75">
        <v>0</v>
      </c>
      <c r="P461" s="75"/>
      <c r="Q461" s="75">
        <v>87600</v>
      </c>
      <c r="R461" s="88">
        <v>73</v>
      </c>
      <c r="S461" s="88"/>
      <c r="T461" s="82">
        <v>7</v>
      </c>
      <c r="U461" s="74" t="s">
        <v>6</v>
      </c>
      <c r="V461" s="82"/>
      <c r="W461" s="74" t="s">
        <v>15050</v>
      </c>
    </row>
    <row r="462" spans="1:23" s="76" customFormat="1" ht="25.5" outlineLevel="1" x14ac:dyDescent="0.2">
      <c r="A462" s="71">
        <v>152</v>
      </c>
      <c r="B462" s="104">
        <f t="shared" si="44"/>
        <v>438</v>
      </c>
      <c r="C462" s="72" t="s">
        <v>15215</v>
      </c>
      <c r="D462" s="73">
        <v>152</v>
      </c>
      <c r="E462" s="73"/>
      <c r="F462" s="73"/>
      <c r="G462" s="74"/>
      <c r="H462" s="73" t="s">
        <v>6792</v>
      </c>
      <c r="I462" s="96"/>
      <c r="J462" s="73"/>
      <c r="K462" s="187" t="s">
        <v>15877</v>
      </c>
      <c r="L462" s="187">
        <v>1</v>
      </c>
      <c r="M462" s="75">
        <v>0</v>
      </c>
      <c r="N462" s="75">
        <f>M462-O462</f>
        <v>0</v>
      </c>
      <c r="O462" s="75">
        <v>0</v>
      </c>
      <c r="P462" s="75"/>
      <c r="Q462" s="75">
        <v>2890.66</v>
      </c>
      <c r="R462" s="97"/>
      <c r="S462" s="98" t="s">
        <v>15066</v>
      </c>
      <c r="T462" s="98">
        <v>7</v>
      </c>
      <c r="U462" s="74" t="s">
        <v>6</v>
      </c>
      <c r="V462" s="82"/>
      <c r="W462" s="74" t="s">
        <v>15050</v>
      </c>
    </row>
    <row r="463" spans="1:23" s="76" customFormat="1" ht="25.5" outlineLevel="1" x14ac:dyDescent="0.2">
      <c r="A463" s="71" t="s">
        <v>15216</v>
      </c>
      <c r="B463" s="104">
        <f t="shared" si="44"/>
        <v>439</v>
      </c>
      <c r="C463" s="72" t="s">
        <v>15217</v>
      </c>
      <c r="D463" s="73" t="s">
        <v>15216</v>
      </c>
      <c r="E463" s="73"/>
      <c r="F463" s="73"/>
      <c r="G463" s="74"/>
      <c r="H463" s="73" t="s">
        <v>6792</v>
      </c>
      <c r="I463" s="96"/>
      <c r="J463" s="73"/>
      <c r="K463" s="187" t="s">
        <v>15877</v>
      </c>
      <c r="L463" s="187">
        <v>1</v>
      </c>
      <c r="M463" s="75">
        <v>273.85000000000002</v>
      </c>
      <c r="N463" s="75">
        <f>M463-O463</f>
        <v>273.85000000000002</v>
      </c>
      <c r="O463" s="75">
        <v>0</v>
      </c>
      <c r="P463" s="75"/>
      <c r="Q463" s="75">
        <v>304.27999999999997</v>
      </c>
      <c r="R463" s="97"/>
      <c r="S463" s="98"/>
      <c r="T463" s="98">
        <v>7</v>
      </c>
      <c r="U463" s="74" t="s">
        <v>6</v>
      </c>
      <c r="V463" s="82"/>
      <c r="W463" s="74" t="s">
        <v>15050</v>
      </c>
    </row>
    <row r="464" spans="1:23" s="65" customFormat="1" ht="13.5" x14ac:dyDescent="0.2">
      <c r="A464" s="78"/>
      <c r="B464" s="103"/>
      <c r="C464" s="79" t="s">
        <v>15222</v>
      </c>
      <c r="D464" s="80"/>
      <c r="E464" s="80"/>
      <c r="F464" s="80"/>
      <c r="G464" s="81"/>
      <c r="H464" s="80"/>
      <c r="I464" s="86"/>
      <c r="J464" s="80"/>
      <c r="K464" s="80"/>
      <c r="L464" s="80"/>
      <c r="M464" s="63">
        <f>SUM(M465:M470)</f>
        <v>0</v>
      </c>
      <c r="N464" s="63">
        <f t="shared" ref="N464:Q464" si="46">SUM(N465:N470)</f>
        <v>0</v>
      </c>
      <c r="O464" s="63">
        <f t="shared" si="46"/>
        <v>0</v>
      </c>
      <c r="P464" s="63">
        <f t="shared" si="46"/>
        <v>0</v>
      </c>
      <c r="Q464" s="63">
        <f t="shared" si="46"/>
        <v>123077.7</v>
      </c>
      <c r="R464" s="82"/>
      <c r="S464" s="82"/>
      <c r="T464" s="82">
        <v>7</v>
      </c>
      <c r="U464" s="74"/>
      <c r="V464" s="82"/>
      <c r="W464" s="74"/>
    </row>
    <row r="465" spans="1:23" s="76" customFormat="1" ht="25.5" outlineLevel="1" x14ac:dyDescent="0.2">
      <c r="A465" s="71" t="s">
        <v>15169</v>
      </c>
      <c r="B465" s="104">
        <f>B463+1</f>
        <v>440</v>
      </c>
      <c r="C465" s="72" t="s">
        <v>15170</v>
      </c>
      <c r="D465" s="73" t="s">
        <v>15169</v>
      </c>
      <c r="E465" s="73" t="s">
        <v>15151</v>
      </c>
      <c r="F465" s="73"/>
      <c r="G465" s="74"/>
      <c r="H465" s="73" t="s">
        <v>6792</v>
      </c>
      <c r="I465" s="87"/>
      <c r="J465" s="73"/>
      <c r="K465" s="187" t="s">
        <v>15877</v>
      </c>
      <c r="L465" s="187">
        <v>1</v>
      </c>
      <c r="M465" s="75">
        <v>0</v>
      </c>
      <c r="N465" s="75">
        <f t="shared" ref="N465:N470" si="47">M465-O465</f>
        <v>0</v>
      </c>
      <c r="O465" s="75">
        <v>0</v>
      </c>
      <c r="P465" s="75"/>
      <c r="Q465" s="75">
        <v>175.2</v>
      </c>
      <c r="R465" s="88">
        <v>70</v>
      </c>
      <c r="S465" s="88"/>
      <c r="T465" s="82">
        <v>7</v>
      </c>
      <c r="U465" s="74" t="s">
        <v>6</v>
      </c>
      <c r="V465" s="82"/>
      <c r="W465" s="74" t="s">
        <v>15050</v>
      </c>
    </row>
    <row r="466" spans="1:23" s="76" customFormat="1" ht="25.5" outlineLevel="1" x14ac:dyDescent="0.2">
      <c r="A466" s="71">
        <v>65617</v>
      </c>
      <c r="B466" s="104">
        <f t="shared" ref="B466:B470" si="48">B465+1</f>
        <v>441</v>
      </c>
      <c r="C466" s="72" t="s">
        <v>15171</v>
      </c>
      <c r="D466" s="77">
        <v>65617</v>
      </c>
      <c r="E466" s="73"/>
      <c r="F466" s="73"/>
      <c r="G466" s="74"/>
      <c r="H466" s="73" t="s">
        <v>6792</v>
      </c>
      <c r="I466" s="87"/>
      <c r="J466" s="73"/>
      <c r="K466" s="187" t="s">
        <v>15877</v>
      </c>
      <c r="L466" s="187">
        <v>1</v>
      </c>
      <c r="M466" s="75">
        <v>0</v>
      </c>
      <c r="N466" s="75">
        <f t="shared" si="47"/>
        <v>0</v>
      </c>
      <c r="O466" s="75">
        <v>0</v>
      </c>
      <c r="P466" s="75"/>
      <c r="Q466" s="75">
        <v>438</v>
      </c>
      <c r="R466" s="88">
        <v>70</v>
      </c>
      <c r="S466" s="88"/>
      <c r="T466" s="82">
        <v>7</v>
      </c>
      <c r="U466" s="74" t="s">
        <v>6</v>
      </c>
      <c r="V466" s="82"/>
      <c r="W466" s="74" t="s">
        <v>15050</v>
      </c>
    </row>
    <row r="467" spans="1:23" s="76" customFormat="1" ht="25.5" outlineLevel="1" x14ac:dyDescent="0.2">
      <c r="A467" s="71">
        <v>65600</v>
      </c>
      <c r="B467" s="104">
        <f t="shared" si="48"/>
        <v>442</v>
      </c>
      <c r="C467" s="72" t="s">
        <v>6718</v>
      </c>
      <c r="D467" s="77">
        <v>65600</v>
      </c>
      <c r="E467" s="73" t="s">
        <v>15172</v>
      </c>
      <c r="F467" s="73"/>
      <c r="G467" s="74"/>
      <c r="H467" s="73" t="s">
        <v>6792</v>
      </c>
      <c r="I467" s="87"/>
      <c r="J467" s="73"/>
      <c r="K467" s="187" t="s">
        <v>15877</v>
      </c>
      <c r="L467" s="187">
        <v>1</v>
      </c>
      <c r="M467" s="75">
        <v>0</v>
      </c>
      <c r="N467" s="75">
        <f t="shared" si="47"/>
        <v>0</v>
      </c>
      <c r="O467" s="75">
        <v>0</v>
      </c>
      <c r="P467" s="75"/>
      <c r="Q467" s="75">
        <v>91804.5</v>
      </c>
      <c r="R467" s="88">
        <v>71</v>
      </c>
      <c r="S467" s="88"/>
      <c r="T467" s="82">
        <v>7</v>
      </c>
      <c r="U467" s="74" t="s">
        <v>6</v>
      </c>
      <c r="V467" s="82"/>
      <c r="W467" s="74" t="s">
        <v>15050</v>
      </c>
    </row>
    <row r="468" spans="1:23" s="76" customFormat="1" ht="25.5" outlineLevel="1" x14ac:dyDescent="0.2">
      <c r="A468" s="71" t="s">
        <v>15173</v>
      </c>
      <c r="B468" s="104">
        <f t="shared" si="48"/>
        <v>443</v>
      </c>
      <c r="C468" s="72" t="s">
        <v>15174</v>
      </c>
      <c r="D468" s="73" t="s">
        <v>15173</v>
      </c>
      <c r="E468" s="73" t="s">
        <v>15159</v>
      </c>
      <c r="F468" s="73"/>
      <c r="G468" s="74"/>
      <c r="H468" s="73" t="s">
        <v>6792</v>
      </c>
      <c r="I468" s="87"/>
      <c r="J468" s="73"/>
      <c r="K468" s="187" t="s">
        <v>15877</v>
      </c>
      <c r="L468" s="187">
        <v>1</v>
      </c>
      <c r="M468" s="75">
        <v>0</v>
      </c>
      <c r="N468" s="75">
        <f t="shared" si="47"/>
        <v>0</v>
      </c>
      <c r="O468" s="75">
        <v>0</v>
      </c>
      <c r="P468" s="75"/>
      <c r="Q468" s="75">
        <v>21900</v>
      </c>
      <c r="R468" s="88">
        <v>70</v>
      </c>
      <c r="S468" s="88"/>
      <c r="T468" s="82">
        <v>7</v>
      </c>
      <c r="U468" s="74" t="s">
        <v>6</v>
      </c>
      <c r="V468" s="82"/>
      <c r="W468" s="74" t="s">
        <v>15050</v>
      </c>
    </row>
    <row r="469" spans="1:23" s="76" customFormat="1" ht="25.5" outlineLevel="1" x14ac:dyDescent="0.2">
      <c r="A469" s="71" t="s">
        <v>15175</v>
      </c>
      <c r="B469" s="104">
        <f t="shared" si="48"/>
        <v>444</v>
      </c>
      <c r="C469" s="72" t="s">
        <v>15176</v>
      </c>
      <c r="D469" s="73" t="s">
        <v>15175</v>
      </c>
      <c r="E469" s="73" t="s">
        <v>15159</v>
      </c>
      <c r="F469" s="73"/>
      <c r="G469" s="74"/>
      <c r="H469" s="73" t="s">
        <v>6792</v>
      </c>
      <c r="I469" s="87"/>
      <c r="J469" s="73"/>
      <c r="K469" s="187" t="s">
        <v>15877</v>
      </c>
      <c r="L469" s="187">
        <v>1</v>
      </c>
      <c r="M469" s="75">
        <v>0</v>
      </c>
      <c r="N469" s="75">
        <f t="shared" si="47"/>
        <v>0</v>
      </c>
      <c r="O469" s="75">
        <v>0</v>
      </c>
      <c r="P469" s="75"/>
      <c r="Q469" s="75">
        <v>5694</v>
      </c>
      <c r="R469" s="88">
        <v>70</v>
      </c>
      <c r="S469" s="88"/>
      <c r="T469" s="82">
        <v>7</v>
      </c>
      <c r="U469" s="74" t="s">
        <v>6</v>
      </c>
      <c r="V469" s="82"/>
      <c r="W469" s="74" t="s">
        <v>15050</v>
      </c>
    </row>
    <row r="470" spans="1:23" s="76" customFormat="1" ht="25.5" outlineLevel="1" x14ac:dyDescent="0.2">
      <c r="A470" s="71" t="s">
        <v>15177</v>
      </c>
      <c r="B470" s="104">
        <f t="shared" si="48"/>
        <v>445</v>
      </c>
      <c r="C470" s="72" t="s">
        <v>15178</v>
      </c>
      <c r="D470" s="73" t="s">
        <v>15177</v>
      </c>
      <c r="E470" s="73" t="s">
        <v>15159</v>
      </c>
      <c r="F470" s="73"/>
      <c r="G470" s="74"/>
      <c r="H470" s="73" t="s">
        <v>6792</v>
      </c>
      <c r="I470" s="87"/>
      <c r="J470" s="73"/>
      <c r="K470" s="187" t="s">
        <v>15877</v>
      </c>
      <c r="L470" s="187">
        <v>1</v>
      </c>
      <c r="M470" s="75">
        <v>0</v>
      </c>
      <c r="N470" s="75">
        <f t="shared" si="47"/>
        <v>0</v>
      </c>
      <c r="O470" s="75">
        <v>0</v>
      </c>
      <c r="P470" s="75"/>
      <c r="Q470" s="75">
        <v>3066</v>
      </c>
      <c r="R470" s="88">
        <v>70</v>
      </c>
      <c r="S470" s="88"/>
      <c r="T470" s="82">
        <v>7</v>
      </c>
      <c r="U470" s="74" t="s">
        <v>6</v>
      </c>
      <c r="V470" s="82"/>
      <c r="W470" s="74" t="s">
        <v>15050</v>
      </c>
    </row>
    <row r="471" spans="1:23" s="65" customFormat="1" ht="13.5" x14ac:dyDescent="0.2">
      <c r="A471" s="78"/>
      <c r="B471" s="103"/>
      <c r="C471" s="80" t="s">
        <v>15223</v>
      </c>
      <c r="D471" s="80"/>
      <c r="E471" s="80"/>
      <c r="F471" s="80"/>
      <c r="G471" s="81"/>
      <c r="H471" s="80"/>
      <c r="I471" s="86"/>
      <c r="J471" s="80"/>
      <c r="K471" s="80"/>
      <c r="L471" s="80"/>
      <c r="M471" s="63">
        <f>SUM(M472:M486)</f>
        <v>412417.7</v>
      </c>
      <c r="N471" s="63">
        <f t="shared" ref="N471:Q471" si="49">SUM(N472:N486)</f>
        <v>0</v>
      </c>
      <c r="O471" s="63">
        <f t="shared" si="49"/>
        <v>0</v>
      </c>
      <c r="P471" s="63">
        <f t="shared" si="49"/>
        <v>0</v>
      </c>
      <c r="Q471" s="63">
        <f t="shared" si="49"/>
        <v>281988.69999999995</v>
      </c>
      <c r="R471" s="82"/>
      <c r="S471" s="82"/>
      <c r="T471" s="82">
        <v>7</v>
      </c>
      <c r="U471" s="74"/>
      <c r="V471" s="82"/>
      <c r="W471" s="74"/>
    </row>
    <row r="472" spans="1:23" s="76" customFormat="1" ht="25.5" outlineLevel="1" x14ac:dyDescent="0.2">
      <c r="A472" s="71" t="s">
        <v>6715</v>
      </c>
      <c r="B472" s="104">
        <f>B470+1</f>
        <v>446</v>
      </c>
      <c r="C472" s="72" t="s">
        <v>6716</v>
      </c>
      <c r="D472" s="73" t="s">
        <v>6715</v>
      </c>
      <c r="E472" s="73" t="s">
        <v>15179</v>
      </c>
      <c r="F472" s="73"/>
      <c r="G472" s="74"/>
      <c r="H472" s="73" t="s">
        <v>6792</v>
      </c>
      <c r="I472" s="87"/>
      <c r="J472" s="73"/>
      <c r="K472" s="187" t="s">
        <v>15877</v>
      </c>
      <c r="L472" s="187">
        <v>1</v>
      </c>
      <c r="M472" s="75">
        <v>0</v>
      </c>
      <c r="N472" s="75">
        <f>M472-O472</f>
        <v>0</v>
      </c>
      <c r="O472" s="75">
        <v>0</v>
      </c>
      <c r="P472" s="75"/>
      <c r="Q472" s="75">
        <v>74460</v>
      </c>
      <c r="R472" s="88">
        <v>74</v>
      </c>
      <c r="S472" s="88"/>
      <c r="T472" s="82">
        <v>7</v>
      </c>
      <c r="U472" s="74" t="s">
        <v>6</v>
      </c>
      <c r="V472" s="82"/>
      <c r="W472" s="74" t="s">
        <v>15050</v>
      </c>
    </row>
    <row r="473" spans="1:23" s="76" customFormat="1" ht="25.5" outlineLevel="1" x14ac:dyDescent="0.2">
      <c r="A473" s="71" t="s">
        <v>15180</v>
      </c>
      <c r="B473" s="104">
        <f t="shared" ref="B473:B475" si="50">B472+1</f>
        <v>447</v>
      </c>
      <c r="C473" s="72" t="s">
        <v>6714</v>
      </c>
      <c r="D473" s="73" t="s">
        <v>15180</v>
      </c>
      <c r="E473" s="73" t="s">
        <v>15168</v>
      </c>
      <c r="F473" s="73"/>
      <c r="G473" s="74"/>
      <c r="H473" s="73" t="s">
        <v>6792</v>
      </c>
      <c r="I473" s="87"/>
      <c r="J473" s="73"/>
      <c r="K473" s="187" t="s">
        <v>15877</v>
      </c>
      <c r="L473" s="187">
        <v>1</v>
      </c>
      <c r="M473" s="75">
        <v>0</v>
      </c>
      <c r="N473" s="75">
        <f>M473-O473</f>
        <v>0</v>
      </c>
      <c r="O473" s="75">
        <v>0</v>
      </c>
      <c r="P473" s="75"/>
      <c r="Q473" s="75">
        <v>48180</v>
      </c>
      <c r="R473" s="88">
        <v>75</v>
      </c>
      <c r="S473" s="88"/>
      <c r="T473" s="82">
        <v>7</v>
      </c>
      <c r="U473" s="74" t="s">
        <v>6</v>
      </c>
      <c r="V473" s="82"/>
      <c r="W473" s="74" t="s">
        <v>15050</v>
      </c>
    </row>
    <row r="474" spans="1:23" s="76" customFormat="1" ht="25.5" outlineLevel="1" collapsed="1" x14ac:dyDescent="0.2">
      <c r="A474" s="71" t="s">
        <v>15181</v>
      </c>
      <c r="B474" s="104">
        <f t="shared" si="50"/>
        <v>448</v>
      </c>
      <c r="C474" s="72" t="s">
        <v>6713</v>
      </c>
      <c r="D474" s="73" t="s">
        <v>15181</v>
      </c>
      <c r="E474" s="73" t="s">
        <v>15168</v>
      </c>
      <c r="F474" s="73"/>
      <c r="G474" s="74"/>
      <c r="H474" s="73" t="s">
        <v>6792</v>
      </c>
      <c r="I474" s="87"/>
      <c r="J474" s="73"/>
      <c r="K474" s="187" t="s">
        <v>15877</v>
      </c>
      <c r="L474" s="187">
        <v>1</v>
      </c>
      <c r="M474" s="75">
        <v>0</v>
      </c>
      <c r="N474" s="75">
        <f>M474-O474</f>
        <v>0</v>
      </c>
      <c r="O474" s="75">
        <v>0</v>
      </c>
      <c r="P474" s="75"/>
      <c r="Q474" s="75">
        <v>48180</v>
      </c>
      <c r="R474" s="88">
        <v>75</v>
      </c>
      <c r="S474" s="88"/>
      <c r="T474" s="82">
        <v>7</v>
      </c>
      <c r="U474" s="74" t="s">
        <v>6</v>
      </c>
      <c r="V474" s="82"/>
      <c r="W474" s="74" t="s">
        <v>15050</v>
      </c>
    </row>
    <row r="475" spans="1:23" s="76" customFormat="1" ht="25.5" outlineLevel="1" x14ac:dyDescent="0.2">
      <c r="A475" s="71">
        <v>15185</v>
      </c>
      <c r="B475" s="104">
        <f t="shared" si="50"/>
        <v>449</v>
      </c>
      <c r="C475" s="72" t="s">
        <v>15186</v>
      </c>
      <c r="D475" s="73">
        <v>15185</v>
      </c>
      <c r="E475" s="73"/>
      <c r="F475" s="73"/>
      <c r="G475" s="74" t="s">
        <v>15188</v>
      </c>
      <c r="H475" s="73" t="s">
        <v>6792</v>
      </c>
      <c r="I475" s="96"/>
      <c r="J475" s="71" t="s">
        <v>15187</v>
      </c>
      <c r="K475" s="187" t="s">
        <v>15877</v>
      </c>
      <c r="L475" s="187">
        <v>1</v>
      </c>
      <c r="M475" s="75">
        <v>4697</v>
      </c>
      <c r="N475" s="75"/>
      <c r="O475" s="75">
        <v>0</v>
      </c>
      <c r="P475" s="75"/>
      <c r="Q475" s="75">
        <v>2434.2399999999998</v>
      </c>
      <c r="R475" s="97"/>
      <c r="S475" s="98"/>
      <c r="T475" s="98">
        <v>7</v>
      </c>
      <c r="U475" s="74" t="s">
        <v>6</v>
      </c>
      <c r="V475" s="98"/>
      <c r="W475" s="74" t="s">
        <v>15050</v>
      </c>
    </row>
    <row r="476" spans="1:23" s="76" customFormat="1" ht="24" customHeight="1" outlineLevel="1" x14ac:dyDescent="0.2">
      <c r="A476" s="71">
        <v>15186</v>
      </c>
      <c r="B476" s="104">
        <f t="shared" ref="B476:B486" si="51">B475+1</f>
        <v>450</v>
      </c>
      <c r="C476" s="72" t="s">
        <v>15186</v>
      </c>
      <c r="D476" s="73">
        <v>15186</v>
      </c>
      <c r="E476" s="73"/>
      <c r="F476" s="73"/>
      <c r="G476" s="74" t="s">
        <v>15190</v>
      </c>
      <c r="H476" s="73" t="s">
        <v>6792</v>
      </c>
      <c r="I476" s="96"/>
      <c r="J476" s="71" t="s">
        <v>15189</v>
      </c>
      <c r="K476" s="187" t="s">
        <v>15877</v>
      </c>
      <c r="L476" s="187">
        <v>1</v>
      </c>
      <c r="M476" s="75">
        <v>4697</v>
      </c>
      <c r="N476" s="75"/>
      <c r="O476" s="75">
        <v>0</v>
      </c>
      <c r="P476" s="75"/>
      <c r="Q476" s="75">
        <v>2434.2399999999998</v>
      </c>
      <c r="R476" s="97"/>
      <c r="S476" s="98"/>
      <c r="T476" s="98">
        <v>7</v>
      </c>
      <c r="U476" s="74" t="s">
        <v>6</v>
      </c>
      <c r="V476" s="74" t="s">
        <v>15050</v>
      </c>
      <c r="W476" s="74" t="s">
        <v>15050</v>
      </c>
    </row>
    <row r="477" spans="1:23" s="76" customFormat="1" ht="24" customHeight="1" outlineLevel="1" x14ac:dyDescent="0.2">
      <c r="A477" s="71">
        <v>56</v>
      </c>
      <c r="B477" s="104">
        <f t="shared" si="51"/>
        <v>451</v>
      </c>
      <c r="C477" s="72" t="s">
        <v>15191</v>
      </c>
      <c r="D477" s="73">
        <v>56</v>
      </c>
      <c r="E477" s="73"/>
      <c r="F477" s="73"/>
      <c r="G477" s="74"/>
      <c r="H477" s="73" t="s">
        <v>6792</v>
      </c>
      <c r="I477" s="96"/>
      <c r="J477" s="71" t="s">
        <v>15192</v>
      </c>
      <c r="K477" s="187" t="s">
        <v>15877</v>
      </c>
      <c r="L477" s="187">
        <v>1</v>
      </c>
      <c r="M477" s="75">
        <v>34777</v>
      </c>
      <c r="N477" s="75"/>
      <c r="O477" s="75">
        <v>0</v>
      </c>
      <c r="P477" s="75"/>
      <c r="Q477" s="75">
        <v>22060.3</v>
      </c>
      <c r="R477" s="97"/>
      <c r="S477" s="98"/>
      <c r="T477" s="98">
        <v>7</v>
      </c>
      <c r="U477" s="74" t="s">
        <v>6</v>
      </c>
      <c r="V477" s="74" t="s">
        <v>15050</v>
      </c>
      <c r="W477" s="74" t="s">
        <v>15050</v>
      </c>
    </row>
    <row r="478" spans="1:23" s="76" customFormat="1" ht="24" customHeight="1" outlineLevel="1" x14ac:dyDescent="0.2">
      <c r="A478" s="71" t="s">
        <v>15193</v>
      </c>
      <c r="B478" s="104">
        <f t="shared" si="51"/>
        <v>452</v>
      </c>
      <c r="C478" s="72" t="s">
        <v>15194</v>
      </c>
      <c r="D478" s="73" t="s">
        <v>15193</v>
      </c>
      <c r="E478" s="73"/>
      <c r="F478" s="73"/>
      <c r="G478" s="74"/>
      <c r="H478" s="73" t="s">
        <v>6792</v>
      </c>
      <c r="I478" s="96"/>
      <c r="J478" s="71" t="s">
        <v>15195</v>
      </c>
      <c r="K478" s="187" t="s">
        <v>15877</v>
      </c>
      <c r="L478" s="187">
        <v>1</v>
      </c>
      <c r="M478" s="75">
        <v>307000</v>
      </c>
      <c r="N478" s="75"/>
      <c r="O478" s="75">
        <v>0</v>
      </c>
      <c r="P478" s="75"/>
      <c r="Q478" s="75">
        <v>16126.84</v>
      </c>
      <c r="R478" s="97"/>
      <c r="S478" s="98"/>
      <c r="T478" s="98">
        <v>7</v>
      </c>
      <c r="U478" s="74" t="s">
        <v>6</v>
      </c>
      <c r="V478" s="74" t="s">
        <v>15050</v>
      </c>
      <c r="W478" s="74" t="s">
        <v>15050</v>
      </c>
    </row>
    <row r="479" spans="1:23" s="76" customFormat="1" ht="24" customHeight="1" outlineLevel="1" x14ac:dyDescent="0.2">
      <c r="A479" s="71">
        <v>15169</v>
      </c>
      <c r="B479" s="104">
        <f t="shared" si="51"/>
        <v>453</v>
      </c>
      <c r="C479" s="72" t="s">
        <v>15196</v>
      </c>
      <c r="D479" s="73">
        <v>15169</v>
      </c>
      <c r="E479" s="73"/>
      <c r="F479" s="73"/>
      <c r="G479" s="74" t="s">
        <v>15198</v>
      </c>
      <c r="H479" s="73" t="s">
        <v>6792</v>
      </c>
      <c r="I479" s="96"/>
      <c r="J479" s="71" t="s">
        <v>15197</v>
      </c>
      <c r="K479" s="187" t="s">
        <v>15877</v>
      </c>
      <c r="L479" s="187">
        <v>1</v>
      </c>
      <c r="M479" s="75">
        <v>30879.01</v>
      </c>
      <c r="N479" s="75"/>
      <c r="O479" s="75">
        <v>0</v>
      </c>
      <c r="P479" s="75"/>
      <c r="Q479" s="75">
        <v>27004.85</v>
      </c>
      <c r="R479" s="97"/>
      <c r="S479" s="98"/>
      <c r="T479" s="98">
        <v>7</v>
      </c>
      <c r="U479" s="74" t="s">
        <v>6</v>
      </c>
      <c r="V479" s="74" t="s">
        <v>15050</v>
      </c>
      <c r="W479" s="74" t="s">
        <v>15050</v>
      </c>
    </row>
    <row r="480" spans="1:23" s="76" customFormat="1" ht="24" customHeight="1" outlineLevel="1" x14ac:dyDescent="0.2">
      <c r="A480" s="71">
        <v>15201</v>
      </c>
      <c r="B480" s="104">
        <f t="shared" si="51"/>
        <v>454</v>
      </c>
      <c r="C480" s="72" t="s">
        <v>15199</v>
      </c>
      <c r="D480" s="73">
        <v>15201</v>
      </c>
      <c r="E480" s="73"/>
      <c r="F480" s="73"/>
      <c r="G480" s="74" t="s">
        <v>15201</v>
      </c>
      <c r="H480" s="73" t="s">
        <v>6792</v>
      </c>
      <c r="I480" s="96"/>
      <c r="J480" s="71" t="s">
        <v>15200</v>
      </c>
      <c r="K480" s="187" t="s">
        <v>15877</v>
      </c>
      <c r="L480" s="187">
        <v>1</v>
      </c>
      <c r="M480" s="75">
        <v>13224.56</v>
      </c>
      <c r="N480" s="75"/>
      <c r="O480" s="75">
        <v>0</v>
      </c>
      <c r="P480" s="75"/>
      <c r="Q480" s="75">
        <v>19626.060000000001</v>
      </c>
      <c r="R480" s="97"/>
      <c r="S480" s="98"/>
      <c r="T480" s="98">
        <v>7</v>
      </c>
      <c r="U480" s="74" t="s">
        <v>6</v>
      </c>
      <c r="V480" s="74" t="s">
        <v>15050</v>
      </c>
      <c r="W480" s="74" t="s">
        <v>15050</v>
      </c>
    </row>
    <row r="481" spans="1:24" s="76" customFormat="1" ht="24" customHeight="1" outlineLevel="1" x14ac:dyDescent="0.2">
      <c r="A481" s="71" t="s">
        <v>15202</v>
      </c>
      <c r="B481" s="104">
        <f t="shared" si="51"/>
        <v>455</v>
      </c>
      <c r="C481" s="72" t="s">
        <v>15203</v>
      </c>
      <c r="D481" s="73" t="s">
        <v>15202</v>
      </c>
      <c r="E481" s="73"/>
      <c r="F481" s="73"/>
      <c r="G481" s="74" t="s">
        <v>15205</v>
      </c>
      <c r="H481" s="73" t="s">
        <v>6792</v>
      </c>
      <c r="I481" s="96"/>
      <c r="J481" s="71" t="s">
        <v>15204</v>
      </c>
      <c r="K481" s="187" t="s">
        <v>15877</v>
      </c>
      <c r="L481" s="187">
        <v>1</v>
      </c>
      <c r="M481" s="75">
        <v>8900.19</v>
      </c>
      <c r="N481" s="75"/>
      <c r="O481" s="75">
        <v>0</v>
      </c>
      <c r="P481" s="75"/>
      <c r="Q481" s="75">
        <v>9889.1</v>
      </c>
      <c r="R481" s="97"/>
      <c r="S481" s="98"/>
      <c r="T481" s="98">
        <v>7</v>
      </c>
      <c r="U481" s="74" t="s">
        <v>6</v>
      </c>
      <c r="V481" s="74" t="s">
        <v>15050</v>
      </c>
      <c r="W481" s="74" t="s">
        <v>15050</v>
      </c>
    </row>
    <row r="482" spans="1:24" s="76" customFormat="1" ht="17.25" customHeight="1" outlineLevel="1" x14ac:dyDescent="0.2">
      <c r="A482" s="71" t="s">
        <v>15206</v>
      </c>
      <c r="B482" s="104">
        <f t="shared" si="51"/>
        <v>456</v>
      </c>
      <c r="C482" s="72" t="s">
        <v>15207</v>
      </c>
      <c r="D482" s="73" t="s">
        <v>15206</v>
      </c>
      <c r="E482" s="73"/>
      <c r="F482" s="73"/>
      <c r="G482" s="74" t="s">
        <v>15209</v>
      </c>
      <c r="H482" s="73" t="s">
        <v>6792</v>
      </c>
      <c r="I482" s="96"/>
      <c r="J482" s="71" t="s">
        <v>15208</v>
      </c>
      <c r="K482" s="187" t="s">
        <v>15877</v>
      </c>
      <c r="L482" s="187">
        <v>1</v>
      </c>
      <c r="M482" s="75">
        <v>6024.74</v>
      </c>
      <c r="N482" s="75"/>
      <c r="O482" s="75">
        <v>0</v>
      </c>
      <c r="P482" s="75"/>
      <c r="Q482" s="75">
        <v>6694.16</v>
      </c>
      <c r="R482" s="97"/>
      <c r="S482" s="98"/>
      <c r="T482" s="98">
        <v>7</v>
      </c>
      <c r="U482" s="74" t="s">
        <v>6</v>
      </c>
      <c r="V482" s="74" t="s">
        <v>15050</v>
      </c>
      <c r="W482" s="74" t="s">
        <v>15050</v>
      </c>
    </row>
    <row r="483" spans="1:24" s="76" customFormat="1" ht="17.25" customHeight="1" outlineLevel="1" x14ac:dyDescent="0.2">
      <c r="A483" s="71" t="s">
        <v>15210</v>
      </c>
      <c r="B483" s="104">
        <f t="shared" si="51"/>
        <v>457</v>
      </c>
      <c r="C483" s="72" t="s">
        <v>15211</v>
      </c>
      <c r="D483" s="73" t="s">
        <v>15210</v>
      </c>
      <c r="E483" s="73"/>
      <c r="F483" s="73"/>
      <c r="G483" s="74"/>
      <c r="H483" s="73" t="s">
        <v>6792</v>
      </c>
      <c r="I483" s="96"/>
      <c r="J483" s="73"/>
      <c r="K483" s="187" t="s">
        <v>15877</v>
      </c>
      <c r="L483" s="187">
        <v>1</v>
      </c>
      <c r="M483" s="75">
        <v>821.56</v>
      </c>
      <c r="N483" s="75"/>
      <c r="O483" s="75">
        <v>0</v>
      </c>
      <c r="P483" s="75"/>
      <c r="Q483" s="75">
        <v>912.84</v>
      </c>
      <c r="R483" s="97"/>
      <c r="S483" s="98"/>
      <c r="T483" s="98">
        <v>7</v>
      </c>
      <c r="U483" s="74" t="s">
        <v>6</v>
      </c>
      <c r="V483" s="74" t="s">
        <v>15050</v>
      </c>
      <c r="W483" s="74" t="s">
        <v>15050</v>
      </c>
    </row>
    <row r="484" spans="1:24" s="76" customFormat="1" ht="17.25" customHeight="1" outlineLevel="1" x14ac:dyDescent="0.2">
      <c r="A484" s="71" t="s">
        <v>15212</v>
      </c>
      <c r="B484" s="104">
        <f t="shared" si="51"/>
        <v>458</v>
      </c>
      <c r="C484" s="72" t="s">
        <v>15213</v>
      </c>
      <c r="D484" s="73" t="s">
        <v>15212</v>
      </c>
      <c r="E484" s="73"/>
      <c r="F484" s="73"/>
      <c r="G484" s="74"/>
      <c r="H484" s="73" t="s">
        <v>6792</v>
      </c>
      <c r="I484" s="96"/>
      <c r="J484" s="73"/>
      <c r="K484" s="187" t="s">
        <v>15877</v>
      </c>
      <c r="L484" s="187">
        <v>1</v>
      </c>
      <c r="M484" s="75">
        <v>643.54999999999995</v>
      </c>
      <c r="N484" s="75"/>
      <c r="O484" s="75">
        <v>0</v>
      </c>
      <c r="P484" s="75"/>
      <c r="Q484" s="75">
        <v>715.06</v>
      </c>
      <c r="R484" s="97"/>
      <c r="S484" s="98"/>
      <c r="T484" s="98">
        <v>7</v>
      </c>
      <c r="U484" s="74" t="s">
        <v>6</v>
      </c>
      <c r="V484" s="74" t="s">
        <v>15050</v>
      </c>
      <c r="W484" s="74" t="s">
        <v>15050</v>
      </c>
    </row>
    <row r="485" spans="1:24" s="76" customFormat="1" ht="17.25" customHeight="1" outlineLevel="1" x14ac:dyDescent="0.2">
      <c r="A485" s="71">
        <v>157</v>
      </c>
      <c r="B485" s="104">
        <f t="shared" si="51"/>
        <v>459</v>
      </c>
      <c r="C485" s="72" t="s">
        <v>31</v>
      </c>
      <c r="D485" s="73">
        <v>157</v>
      </c>
      <c r="E485" s="73"/>
      <c r="F485" s="73"/>
      <c r="G485" s="74"/>
      <c r="H485" s="73" t="s">
        <v>6792</v>
      </c>
      <c r="I485" s="96"/>
      <c r="J485" s="73"/>
      <c r="K485" s="187" t="s">
        <v>15877</v>
      </c>
      <c r="L485" s="187">
        <v>1</v>
      </c>
      <c r="M485" s="75">
        <v>753.09</v>
      </c>
      <c r="N485" s="75"/>
      <c r="O485" s="75">
        <v>0</v>
      </c>
      <c r="P485" s="75"/>
      <c r="Q485" s="75">
        <v>2434.2399999999998</v>
      </c>
      <c r="R485" s="97"/>
      <c r="S485" s="98"/>
      <c r="T485" s="98">
        <v>7</v>
      </c>
      <c r="U485" s="74" t="s">
        <v>6</v>
      </c>
      <c r="V485" s="74" t="s">
        <v>15050</v>
      </c>
      <c r="W485" s="74" t="s">
        <v>15050</v>
      </c>
    </row>
    <row r="486" spans="1:24" s="76" customFormat="1" ht="30" customHeight="1" outlineLevel="1" x14ac:dyDescent="0.2">
      <c r="A486" s="71">
        <v>15210</v>
      </c>
      <c r="B486" s="104">
        <f t="shared" si="51"/>
        <v>460</v>
      </c>
      <c r="C486" s="72" t="s">
        <v>15214</v>
      </c>
      <c r="D486" s="73">
        <v>15210</v>
      </c>
      <c r="E486" s="73"/>
      <c r="F486" s="73"/>
      <c r="G486" s="74"/>
      <c r="H486" s="73" t="s">
        <v>6792</v>
      </c>
      <c r="I486" s="96"/>
      <c r="J486" s="73"/>
      <c r="K486" s="187" t="s">
        <v>15877</v>
      </c>
      <c r="L486" s="187">
        <v>1</v>
      </c>
      <c r="M486" s="75">
        <v>0</v>
      </c>
      <c r="N486" s="75"/>
      <c r="O486" s="75">
        <v>0</v>
      </c>
      <c r="P486" s="75"/>
      <c r="Q486" s="75">
        <v>836.77</v>
      </c>
      <c r="R486" s="97"/>
      <c r="S486" s="98"/>
      <c r="T486" s="98">
        <v>7</v>
      </c>
      <c r="U486" s="74" t="s">
        <v>6</v>
      </c>
      <c r="V486" s="74" t="s">
        <v>15050</v>
      </c>
      <c r="W486" s="74" t="s">
        <v>15050</v>
      </c>
    </row>
    <row r="487" spans="1:24" s="65" customFormat="1" ht="13.5" x14ac:dyDescent="0.2">
      <c r="A487" s="78"/>
      <c r="B487" s="103"/>
      <c r="C487" s="79" t="s">
        <v>15224</v>
      </c>
      <c r="D487" s="80"/>
      <c r="E487" s="80"/>
      <c r="F487" s="80"/>
      <c r="G487" s="81"/>
      <c r="H487" s="80"/>
      <c r="I487" s="86"/>
      <c r="J487" s="80"/>
      <c r="K487" s="80"/>
      <c r="L487" s="80"/>
      <c r="M487" s="63">
        <f>SUM(M488:M488)</f>
        <v>0</v>
      </c>
      <c r="N487" s="63">
        <f t="shared" ref="N487:Q487" si="52">SUM(N488:N488)</f>
        <v>0</v>
      </c>
      <c r="O487" s="63">
        <f t="shared" si="52"/>
        <v>0</v>
      </c>
      <c r="P487" s="63">
        <f t="shared" si="52"/>
        <v>0</v>
      </c>
      <c r="Q487" s="63">
        <f t="shared" si="52"/>
        <v>1752</v>
      </c>
      <c r="R487" s="82"/>
      <c r="S487" s="82"/>
      <c r="T487" s="82">
        <v>7</v>
      </c>
      <c r="U487" s="74"/>
      <c r="V487" s="82"/>
      <c r="W487" s="74"/>
    </row>
    <row r="488" spans="1:24" s="76" customFormat="1" ht="25.5" outlineLevel="1" collapsed="1" x14ac:dyDescent="0.2">
      <c r="A488" s="71" t="s">
        <v>6710</v>
      </c>
      <c r="B488" s="104">
        <f>B486+1</f>
        <v>461</v>
      </c>
      <c r="C488" s="72" t="s">
        <v>6711</v>
      </c>
      <c r="D488" s="73" t="s">
        <v>6710</v>
      </c>
      <c r="E488" s="73" t="s">
        <v>15182</v>
      </c>
      <c r="F488" s="73"/>
      <c r="G488" s="74"/>
      <c r="H488" s="73" t="s">
        <v>6792</v>
      </c>
      <c r="I488" s="87"/>
      <c r="J488" s="73"/>
      <c r="K488" s="187" t="s">
        <v>15877</v>
      </c>
      <c r="L488" s="187">
        <v>1</v>
      </c>
      <c r="M488" s="75"/>
      <c r="N488" s="75">
        <f>M488-O488</f>
        <v>0</v>
      </c>
      <c r="O488" s="75">
        <v>0</v>
      </c>
      <c r="P488" s="75"/>
      <c r="Q488" s="75">
        <v>1752</v>
      </c>
      <c r="R488" s="88">
        <v>70</v>
      </c>
      <c r="S488" s="88"/>
      <c r="T488" s="82">
        <v>7</v>
      </c>
      <c r="U488" s="74" t="s">
        <v>6</v>
      </c>
      <c r="V488" s="82"/>
      <c r="W488" s="74" t="s">
        <v>15050</v>
      </c>
    </row>
    <row r="489" spans="1:24" s="65" customFormat="1" ht="13.5" x14ac:dyDescent="0.2">
      <c r="A489" s="78"/>
      <c r="B489" s="103"/>
      <c r="C489" s="80" t="s">
        <v>15225</v>
      </c>
      <c r="D489" s="80"/>
      <c r="E489" s="80"/>
      <c r="F489" s="80"/>
      <c r="G489" s="81"/>
      <c r="H489" s="80"/>
      <c r="I489" s="86"/>
      <c r="J489" s="80"/>
      <c r="K489" s="80"/>
      <c r="L489" s="80"/>
      <c r="M489" s="63">
        <f>SUM(M490:M492)</f>
        <v>4697</v>
      </c>
      <c r="N489" s="63">
        <f t="shared" ref="N489:Q489" si="53">SUM(N490:N492)</f>
        <v>0</v>
      </c>
      <c r="O489" s="63">
        <f t="shared" si="53"/>
        <v>0</v>
      </c>
      <c r="P489" s="63">
        <f t="shared" si="53"/>
        <v>0</v>
      </c>
      <c r="Q489" s="63">
        <f t="shared" si="53"/>
        <v>34936.93</v>
      </c>
      <c r="R489" s="82"/>
      <c r="S489" s="82"/>
      <c r="T489" s="82">
        <v>7</v>
      </c>
      <c r="U489" s="74"/>
      <c r="V489" s="82"/>
      <c r="W489" s="74"/>
    </row>
    <row r="490" spans="1:24" s="76" customFormat="1" ht="25.5" outlineLevel="1" collapsed="1" x14ac:dyDescent="0.2">
      <c r="A490" s="71" t="s">
        <v>6707</v>
      </c>
      <c r="B490" s="104">
        <f>B488+1</f>
        <v>462</v>
      </c>
      <c r="C490" s="72" t="s">
        <v>6708</v>
      </c>
      <c r="D490" s="73" t="s">
        <v>6707</v>
      </c>
      <c r="E490" s="73"/>
      <c r="F490" s="73"/>
      <c r="G490" s="74"/>
      <c r="H490" s="73" t="s">
        <v>6792</v>
      </c>
      <c r="I490" s="87"/>
      <c r="J490" s="73"/>
      <c r="K490" s="187" t="s">
        <v>15877</v>
      </c>
      <c r="L490" s="187">
        <v>1</v>
      </c>
      <c r="M490" s="75"/>
      <c r="N490" s="75">
        <f>M490-O490</f>
        <v>0</v>
      </c>
      <c r="O490" s="75">
        <v>0</v>
      </c>
      <c r="P490" s="75"/>
      <c r="Q490" s="75">
        <v>12264</v>
      </c>
      <c r="R490" s="88">
        <v>70</v>
      </c>
      <c r="S490" s="88"/>
      <c r="T490" s="82">
        <v>7</v>
      </c>
      <c r="U490" s="74" t="s">
        <v>6</v>
      </c>
      <c r="V490" s="82"/>
      <c r="W490" s="74" t="s">
        <v>15050</v>
      </c>
    </row>
    <row r="491" spans="1:24" s="76" customFormat="1" ht="25.5" outlineLevel="1" x14ac:dyDescent="0.2">
      <c r="A491" s="71" t="s">
        <v>15184</v>
      </c>
      <c r="B491" s="104">
        <f>B490+1</f>
        <v>463</v>
      </c>
      <c r="C491" s="72" t="s">
        <v>15185</v>
      </c>
      <c r="D491" s="71" t="s">
        <v>15184</v>
      </c>
      <c r="E491" s="73"/>
      <c r="F491" s="73"/>
      <c r="G491" s="74"/>
      <c r="H491" s="73" t="s">
        <v>6792</v>
      </c>
      <c r="I491" s="96"/>
      <c r="J491" s="71"/>
      <c r="K491" s="187" t="s">
        <v>15877</v>
      </c>
      <c r="L491" s="187">
        <v>1</v>
      </c>
      <c r="M491" s="75">
        <v>4697</v>
      </c>
      <c r="N491" s="75"/>
      <c r="O491" s="75">
        <v>0</v>
      </c>
      <c r="P491" s="75"/>
      <c r="Q491" s="75">
        <v>20833.330000000002</v>
      </c>
      <c r="R491" s="97"/>
      <c r="S491" s="98"/>
      <c r="T491" s="98">
        <v>7</v>
      </c>
      <c r="U491" s="74" t="s">
        <v>6</v>
      </c>
      <c r="V491" s="98"/>
      <c r="W491" s="74"/>
    </row>
    <row r="492" spans="1:24" s="76" customFormat="1" ht="25.5" outlineLevel="1" x14ac:dyDescent="0.2">
      <c r="A492" s="71" t="s">
        <v>6704</v>
      </c>
      <c r="B492" s="104">
        <f t="shared" ref="B492" si="54">B491+1</f>
        <v>464</v>
      </c>
      <c r="C492" s="72" t="s">
        <v>6705</v>
      </c>
      <c r="D492" s="73" t="s">
        <v>6704</v>
      </c>
      <c r="E492" s="73"/>
      <c r="F492" s="73"/>
      <c r="G492" s="74"/>
      <c r="H492" s="73" t="s">
        <v>6792</v>
      </c>
      <c r="I492" s="87"/>
      <c r="J492" s="73"/>
      <c r="K492" s="187" t="s">
        <v>15877</v>
      </c>
      <c r="L492" s="187">
        <v>1</v>
      </c>
      <c r="M492" s="75"/>
      <c r="N492" s="75">
        <f>M492-O492</f>
        <v>0</v>
      </c>
      <c r="O492" s="75">
        <v>0</v>
      </c>
      <c r="P492" s="75"/>
      <c r="Q492" s="75">
        <v>1839.6</v>
      </c>
      <c r="R492" s="88">
        <v>70</v>
      </c>
      <c r="S492" s="88"/>
      <c r="T492" s="82">
        <v>7</v>
      </c>
      <c r="U492" s="74" t="s">
        <v>6</v>
      </c>
      <c r="V492" s="82"/>
      <c r="W492" s="74" t="s">
        <v>15050</v>
      </c>
    </row>
    <row r="493" spans="1:24" s="65" customFormat="1" ht="13.5" x14ac:dyDescent="0.2">
      <c r="A493" s="78"/>
      <c r="B493" s="103"/>
      <c r="C493" s="80" t="s">
        <v>15234</v>
      </c>
      <c r="D493" s="80"/>
      <c r="E493" s="80"/>
      <c r="F493" s="80"/>
      <c r="G493" s="81"/>
      <c r="H493" s="80"/>
      <c r="I493" s="86"/>
      <c r="J493" s="80"/>
      <c r="K493" s="80"/>
      <c r="L493" s="80"/>
      <c r="M493" s="63">
        <f>SUM(M494:M501)</f>
        <v>5044828.1099999994</v>
      </c>
      <c r="N493" s="63">
        <f>SUM(N494:N501)</f>
        <v>5044828.1099999994</v>
      </c>
      <c r="O493" s="63">
        <f>SUM(O494:O501)</f>
        <v>0</v>
      </c>
      <c r="P493" s="63">
        <f>SUM(P494:P501)</f>
        <v>0</v>
      </c>
      <c r="Q493" s="63">
        <f>SUM(Q494:Q501)</f>
        <v>1654674</v>
      </c>
      <c r="R493" s="82"/>
      <c r="S493" s="82"/>
      <c r="T493" s="82">
        <v>6</v>
      </c>
      <c r="U493" s="74"/>
      <c r="V493" s="82"/>
      <c r="W493" s="74"/>
    </row>
    <row r="494" spans="1:24" s="140" customFormat="1" ht="24" outlineLevel="1" x14ac:dyDescent="0.25">
      <c r="A494" s="134" t="s">
        <v>15236</v>
      </c>
      <c r="B494" s="139">
        <f>B492+1</f>
        <v>465</v>
      </c>
      <c r="C494" s="136" t="s">
        <v>15237</v>
      </c>
      <c r="D494" s="136" t="s">
        <v>15236</v>
      </c>
      <c r="E494" s="137"/>
      <c r="F494" s="136"/>
      <c r="G494" s="137">
        <v>41135</v>
      </c>
      <c r="H494" s="186" t="s">
        <v>11635</v>
      </c>
      <c r="I494" s="138"/>
      <c r="J494" s="136"/>
      <c r="K494" s="187" t="s">
        <v>15877</v>
      </c>
      <c r="L494" s="187">
        <v>1</v>
      </c>
      <c r="M494" s="138">
        <v>518396</v>
      </c>
      <c r="N494" s="138">
        <v>518396</v>
      </c>
      <c r="O494" s="138">
        <f t="shared" ref="O494:O501" si="55">M494-N494</f>
        <v>0</v>
      </c>
      <c r="P494" s="138">
        <f t="shared" ref="P494:P501" si="56">M494-N494</f>
        <v>0</v>
      </c>
      <c r="Q494" s="138">
        <v>372552</v>
      </c>
      <c r="R494" s="136"/>
      <c r="S494" s="135" t="s">
        <v>15066</v>
      </c>
      <c r="T494" s="135">
        <v>6</v>
      </c>
      <c r="U494" s="74" t="s">
        <v>6</v>
      </c>
      <c r="V494" s="135" t="s">
        <v>15235</v>
      </c>
      <c r="W494" s="136" t="s">
        <v>11628</v>
      </c>
      <c r="X494" s="135" t="s">
        <v>15067</v>
      </c>
    </row>
    <row r="495" spans="1:24" s="140" customFormat="1" ht="36" outlineLevel="1" x14ac:dyDescent="0.25">
      <c r="A495" s="134" t="s">
        <v>15238</v>
      </c>
      <c r="B495" s="135">
        <f t="shared" ref="B495:B501" si="57">B494+1</f>
        <v>466</v>
      </c>
      <c r="C495" s="136" t="s">
        <v>15239</v>
      </c>
      <c r="D495" s="136" t="s">
        <v>15238</v>
      </c>
      <c r="E495" s="137"/>
      <c r="F495" s="136"/>
      <c r="G495" s="137">
        <v>41135</v>
      </c>
      <c r="H495" s="186" t="s">
        <v>11635</v>
      </c>
      <c r="I495" s="138"/>
      <c r="J495" s="141">
        <v>51433843</v>
      </c>
      <c r="K495" s="187" t="s">
        <v>15877</v>
      </c>
      <c r="L495" s="187">
        <v>1</v>
      </c>
      <c r="M495" s="138">
        <v>2402366</v>
      </c>
      <c r="N495" s="138">
        <v>2402366</v>
      </c>
      <c r="O495" s="138">
        <f t="shared" si="55"/>
        <v>0</v>
      </c>
      <c r="P495" s="138">
        <f t="shared" si="56"/>
        <v>0</v>
      </c>
      <c r="Q495" s="138">
        <v>204904</v>
      </c>
      <c r="R495" s="136"/>
      <c r="S495" s="135" t="s">
        <v>15066</v>
      </c>
      <c r="T495" s="135">
        <v>6</v>
      </c>
      <c r="U495" s="74" t="s">
        <v>6</v>
      </c>
      <c r="V495" s="135" t="s">
        <v>15235</v>
      </c>
      <c r="W495" s="136" t="s">
        <v>11628</v>
      </c>
      <c r="X495" s="135" t="s">
        <v>15067</v>
      </c>
    </row>
    <row r="496" spans="1:24" s="148" customFormat="1" ht="24" outlineLevel="1" x14ac:dyDescent="0.2">
      <c r="A496" s="142" t="s">
        <v>15240</v>
      </c>
      <c r="B496" s="135">
        <f t="shared" si="57"/>
        <v>467</v>
      </c>
      <c r="C496" s="143" t="s">
        <v>15241</v>
      </c>
      <c r="D496" s="144" t="s">
        <v>15240</v>
      </c>
      <c r="E496" s="145"/>
      <c r="F496" s="144"/>
      <c r="G496" s="145">
        <v>41198</v>
      </c>
      <c r="H496" s="186" t="s">
        <v>11635</v>
      </c>
      <c r="I496" s="138"/>
      <c r="J496" s="144" t="s">
        <v>15242</v>
      </c>
      <c r="K496" s="187" t="s">
        <v>15877</v>
      </c>
      <c r="L496" s="187">
        <v>1</v>
      </c>
      <c r="M496" s="146">
        <v>390983.05</v>
      </c>
      <c r="N496" s="146">
        <v>390983.05</v>
      </c>
      <c r="O496" s="138">
        <f t="shared" si="55"/>
        <v>0</v>
      </c>
      <c r="P496" s="138">
        <f t="shared" si="56"/>
        <v>0</v>
      </c>
      <c r="Q496" s="146">
        <v>171371</v>
      </c>
      <c r="R496" s="144"/>
      <c r="S496" s="147"/>
      <c r="T496" s="147">
        <v>6</v>
      </c>
      <c r="U496" s="74" t="s">
        <v>6</v>
      </c>
      <c r="V496" s="147" t="s">
        <v>15115</v>
      </c>
      <c r="W496" s="136" t="s">
        <v>11628</v>
      </c>
      <c r="X496" s="147" t="s">
        <v>15067</v>
      </c>
    </row>
    <row r="497" spans="1:24" s="148" customFormat="1" ht="24" outlineLevel="1" x14ac:dyDescent="0.2">
      <c r="A497" s="142" t="s">
        <v>15243</v>
      </c>
      <c r="B497" s="135">
        <f t="shared" si="57"/>
        <v>468</v>
      </c>
      <c r="C497" s="143" t="s">
        <v>15244</v>
      </c>
      <c r="D497" s="144" t="s">
        <v>15243</v>
      </c>
      <c r="E497" s="145"/>
      <c r="F497" s="144"/>
      <c r="G497" s="145">
        <v>38992</v>
      </c>
      <c r="H497" s="186" t="s">
        <v>11635</v>
      </c>
      <c r="I497" s="138"/>
      <c r="J497" s="144" t="s">
        <v>15245</v>
      </c>
      <c r="K497" s="187" t="s">
        <v>15877</v>
      </c>
      <c r="L497" s="187">
        <v>1</v>
      </c>
      <c r="M497" s="146">
        <v>207627.12</v>
      </c>
      <c r="N497" s="146">
        <v>207627.12</v>
      </c>
      <c r="O497" s="138">
        <f t="shared" si="55"/>
        <v>0</v>
      </c>
      <c r="P497" s="138">
        <f t="shared" si="56"/>
        <v>0</v>
      </c>
      <c r="Q497" s="146">
        <v>40225</v>
      </c>
      <c r="R497" s="144"/>
      <c r="S497" s="147"/>
      <c r="T497" s="147">
        <v>6</v>
      </c>
      <c r="U497" s="74" t="s">
        <v>6</v>
      </c>
      <c r="V497" s="147" t="s">
        <v>15115</v>
      </c>
      <c r="W497" s="136" t="s">
        <v>11628</v>
      </c>
      <c r="X497" s="147" t="s">
        <v>15067</v>
      </c>
    </row>
    <row r="498" spans="1:24" s="148" customFormat="1" ht="24" outlineLevel="1" x14ac:dyDescent="0.2">
      <c r="A498" s="142" t="s">
        <v>15246</v>
      </c>
      <c r="B498" s="135">
        <f t="shared" si="57"/>
        <v>469</v>
      </c>
      <c r="C498" s="143" t="s">
        <v>15247</v>
      </c>
      <c r="D498" s="144" t="s">
        <v>15246</v>
      </c>
      <c r="E498" s="145"/>
      <c r="F498" s="144"/>
      <c r="G498" s="145">
        <v>40340</v>
      </c>
      <c r="H498" s="186" t="s">
        <v>11635</v>
      </c>
      <c r="I498" s="138"/>
      <c r="J498" s="144" t="s">
        <v>15248</v>
      </c>
      <c r="K498" s="187" t="s">
        <v>15877</v>
      </c>
      <c r="L498" s="187">
        <v>1</v>
      </c>
      <c r="M498" s="146">
        <v>398300</v>
      </c>
      <c r="N498" s="146">
        <v>398300</v>
      </c>
      <c r="O498" s="138">
        <f t="shared" si="55"/>
        <v>0</v>
      </c>
      <c r="P498" s="138">
        <f t="shared" si="56"/>
        <v>0</v>
      </c>
      <c r="Q498" s="146">
        <v>171741</v>
      </c>
      <c r="R498" s="144"/>
      <c r="S498" s="147"/>
      <c r="T498" s="147">
        <v>6</v>
      </c>
      <c r="U498" s="74" t="s">
        <v>6</v>
      </c>
      <c r="V498" s="147" t="s">
        <v>15115</v>
      </c>
      <c r="W498" s="136" t="s">
        <v>11628</v>
      </c>
      <c r="X498" s="147" t="s">
        <v>15067</v>
      </c>
    </row>
    <row r="499" spans="1:24" s="148" customFormat="1" ht="24" outlineLevel="1" x14ac:dyDescent="0.2">
      <c r="A499" s="142" t="s">
        <v>15249</v>
      </c>
      <c r="B499" s="135">
        <f t="shared" si="57"/>
        <v>470</v>
      </c>
      <c r="C499" s="143" t="s">
        <v>15250</v>
      </c>
      <c r="D499" s="144" t="s">
        <v>15249</v>
      </c>
      <c r="E499" s="145"/>
      <c r="F499" s="144"/>
      <c r="G499" s="145">
        <v>41103</v>
      </c>
      <c r="H499" s="186" t="s">
        <v>11635</v>
      </c>
      <c r="I499" s="138"/>
      <c r="J499" s="144" t="s">
        <v>15251</v>
      </c>
      <c r="K499" s="187" t="s">
        <v>15877</v>
      </c>
      <c r="L499" s="187">
        <v>1</v>
      </c>
      <c r="M499" s="146">
        <v>392677.97</v>
      </c>
      <c r="N499" s="146">
        <v>392677.97</v>
      </c>
      <c r="O499" s="138">
        <f t="shared" si="55"/>
        <v>0</v>
      </c>
      <c r="P499" s="138">
        <f t="shared" si="56"/>
        <v>0</v>
      </c>
      <c r="Q499" s="146">
        <v>193974</v>
      </c>
      <c r="R499" s="144"/>
      <c r="S499" s="147"/>
      <c r="T499" s="147">
        <v>6</v>
      </c>
      <c r="U499" s="74" t="s">
        <v>6</v>
      </c>
      <c r="V499" s="147" t="s">
        <v>15115</v>
      </c>
      <c r="W499" s="136" t="s">
        <v>11628</v>
      </c>
      <c r="X499" s="147" t="s">
        <v>15067</v>
      </c>
    </row>
    <row r="500" spans="1:24" s="148" customFormat="1" ht="24" outlineLevel="1" x14ac:dyDescent="0.2">
      <c r="A500" s="142" t="s">
        <v>15252</v>
      </c>
      <c r="B500" s="135">
        <f t="shared" si="57"/>
        <v>471</v>
      </c>
      <c r="C500" s="143" t="s">
        <v>15253</v>
      </c>
      <c r="D500" s="144" t="s">
        <v>15252</v>
      </c>
      <c r="E500" s="145"/>
      <c r="F500" s="144"/>
      <c r="G500" s="145">
        <v>41103</v>
      </c>
      <c r="H500" s="186" t="s">
        <v>11635</v>
      </c>
      <c r="I500" s="138"/>
      <c r="J500" s="144" t="s">
        <v>15254</v>
      </c>
      <c r="K500" s="187" t="s">
        <v>15877</v>
      </c>
      <c r="L500" s="187">
        <v>1</v>
      </c>
      <c r="M500" s="146">
        <v>392677.97</v>
      </c>
      <c r="N500" s="146">
        <v>392677.97</v>
      </c>
      <c r="O500" s="138">
        <f t="shared" si="55"/>
        <v>0</v>
      </c>
      <c r="P500" s="138">
        <f t="shared" si="56"/>
        <v>0</v>
      </c>
      <c r="Q500" s="146">
        <v>209337</v>
      </c>
      <c r="R500" s="144"/>
      <c r="S500" s="147"/>
      <c r="T500" s="147">
        <v>6</v>
      </c>
      <c r="U500" s="74" t="s">
        <v>6</v>
      </c>
      <c r="V500" s="147" t="s">
        <v>15115</v>
      </c>
      <c r="W500" s="136" t="s">
        <v>11628</v>
      </c>
      <c r="X500" s="147" t="s">
        <v>15067</v>
      </c>
    </row>
    <row r="501" spans="1:24" s="148" customFormat="1" ht="24" outlineLevel="1" x14ac:dyDescent="0.2">
      <c r="A501" s="142" t="s">
        <v>15255</v>
      </c>
      <c r="B501" s="135">
        <f t="shared" si="57"/>
        <v>472</v>
      </c>
      <c r="C501" s="143" t="s">
        <v>15256</v>
      </c>
      <c r="D501" s="144" t="s">
        <v>15255</v>
      </c>
      <c r="E501" s="145"/>
      <c r="F501" s="144"/>
      <c r="G501" s="145">
        <v>40401</v>
      </c>
      <c r="H501" s="186" t="s">
        <v>11635</v>
      </c>
      <c r="I501" s="138"/>
      <c r="J501" s="144" t="s">
        <v>15257</v>
      </c>
      <c r="K501" s="187" t="s">
        <v>15877</v>
      </c>
      <c r="L501" s="187">
        <v>1</v>
      </c>
      <c r="M501" s="146">
        <v>341800</v>
      </c>
      <c r="N501" s="146">
        <v>341800</v>
      </c>
      <c r="O501" s="138">
        <f t="shared" si="55"/>
        <v>0</v>
      </c>
      <c r="P501" s="138">
        <f t="shared" si="56"/>
        <v>0</v>
      </c>
      <c r="Q501" s="146">
        <v>290570</v>
      </c>
      <c r="R501" s="144"/>
      <c r="S501" s="147"/>
      <c r="T501" s="147">
        <v>6</v>
      </c>
      <c r="U501" s="74" t="s">
        <v>6</v>
      </c>
      <c r="V501" s="147" t="s">
        <v>15115</v>
      </c>
      <c r="W501" s="136" t="s">
        <v>11628</v>
      </c>
      <c r="X501" s="147" t="s">
        <v>15067</v>
      </c>
    </row>
    <row r="502" spans="1:24" ht="17.25" customHeight="1" x14ac:dyDescent="0.2">
      <c r="A502" s="133"/>
      <c r="B502" s="105"/>
      <c r="C502" s="95" t="s">
        <v>15183</v>
      </c>
      <c r="D502" s="95"/>
      <c r="E502" s="95"/>
      <c r="F502" s="95"/>
      <c r="G502" s="99"/>
      <c r="H502" s="95"/>
      <c r="I502" s="95"/>
      <c r="J502" s="95"/>
      <c r="K502" s="95"/>
      <c r="L502" s="95"/>
      <c r="M502" s="64">
        <f>+M489+M487+M471+M464+M458+M447+M435+M414+M396+M393+M388+M386+M380+M364+M326+M321+M302+M266+M10+M493</f>
        <v>10708918.859999999</v>
      </c>
      <c r="N502" s="64">
        <f>+N489+N487+N471+N464+N458+N447+N435+N414+N396+N393+N388+N386+N380+N364+N326+N321+N302+N266+N10+N493</f>
        <v>10028464.129999999</v>
      </c>
      <c r="O502" s="64"/>
      <c r="P502" s="64">
        <f>+P489+P487+P471+P464+P458+P447+P435+P414+P396+P393+P388+P386+P380+P364+P326+P321+P302+P266+P10+P493</f>
        <v>204975.03</v>
      </c>
      <c r="Q502" s="64">
        <f>+Q489+Q487+Q471+Q464+Q458+Q447+Q435+Q414+Q396+Q393+Q388+Q386+Q380+Q364+Q326+Q321+Q302+Q266+Q10+Q493+116656.89</f>
        <v>8931993.0300000031</v>
      </c>
      <c r="R502" s="100"/>
      <c r="S502" s="100"/>
      <c r="T502" s="100"/>
      <c r="U502" s="99"/>
      <c r="V502" s="100"/>
      <c r="W502" s="136" t="s">
        <v>11628</v>
      </c>
    </row>
    <row r="504" spans="1:24" x14ac:dyDescent="0.2">
      <c r="C504" s="66" t="s">
        <v>15873</v>
      </c>
      <c r="Q504" s="70" t="s">
        <v>15874</v>
      </c>
    </row>
  </sheetData>
  <mergeCells count="1">
    <mergeCell ref="B3:U3"/>
  </mergeCells>
  <printOptions horizontalCentered="1" verticalCentered="1"/>
  <pageMargins left="0.39370078740157483" right="0.39370078740157483" top="0.78740157480314965" bottom="0.74803149606299213" header="0.11811023622047245" footer="0.11811023622047245"/>
  <pageSetup paperSize="9" scale="77" firstPageNumber="4" fitToHeight="1000" orientation="landscape" useFirstPageNumber="1" r:id="rId1"/>
  <headerFooter>
    <oddFooter>&amp;R&amp;P</oddFooter>
  </headerFooter>
  <rowBreaks count="2" manualBreakCount="2">
    <brk id="483" min="1" max="20" man="1"/>
    <brk id="504" min="1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817"/>
  <sheetViews>
    <sheetView topLeftCell="B1" zoomScaleNormal="100" workbookViewId="0">
      <pane ySplit="4" topLeftCell="A801" activePane="bottomLeft" state="frozen"/>
      <selection activeCell="B1" sqref="B1"/>
      <selection pane="bottomLeft" activeCell="C670" sqref="C670"/>
    </sheetView>
  </sheetViews>
  <sheetFormatPr defaultColWidth="9.140625" defaultRowHeight="12.75" outlineLevelRow="1" outlineLevelCol="1" x14ac:dyDescent="0.25"/>
  <cols>
    <col min="1" max="1" width="13.7109375" style="52" hidden="1" customWidth="1" outlineLevel="1"/>
    <col min="2" max="2" width="5" style="23" customWidth="1" collapsed="1"/>
    <col min="3" max="3" width="32.140625" style="34" customWidth="1"/>
    <col min="4" max="4" width="13.7109375" style="23" customWidth="1"/>
    <col min="5" max="5" width="18" style="34" customWidth="1"/>
    <col min="6" max="6" width="25.7109375" style="53" hidden="1" customWidth="1" outlineLevel="1"/>
    <col min="7" max="7" width="6.140625" style="53" customWidth="1" collapsed="1"/>
    <col min="8" max="8" width="5.7109375" style="178" customWidth="1"/>
    <col min="9" max="10" width="11.85546875" style="54" customWidth="1"/>
    <col min="11" max="11" width="14.5703125" style="54" customWidth="1"/>
    <col min="12" max="12" width="23.5703125" style="34" customWidth="1"/>
    <col min="13" max="13" width="20.28515625" style="53" hidden="1" customWidth="1" outlineLevel="1"/>
    <col min="14" max="14" width="9.140625" style="34" collapsed="1"/>
    <col min="15" max="16384" width="9.140625" style="34"/>
  </cols>
  <sheetData>
    <row r="1" spans="1:13" x14ac:dyDescent="0.25">
      <c r="A1" s="154"/>
      <c r="B1" s="20" t="s">
        <v>11</v>
      </c>
      <c r="D1" s="184" t="s">
        <v>11630</v>
      </c>
      <c r="E1" s="185"/>
      <c r="F1" s="157"/>
      <c r="G1" s="192"/>
      <c r="H1" s="172"/>
      <c r="I1" s="159"/>
      <c r="J1" s="159"/>
      <c r="K1" s="160"/>
      <c r="L1" s="160"/>
      <c r="M1" s="158"/>
    </row>
    <row r="2" spans="1:13" x14ac:dyDescent="0.25">
      <c r="A2" s="155"/>
      <c r="B2" s="20"/>
      <c r="C2" s="14" t="s">
        <v>15230</v>
      </c>
      <c r="D2" s="156" t="s">
        <v>15231</v>
      </c>
      <c r="F2" s="157"/>
      <c r="G2" s="192"/>
      <c r="H2" s="172"/>
      <c r="I2" s="159"/>
      <c r="J2" s="159"/>
      <c r="K2" s="160"/>
      <c r="L2" s="160"/>
      <c r="M2" s="158"/>
    </row>
    <row r="3" spans="1:13" s="23" customFormat="1" ht="76.5" x14ac:dyDescent="0.25">
      <c r="A3" s="27" t="s">
        <v>11637</v>
      </c>
      <c r="B3" s="28" t="s">
        <v>2</v>
      </c>
      <c r="C3" s="28" t="s">
        <v>11638</v>
      </c>
      <c r="D3" s="28" t="s">
        <v>11793</v>
      </c>
      <c r="E3" s="28" t="s">
        <v>3</v>
      </c>
      <c r="F3" s="29" t="s">
        <v>11634</v>
      </c>
      <c r="G3" s="190" t="s">
        <v>15875</v>
      </c>
      <c r="H3" s="191" t="s">
        <v>15876</v>
      </c>
      <c r="I3" s="7" t="s">
        <v>15229</v>
      </c>
      <c r="J3" s="56" t="s">
        <v>11780</v>
      </c>
      <c r="K3" s="7" t="s">
        <v>15227</v>
      </c>
      <c r="L3" s="69" t="s">
        <v>15057</v>
      </c>
      <c r="M3" s="29" t="s">
        <v>11627</v>
      </c>
    </row>
    <row r="4" spans="1:13" s="23" customFormat="1" x14ac:dyDescent="0.25">
      <c r="A4" s="27"/>
      <c r="B4" s="181">
        <v>1</v>
      </c>
      <c r="C4" s="182">
        <v>2</v>
      </c>
      <c r="D4" s="182">
        <v>3</v>
      </c>
      <c r="E4" s="182">
        <v>4</v>
      </c>
      <c r="F4" s="182"/>
      <c r="G4" s="182">
        <v>5</v>
      </c>
      <c r="H4" s="182">
        <v>6</v>
      </c>
      <c r="I4" s="182">
        <v>7</v>
      </c>
      <c r="J4" s="182">
        <v>8</v>
      </c>
      <c r="K4" s="182">
        <v>9</v>
      </c>
      <c r="L4" s="182">
        <v>10</v>
      </c>
      <c r="M4" s="182">
        <v>10</v>
      </c>
    </row>
    <row r="5" spans="1:13" outlineLevel="1" x14ac:dyDescent="0.25">
      <c r="A5" s="47" t="s">
        <v>10752</v>
      </c>
      <c r="B5" s="33">
        <v>1</v>
      </c>
      <c r="C5" s="36" t="s">
        <v>10751</v>
      </c>
      <c r="D5" s="35" t="s">
        <v>10752</v>
      </c>
      <c r="E5" s="36" t="s">
        <v>11477</v>
      </c>
      <c r="F5" s="26" t="s">
        <v>11480</v>
      </c>
      <c r="G5" s="50" t="s">
        <v>15877</v>
      </c>
      <c r="H5" s="173">
        <v>1</v>
      </c>
      <c r="I5" s="42"/>
      <c r="J5" s="42">
        <f>K5/H5</f>
        <v>1490</v>
      </c>
      <c r="K5" s="42">
        <v>1490</v>
      </c>
      <c r="L5" s="36" t="s">
        <v>11639</v>
      </c>
      <c r="M5" s="39" t="s">
        <v>11629</v>
      </c>
    </row>
    <row r="6" spans="1:13" outlineLevel="1" x14ac:dyDescent="0.25">
      <c r="A6" s="47" t="s">
        <v>10761</v>
      </c>
      <c r="B6" s="33">
        <f t="shared" ref="B6:B69" si="0">B5+1</f>
        <v>2</v>
      </c>
      <c r="C6" s="40" t="s">
        <v>11652</v>
      </c>
      <c r="D6" s="35" t="s">
        <v>10761</v>
      </c>
      <c r="E6" s="36" t="s">
        <v>11477</v>
      </c>
      <c r="F6" s="26" t="s">
        <v>11593</v>
      </c>
      <c r="G6" s="50" t="s">
        <v>15877</v>
      </c>
      <c r="H6" s="173">
        <v>1</v>
      </c>
      <c r="I6" s="42"/>
      <c r="J6" s="42">
        <f t="shared" ref="J6:J69" si="1">K6/H6</f>
        <v>1800</v>
      </c>
      <c r="K6" s="42">
        <v>1800</v>
      </c>
      <c r="L6" s="36" t="s">
        <v>11639</v>
      </c>
      <c r="M6" s="39" t="s">
        <v>11629</v>
      </c>
    </row>
    <row r="7" spans="1:13" outlineLevel="1" x14ac:dyDescent="0.25">
      <c r="A7" s="47" t="s">
        <v>11578</v>
      </c>
      <c r="B7" s="33">
        <f t="shared" si="0"/>
        <v>3</v>
      </c>
      <c r="C7" s="36" t="s">
        <v>10803</v>
      </c>
      <c r="D7" s="35" t="s">
        <v>11578</v>
      </c>
      <c r="E7" s="36" t="s">
        <v>11477</v>
      </c>
      <c r="F7" s="26" t="s">
        <v>11484</v>
      </c>
      <c r="G7" s="50" t="s">
        <v>15877</v>
      </c>
      <c r="H7" s="173">
        <v>1</v>
      </c>
      <c r="I7" s="42"/>
      <c r="J7" s="42">
        <f t="shared" si="1"/>
        <v>6500</v>
      </c>
      <c r="K7" s="42">
        <v>6500</v>
      </c>
      <c r="L7" s="36" t="s">
        <v>11639</v>
      </c>
      <c r="M7" s="39" t="s">
        <v>11629</v>
      </c>
    </row>
    <row r="8" spans="1:13" outlineLevel="1" x14ac:dyDescent="0.25">
      <c r="A8" s="47" t="s">
        <v>11497</v>
      </c>
      <c r="B8" s="33">
        <f t="shared" si="0"/>
        <v>4</v>
      </c>
      <c r="C8" s="36" t="s">
        <v>10701</v>
      </c>
      <c r="D8" s="35" t="s">
        <v>11497</v>
      </c>
      <c r="E8" s="36" t="s">
        <v>11477</v>
      </c>
      <c r="F8" s="26" t="s">
        <v>11601</v>
      </c>
      <c r="G8" s="50" t="s">
        <v>15877</v>
      </c>
      <c r="H8" s="173">
        <v>3</v>
      </c>
      <c r="I8" s="42"/>
      <c r="J8" s="42">
        <f t="shared" si="1"/>
        <v>200</v>
      </c>
      <c r="K8" s="42">
        <v>600</v>
      </c>
      <c r="L8" s="36" t="s">
        <v>11639</v>
      </c>
      <c r="M8" s="39" t="s">
        <v>11629</v>
      </c>
    </row>
    <row r="9" spans="1:13" outlineLevel="1" x14ac:dyDescent="0.25">
      <c r="A9" s="47" t="s">
        <v>10846</v>
      </c>
      <c r="B9" s="33">
        <f t="shared" si="0"/>
        <v>5</v>
      </c>
      <c r="C9" s="40" t="s">
        <v>11653</v>
      </c>
      <c r="D9" s="35" t="s">
        <v>10846</v>
      </c>
      <c r="E9" s="36" t="s">
        <v>11477</v>
      </c>
      <c r="F9" s="26" t="s">
        <v>11477</v>
      </c>
      <c r="G9" s="50" t="s">
        <v>15877</v>
      </c>
      <c r="H9" s="173">
        <v>2</v>
      </c>
      <c r="I9" s="42"/>
      <c r="J9" s="42">
        <f t="shared" si="1"/>
        <v>184</v>
      </c>
      <c r="K9" s="42">
        <v>368</v>
      </c>
      <c r="L9" s="36" t="s">
        <v>11639</v>
      </c>
      <c r="M9" s="39" t="s">
        <v>11629</v>
      </c>
    </row>
    <row r="10" spans="1:13" outlineLevel="1" x14ac:dyDescent="0.25">
      <c r="A10" s="47" t="s">
        <v>11561</v>
      </c>
      <c r="B10" s="33">
        <f t="shared" si="0"/>
        <v>6</v>
      </c>
      <c r="C10" s="36" t="s">
        <v>10911</v>
      </c>
      <c r="D10" s="35" t="s">
        <v>11561</v>
      </c>
      <c r="E10" s="36" t="s">
        <v>11477</v>
      </c>
      <c r="F10" s="26" t="s">
        <v>11602</v>
      </c>
      <c r="G10" s="50" t="s">
        <v>15877</v>
      </c>
      <c r="H10" s="173">
        <v>1</v>
      </c>
      <c r="I10" s="42"/>
      <c r="J10" s="42">
        <f t="shared" si="1"/>
        <v>400</v>
      </c>
      <c r="K10" s="42">
        <v>400</v>
      </c>
      <c r="L10" s="36" t="s">
        <v>11639</v>
      </c>
      <c r="M10" s="39" t="s">
        <v>11629</v>
      </c>
    </row>
    <row r="11" spans="1:13" outlineLevel="1" x14ac:dyDescent="0.25">
      <c r="A11" s="47" t="s">
        <v>10937</v>
      </c>
      <c r="B11" s="33">
        <f t="shared" si="0"/>
        <v>7</v>
      </c>
      <c r="C11" s="40" t="s">
        <v>11654</v>
      </c>
      <c r="D11" s="35" t="s">
        <v>10937</v>
      </c>
      <c r="E11" s="36" t="s">
        <v>11477</v>
      </c>
      <c r="F11" s="26" t="s">
        <v>11608</v>
      </c>
      <c r="G11" s="50" t="s">
        <v>15877</v>
      </c>
      <c r="H11" s="173">
        <v>1</v>
      </c>
      <c r="I11" s="42"/>
      <c r="J11" s="42">
        <f t="shared" si="1"/>
        <v>425</v>
      </c>
      <c r="K11" s="42">
        <v>425</v>
      </c>
      <c r="L11" s="36" t="s">
        <v>11639</v>
      </c>
      <c r="M11" s="39" t="s">
        <v>11629</v>
      </c>
    </row>
    <row r="12" spans="1:13" ht="25.5" outlineLevel="1" x14ac:dyDescent="0.25">
      <c r="A12" s="47" t="s">
        <v>10938</v>
      </c>
      <c r="B12" s="33">
        <f t="shared" si="0"/>
        <v>8</v>
      </c>
      <c r="C12" s="40" t="s">
        <v>11655</v>
      </c>
      <c r="D12" s="35" t="s">
        <v>10938</v>
      </c>
      <c r="E12" s="36" t="s">
        <v>11477</v>
      </c>
      <c r="F12" s="26" t="s">
        <v>11476</v>
      </c>
      <c r="G12" s="50" t="s">
        <v>15877</v>
      </c>
      <c r="H12" s="173">
        <v>1</v>
      </c>
      <c r="I12" s="42"/>
      <c r="J12" s="42">
        <f t="shared" si="1"/>
        <v>425</v>
      </c>
      <c r="K12" s="42">
        <v>425</v>
      </c>
      <c r="L12" s="36" t="s">
        <v>11639</v>
      </c>
      <c r="M12" s="39" t="s">
        <v>11629</v>
      </c>
    </row>
    <row r="13" spans="1:13" outlineLevel="1" x14ac:dyDescent="0.25">
      <c r="A13" s="47" t="s">
        <v>10939</v>
      </c>
      <c r="B13" s="33">
        <f t="shared" si="0"/>
        <v>9</v>
      </c>
      <c r="C13" s="40" t="s">
        <v>11656</v>
      </c>
      <c r="D13" s="35" t="s">
        <v>10939</v>
      </c>
      <c r="E13" s="36" t="s">
        <v>11477</v>
      </c>
      <c r="F13" s="26" t="s">
        <v>11608</v>
      </c>
      <c r="G13" s="50" t="s">
        <v>15877</v>
      </c>
      <c r="H13" s="173">
        <v>1</v>
      </c>
      <c r="I13" s="42"/>
      <c r="J13" s="42">
        <f t="shared" si="1"/>
        <v>425</v>
      </c>
      <c r="K13" s="42">
        <v>425</v>
      </c>
      <c r="L13" s="36" t="s">
        <v>11639</v>
      </c>
      <c r="M13" s="39" t="s">
        <v>11629</v>
      </c>
    </row>
    <row r="14" spans="1:13" outlineLevel="1" x14ac:dyDescent="0.25">
      <c r="A14" s="47" t="s">
        <v>10940</v>
      </c>
      <c r="B14" s="33">
        <f t="shared" si="0"/>
        <v>10</v>
      </c>
      <c r="C14" s="40" t="s">
        <v>11657</v>
      </c>
      <c r="D14" s="35" t="s">
        <v>10940</v>
      </c>
      <c r="E14" s="36" t="s">
        <v>11477</v>
      </c>
      <c r="F14" s="26" t="s">
        <v>11608</v>
      </c>
      <c r="G14" s="50" t="s">
        <v>15877</v>
      </c>
      <c r="H14" s="173">
        <v>1</v>
      </c>
      <c r="I14" s="42"/>
      <c r="J14" s="42">
        <f t="shared" si="1"/>
        <v>425</v>
      </c>
      <c r="K14" s="42">
        <v>425</v>
      </c>
      <c r="L14" s="36" t="s">
        <v>11639</v>
      </c>
      <c r="M14" s="39" t="s">
        <v>11629</v>
      </c>
    </row>
    <row r="15" spans="1:13" outlineLevel="1" x14ac:dyDescent="0.25">
      <c r="A15" s="47" t="s">
        <v>10941</v>
      </c>
      <c r="B15" s="33">
        <f t="shared" si="0"/>
        <v>11</v>
      </c>
      <c r="C15" s="40" t="s">
        <v>11658</v>
      </c>
      <c r="D15" s="35" t="s">
        <v>10941</v>
      </c>
      <c r="E15" s="36" t="s">
        <v>11477</v>
      </c>
      <c r="F15" s="26" t="s">
        <v>11476</v>
      </c>
      <c r="G15" s="50" t="s">
        <v>15877</v>
      </c>
      <c r="H15" s="173">
        <v>1</v>
      </c>
      <c r="I15" s="42"/>
      <c r="J15" s="42">
        <f t="shared" si="1"/>
        <v>425</v>
      </c>
      <c r="K15" s="42">
        <v>425</v>
      </c>
      <c r="L15" s="36" t="s">
        <v>11639</v>
      </c>
      <c r="M15" s="39" t="s">
        <v>11629</v>
      </c>
    </row>
    <row r="16" spans="1:13" outlineLevel="1" x14ac:dyDescent="0.25">
      <c r="A16" s="47" t="s">
        <v>10942</v>
      </c>
      <c r="B16" s="33">
        <f t="shared" si="0"/>
        <v>12</v>
      </c>
      <c r="C16" s="40" t="s">
        <v>11659</v>
      </c>
      <c r="D16" s="35" t="s">
        <v>10942</v>
      </c>
      <c r="E16" s="36" t="s">
        <v>11477</v>
      </c>
      <c r="F16" s="26" t="s">
        <v>11476</v>
      </c>
      <c r="G16" s="50" t="s">
        <v>15877</v>
      </c>
      <c r="H16" s="173">
        <v>1</v>
      </c>
      <c r="I16" s="42"/>
      <c r="J16" s="42">
        <f t="shared" si="1"/>
        <v>425</v>
      </c>
      <c r="K16" s="42">
        <v>425</v>
      </c>
      <c r="L16" s="36" t="s">
        <v>11639</v>
      </c>
      <c r="M16" s="39" t="s">
        <v>11629</v>
      </c>
    </row>
    <row r="17" spans="1:13" outlineLevel="1" x14ac:dyDescent="0.25">
      <c r="A17" s="47" t="s">
        <v>11558</v>
      </c>
      <c r="B17" s="33">
        <f t="shared" si="0"/>
        <v>13</v>
      </c>
      <c r="C17" s="40" t="s">
        <v>11660</v>
      </c>
      <c r="D17" s="35" t="s">
        <v>11558</v>
      </c>
      <c r="E17" s="36" t="s">
        <v>11477</v>
      </c>
      <c r="F17" s="26" t="s">
        <v>11476</v>
      </c>
      <c r="G17" s="50" t="s">
        <v>15877</v>
      </c>
      <c r="H17" s="173">
        <v>1</v>
      </c>
      <c r="I17" s="42"/>
      <c r="J17" s="42">
        <f t="shared" si="1"/>
        <v>425</v>
      </c>
      <c r="K17" s="42">
        <v>425</v>
      </c>
      <c r="L17" s="36" t="s">
        <v>11639</v>
      </c>
      <c r="M17" s="39" t="s">
        <v>11629</v>
      </c>
    </row>
    <row r="18" spans="1:13" outlineLevel="1" x14ac:dyDescent="0.25">
      <c r="A18" s="47" t="s">
        <v>10943</v>
      </c>
      <c r="B18" s="33">
        <f t="shared" si="0"/>
        <v>14</v>
      </c>
      <c r="C18" s="40" t="s">
        <v>11661</v>
      </c>
      <c r="D18" s="35" t="s">
        <v>10943</v>
      </c>
      <c r="E18" s="36" t="s">
        <v>11477</v>
      </c>
      <c r="F18" s="26" t="s">
        <v>11476</v>
      </c>
      <c r="G18" s="50" t="s">
        <v>15877</v>
      </c>
      <c r="H18" s="173">
        <v>1</v>
      </c>
      <c r="I18" s="42"/>
      <c r="J18" s="42">
        <f t="shared" si="1"/>
        <v>425</v>
      </c>
      <c r="K18" s="42">
        <v>425</v>
      </c>
      <c r="L18" s="36" t="s">
        <v>11639</v>
      </c>
      <c r="M18" s="39" t="s">
        <v>11629</v>
      </c>
    </row>
    <row r="19" spans="1:13" outlineLevel="1" x14ac:dyDescent="0.25">
      <c r="A19" s="47" t="s">
        <v>10944</v>
      </c>
      <c r="B19" s="33">
        <f t="shared" si="0"/>
        <v>15</v>
      </c>
      <c r="C19" s="40" t="s">
        <v>11662</v>
      </c>
      <c r="D19" s="35" t="s">
        <v>10944</v>
      </c>
      <c r="E19" s="36" t="s">
        <v>11477</v>
      </c>
      <c r="F19" s="26" t="s">
        <v>11476</v>
      </c>
      <c r="G19" s="50" t="s">
        <v>15877</v>
      </c>
      <c r="H19" s="173">
        <v>1</v>
      </c>
      <c r="I19" s="42"/>
      <c r="J19" s="42">
        <f t="shared" si="1"/>
        <v>425</v>
      </c>
      <c r="K19" s="42">
        <v>425</v>
      </c>
      <c r="L19" s="36" t="s">
        <v>11639</v>
      </c>
      <c r="M19" s="39" t="s">
        <v>11629</v>
      </c>
    </row>
    <row r="20" spans="1:13" ht="25.5" outlineLevel="1" x14ac:dyDescent="0.25">
      <c r="A20" s="47" t="s">
        <v>10945</v>
      </c>
      <c r="B20" s="33">
        <f t="shared" si="0"/>
        <v>16</v>
      </c>
      <c r="C20" s="40" t="s">
        <v>11663</v>
      </c>
      <c r="D20" s="35" t="s">
        <v>10945</v>
      </c>
      <c r="E20" s="36" t="s">
        <v>11477</v>
      </c>
      <c r="F20" s="26" t="s">
        <v>11476</v>
      </c>
      <c r="G20" s="50" t="s">
        <v>15877</v>
      </c>
      <c r="H20" s="173">
        <v>1</v>
      </c>
      <c r="I20" s="42"/>
      <c r="J20" s="42">
        <f t="shared" si="1"/>
        <v>425</v>
      </c>
      <c r="K20" s="42">
        <v>425</v>
      </c>
      <c r="L20" s="36" t="s">
        <v>11639</v>
      </c>
      <c r="M20" s="39" t="s">
        <v>11629</v>
      </c>
    </row>
    <row r="21" spans="1:13" outlineLevel="1" x14ac:dyDescent="0.25">
      <c r="A21" s="47" t="s">
        <v>10946</v>
      </c>
      <c r="B21" s="33">
        <f t="shared" si="0"/>
        <v>17</v>
      </c>
      <c r="C21" s="40" t="s">
        <v>11664</v>
      </c>
      <c r="D21" s="35" t="s">
        <v>10946</v>
      </c>
      <c r="E21" s="36" t="s">
        <v>11477</v>
      </c>
      <c r="F21" s="26" t="s">
        <v>11476</v>
      </c>
      <c r="G21" s="50" t="s">
        <v>15877</v>
      </c>
      <c r="H21" s="173">
        <v>1</v>
      </c>
      <c r="I21" s="42"/>
      <c r="J21" s="42">
        <f t="shared" si="1"/>
        <v>425</v>
      </c>
      <c r="K21" s="42">
        <v>425</v>
      </c>
      <c r="L21" s="36" t="s">
        <v>11639</v>
      </c>
      <c r="M21" s="39" t="s">
        <v>11629</v>
      </c>
    </row>
    <row r="22" spans="1:13" outlineLevel="1" x14ac:dyDescent="0.25">
      <c r="A22" s="47" t="s">
        <v>10948</v>
      </c>
      <c r="B22" s="33">
        <f t="shared" si="0"/>
        <v>18</v>
      </c>
      <c r="C22" s="40" t="s">
        <v>11665</v>
      </c>
      <c r="D22" s="35" t="s">
        <v>10948</v>
      </c>
      <c r="E22" s="36" t="s">
        <v>11477</v>
      </c>
      <c r="F22" s="26" t="s">
        <v>11476</v>
      </c>
      <c r="G22" s="50" t="s">
        <v>15877</v>
      </c>
      <c r="H22" s="173">
        <v>1</v>
      </c>
      <c r="I22" s="42"/>
      <c r="J22" s="42">
        <f t="shared" si="1"/>
        <v>425</v>
      </c>
      <c r="K22" s="42">
        <v>425</v>
      </c>
      <c r="L22" s="36" t="s">
        <v>11639</v>
      </c>
      <c r="M22" s="39" t="s">
        <v>11629</v>
      </c>
    </row>
    <row r="23" spans="1:13" outlineLevel="1" x14ac:dyDescent="0.25">
      <c r="A23" s="47" t="s">
        <v>10949</v>
      </c>
      <c r="B23" s="33">
        <f t="shared" si="0"/>
        <v>19</v>
      </c>
      <c r="C23" s="40" t="s">
        <v>11666</v>
      </c>
      <c r="D23" s="35" t="s">
        <v>10949</v>
      </c>
      <c r="E23" s="36" t="s">
        <v>11477</v>
      </c>
      <c r="F23" s="26" t="s">
        <v>11476</v>
      </c>
      <c r="G23" s="50" t="s">
        <v>15877</v>
      </c>
      <c r="H23" s="173">
        <v>1</v>
      </c>
      <c r="I23" s="42"/>
      <c r="J23" s="42">
        <f t="shared" si="1"/>
        <v>425</v>
      </c>
      <c r="K23" s="42">
        <v>425</v>
      </c>
      <c r="L23" s="36" t="s">
        <v>11639</v>
      </c>
      <c r="M23" s="39" t="s">
        <v>11629</v>
      </c>
    </row>
    <row r="24" spans="1:13" outlineLevel="1" x14ac:dyDescent="0.25">
      <c r="A24" s="47" t="s">
        <v>10950</v>
      </c>
      <c r="B24" s="33">
        <f t="shared" si="0"/>
        <v>20</v>
      </c>
      <c r="C24" s="40" t="s">
        <v>11667</v>
      </c>
      <c r="D24" s="35" t="s">
        <v>10950</v>
      </c>
      <c r="E24" s="36" t="s">
        <v>11477</v>
      </c>
      <c r="F24" s="26" t="s">
        <v>11476</v>
      </c>
      <c r="G24" s="50" t="s">
        <v>15877</v>
      </c>
      <c r="H24" s="173">
        <v>1</v>
      </c>
      <c r="I24" s="42"/>
      <c r="J24" s="42">
        <f t="shared" si="1"/>
        <v>425</v>
      </c>
      <c r="K24" s="42">
        <v>425</v>
      </c>
      <c r="L24" s="36" t="s">
        <v>11639</v>
      </c>
      <c r="M24" s="39" t="s">
        <v>11629</v>
      </c>
    </row>
    <row r="25" spans="1:13" outlineLevel="1" x14ac:dyDescent="0.25">
      <c r="A25" s="47" t="s">
        <v>10951</v>
      </c>
      <c r="B25" s="33">
        <f t="shared" si="0"/>
        <v>21</v>
      </c>
      <c r="C25" s="40" t="s">
        <v>11668</v>
      </c>
      <c r="D25" s="35" t="s">
        <v>10951</v>
      </c>
      <c r="E25" s="36" t="s">
        <v>11477</v>
      </c>
      <c r="F25" s="26" t="s">
        <v>11476</v>
      </c>
      <c r="G25" s="50" t="s">
        <v>15877</v>
      </c>
      <c r="H25" s="173">
        <v>1</v>
      </c>
      <c r="I25" s="42"/>
      <c r="J25" s="42">
        <f t="shared" si="1"/>
        <v>425</v>
      </c>
      <c r="K25" s="42">
        <v>425</v>
      </c>
      <c r="L25" s="36" t="s">
        <v>11639</v>
      </c>
      <c r="M25" s="39" t="s">
        <v>11629</v>
      </c>
    </row>
    <row r="26" spans="1:13" outlineLevel="1" x14ac:dyDescent="0.25">
      <c r="A26" s="47" t="s">
        <v>10953</v>
      </c>
      <c r="B26" s="33">
        <f t="shared" si="0"/>
        <v>22</v>
      </c>
      <c r="C26" s="36" t="s">
        <v>10952</v>
      </c>
      <c r="D26" s="35" t="s">
        <v>10953</v>
      </c>
      <c r="E26" s="36" t="s">
        <v>11477</v>
      </c>
      <c r="F26" s="26" t="s">
        <v>11476</v>
      </c>
      <c r="G26" s="50" t="s">
        <v>15877</v>
      </c>
      <c r="H26" s="173">
        <v>1</v>
      </c>
      <c r="I26" s="42"/>
      <c r="J26" s="42">
        <f t="shared" si="1"/>
        <v>425</v>
      </c>
      <c r="K26" s="42">
        <v>425</v>
      </c>
      <c r="L26" s="36" t="s">
        <v>11639</v>
      </c>
      <c r="M26" s="39" t="s">
        <v>11629</v>
      </c>
    </row>
    <row r="27" spans="1:13" outlineLevel="1" x14ac:dyDescent="0.25">
      <c r="A27" s="47" t="s">
        <v>10955</v>
      </c>
      <c r="B27" s="33">
        <f t="shared" si="0"/>
        <v>23</v>
      </c>
      <c r="C27" s="36" t="s">
        <v>10954</v>
      </c>
      <c r="D27" s="35" t="s">
        <v>10955</v>
      </c>
      <c r="E27" s="36" t="s">
        <v>11477</v>
      </c>
      <c r="F27" s="26" t="s">
        <v>11476</v>
      </c>
      <c r="G27" s="50" t="s">
        <v>15877</v>
      </c>
      <c r="H27" s="173">
        <v>1</v>
      </c>
      <c r="I27" s="42"/>
      <c r="J27" s="42">
        <f t="shared" si="1"/>
        <v>425</v>
      </c>
      <c r="K27" s="42">
        <v>425</v>
      </c>
      <c r="L27" s="36" t="s">
        <v>11639</v>
      </c>
      <c r="M27" s="39" t="s">
        <v>11629</v>
      </c>
    </row>
    <row r="28" spans="1:13" outlineLevel="1" x14ac:dyDescent="0.25">
      <c r="A28" s="47" t="s">
        <v>10956</v>
      </c>
      <c r="B28" s="33">
        <f t="shared" si="0"/>
        <v>24</v>
      </c>
      <c r="C28" s="40" t="s">
        <v>11669</v>
      </c>
      <c r="D28" s="35" t="s">
        <v>10956</v>
      </c>
      <c r="E28" s="36" t="s">
        <v>11477</v>
      </c>
      <c r="F28" s="26" t="s">
        <v>11476</v>
      </c>
      <c r="G28" s="50" t="s">
        <v>15877</v>
      </c>
      <c r="H28" s="173">
        <v>1</v>
      </c>
      <c r="I28" s="42"/>
      <c r="J28" s="42">
        <f t="shared" si="1"/>
        <v>425</v>
      </c>
      <c r="K28" s="42">
        <v>425</v>
      </c>
      <c r="L28" s="36" t="s">
        <v>11639</v>
      </c>
      <c r="M28" s="39" t="s">
        <v>11629</v>
      </c>
    </row>
    <row r="29" spans="1:13" ht="25.5" outlineLevel="1" x14ac:dyDescent="0.25">
      <c r="A29" s="47" t="s">
        <v>10957</v>
      </c>
      <c r="B29" s="33">
        <f t="shared" si="0"/>
        <v>25</v>
      </c>
      <c r="C29" s="40" t="s">
        <v>11670</v>
      </c>
      <c r="D29" s="35" t="s">
        <v>10957</v>
      </c>
      <c r="E29" s="36" t="s">
        <v>11477</v>
      </c>
      <c r="F29" s="26" t="s">
        <v>11476</v>
      </c>
      <c r="G29" s="50" t="s">
        <v>15877</v>
      </c>
      <c r="H29" s="173">
        <v>1</v>
      </c>
      <c r="I29" s="42"/>
      <c r="J29" s="42">
        <f t="shared" si="1"/>
        <v>425</v>
      </c>
      <c r="K29" s="42">
        <v>425</v>
      </c>
      <c r="L29" s="36" t="s">
        <v>11639</v>
      </c>
      <c r="M29" s="39" t="s">
        <v>11629</v>
      </c>
    </row>
    <row r="30" spans="1:13" outlineLevel="1" x14ac:dyDescent="0.25">
      <c r="A30" s="47" t="s">
        <v>10959</v>
      </c>
      <c r="B30" s="33">
        <f t="shared" si="0"/>
        <v>26</v>
      </c>
      <c r="C30" s="36" t="s">
        <v>10958</v>
      </c>
      <c r="D30" s="35" t="s">
        <v>10959</v>
      </c>
      <c r="E30" s="36" t="s">
        <v>11477</v>
      </c>
      <c r="F30" s="26" t="s">
        <v>11476</v>
      </c>
      <c r="G30" s="50" t="s">
        <v>15877</v>
      </c>
      <c r="H30" s="173">
        <v>1</v>
      </c>
      <c r="I30" s="42"/>
      <c r="J30" s="42">
        <f t="shared" si="1"/>
        <v>425</v>
      </c>
      <c r="K30" s="42">
        <v>425</v>
      </c>
      <c r="L30" s="36" t="s">
        <v>11639</v>
      </c>
      <c r="M30" s="39" t="s">
        <v>11629</v>
      </c>
    </row>
    <row r="31" spans="1:13" outlineLevel="1" x14ac:dyDescent="0.25">
      <c r="A31" s="47" t="s">
        <v>10961</v>
      </c>
      <c r="B31" s="33">
        <f t="shared" si="0"/>
        <v>27</v>
      </c>
      <c r="C31" s="36" t="s">
        <v>10960</v>
      </c>
      <c r="D31" s="35" t="s">
        <v>10961</v>
      </c>
      <c r="E31" s="36" t="s">
        <v>11477</v>
      </c>
      <c r="F31" s="26" t="s">
        <v>11476</v>
      </c>
      <c r="G31" s="50" t="s">
        <v>15877</v>
      </c>
      <c r="H31" s="173">
        <v>1</v>
      </c>
      <c r="I31" s="42"/>
      <c r="J31" s="42">
        <f t="shared" si="1"/>
        <v>425</v>
      </c>
      <c r="K31" s="42">
        <v>425</v>
      </c>
      <c r="L31" s="36" t="s">
        <v>11639</v>
      </c>
      <c r="M31" s="39" t="s">
        <v>11629</v>
      </c>
    </row>
    <row r="32" spans="1:13" outlineLevel="1" x14ac:dyDescent="0.25">
      <c r="A32" s="47" t="s">
        <v>10963</v>
      </c>
      <c r="B32" s="33">
        <f t="shared" si="0"/>
        <v>28</v>
      </c>
      <c r="C32" s="36" t="s">
        <v>10962</v>
      </c>
      <c r="D32" s="35" t="s">
        <v>10963</v>
      </c>
      <c r="E32" s="36" t="s">
        <v>11477</v>
      </c>
      <c r="F32" s="26" t="s">
        <v>11476</v>
      </c>
      <c r="G32" s="50" t="s">
        <v>15877</v>
      </c>
      <c r="H32" s="173">
        <v>1</v>
      </c>
      <c r="I32" s="42"/>
      <c r="J32" s="42">
        <f t="shared" si="1"/>
        <v>425</v>
      </c>
      <c r="K32" s="42">
        <v>425</v>
      </c>
      <c r="L32" s="36" t="s">
        <v>11639</v>
      </c>
      <c r="M32" s="39" t="s">
        <v>11629</v>
      </c>
    </row>
    <row r="33" spans="1:13" outlineLevel="1" x14ac:dyDescent="0.25">
      <c r="A33" s="47" t="s">
        <v>10972</v>
      </c>
      <c r="B33" s="33">
        <f t="shared" si="0"/>
        <v>29</v>
      </c>
      <c r="C33" s="36" t="s">
        <v>10971</v>
      </c>
      <c r="D33" s="35" t="s">
        <v>10972</v>
      </c>
      <c r="E33" s="36" t="s">
        <v>11477</v>
      </c>
      <c r="F33" s="26" t="s">
        <v>11477</v>
      </c>
      <c r="G33" s="50" t="s">
        <v>15877</v>
      </c>
      <c r="H33" s="173">
        <v>5</v>
      </c>
      <c r="I33" s="42"/>
      <c r="J33" s="42">
        <f t="shared" si="1"/>
        <v>100</v>
      </c>
      <c r="K33" s="42">
        <v>500</v>
      </c>
      <c r="L33" s="36" t="s">
        <v>11639</v>
      </c>
      <c r="M33" s="39" t="s">
        <v>11629</v>
      </c>
    </row>
    <row r="34" spans="1:13" ht="25.5" outlineLevel="1" x14ac:dyDescent="0.25">
      <c r="A34" s="48">
        <v>10014</v>
      </c>
      <c r="B34" s="33">
        <f t="shared" si="0"/>
        <v>30</v>
      </c>
      <c r="C34" s="40" t="s">
        <v>11671</v>
      </c>
      <c r="D34" s="49">
        <v>10014</v>
      </c>
      <c r="E34" s="36" t="s">
        <v>11477</v>
      </c>
      <c r="F34" s="26" t="s">
        <v>11476</v>
      </c>
      <c r="G34" s="50" t="s">
        <v>15877</v>
      </c>
      <c r="H34" s="173">
        <v>1</v>
      </c>
      <c r="I34" s="42"/>
      <c r="J34" s="42">
        <f t="shared" si="1"/>
        <v>1602</v>
      </c>
      <c r="K34" s="42">
        <v>1602</v>
      </c>
      <c r="L34" s="36" t="s">
        <v>11639</v>
      </c>
      <c r="M34" s="39" t="s">
        <v>11629</v>
      </c>
    </row>
    <row r="35" spans="1:13" outlineLevel="1" x14ac:dyDescent="0.25">
      <c r="A35" s="47" t="s">
        <v>11550</v>
      </c>
      <c r="B35" s="33">
        <f t="shared" si="0"/>
        <v>31</v>
      </c>
      <c r="C35" s="36" t="s">
        <v>11054</v>
      </c>
      <c r="D35" s="35" t="s">
        <v>11550</v>
      </c>
      <c r="E35" s="36" t="s">
        <v>11477</v>
      </c>
      <c r="F35" s="26" t="s">
        <v>11477</v>
      </c>
      <c r="G35" s="50" t="s">
        <v>15877</v>
      </c>
      <c r="H35" s="173">
        <v>1</v>
      </c>
      <c r="I35" s="42"/>
      <c r="J35" s="42">
        <f t="shared" si="1"/>
        <v>950</v>
      </c>
      <c r="K35" s="42">
        <v>950</v>
      </c>
      <c r="L35" s="36" t="s">
        <v>11639</v>
      </c>
      <c r="M35" s="39" t="s">
        <v>11629</v>
      </c>
    </row>
    <row r="36" spans="1:13" outlineLevel="1" x14ac:dyDescent="0.25">
      <c r="A36" s="47" t="s">
        <v>11509</v>
      </c>
      <c r="B36" s="33">
        <f t="shared" si="0"/>
        <v>32</v>
      </c>
      <c r="C36" s="36" t="s">
        <v>11095</v>
      </c>
      <c r="D36" s="35" t="s">
        <v>11509</v>
      </c>
      <c r="E36" s="36" t="s">
        <v>11477</v>
      </c>
      <c r="F36" s="26" t="s">
        <v>11477</v>
      </c>
      <c r="G36" s="50" t="s">
        <v>15877</v>
      </c>
      <c r="H36" s="173">
        <v>3</v>
      </c>
      <c r="I36" s="42"/>
      <c r="J36" s="42">
        <f t="shared" si="1"/>
        <v>433.33333333333331</v>
      </c>
      <c r="K36" s="42">
        <v>1300</v>
      </c>
      <c r="L36" s="36" t="s">
        <v>11639</v>
      </c>
      <c r="M36" s="39" t="s">
        <v>11629</v>
      </c>
    </row>
    <row r="37" spans="1:13" ht="25.5" outlineLevel="1" x14ac:dyDescent="0.25">
      <c r="A37" s="47" t="s">
        <v>11120</v>
      </c>
      <c r="B37" s="33">
        <f t="shared" si="0"/>
        <v>33</v>
      </c>
      <c r="C37" s="40" t="s">
        <v>11672</v>
      </c>
      <c r="D37" s="35" t="s">
        <v>11120</v>
      </c>
      <c r="E37" s="36" t="s">
        <v>11477</v>
      </c>
      <c r="F37" s="26" t="s">
        <v>11480</v>
      </c>
      <c r="G37" s="50" t="s">
        <v>15877</v>
      </c>
      <c r="H37" s="173">
        <v>7</v>
      </c>
      <c r="I37" s="42"/>
      <c r="J37" s="42">
        <f t="shared" si="1"/>
        <v>500</v>
      </c>
      <c r="K37" s="42">
        <v>3500</v>
      </c>
      <c r="L37" s="36" t="s">
        <v>11639</v>
      </c>
      <c r="M37" s="39" t="s">
        <v>11629</v>
      </c>
    </row>
    <row r="38" spans="1:13" outlineLevel="1" x14ac:dyDescent="0.25">
      <c r="A38" s="47" t="s">
        <v>11126</v>
      </c>
      <c r="B38" s="33">
        <f t="shared" si="0"/>
        <v>34</v>
      </c>
      <c r="C38" s="40" t="s">
        <v>11673</v>
      </c>
      <c r="D38" s="35" t="s">
        <v>11126</v>
      </c>
      <c r="E38" s="36" t="s">
        <v>11477</v>
      </c>
      <c r="F38" s="26" t="s">
        <v>11591</v>
      </c>
      <c r="G38" s="50" t="s">
        <v>15877</v>
      </c>
      <c r="H38" s="173">
        <v>1</v>
      </c>
      <c r="I38" s="42"/>
      <c r="J38" s="42">
        <f t="shared" si="1"/>
        <v>875</v>
      </c>
      <c r="K38" s="42">
        <v>875</v>
      </c>
      <c r="L38" s="36" t="s">
        <v>11639</v>
      </c>
      <c r="M38" s="39" t="s">
        <v>11629</v>
      </c>
    </row>
    <row r="39" spans="1:13" outlineLevel="1" x14ac:dyDescent="0.25">
      <c r="A39" s="47" t="s">
        <v>11541</v>
      </c>
      <c r="B39" s="33">
        <f t="shared" si="0"/>
        <v>35</v>
      </c>
      <c r="C39" s="36" t="s">
        <v>11129</v>
      </c>
      <c r="D39" s="35" t="s">
        <v>11541</v>
      </c>
      <c r="E39" s="36" t="s">
        <v>11477</v>
      </c>
      <c r="F39" s="26" t="s">
        <v>11591</v>
      </c>
      <c r="G39" s="50" t="s">
        <v>15877</v>
      </c>
      <c r="H39" s="173">
        <v>1</v>
      </c>
      <c r="I39" s="42"/>
      <c r="J39" s="42">
        <f t="shared" si="1"/>
        <v>875</v>
      </c>
      <c r="K39" s="42">
        <v>875</v>
      </c>
      <c r="L39" s="36" t="s">
        <v>11639</v>
      </c>
      <c r="M39" s="39" t="s">
        <v>11629</v>
      </c>
    </row>
    <row r="40" spans="1:13" outlineLevel="1" x14ac:dyDescent="0.25">
      <c r="A40" s="48">
        <v>10920</v>
      </c>
      <c r="B40" s="33">
        <f t="shared" si="0"/>
        <v>36</v>
      </c>
      <c r="C40" s="36" t="s">
        <v>11143</v>
      </c>
      <c r="D40" s="33">
        <v>10920</v>
      </c>
      <c r="E40" s="36" t="s">
        <v>11477</v>
      </c>
      <c r="F40" s="26" t="s">
        <v>11591</v>
      </c>
      <c r="G40" s="50" t="s">
        <v>15877</v>
      </c>
      <c r="H40" s="173">
        <v>1</v>
      </c>
      <c r="I40" s="42"/>
      <c r="J40" s="42">
        <f t="shared" si="1"/>
        <v>875</v>
      </c>
      <c r="K40" s="42">
        <v>875</v>
      </c>
      <c r="L40" s="36" t="s">
        <v>11639</v>
      </c>
      <c r="M40" s="39" t="s">
        <v>11629</v>
      </c>
    </row>
    <row r="41" spans="1:13" outlineLevel="1" x14ac:dyDescent="0.25">
      <c r="A41" s="48">
        <v>10921</v>
      </c>
      <c r="B41" s="33">
        <f t="shared" si="0"/>
        <v>37</v>
      </c>
      <c r="C41" s="36" t="s">
        <v>11144</v>
      </c>
      <c r="D41" s="33">
        <v>10921</v>
      </c>
      <c r="E41" s="36" t="s">
        <v>11477</v>
      </c>
      <c r="F41" s="26" t="s">
        <v>11591</v>
      </c>
      <c r="G41" s="50" t="s">
        <v>15877</v>
      </c>
      <c r="H41" s="173">
        <v>1</v>
      </c>
      <c r="I41" s="42"/>
      <c r="J41" s="42">
        <f t="shared" si="1"/>
        <v>875</v>
      </c>
      <c r="K41" s="42">
        <v>875</v>
      </c>
      <c r="L41" s="36" t="s">
        <v>11639</v>
      </c>
      <c r="M41" s="39" t="s">
        <v>11629</v>
      </c>
    </row>
    <row r="42" spans="1:13" outlineLevel="1" x14ac:dyDescent="0.25">
      <c r="A42" s="48">
        <v>10922</v>
      </c>
      <c r="B42" s="33">
        <f t="shared" si="0"/>
        <v>38</v>
      </c>
      <c r="C42" s="36" t="s">
        <v>11145</v>
      </c>
      <c r="D42" s="33">
        <v>10922</v>
      </c>
      <c r="E42" s="36" t="s">
        <v>11477</v>
      </c>
      <c r="F42" s="26" t="s">
        <v>11591</v>
      </c>
      <c r="G42" s="50" t="s">
        <v>15877</v>
      </c>
      <c r="H42" s="173">
        <v>1</v>
      </c>
      <c r="I42" s="42"/>
      <c r="J42" s="42">
        <f t="shared" si="1"/>
        <v>875</v>
      </c>
      <c r="K42" s="42">
        <v>875</v>
      </c>
      <c r="L42" s="36" t="s">
        <v>11639</v>
      </c>
      <c r="M42" s="39" t="s">
        <v>11629</v>
      </c>
    </row>
    <row r="43" spans="1:13" outlineLevel="1" x14ac:dyDescent="0.25">
      <c r="A43" s="47" t="s">
        <v>11148</v>
      </c>
      <c r="B43" s="33">
        <f t="shared" si="0"/>
        <v>39</v>
      </c>
      <c r="C43" s="36" t="s">
        <v>11147</v>
      </c>
      <c r="D43" s="35" t="s">
        <v>11148</v>
      </c>
      <c r="E43" s="36" t="s">
        <v>11477</v>
      </c>
      <c r="F43" s="26" t="s">
        <v>11599</v>
      </c>
      <c r="G43" s="50" t="s">
        <v>15877</v>
      </c>
      <c r="H43" s="173">
        <v>1</v>
      </c>
      <c r="I43" s="42"/>
      <c r="J43" s="42">
        <f t="shared" si="1"/>
        <v>875</v>
      </c>
      <c r="K43" s="42">
        <v>875</v>
      </c>
      <c r="L43" s="36" t="s">
        <v>11639</v>
      </c>
      <c r="M43" s="39" t="s">
        <v>11629</v>
      </c>
    </row>
    <row r="44" spans="1:13" outlineLevel="1" x14ac:dyDescent="0.25">
      <c r="A44" s="47" t="s">
        <v>11496</v>
      </c>
      <c r="B44" s="33">
        <f t="shared" si="0"/>
        <v>40</v>
      </c>
      <c r="C44" s="40" t="s">
        <v>11674</v>
      </c>
      <c r="D44" s="35" t="s">
        <v>11496</v>
      </c>
      <c r="E44" s="36" t="s">
        <v>11477</v>
      </c>
      <c r="F44" s="26" t="s">
        <v>11619</v>
      </c>
      <c r="G44" s="50" t="s">
        <v>15877</v>
      </c>
      <c r="H44" s="173">
        <v>3</v>
      </c>
      <c r="I44" s="42"/>
      <c r="J44" s="42">
        <f t="shared" si="1"/>
        <v>200</v>
      </c>
      <c r="K44" s="42">
        <v>600</v>
      </c>
      <c r="L44" s="36" t="s">
        <v>11639</v>
      </c>
      <c r="M44" s="39" t="s">
        <v>11629</v>
      </c>
    </row>
    <row r="45" spans="1:13" outlineLevel="1" x14ac:dyDescent="0.25">
      <c r="A45" s="48">
        <v>10918</v>
      </c>
      <c r="B45" s="33">
        <f t="shared" si="0"/>
        <v>41</v>
      </c>
      <c r="C45" s="36" t="s">
        <v>11205</v>
      </c>
      <c r="D45" s="33">
        <v>10918</v>
      </c>
      <c r="E45" s="36" t="s">
        <v>11477</v>
      </c>
      <c r="F45" s="26" t="s">
        <v>11591</v>
      </c>
      <c r="G45" s="50" t="s">
        <v>15877</v>
      </c>
      <c r="H45" s="173">
        <v>1</v>
      </c>
      <c r="I45" s="42"/>
      <c r="J45" s="42">
        <f t="shared" si="1"/>
        <v>875</v>
      </c>
      <c r="K45" s="42">
        <v>875</v>
      </c>
      <c r="L45" s="36" t="s">
        <v>11639</v>
      </c>
      <c r="M45" s="39" t="s">
        <v>11629</v>
      </c>
    </row>
    <row r="46" spans="1:13" outlineLevel="1" x14ac:dyDescent="0.25">
      <c r="A46" s="47" t="s">
        <v>11499</v>
      </c>
      <c r="B46" s="33">
        <f t="shared" si="0"/>
        <v>42</v>
      </c>
      <c r="C46" s="36" t="s">
        <v>6911</v>
      </c>
      <c r="D46" s="35" t="s">
        <v>11499</v>
      </c>
      <c r="E46" s="36" t="s">
        <v>11477</v>
      </c>
      <c r="F46" s="26" t="s">
        <v>11591</v>
      </c>
      <c r="G46" s="50" t="s">
        <v>15877</v>
      </c>
      <c r="H46" s="173">
        <v>1</v>
      </c>
      <c r="I46" s="42"/>
      <c r="J46" s="42">
        <f t="shared" si="1"/>
        <v>875</v>
      </c>
      <c r="K46" s="42">
        <f>1750/2*H46</f>
        <v>875</v>
      </c>
      <c r="L46" s="36" t="s">
        <v>11639</v>
      </c>
      <c r="M46" s="39" t="s">
        <v>11629</v>
      </c>
    </row>
    <row r="47" spans="1:13" outlineLevel="1" x14ac:dyDescent="0.25">
      <c r="A47" s="47" t="s">
        <v>11237</v>
      </c>
      <c r="B47" s="33">
        <f t="shared" si="0"/>
        <v>43</v>
      </c>
      <c r="C47" s="36" t="s">
        <v>30</v>
      </c>
      <c r="D47" s="35" t="s">
        <v>11237</v>
      </c>
      <c r="E47" s="36" t="s">
        <v>11477</v>
      </c>
      <c r="F47" s="26" t="s">
        <v>11599</v>
      </c>
      <c r="G47" s="50" t="s">
        <v>15877</v>
      </c>
      <c r="H47" s="173">
        <v>1</v>
      </c>
      <c r="I47" s="42"/>
      <c r="J47" s="42">
        <f t="shared" si="1"/>
        <v>4000</v>
      </c>
      <c r="K47" s="42">
        <v>4000</v>
      </c>
      <c r="L47" s="36" t="s">
        <v>11639</v>
      </c>
      <c r="M47" s="39" t="s">
        <v>11629</v>
      </c>
    </row>
    <row r="48" spans="1:13" ht="25.5" outlineLevel="1" x14ac:dyDescent="0.25">
      <c r="A48" s="47" t="s">
        <v>11241</v>
      </c>
      <c r="B48" s="33">
        <f t="shared" si="0"/>
        <v>44</v>
      </c>
      <c r="C48" s="40" t="s">
        <v>11675</v>
      </c>
      <c r="D48" s="35" t="s">
        <v>11241</v>
      </c>
      <c r="E48" s="36" t="s">
        <v>11477</v>
      </c>
      <c r="F48" s="26" t="s">
        <v>11599</v>
      </c>
      <c r="G48" s="50" t="s">
        <v>15877</v>
      </c>
      <c r="H48" s="173">
        <v>1</v>
      </c>
      <c r="I48" s="42"/>
      <c r="J48" s="42">
        <f t="shared" si="1"/>
        <v>4000</v>
      </c>
      <c r="K48" s="42">
        <v>4000</v>
      </c>
      <c r="L48" s="36" t="s">
        <v>11639</v>
      </c>
      <c r="M48" s="39" t="s">
        <v>11629</v>
      </c>
    </row>
    <row r="49" spans="1:13" outlineLevel="1" x14ac:dyDescent="0.25">
      <c r="A49" s="47" t="s">
        <v>11529</v>
      </c>
      <c r="B49" s="33">
        <f t="shared" si="0"/>
        <v>45</v>
      </c>
      <c r="C49" s="36" t="s">
        <v>11242</v>
      </c>
      <c r="D49" s="35" t="s">
        <v>11529</v>
      </c>
      <c r="E49" s="36" t="s">
        <v>11477</v>
      </c>
      <c r="F49" s="26" t="s">
        <v>11619</v>
      </c>
      <c r="G49" s="50" t="s">
        <v>15877</v>
      </c>
      <c r="H49" s="173">
        <v>2</v>
      </c>
      <c r="I49" s="42"/>
      <c r="J49" s="42">
        <f t="shared" si="1"/>
        <v>4000</v>
      </c>
      <c r="K49" s="42">
        <v>8000</v>
      </c>
      <c r="L49" s="36" t="s">
        <v>11639</v>
      </c>
      <c r="M49" s="39" t="s">
        <v>11629</v>
      </c>
    </row>
    <row r="50" spans="1:13" ht="17.25" customHeight="1" outlineLevel="1" x14ac:dyDescent="0.25">
      <c r="A50" s="47" t="s">
        <v>11248</v>
      </c>
      <c r="B50" s="33">
        <f t="shared" si="0"/>
        <v>46</v>
      </c>
      <c r="C50" s="36" t="s">
        <v>11247</v>
      </c>
      <c r="D50" s="35" t="s">
        <v>11248</v>
      </c>
      <c r="E50" s="36" t="s">
        <v>11477</v>
      </c>
      <c r="F50" s="26" t="s">
        <v>11605</v>
      </c>
      <c r="G50" s="50" t="s">
        <v>15877</v>
      </c>
      <c r="H50" s="173">
        <v>1</v>
      </c>
      <c r="I50" s="42"/>
      <c r="J50" s="42">
        <f t="shared" si="1"/>
        <v>1900</v>
      </c>
      <c r="K50" s="42">
        <v>1900</v>
      </c>
      <c r="L50" s="36" t="s">
        <v>11639</v>
      </c>
      <c r="M50" s="39" t="s">
        <v>11629</v>
      </c>
    </row>
    <row r="51" spans="1:13" outlineLevel="1" x14ac:dyDescent="0.25">
      <c r="A51" s="47" t="s">
        <v>11526</v>
      </c>
      <c r="B51" s="33">
        <f t="shared" si="0"/>
        <v>47</v>
      </c>
      <c r="C51" s="36" t="s">
        <v>11252</v>
      </c>
      <c r="D51" s="35" t="s">
        <v>11526</v>
      </c>
      <c r="E51" s="36" t="s">
        <v>11477</v>
      </c>
      <c r="F51" s="26" t="s">
        <v>11603</v>
      </c>
      <c r="G51" s="50" t="s">
        <v>15877</v>
      </c>
      <c r="H51" s="173">
        <v>1</v>
      </c>
      <c r="I51" s="42"/>
      <c r="J51" s="42">
        <f t="shared" si="1"/>
        <v>4000</v>
      </c>
      <c r="K51" s="42">
        <v>4000</v>
      </c>
      <c r="L51" s="36" t="s">
        <v>11639</v>
      </c>
      <c r="M51" s="39" t="s">
        <v>11629</v>
      </c>
    </row>
    <row r="52" spans="1:13" outlineLevel="1" x14ac:dyDescent="0.25">
      <c r="A52" s="47" t="s">
        <v>11524</v>
      </c>
      <c r="B52" s="33">
        <f t="shared" si="0"/>
        <v>48</v>
      </c>
      <c r="C52" s="36" t="s">
        <v>11259</v>
      </c>
      <c r="D52" s="35" t="s">
        <v>11524</v>
      </c>
      <c r="E52" s="36" t="s">
        <v>11477</v>
      </c>
      <c r="F52" s="26" t="s">
        <v>11616</v>
      </c>
      <c r="G52" s="50" t="s">
        <v>15877</v>
      </c>
      <c r="H52" s="173">
        <v>1</v>
      </c>
      <c r="I52" s="42"/>
      <c r="J52" s="42">
        <f t="shared" si="1"/>
        <v>1900</v>
      </c>
      <c r="K52" s="42">
        <v>1900</v>
      </c>
      <c r="L52" s="36" t="s">
        <v>11639</v>
      </c>
      <c r="M52" s="39" t="s">
        <v>11629</v>
      </c>
    </row>
    <row r="53" spans="1:13" outlineLevel="1" x14ac:dyDescent="0.25">
      <c r="A53" s="47" t="s">
        <v>11282</v>
      </c>
      <c r="B53" s="33">
        <f t="shared" si="0"/>
        <v>49</v>
      </c>
      <c r="C53" s="36" t="s">
        <v>11281</v>
      </c>
      <c r="D53" s="35" t="s">
        <v>11282</v>
      </c>
      <c r="E53" s="36" t="s">
        <v>11477</v>
      </c>
      <c r="F53" s="26" t="s">
        <v>11583</v>
      </c>
      <c r="G53" s="50" t="s">
        <v>15877</v>
      </c>
      <c r="H53" s="173">
        <v>1</v>
      </c>
      <c r="I53" s="42"/>
      <c r="J53" s="42">
        <f t="shared" si="1"/>
        <v>1</v>
      </c>
      <c r="K53" s="42">
        <v>1</v>
      </c>
      <c r="L53" s="36" t="s">
        <v>11639</v>
      </c>
      <c r="M53" s="39" t="s">
        <v>11629</v>
      </c>
    </row>
    <row r="54" spans="1:13" ht="25.5" outlineLevel="1" x14ac:dyDescent="0.25">
      <c r="A54" s="47" t="s">
        <v>10723</v>
      </c>
      <c r="B54" s="33">
        <f t="shared" si="0"/>
        <v>50</v>
      </c>
      <c r="C54" s="40" t="s">
        <v>11676</v>
      </c>
      <c r="D54" s="35" t="s">
        <v>10723</v>
      </c>
      <c r="E54" s="36" t="s">
        <v>11477</v>
      </c>
      <c r="F54" s="26" t="s">
        <v>11476</v>
      </c>
      <c r="G54" s="50" t="s">
        <v>15877</v>
      </c>
      <c r="H54" s="173">
        <v>1</v>
      </c>
      <c r="I54" s="38">
        <v>6424.24</v>
      </c>
      <c r="J54" s="38">
        <f t="shared" si="1"/>
        <v>3161.7</v>
      </c>
      <c r="K54" s="38">
        <v>3161.7</v>
      </c>
      <c r="L54" s="36" t="s">
        <v>11639</v>
      </c>
      <c r="M54" s="39" t="s">
        <v>11629</v>
      </c>
    </row>
    <row r="55" spans="1:13" outlineLevel="1" x14ac:dyDescent="0.25">
      <c r="A55" s="47" t="s">
        <v>10725</v>
      </c>
      <c r="B55" s="33">
        <f t="shared" si="0"/>
        <v>51</v>
      </c>
      <c r="C55" s="36" t="s">
        <v>10724</v>
      </c>
      <c r="D55" s="35" t="s">
        <v>10725</v>
      </c>
      <c r="E55" s="36" t="s">
        <v>11477</v>
      </c>
      <c r="F55" s="26" t="s">
        <v>11480</v>
      </c>
      <c r="G55" s="50" t="s">
        <v>15877</v>
      </c>
      <c r="H55" s="173">
        <v>1</v>
      </c>
      <c r="I55" s="38">
        <v>10999</v>
      </c>
      <c r="J55" s="38">
        <f t="shared" si="1"/>
        <v>3247.91</v>
      </c>
      <c r="K55" s="38">
        <v>3247.91</v>
      </c>
      <c r="L55" s="36" t="s">
        <v>11639</v>
      </c>
      <c r="M55" s="39" t="s">
        <v>11629</v>
      </c>
    </row>
    <row r="56" spans="1:13" ht="20.25" customHeight="1" outlineLevel="1" x14ac:dyDescent="0.25">
      <c r="A56" s="47" t="s">
        <v>10727</v>
      </c>
      <c r="B56" s="33">
        <f t="shared" si="0"/>
        <v>52</v>
      </c>
      <c r="C56" s="36" t="s">
        <v>10726</v>
      </c>
      <c r="D56" s="35" t="s">
        <v>10727</v>
      </c>
      <c r="E56" s="36" t="s">
        <v>11477</v>
      </c>
      <c r="F56" s="26" t="s">
        <v>11477</v>
      </c>
      <c r="G56" s="50" t="s">
        <v>15877</v>
      </c>
      <c r="H56" s="173">
        <v>1</v>
      </c>
      <c r="I56" s="38">
        <v>19000.5</v>
      </c>
      <c r="J56" s="38">
        <f t="shared" si="1"/>
        <v>9351.1299999999992</v>
      </c>
      <c r="K56" s="38">
        <v>9351.1299999999992</v>
      </c>
      <c r="L56" s="36" t="s">
        <v>11639</v>
      </c>
      <c r="M56" s="39" t="s">
        <v>11629</v>
      </c>
    </row>
    <row r="57" spans="1:13" outlineLevel="1" x14ac:dyDescent="0.25">
      <c r="A57" s="47" t="s">
        <v>10698</v>
      </c>
      <c r="B57" s="33">
        <f t="shared" si="0"/>
        <v>53</v>
      </c>
      <c r="C57" s="36" t="s">
        <v>10721</v>
      </c>
      <c r="D57" s="35" t="s">
        <v>10698</v>
      </c>
      <c r="E57" s="36" t="s">
        <v>11477</v>
      </c>
      <c r="F57" s="26" t="s">
        <v>11618</v>
      </c>
      <c r="G57" s="50" t="s">
        <v>15878</v>
      </c>
      <c r="H57" s="173">
        <v>6</v>
      </c>
      <c r="I57" s="38">
        <v>6926.4</v>
      </c>
      <c r="J57" s="38">
        <f t="shared" si="1"/>
        <v>340.88333333333333</v>
      </c>
      <c r="K57" s="38">
        <v>2045.3</v>
      </c>
      <c r="L57" s="36" t="s">
        <v>11639</v>
      </c>
      <c r="M57" s="39" t="s">
        <v>11629</v>
      </c>
    </row>
    <row r="58" spans="1:13" outlineLevel="1" x14ac:dyDescent="0.25">
      <c r="A58" s="47" t="s">
        <v>10729</v>
      </c>
      <c r="B58" s="33">
        <f t="shared" si="0"/>
        <v>54</v>
      </c>
      <c r="C58" s="36" t="s">
        <v>10728</v>
      </c>
      <c r="D58" s="35" t="s">
        <v>10729</v>
      </c>
      <c r="E58" s="36" t="s">
        <v>11477</v>
      </c>
      <c r="F58" s="26" t="s">
        <v>11478</v>
      </c>
      <c r="G58" s="50" t="s">
        <v>15877</v>
      </c>
      <c r="H58" s="173">
        <v>1</v>
      </c>
      <c r="I58" s="38">
        <v>15920</v>
      </c>
      <c r="J58" s="38">
        <f t="shared" si="1"/>
        <v>4701.04</v>
      </c>
      <c r="K58" s="38">
        <v>4701.04</v>
      </c>
      <c r="L58" s="36" t="s">
        <v>11639</v>
      </c>
      <c r="M58" s="39" t="s">
        <v>11629</v>
      </c>
    </row>
    <row r="59" spans="1:13" outlineLevel="1" x14ac:dyDescent="0.25">
      <c r="A59" s="47" t="s">
        <v>10731</v>
      </c>
      <c r="B59" s="33">
        <f t="shared" si="0"/>
        <v>55</v>
      </c>
      <c r="C59" s="36" t="s">
        <v>10730</v>
      </c>
      <c r="D59" s="35" t="s">
        <v>10731</v>
      </c>
      <c r="E59" s="36" t="s">
        <v>11477</v>
      </c>
      <c r="F59" s="26" t="s">
        <v>11480</v>
      </c>
      <c r="G59" s="50" t="s">
        <v>15877</v>
      </c>
      <c r="H59" s="173">
        <v>2</v>
      </c>
      <c r="I59" s="42">
        <v>933.25</v>
      </c>
      <c r="J59" s="42">
        <f t="shared" si="1"/>
        <v>0.5</v>
      </c>
      <c r="K59" s="42">
        <v>1</v>
      </c>
      <c r="L59" s="36" t="s">
        <v>11639</v>
      </c>
      <c r="M59" s="39" t="s">
        <v>11629</v>
      </c>
    </row>
    <row r="60" spans="1:13" outlineLevel="1" x14ac:dyDescent="0.25">
      <c r="A60" s="47" t="s">
        <v>10735</v>
      </c>
      <c r="B60" s="33">
        <f t="shared" si="0"/>
        <v>56</v>
      </c>
      <c r="C60" s="36" t="s">
        <v>10734</v>
      </c>
      <c r="D60" s="35" t="s">
        <v>10735</v>
      </c>
      <c r="E60" s="36" t="s">
        <v>11477</v>
      </c>
      <c r="F60" s="26" t="s">
        <v>11480</v>
      </c>
      <c r="G60" s="50" t="s">
        <v>15877</v>
      </c>
      <c r="H60" s="173">
        <v>1</v>
      </c>
      <c r="I60" s="38">
        <v>11500</v>
      </c>
      <c r="J60" s="38">
        <f t="shared" si="1"/>
        <v>3395.85</v>
      </c>
      <c r="K60" s="38">
        <v>3395.85</v>
      </c>
      <c r="L60" s="36" t="s">
        <v>11639</v>
      </c>
      <c r="M60" s="39" t="s">
        <v>11629</v>
      </c>
    </row>
    <row r="61" spans="1:13" outlineLevel="1" x14ac:dyDescent="0.25">
      <c r="A61" s="47" t="s">
        <v>10737</v>
      </c>
      <c r="B61" s="33">
        <f t="shared" si="0"/>
        <v>57</v>
      </c>
      <c r="C61" s="36" t="s">
        <v>10736</v>
      </c>
      <c r="D61" s="35" t="s">
        <v>10737</v>
      </c>
      <c r="E61" s="36" t="s">
        <v>11477</v>
      </c>
      <c r="F61" s="26" t="s">
        <v>11583</v>
      </c>
      <c r="G61" s="50" t="s">
        <v>15877</v>
      </c>
      <c r="H61" s="173">
        <v>1</v>
      </c>
      <c r="I61" s="38">
        <v>4050</v>
      </c>
      <c r="J61" s="38">
        <f t="shared" si="1"/>
        <v>1195.93</v>
      </c>
      <c r="K61" s="38">
        <v>1195.93</v>
      </c>
      <c r="L61" s="36" t="s">
        <v>11639</v>
      </c>
      <c r="M61" s="39" t="s">
        <v>11629</v>
      </c>
    </row>
    <row r="62" spans="1:13" outlineLevel="1" x14ac:dyDescent="0.25">
      <c r="A62" s="47" t="s">
        <v>10741</v>
      </c>
      <c r="B62" s="33">
        <f t="shared" si="0"/>
        <v>58</v>
      </c>
      <c r="C62" s="36" t="s">
        <v>10740</v>
      </c>
      <c r="D62" s="35" t="s">
        <v>10741</v>
      </c>
      <c r="E62" s="36" t="s">
        <v>11477</v>
      </c>
      <c r="F62" s="26" t="s">
        <v>11480</v>
      </c>
      <c r="G62" s="50" t="s">
        <v>15877</v>
      </c>
      <c r="H62" s="173">
        <v>2</v>
      </c>
      <c r="I62" s="42">
        <v>130</v>
      </c>
      <c r="J62" s="42">
        <f t="shared" si="1"/>
        <v>0.5</v>
      </c>
      <c r="K62" s="42">
        <v>1</v>
      </c>
      <c r="L62" s="36" t="s">
        <v>11639</v>
      </c>
      <c r="M62" s="39" t="s">
        <v>11629</v>
      </c>
    </row>
    <row r="63" spans="1:13" outlineLevel="1" x14ac:dyDescent="0.25">
      <c r="A63" s="47" t="s">
        <v>10743</v>
      </c>
      <c r="B63" s="33">
        <f t="shared" si="0"/>
        <v>59</v>
      </c>
      <c r="C63" s="36" t="s">
        <v>10742</v>
      </c>
      <c r="D63" s="35" t="s">
        <v>10743</v>
      </c>
      <c r="E63" s="36" t="s">
        <v>11477</v>
      </c>
      <c r="F63" s="26" t="s">
        <v>11480</v>
      </c>
      <c r="G63" s="50" t="s">
        <v>15877</v>
      </c>
      <c r="H63" s="173">
        <v>22</v>
      </c>
      <c r="I63" s="38">
        <v>1672</v>
      </c>
      <c r="J63" s="38">
        <f t="shared" si="1"/>
        <v>4.5454545454545456E-2</v>
      </c>
      <c r="K63" s="38">
        <v>1</v>
      </c>
      <c r="L63" s="36" t="s">
        <v>11639</v>
      </c>
      <c r="M63" s="39" t="s">
        <v>11629</v>
      </c>
    </row>
    <row r="64" spans="1:13" outlineLevel="1" x14ac:dyDescent="0.25">
      <c r="A64" s="47" t="s">
        <v>10744</v>
      </c>
      <c r="B64" s="33">
        <f t="shared" si="0"/>
        <v>60</v>
      </c>
      <c r="C64" s="40" t="s">
        <v>11677</v>
      </c>
      <c r="D64" s="35" t="s">
        <v>10744</v>
      </c>
      <c r="E64" s="36" t="s">
        <v>11477</v>
      </c>
      <c r="F64" s="26" t="s">
        <v>11480</v>
      </c>
      <c r="G64" s="50" t="s">
        <v>15877</v>
      </c>
      <c r="H64" s="173">
        <v>1</v>
      </c>
      <c r="I64" s="38">
        <v>9106.11</v>
      </c>
      <c r="J64" s="38">
        <f t="shared" si="1"/>
        <v>2688.95</v>
      </c>
      <c r="K64" s="38">
        <v>2688.95</v>
      </c>
      <c r="L64" s="36" t="s">
        <v>11639</v>
      </c>
      <c r="M64" s="39" t="s">
        <v>11629</v>
      </c>
    </row>
    <row r="65" spans="1:13" ht="38.25" outlineLevel="1" x14ac:dyDescent="0.25">
      <c r="A65" s="47" t="s">
        <v>16</v>
      </c>
      <c r="B65" s="33">
        <f t="shared" si="0"/>
        <v>61</v>
      </c>
      <c r="C65" s="40" t="s">
        <v>11649</v>
      </c>
      <c r="D65" s="35" t="s">
        <v>16</v>
      </c>
      <c r="E65" s="36" t="s">
        <v>11477</v>
      </c>
      <c r="F65" s="26" t="s">
        <v>11477</v>
      </c>
      <c r="G65" s="50" t="s">
        <v>15877</v>
      </c>
      <c r="H65" s="173">
        <v>2</v>
      </c>
      <c r="I65" s="38">
        <f>2454/3*H65</f>
        <v>1636</v>
      </c>
      <c r="J65" s="38">
        <f t="shared" si="1"/>
        <v>241.54666666666665</v>
      </c>
      <c r="K65" s="38">
        <f>724.64/3*H65</f>
        <v>483.09333333333331</v>
      </c>
      <c r="L65" s="36" t="s">
        <v>11639</v>
      </c>
      <c r="M65" s="39" t="s">
        <v>11629</v>
      </c>
    </row>
    <row r="66" spans="1:13" outlineLevel="1" x14ac:dyDescent="0.25">
      <c r="A66" s="47" t="s">
        <v>10746</v>
      </c>
      <c r="B66" s="33">
        <f t="shared" si="0"/>
        <v>62</v>
      </c>
      <c r="C66" s="36" t="s">
        <v>10745</v>
      </c>
      <c r="D66" s="35" t="s">
        <v>10746</v>
      </c>
      <c r="E66" s="36" t="s">
        <v>11477</v>
      </c>
      <c r="F66" s="26" t="s">
        <v>11484</v>
      </c>
      <c r="G66" s="50" t="s">
        <v>15877</v>
      </c>
      <c r="H66" s="173">
        <v>1</v>
      </c>
      <c r="I66" s="38">
        <v>7565</v>
      </c>
      <c r="J66" s="38">
        <f t="shared" si="1"/>
        <v>2233.88</v>
      </c>
      <c r="K66" s="38">
        <v>2233.88</v>
      </c>
      <c r="L66" s="36" t="s">
        <v>11639</v>
      </c>
      <c r="M66" s="39" t="s">
        <v>11629</v>
      </c>
    </row>
    <row r="67" spans="1:13" outlineLevel="1" x14ac:dyDescent="0.25">
      <c r="A67" s="47" t="s">
        <v>10748</v>
      </c>
      <c r="B67" s="33">
        <f t="shared" si="0"/>
        <v>63</v>
      </c>
      <c r="C67" s="36" t="s">
        <v>10747</v>
      </c>
      <c r="D67" s="35" t="s">
        <v>10748</v>
      </c>
      <c r="E67" s="36" t="s">
        <v>11477</v>
      </c>
      <c r="F67" s="26" t="s">
        <v>11484</v>
      </c>
      <c r="G67" s="50" t="s">
        <v>15877</v>
      </c>
      <c r="H67" s="173">
        <v>2</v>
      </c>
      <c r="I67" s="42">
        <v>713</v>
      </c>
      <c r="J67" s="42">
        <f t="shared" si="1"/>
        <v>105.27</v>
      </c>
      <c r="K67" s="42">
        <v>210.54</v>
      </c>
      <c r="L67" s="36" t="s">
        <v>11639</v>
      </c>
      <c r="M67" s="39" t="s">
        <v>11629</v>
      </c>
    </row>
    <row r="68" spans="1:13" outlineLevel="1" x14ac:dyDescent="0.25">
      <c r="A68" s="47" t="s">
        <v>10750</v>
      </c>
      <c r="B68" s="33">
        <f t="shared" si="0"/>
        <v>64</v>
      </c>
      <c r="C68" s="36" t="s">
        <v>10749</v>
      </c>
      <c r="D68" s="35" t="s">
        <v>10750</v>
      </c>
      <c r="E68" s="36" t="s">
        <v>11477</v>
      </c>
      <c r="F68" s="26" t="s">
        <v>11619</v>
      </c>
      <c r="G68" s="50" t="s">
        <v>15877</v>
      </c>
      <c r="H68" s="173">
        <v>2</v>
      </c>
      <c r="I68" s="38">
        <v>34937.43</v>
      </c>
      <c r="J68" s="38">
        <f t="shared" si="1"/>
        <v>5158.3549999999996</v>
      </c>
      <c r="K68" s="38">
        <v>10316.709999999999</v>
      </c>
      <c r="L68" s="36" t="s">
        <v>11639</v>
      </c>
      <c r="M68" s="39" t="s">
        <v>11629</v>
      </c>
    </row>
    <row r="69" spans="1:13" outlineLevel="1" x14ac:dyDescent="0.25">
      <c r="A69" s="47" t="s">
        <v>10754</v>
      </c>
      <c r="B69" s="33">
        <f t="shared" si="0"/>
        <v>65</v>
      </c>
      <c r="C69" s="36" t="s">
        <v>10753</v>
      </c>
      <c r="D69" s="35" t="s">
        <v>10754</v>
      </c>
      <c r="E69" s="36" t="s">
        <v>11477</v>
      </c>
      <c r="F69" s="26" t="s">
        <v>11583</v>
      </c>
      <c r="G69" s="50" t="s">
        <v>15877</v>
      </c>
      <c r="H69" s="173">
        <v>1</v>
      </c>
      <c r="I69" s="38">
        <v>17305.91</v>
      </c>
      <c r="J69" s="38">
        <f t="shared" si="1"/>
        <v>5110.28</v>
      </c>
      <c r="K69" s="38">
        <v>5110.28</v>
      </c>
      <c r="L69" s="36" t="s">
        <v>11642</v>
      </c>
      <c r="M69" s="39" t="s">
        <v>11629</v>
      </c>
    </row>
    <row r="70" spans="1:13" outlineLevel="1" x14ac:dyDescent="0.25">
      <c r="A70" s="47" t="s">
        <v>10758</v>
      </c>
      <c r="B70" s="33">
        <f t="shared" ref="B70:B133" si="2">B69+1</f>
        <v>66</v>
      </c>
      <c r="C70" s="36" t="s">
        <v>10757</v>
      </c>
      <c r="D70" s="35" t="s">
        <v>10758</v>
      </c>
      <c r="E70" s="36" t="s">
        <v>11477</v>
      </c>
      <c r="F70" s="26" t="s">
        <v>11591</v>
      </c>
      <c r="G70" s="50" t="s">
        <v>15877</v>
      </c>
      <c r="H70" s="173">
        <v>5</v>
      </c>
      <c r="I70" s="38">
        <v>5746.31</v>
      </c>
      <c r="J70" s="38">
        <f t="shared" ref="J70:J133" si="3">K70/H70</f>
        <v>339.36599999999999</v>
      </c>
      <c r="K70" s="38">
        <v>1696.83</v>
      </c>
      <c r="L70" s="36" t="s">
        <v>11639</v>
      </c>
      <c r="M70" s="39" t="s">
        <v>11629</v>
      </c>
    </row>
    <row r="71" spans="1:13" outlineLevel="1" x14ac:dyDescent="0.25">
      <c r="A71" s="47" t="s">
        <v>10760</v>
      </c>
      <c r="B71" s="33">
        <f t="shared" si="2"/>
        <v>67</v>
      </c>
      <c r="C71" s="36" t="s">
        <v>10759</v>
      </c>
      <c r="D71" s="35" t="s">
        <v>10760</v>
      </c>
      <c r="E71" s="36" t="s">
        <v>11477</v>
      </c>
      <c r="F71" s="26" t="s">
        <v>11592</v>
      </c>
      <c r="G71" s="50" t="s">
        <v>15877</v>
      </c>
      <c r="H71" s="173">
        <v>3</v>
      </c>
      <c r="I71" s="38">
        <v>12639.84</v>
      </c>
      <c r="J71" s="38">
        <f t="shared" si="3"/>
        <v>2073.5733333333333</v>
      </c>
      <c r="K71" s="38">
        <v>6220.72</v>
      </c>
      <c r="L71" s="36" t="s">
        <v>11639</v>
      </c>
      <c r="M71" s="39" t="s">
        <v>11629</v>
      </c>
    </row>
    <row r="72" spans="1:13" outlineLevel="1" x14ac:dyDescent="0.25">
      <c r="A72" s="47" t="s">
        <v>10763</v>
      </c>
      <c r="B72" s="33">
        <f t="shared" si="2"/>
        <v>68</v>
      </c>
      <c r="C72" s="36" t="s">
        <v>10762</v>
      </c>
      <c r="D72" s="35" t="s">
        <v>10763</v>
      </c>
      <c r="E72" s="36" t="s">
        <v>11477</v>
      </c>
      <c r="F72" s="26" t="s">
        <v>11594</v>
      </c>
      <c r="G72" s="50" t="s">
        <v>15878</v>
      </c>
      <c r="H72" s="173">
        <v>1</v>
      </c>
      <c r="I72" s="38">
        <v>1750</v>
      </c>
      <c r="J72" s="38">
        <f t="shared" si="3"/>
        <v>861.27</v>
      </c>
      <c r="K72" s="38">
        <v>861.27</v>
      </c>
      <c r="L72" s="36" t="s">
        <v>11639</v>
      </c>
      <c r="M72" s="39" t="s">
        <v>11629</v>
      </c>
    </row>
    <row r="73" spans="1:13" outlineLevel="1" x14ac:dyDescent="0.25">
      <c r="A73" s="47" t="s">
        <v>10767</v>
      </c>
      <c r="B73" s="33">
        <f t="shared" si="2"/>
        <v>69</v>
      </c>
      <c r="C73" s="36" t="s">
        <v>10766</v>
      </c>
      <c r="D73" s="35" t="s">
        <v>10767</v>
      </c>
      <c r="E73" s="36" t="s">
        <v>11477</v>
      </c>
      <c r="F73" s="26" t="s">
        <v>11480</v>
      </c>
      <c r="G73" s="50" t="s">
        <v>15877</v>
      </c>
      <c r="H73" s="173">
        <v>30</v>
      </c>
      <c r="I73" s="42">
        <v>889.83</v>
      </c>
      <c r="J73" s="42">
        <f t="shared" si="3"/>
        <v>3.3333333333333333E-2</v>
      </c>
      <c r="K73" s="42">
        <v>1</v>
      </c>
      <c r="L73" s="36" t="s">
        <v>11639</v>
      </c>
      <c r="M73" s="39" t="s">
        <v>11629</v>
      </c>
    </row>
    <row r="74" spans="1:13" outlineLevel="1" x14ac:dyDescent="0.25">
      <c r="A74" s="47" t="s">
        <v>10768</v>
      </c>
      <c r="B74" s="33">
        <f t="shared" si="2"/>
        <v>70</v>
      </c>
      <c r="C74" s="36" t="s">
        <v>10766</v>
      </c>
      <c r="D74" s="35" t="s">
        <v>10768</v>
      </c>
      <c r="E74" s="36" t="s">
        <v>11477</v>
      </c>
      <c r="F74" s="26" t="s">
        <v>11480</v>
      </c>
      <c r="G74" s="50" t="s">
        <v>15877</v>
      </c>
      <c r="H74" s="173">
        <v>30</v>
      </c>
      <c r="I74" s="38">
        <v>1010.25</v>
      </c>
      <c r="J74" s="38">
        <f t="shared" si="3"/>
        <v>3.3333333333333333E-2</v>
      </c>
      <c r="K74" s="38">
        <v>1</v>
      </c>
      <c r="L74" s="36" t="s">
        <v>11639</v>
      </c>
      <c r="M74" s="39" t="s">
        <v>11629</v>
      </c>
    </row>
    <row r="75" spans="1:13" outlineLevel="1" x14ac:dyDescent="0.25">
      <c r="A75" s="47" t="s">
        <v>10769</v>
      </c>
      <c r="B75" s="33">
        <f t="shared" si="2"/>
        <v>71</v>
      </c>
      <c r="C75" s="36" t="s">
        <v>6907</v>
      </c>
      <c r="D75" s="35" t="s">
        <v>10769</v>
      </c>
      <c r="E75" s="36" t="s">
        <v>11477</v>
      </c>
      <c r="F75" s="26" t="s">
        <v>11480</v>
      </c>
      <c r="G75" s="50" t="s">
        <v>15877</v>
      </c>
      <c r="H75" s="173">
        <v>1</v>
      </c>
      <c r="I75" s="38">
        <v>7252</v>
      </c>
      <c r="J75" s="38">
        <f t="shared" si="3"/>
        <v>2141.4499999999998</v>
      </c>
      <c r="K75" s="38">
        <v>2141.4499999999998</v>
      </c>
      <c r="L75" s="36" t="s">
        <v>11639</v>
      </c>
      <c r="M75" s="39" t="s">
        <v>11629</v>
      </c>
    </row>
    <row r="76" spans="1:13" outlineLevel="1" x14ac:dyDescent="0.25">
      <c r="A76" s="48">
        <v>1075</v>
      </c>
      <c r="B76" s="33">
        <f t="shared" si="2"/>
        <v>72</v>
      </c>
      <c r="C76" s="36" t="s">
        <v>10770</v>
      </c>
      <c r="D76" s="33">
        <v>1075</v>
      </c>
      <c r="E76" s="36" t="s">
        <v>11477</v>
      </c>
      <c r="F76" s="26" t="s">
        <v>11477</v>
      </c>
      <c r="G76" s="50" t="s">
        <v>15877</v>
      </c>
      <c r="H76" s="173">
        <v>1</v>
      </c>
      <c r="I76" s="42">
        <v>866.1</v>
      </c>
      <c r="J76" s="42">
        <f t="shared" si="3"/>
        <v>255.75</v>
      </c>
      <c r="K76" s="42">
        <v>255.75</v>
      </c>
      <c r="L76" s="36" t="s">
        <v>11639</v>
      </c>
      <c r="M76" s="39" t="s">
        <v>11629</v>
      </c>
    </row>
    <row r="77" spans="1:13" ht="25.5" outlineLevel="1" x14ac:dyDescent="0.25">
      <c r="A77" s="47" t="s">
        <v>10774</v>
      </c>
      <c r="B77" s="33">
        <f t="shared" si="2"/>
        <v>73</v>
      </c>
      <c r="C77" s="36" t="s">
        <v>10773</v>
      </c>
      <c r="D77" s="35" t="s">
        <v>10774</v>
      </c>
      <c r="E77" s="36" t="s">
        <v>11477</v>
      </c>
      <c r="F77" s="26" t="s">
        <v>11595</v>
      </c>
      <c r="G77" s="50" t="s">
        <v>15877</v>
      </c>
      <c r="H77" s="173">
        <v>1</v>
      </c>
      <c r="I77" s="38">
        <v>35000</v>
      </c>
      <c r="J77" s="38">
        <f t="shared" si="3"/>
        <v>17225.32</v>
      </c>
      <c r="K77" s="38">
        <v>17225.32</v>
      </c>
      <c r="L77" s="36" t="s">
        <v>11639</v>
      </c>
      <c r="M77" s="39" t="s">
        <v>11629</v>
      </c>
    </row>
    <row r="78" spans="1:13" ht="25.5" outlineLevel="1" x14ac:dyDescent="0.25">
      <c r="A78" s="47" t="s">
        <v>11579</v>
      </c>
      <c r="B78" s="33">
        <f t="shared" si="2"/>
        <v>74</v>
      </c>
      <c r="C78" s="36" t="s">
        <v>10775</v>
      </c>
      <c r="D78" s="35" t="s">
        <v>11579</v>
      </c>
      <c r="E78" s="36" t="s">
        <v>11477</v>
      </c>
      <c r="F78" s="26" t="s">
        <v>11596</v>
      </c>
      <c r="G78" s="50" t="s">
        <v>15877</v>
      </c>
      <c r="H78" s="173">
        <v>2</v>
      </c>
      <c r="I78" s="38">
        <v>70000</v>
      </c>
      <c r="J78" s="38">
        <f t="shared" si="3"/>
        <v>17225.32</v>
      </c>
      <c r="K78" s="38">
        <v>34450.639999999999</v>
      </c>
      <c r="L78" s="36" t="s">
        <v>11639</v>
      </c>
      <c r="M78" s="39" t="s">
        <v>11629</v>
      </c>
    </row>
    <row r="79" spans="1:13" outlineLevel="1" x14ac:dyDescent="0.25">
      <c r="A79" s="47" t="s">
        <v>10777</v>
      </c>
      <c r="B79" s="33">
        <f t="shared" si="2"/>
        <v>75</v>
      </c>
      <c r="C79" s="36" t="s">
        <v>10776</v>
      </c>
      <c r="D79" s="35" t="s">
        <v>10777</v>
      </c>
      <c r="E79" s="36" t="s">
        <v>11477</v>
      </c>
      <c r="F79" s="26" t="s">
        <v>11477</v>
      </c>
      <c r="G79" s="50" t="s">
        <v>15877</v>
      </c>
      <c r="H79" s="173">
        <v>1</v>
      </c>
      <c r="I79" s="38">
        <v>15980</v>
      </c>
      <c r="J79" s="38">
        <f t="shared" si="3"/>
        <v>4718.75</v>
      </c>
      <c r="K79" s="38">
        <v>4718.75</v>
      </c>
      <c r="L79" s="36" t="s">
        <v>11639</v>
      </c>
      <c r="M79" s="39" t="s">
        <v>11629</v>
      </c>
    </row>
    <row r="80" spans="1:13" outlineLevel="1" x14ac:dyDescent="0.25">
      <c r="A80" s="47" t="s">
        <v>10778</v>
      </c>
      <c r="B80" s="33">
        <f t="shared" si="2"/>
        <v>76</v>
      </c>
      <c r="C80" s="40" t="s">
        <v>11678</v>
      </c>
      <c r="D80" s="35" t="s">
        <v>10778</v>
      </c>
      <c r="E80" s="36" t="s">
        <v>11477</v>
      </c>
      <c r="F80" s="26" t="s">
        <v>11597</v>
      </c>
      <c r="G80" s="50" t="s">
        <v>15877</v>
      </c>
      <c r="H80" s="173">
        <v>1</v>
      </c>
      <c r="I80" s="38">
        <v>5509.05</v>
      </c>
      <c r="J80" s="38">
        <f t="shared" si="3"/>
        <v>2711.29</v>
      </c>
      <c r="K80" s="38">
        <v>2711.29</v>
      </c>
      <c r="L80" s="36" t="s">
        <v>11639</v>
      </c>
      <c r="M80" s="39" t="s">
        <v>11629</v>
      </c>
    </row>
    <row r="81" spans="1:13" outlineLevel="1" x14ac:dyDescent="0.25">
      <c r="A81" s="47" t="s">
        <v>10779</v>
      </c>
      <c r="B81" s="33">
        <f t="shared" si="2"/>
        <v>77</v>
      </c>
      <c r="C81" s="40" t="s">
        <v>11679</v>
      </c>
      <c r="D81" s="35" t="s">
        <v>10779</v>
      </c>
      <c r="E81" s="36" t="s">
        <v>11477</v>
      </c>
      <c r="F81" s="26" t="s">
        <v>11598</v>
      </c>
      <c r="G81" s="50" t="s">
        <v>15877</v>
      </c>
      <c r="H81" s="173">
        <v>1</v>
      </c>
      <c r="I81" s="38">
        <v>11499.9</v>
      </c>
      <c r="J81" s="38">
        <f t="shared" si="3"/>
        <v>5659.7</v>
      </c>
      <c r="K81" s="38">
        <v>5659.7</v>
      </c>
      <c r="L81" s="36" t="s">
        <v>11639</v>
      </c>
      <c r="M81" s="39" t="s">
        <v>11629</v>
      </c>
    </row>
    <row r="82" spans="1:13" outlineLevel="1" x14ac:dyDescent="0.25">
      <c r="A82" s="47" t="s">
        <v>10780</v>
      </c>
      <c r="B82" s="33">
        <f t="shared" si="2"/>
        <v>78</v>
      </c>
      <c r="C82" s="40" t="s">
        <v>11680</v>
      </c>
      <c r="D82" s="35" t="s">
        <v>10780</v>
      </c>
      <c r="E82" s="36" t="s">
        <v>11477</v>
      </c>
      <c r="F82" s="26" t="s">
        <v>11477</v>
      </c>
      <c r="G82" s="50" t="s">
        <v>15877</v>
      </c>
      <c r="H82" s="173">
        <v>1</v>
      </c>
      <c r="I82" s="38">
        <v>2790</v>
      </c>
      <c r="J82" s="38">
        <f t="shared" si="3"/>
        <v>823.86</v>
      </c>
      <c r="K82" s="38">
        <v>823.86</v>
      </c>
      <c r="L82" s="36" t="s">
        <v>11639</v>
      </c>
      <c r="M82" s="39" t="s">
        <v>11629</v>
      </c>
    </row>
    <row r="83" spans="1:13" ht="25.5" outlineLevel="1" x14ac:dyDescent="0.25">
      <c r="A83" s="47" t="s">
        <v>10783</v>
      </c>
      <c r="B83" s="33">
        <f t="shared" si="2"/>
        <v>79</v>
      </c>
      <c r="C83" s="40" t="s">
        <v>11681</v>
      </c>
      <c r="D83" s="35" t="s">
        <v>10783</v>
      </c>
      <c r="E83" s="36" t="s">
        <v>11477</v>
      </c>
      <c r="F83" s="26" t="s">
        <v>11484</v>
      </c>
      <c r="G83" s="50" t="s">
        <v>15877</v>
      </c>
      <c r="H83" s="173">
        <v>1</v>
      </c>
      <c r="I83" s="38">
        <v>33474.58</v>
      </c>
      <c r="J83" s="38">
        <f t="shared" si="3"/>
        <v>16474.580000000002</v>
      </c>
      <c r="K83" s="38">
        <v>16474.580000000002</v>
      </c>
      <c r="L83" s="36" t="s">
        <v>11639</v>
      </c>
      <c r="M83" s="39" t="s">
        <v>11629</v>
      </c>
    </row>
    <row r="84" spans="1:13" outlineLevel="1" x14ac:dyDescent="0.25">
      <c r="A84" s="47" t="s">
        <v>7686</v>
      </c>
      <c r="B84" s="33">
        <f t="shared" si="2"/>
        <v>80</v>
      </c>
      <c r="C84" s="40" t="s">
        <v>11682</v>
      </c>
      <c r="D84" s="35" t="s">
        <v>7686</v>
      </c>
      <c r="E84" s="36" t="s">
        <v>11477</v>
      </c>
      <c r="F84" s="26" t="s">
        <v>11477</v>
      </c>
      <c r="G84" s="50" t="s">
        <v>15877</v>
      </c>
      <c r="H84" s="173">
        <v>2</v>
      </c>
      <c r="I84" s="42">
        <v>651.29999999999995</v>
      </c>
      <c r="J84" s="42">
        <f t="shared" si="3"/>
        <v>160.27000000000001</v>
      </c>
      <c r="K84" s="42">
        <v>320.54000000000002</v>
      </c>
      <c r="L84" s="36" t="s">
        <v>11639</v>
      </c>
      <c r="M84" s="39" t="s">
        <v>11629</v>
      </c>
    </row>
    <row r="85" spans="1:13" outlineLevel="1" x14ac:dyDescent="0.25">
      <c r="A85" s="47" t="s">
        <v>10785</v>
      </c>
      <c r="B85" s="33">
        <f t="shared" si="2"/>
        <v>81</v>
      </c>
      <c r="C85" s="36" t="s">
        <v>10784</v>
      </c>
      <c r="D85" s="35" t="s">
        <v>10785</v>
      </c>
      <c r="E85" s="36" t="s">
        <v>11477</v>
      </c>
      <c r="F85" s="26" t="s">
        <v>11477</v>
      </c>
      <c r="G85" s="50" t="s">
        <v>15877</v>
      </c>
      <c r="H85" s="173">
        <v>1</v>
      </c>
      <c r="I85" s="38">
        <v>1990</v>
      </c>
      <c r="J85" s="38">
        <f t="shared" si="3"/>
        <v>979.38</v>
      </c>
      <c r="K85" s="38">
        <v>979.38</v>
      </c>
      <c r="L85" s="36" t="s">
        <v>11639</v>
      </c>
      <c r="M85" s="39" t="s">
        <v>11629</v>
      </c>
    </row>
    <row r="86" spans="1:13" outlineLevel="1" x14ac:dyDescent="0.25">
      <c r="A86" s="47" t="s">
        <v>10786</v>
      </c>
      <c r="B86" s="33">
        <f t="shared" si="2"/>
        <v>82</v>
      </c>
      <c r="C86" s="40" t="s">
        <v>11683</v>
      </c>
      <c r="D86" s="35" t="s">
        <v>10786</v>
      </c>
      <c r="E86" s="36" t="s">
        <v>11477</v>
      </c>
      <c r="F86" s="26" t="s">
        <v>11477</v>
      </c>
      <c r="G86" s="50" t="s">
        <v>15877</v>
      </c>
      <c r="H86" s="173">
        <v>1</v>
      </c>
      <c r="I86" s="38">
        <v>1382</v>
      </c>
      <c r="J86" s="38">
        <f t="shared" si="3"/>
        <v>680.15</v>
      </c>
      <c r="K86" s="38">
        <v>680.15</v>
      </c>
      <c r="L86" s="36" t="s">
        <v>11639</v>
      </c>
      <c r="M86" s="39" t="s">
        <v>11629</v>
      </c>
    </row>
    <row r="87" spans="1:13" outlineLevel="1" x14ac:dyDescent="0.25">
      <c r="A87" s="47" t="s">
        <v>10788</v>
      </c>
      <c r="B87" s="33">
        <f t="shared" si="2"/>
        <v>83</v>
      </c>
      <c r="C87" s="36" t="s">
        <v>10787</v>
      </c>
      <c r="D87" s="35" t="s">
        <v>10788</v>
      </c>
      <c r="E87" s="36" t="s">
        <v>11477</v>
      </c>
      <c r="F87" s="26" t="s">
        <v>11599</v>
      </c>
      <c r="G87" s="50" t="s">
        <v>15877</v>
      </c>
      <c r="H87" s="173">
        <v>2</v>
      </c>
      <c r="I87" s="38">
        <v>55000</v>
      </c>
      <c r="J87" s="38">
        <f t="shared" si="3"/>
        <v>13534.18</v>
      </c>
      <c r="K87" s="38">
        <v>27068.36</v>
      </c>
      <c r="L87" s="36" t="s">
        <v>11639</v>
      </c>
      <c r="M87" s="39" t="s">
        <v>11629</v>
      </c>
    </row>
    <row r="88" spans="1:13" ht="25.5" outlineLevel="1" x14ac:dyDescent="0.25">
      <c r="A88" s="47" t="s">
        <v>10793</v>
      </c>
      <c r="B88" s="33">
        <f t="shared" si="2"/>
        <v>84</v>
      </c>
      <c r="C88" s="36" t="s">
        <v>10792</v>
      </c>
      <c r="D88" s="35" t="s">
        <v>10793</v>
      </c>
      <c r="E88" s="36" t="s">
        <v>11477</v>
      </c>
      <c r="F88" s="26" t="s">
        <v>11480</v>
      </c>
      <c r="G88" s="50" t="s">
        <v>15877</v>
      </c>
      <c r="H88" s="173">
        <v>1</v>
      </c>
      <c r="I88" s="38">
        <v>22966.1</v>
      </c>
      <c r="J88" s="38">
        <f t="shared" si="3"/>
        <v>11302.81</v>
      </c>
      <c r="K88" s="38">
        <v>11302.81</v>
      </c>
      <c r="L88" s="36" t="s">
        <v>11639</v>
      </c>
      <c r="M88" s="39" t="s">
        <v>11629</v>
      </c>
    </row>
    <row r="89" spans="1:13" ht="21" customHeight="1" outlineLevel="1" x14ac:dyDescent="0.25">
      <c r="A89" s="47" t="s">
        <v>10794</v>
      </c>
      <c r="B89" s="33">
        <f t="shared" si="2"/>
        <v>85</v>
      </c>
      <c r="C89" s="40" t="s">
        <v>11684</v>
      </c>
      <c r="D89" s="35" t="s">
        <v>10794</v>
      </c>
      <c r="E89" s="36" t="s">
        <v>11477</v>
      </c>
      <c r="F89" s="26" t="s">
        <v>11476</v>
      </c>
      <c r="G89" s="50" t="s">
        <v>15877</v>
      </c>
      <c r="H89" s="173">
        <v>1</v>
      </c>
      <c r="I89" s="38">
        <v>25805.09</v>
      </c>
      <c r="J89" s="38">
        <f t="shared" si="3"/>
        <v>12700.03</v>
      </c>
      <c r="K89" s="38">
        <v>12700.03</v>
      </c>
      <c r="L89" s="36" t="s">
        <v>11639</v>
      </c>
      <c r="M89" s="39" t="s">
        <v>11629</v>
      </c>
    </row>
    <row r="90" spans="1:13" outlineLevel="1" x14ac:dyDescent="0.25">
      <c r="A90" s="47" t="s">
        <v>10796</v>
      </c>
      <c r="B90" s="33">
        <f t="shared" si="2"/>
        <v>86</v>
      </c>
      <c r="C90" s="36" t="s">
        <v>10795</v>
      </c>
      <c r="D90" s="35" t="s">
        <v>10796</v>
      </c>
      <c r="E90" s="36" t="s">
        <v>11477</v>
      </c>
      <c r="F90" s="26" t="s">
        <v>11600</v>
      </c>
      <c r="G90" s="50" t="s">
        <v>15877</v>
      </c>
      <c r="H90" s="173">
        <v>2</v>
      </c>
      <c r="I90" s="38">
        <v>6269.39</v>
      </c>
      <c r="J90" s="38">
        <f t="shared" si="3"/>
        <v>1542.7449999999999</v>
      </c>
      <c r="K90" s="38">
        <v>3085.49</v>
      </c>
      <c r="L90" s="36" t="s">
        <v>11639</v>
      </c>
      <c r="M90" s="39" t="s">
        <v>11629</v>
      </c>
    </row>
    <row r="91" spans="1:13" outlineLevel="1" x14ac:dyDescent="0.25">
      <c r="A91" s="47" t="s">
        <v>10798</v>
      </c>
      <c r="B91" s="33">
        <f t="shared" si="2"/>
        <v>87</v>
      </c>
      <c r="C91" s="36" t="s">
        <v>10797</v>
      </c>
      <c r="D91" s="35" t="s">
        <v>10798</v>
      </c>
      <c r="E91" s="36" t="s">
        <v>11477</v>
      </c>
      <c r="F91" s="26" t="s">
        <v>11477</v>
      </c>
      <c r="G91" s="50" t="s">
        <v>15877</v>
      </c>
      <c r="H91" s="173">
        <v>1</v>
      </c>
      <c r="I91" s="38">
        <v>4700</v>
      </c>
      <c r="J91" s="38">
        <f t="shared" si="3"/>
        <v>2313.11</v>
      </c>
      <c r="K91" s="38">
        <v>2313.11</v>
      </c>
      <c r="L91" s="36" t="s">
        <v>11639</v>
      </c>
      <c r="M91" s="39" t="s">
        <v>11629</v>
      </c>
    </row>
    <row r="92" spans="1:13" outlineLevel="1" x14ac:dyDescent="0.25">
      <c r="A92" s="47" t="s">
        <v>10800</v>
      </c>
      <c r="B92" s="33">
        <f t="shared" si="2"/>
        <v>88</v>
      </c>
      <c r="C92" s="36" t="s">
        <v>10799</v>
      </c>
      <c r="D92" s="35" t="s">
        <v>10800</v>
      </c>
      <c r="E92" s="36" t="s">
        <v>11477</v>
      </c>
      <c r="F92" s="26" t="s">
        <v>11477</v>
      </c>
      <c r="G92" s="50" t="s">
        <v>15877</v>
      </c>
      <c r="H92" s="173">
        <v>2</v>
      </c>
      <c r="I92" s="38">
        <v>3325.08</v>
      </c>
      <c r="J92" s="38">
        <f t="shared" si="3"/>
        <v>818.22</v>
      </c>
      <c r="K92" s="38">
        <v>1636.44</v>
      </c>
      <c r="L92" s="36" t="s">
        <v>11639</v>
      </c>
      <c r="M92" s="39" t="s">
        <v>11629</v>
      </c>
    </row>
    <row r="93" spans="1:13" outlineLevel="1" x14ac:dyDescent="0.25">
      <c r="A93" s="47" t="s">
        <v>10802</v>
      </c>
      <c r="B93" s="33">
        <f t="shared" si="2"/>
        <v>89</v>
      </c>
      <c r="C93" s="36" t="s">
        <v>10801</v>
      </c>
      <c r="D93" s="35" t="s">
        <v>10802</v>
      </c>
      <c r="E93" s="36" t="s">
        <v>11477</v>
      </c>
      <c r="F93" s="26" t="s">
        <v>11477</v>
      </c>
      <c r="G93" s="50" t="s">
        <v>15877</v>
      </c>
      <c r="H93" s="173">
        <v>2</v>
      </c>
      <c r="I93" s="38">
        <v>18440.68</v>
      </c>
      <c r="J93" s="38">
        <f t="shared" si="3"/>
        <v>4537.8100000000004</v>
      </c>
      <c r="K93" s="38">
        <v>9075.6200000000008</v>
      </c>
      <c r="L93" s="36" t="s">
        <v>11639</v>
      </c>
      <c r="M93" s="39" t="s">
        <v>11629</v>
      </c>
    </row>
    <row r="94" spans="1:13" outlineLevel="1" x14ac:dyDescent="0.25">
      <c r="A94" s="47" t="s">
        <v>10805</v>
      </c>
      <c r="B94" s="33">
        <f t="shared" si="2"/>
        <v>90</v>
      </c>
      <c r="C94" s="36" t="s">
        <v>10804</v>
      </c>
      <c r="D94" s="35" t="s">
        <v>10805</v>
      </c>
      <c r="E94" s="36" t="s">
        <v>11477</v>
      </c>
      <c r="F94" s="26" t="s">
        <v>11480</v>
      </c>
      <c r="G94" s="50" t="s">
        <v>15877</v>
      </c>
      <c r="H94" s="173">
        <v>7</v>
      </c>
      <c r="I94" s="38">
        <v>1506</v>
      </c>
      <c r="J94" s="38">
        <f t="shared" si="3"/>
        <v>105.88285714285713</v>
      </c>
      <c r="K94" s="38">
        <v>741.18</v>
      </c>
      <c r="L94" s="36" t="s">
        <v>11639</v>
      </c>
      <c r="M94" s="39" t="s">
        <v>11629</v>
      </c>
    </row>
    <row r="95" spans="1:13" outlineLevel="1" x14ac:dyDescent="0.25">
      <c r="A95" s="48">
        <v>1025</v>
      </c>
      <c r="B95" s="33">
        <f t="shared" si="2"/>
        <v>91</v>
      </c>
      <c r="C95" s="36" t="s">
        <v>10806</v>
      </c>
      <c r="D95" s="33">
        <v>1025</v>
      </c>
      <c r="E95" s="36" t="s">
        <v>11477</v>
      </c>
      <c r="F95" s="26" t="s">
        <v>11477</v>
      </c>
      <c r="G95" s="50" t="s">
        <v>15877</v>
      </c>
      <c r="H95" s="173">
        <v>1</v>
      </c>
      <c r="I95" s="38">
        <v>7625.59</v>
      </c>
      <c r="J95" s="38">
        <f t="shared" si="3"/>
        <v>3752.95</v>
      </c>
      <c r="K95" s="38">
        <v>3752.95</v>
      </c>
      <c r="L95" s="36" t="s">
        <v>11639</v>
      </c>
      <c r="M95" s="39" t="s">
        <v>11629</v>
      </c>
    </row>
    <row r="96" spans="1:13" outlineLevel="1" x14ac:dyDescent="0.25">
      <c r="A96" s="47" t="s">
        <v>10807</v>
      </c>
      <c r="B96" s="33">
        <f t="shared" si="2"/>
        <v>92</v>
      </c>
      <c r="C96" s="36" t="s">
        <v>10808</v>
      </c>
      <c r="D96" s="35" t="s">
        <v>10807</v>
      </c>
      <c r="E96" s="36" t="s">
        <v>11477</v>
      </c>
      <c r="F96" s="26" t="s">
        <v>11477</v>
      </c>
      <c r="G96" s="50" t="s">
        <v>15877</v>
      </c>
      <c r="H96" s="173">
        <v>5</v>
      </c>
      <c r="I96" s="38">
        <v>17153.39</v>
      </c>
      <c r="J96" s="38">
        <f t="shared" si="3"/>
        <v>1688.414</v>
      </c>
      <c r="K96" s="38">
        <v>8442.07</v>
      </c>
      <c r="L96" s="36" t="s">
        <v>11639</v>
      </c>
      <c r="M96" s="39" t="s">
        <v>11629</v>
      </c>
    </row>
    <row r="97" spans="1:13" outlineLevel="1" x14ac:dyDescent="0.25">
      <c r="A97" s="47" t="s">
        <v>11577</v>
      </c>
      <c r="B97" s="33">
        <f t="shared" si="2"/>
        <v>93</v>
      </c>
      <c r="C97" s="36" t="s">
        <v>10809</v>
      </c>
      <c r="D97" s="35" t="s">
        <v>11577</v>
      </c>
      <c r="E97" s="36" t="s">
        <v>11477</v>
      </c>
      <c r="F97" s="26" t="s">
        <v>11477</v>
      </c>
      <c r="G97" s="50" t="s">
        <v>15877</v>
      </c>
      <c r="H97" s="173">
        <v>1</v>
      </c>
      <c r="I97" s="38">
        <v>6394.07</v>
      </c>
      <c r="J97" s="38">
        <f t="shared" si="3"/>
        <v>3146.85</v>
      </c>
      <c r="K97" s="38">
        <v>3146.85</v>
      </c>
      <c r="L97" s="36" t="s">
        <v>11639</v>
      </c>
      <c r="M97" s="39" t="s">
        <v>11629</v>
      </c>
    </row>
    <row r="98" spans="1:13" outlineLevel="1" x14ac:dyDescent="0.25">
      <c r="A98" s="48">
        <v>471</v>
      </c>
      <c r="B98" s="33">
        <f t="shared" si="2"/>
        <v>94</v>
      </c>
      <c r="C98" s="36" t="s">
        <v>10810</v>
      </c>
      <c r="D98" s="33">
        <v>471</v>
      </c>
      <c r="E98" s="36" t="s">
        <v>11477</v>
      </c>
      <c r="F98" s="26" t="s">
        <v>11477</v>
      </c>
      <c r="G98" s="50" t="s">
        <v>15877</v>
      </c>
      <c r="H98" s="173">
        <v>1</v>
      </c>
      <c r="I98" s="38">
        <v>4867.55</v>
      </c>
      <c r="J98" s="38">
        <f t="shared" si="3"/>
        <v>2395.5700000000002</v>
      </c>
      <c r="K98" s="38">
        <v>2395.5700000000002</v>
      </c>
      <c r="L98" s="36" t="s">
        <v>11639</v>
      </c>
      <c r="M98" s="39" t="s">
        <v>11629</v>
      </c>
    </row>
    <row r="99" spans="1:13" outlineLevel="1" x14ac:dyDescent="0.25">
      <c r="A99" s="47" t="s">
        <v>11576</v>
      </c>
      <c r="B99" s="33">
        <f t="shared" si="2"/>
        <v>95</v>
      </c>
      <c r="C99" s="36" t="s">
        <v>10810</v>
      </c>
      <c r="D99" s="35" t="s">
        <v>11576</v>
      </c>
      <c r="E99" s="36" t="s">
        <v>11477</v>
      </c>
      <c r="F99" s="26" t="s">
        <v>11477</v>
      </c>
      <c r="G99" s="50" t="s">
        <v>15877</v>
      </c>
      <c r="H99" s="173">
        <v>1</v>
      </c>
      <c r="I99" s="38">
        <v>1837</v>
      </c>
      <c r="J99" s="38">
        <f t="shared" si="3"/>
        <v>904.08</v>
      </c>
      <c r="K99" s="38">
        <v>904.08</v>
      </c>
      <c r="L99" s="36" t="s">
        <v>11639</v>
      </c>
      <c r="M99" s="39" t="s">
        <v>11629</v>
      </c>
    </row>
    <row r="100" spans="1:13" outlineLevel="1" x14ac:dyDescent="0.25">
      <c r="A100" s="47" t="s">
        <v>10812</v>
      </c>
      <c r="B100" s="33">
        <f t="shared" si="2"/>
        <v>96</v>
      </c>
      <c r="C100" s="36" t="s">
        <v>10811</v>
      </c>
      <c r="D100" s="35" t="s">
        <v>10812</v>
      </c>
      <c r="E100" s="36" t="s">
        <v>11477</v>
      </c>
      <c r="F100" s="26" t="s">
        <v>11480</v>
      </c>
      <c r="G100" s="50" t="s">
        <v>15877</v>
      </c>
      <c r="H100" s="173">
        <v>2</v>
      </c>
      <c r="I100" s="42">
        <v>231</v>
      </c>
      <c r="J100" s="42">
        <f t="shared" si="3"/>
        <v>0.5</v>
      </c>
      <c r="K100" s="42">
        <v>1</v>
      </c>
      <c r="L100" s="36" t="s">
        <v>11639</v>
      </c>
      <c r="M100" s="39" t="s">
        <v>11629</v>
      </c>
    </row>
    <row r="101" spans="1:13" outlineLevel="1" x14ac:dyDescent="0.25">
      <c r="A101" s="47" t="s">
        <v>10700</v>
      </c>
      <c r="B101" s="33">
        <f t="shared" si="2"/>
        <v>97</v>
      </c>
      <c r="C101" s="36" t="s">
        <v>10699</v>
      </c>
      <c r="D101" s="35" t="s">
        <v>10700</v>
      </c>
      <c r="E101" s="36" t="s">
        <v>11477</v>
      </c>
      <c r="F101" s="26" t="s">
        <v>11601</v>
      </c>
      <c r="G101" s="50" t="s">
        <v>15877</v>
      </c>
      <c r="H101" s="173">
        <v>1</v>
      </c>
      <c r="I101" s="38">
        <f>3698.66/2</f>
        <v>1849.33</v>
      </c>
      <c r="J101" s="38">
        <f t="shared" si="3"/>
        <v>0.5</v>
      </c>
      <c r="K101" s="38">
        <f>1/2</f>
        <v>0.5</v>
      </c>
      <c r="L101" s="36" t="s">
        <v>11639</v>
      </c>
      <c r="M101" s="39" t="s">
        <v>11629</v>
      </c>
    </row>
    <row r="102" spans="1:13" ht="25.5" outlineLevel="1" x14ac:dyDescent="0.25">
      <c r="A102" s="47" t="s">
        <v>10814</v>
      </c>
      <c r="B102" s="33">
        <f t="shared" si="2"/>
        <v>98</v>
      </c>
      <c r="C102" s="36" t="s">
        <v>10813</v>
      </c>
      <c r="D102" s="35" t="s">
        <v>10814</v>
      </c>
      <c r="E102" s="36" t="s">
        <v>11477</v>
      </c>
      <c r="F102" s="26" t="s">
        <v>11480</v>
      </c>
      <c r="G102" s="50" t="s">
        <v>15877</v>
      </c>
      <c r="H102" s="173">
        <v>1</v>
      </c>
      <c r="I102" s="38">
        <v>26907.34</v>
      </c>
      <c r="J102" s="38">
        <f t="shared" si="3"/>
        <v>7945.5</v>
      </c>
      <c r="K102" s="38">
        <v>7945.5</v>
      </c>
      <c r="L102" s="36" t="s">
        <v>11639</v>
      </c>
      <c r="M102" s="39" t="s">
        <v>11629</v>
      </c>
    </row>
    <row r="103" spans="1:13" outlineLevel="1" x14ac:dyDescent="0.25">
      <c r="A103" s="47" t="s">
        <v>10816</v>
      </c>
      <c r="B103" s="33">
        <f t="shared" si="2"/>
        <v>99</v>
      </c>
      <c r="C103" s="36" t="s">
        <v>10815</v>
      </c>
      <c r="D103" s="35" t="s">
        <v>10816</v>
      </c>
      <c r="E103" s="36" t="s">
        <v>11477</v>
      </c>
      <c r="F103" s="26" t="s">
        <v>11484</v>
      </c>
      <c r="G103" s="50" t="s">
        <v>15877</v>
      </c>
      <c r="H103" s="173">
        <v>1</v>
      </c>
      <c r="I103" s="38">
        <v>7900</v>
      </c>
      <c r="J103" s="38">
        <f t="shared" si="3"/>
        <v>3888</v>
      </c>
      <c r="K103" s="38">
        <v>3888</v>
      </c>
      <c r="L103" s="36" t="s">
        <v>11639</v>
      </c>
      <c r="M103" s="39" t="s">
        <v>11629</v>
      </c>
    </row>
    <row r="104" spans="1:13" outlineLevel="1" x14ac:dyDescent="0.25">
      <c r="A104" s="47" t="s">
        <v>18</v>
      </c>
      <c r="B104" s="33">
        <f t="shared" si="2"/>
        <v>100</v>
      </c>
      <c r="C104" s="36" t="s">
        <v>17</v>
      </c>
      <c r="D104" s="35" t="s">
        <v>18</v>
      </c>
      <c r="E104" s="36" t="s">
        <v>11477</v>
      </c>
      <c r="F104" s="26" t="s">
        <v>11477</v>
      </c>
      <c r="G104" s="50" t="s">
        <v>15877</v>
      </c>
      <c r="H104" s="173">
        <v>3</v>
      </c>
      <c r="I104" s="38">
        <v>5988.64</v>
      </c>
      <c r="J104" s="38">
        <f t="shared" si="3"/>
        <v>589.46333333333337</v>
      </c>
      <c r="K104" s="38">
        <v>1768.39</v>
      </c>
      <c r="L104" s="36" t="s">
        <v>11639</v>
      </c>
      <c r="M104" s="39" t="s">
        <v>11629</v>
      </c>
    </row>
    <row r="105" spans="1:13" ht="38.25" outlineLevel="1" x14ac:dyDescent="0.25">
      <c r="A105" s="47" t="s">
        <v>19</v>
      </c>
      <c r="B105" s="33">
        <f t="shared" si="2"/>
        <v>101</v>
      </c>
      <c r="C105" s="40" t="s">
        <v>11685</v>
      </c>
      <c r="D105" s="35" t="s">
        <v>19</v>
      </c>
      <c r="E105" s="36" t="s">
        <v>11477</v>
      </c>
      <c r="F105" s="26" t="s">
        <v>11477</v>
      </c>
      <c r="G105" s="50" t="s">
        <v>15877</v>
      </c>
      <c r="H105" s="173">
        <v>2</v>
      </c>
      <c r="I105" s="42">
        <v>380</v>
      </c>
      <c r="J105" s="42">
        <f t="shared" si="3"/>
        <v>56.104999999999997</v>
      </c>
      <c r="K105" s="42">
        <v>112.21</v>
      </c>
      <c r="L105" s="36" t="s">
        <v>11639</v>
      </c>
      <c r="M105" s="39" t="s">
        <v>11629</v>
      </c>
    </row>
    <row r="106" spans="1:13" outlineLevel="1" x14ac:dyDescent="0.25">
      <c r="A106" s="47" t="s">
        <v>10817</v>
      </c>
      <c r="B106" s="33">
        <f t="shared" si="2"/>
        <v>102</v>
      </c>
      <c r="C106" s="40" t="s">
        <v>11686</v>
      </c>
      <c r="D106" s="35" t="s">
        <v>10817</v>
      </c>
      <c r="E106" s="36" t="s">
        <v>11477</v>
      </c>
      <c r="F106" s="26" t="s">
        <v>11484</v>
      </c>
      <c r="G106" s="50" t="s">
        <v>15879</v>
      </c>
      <c r="H106" s="173">
        <v>80</v>
      </c>
      <c r="I106" s="38">
        <v>8847.4599999999991</v>
      </c>
      <c r="J106" s="38">
        <f t="shared" si="3"/>
        <v>54.428624999999997</v>
      </c>
      <c r="K106" s="38">
        <v>4354.29</v>
      </c>
      <c r="L106" s="36" t="s">
        <v>11639</v>
      </c>
      <c r="M106" s="39" t="s">
        <v>11629</v>
      </c>
    </row>
    <row r="107" spans="1:13" ht="25.5" outlineLevel="1" x14ac:dyDescent="0.25">
      <c r="A107" s="47" t="s">
        <v>11581</v>
      </c>
      <c r="B107" s="33">
        <f t="shared" si="2"/>
        <v>103</v>
      </c>
      <c r="C107" s="40" t="s">
        <v>11687</v>
      </c>
      <c r="D107" s="35" t="s">
        <v>11581</v>
      </c>
      <c r="E107" s="36" t="s">
        <v>11477</v>
      </c>
      <c r="F107" s="26" t="s">
        <v>11619</v>
      </c>
      <c r="G107" s="50" t="s">
        <v>15877</v>
      </c>
      <c r="H107" s="173">
        <v>1</v>
      </c>
      <c r="I107" s="42">
        <v>680</v>
      </c>
      <c r="J107" s="42">
        <f t="shared" si="3"/>
        <v>200.8</v>
      </c>
      <c r="K107" s="42">
        <v>200.8</v>
      </c>
      <c r="L107" s="36" t="s">
        <v>11639</v>
      </c>
      <c r="M107" s="39" t="s">
        <v>11629</v>
      </c>
    </row>
    <row r="108" spans="1:13" outlineLevel="1" x14ac:dyDescent="0.25">
      <c r="A108" s="47" t="s">
        <v>11575</v>
      </c>
      <c r="B108" s="33">
        <f t="shared" si="2"/>
        <v>104</v>
      </c>
      <c r="C108" s="40" t="s">
        <v>11688</v>
      </c>
      <c r="D108" s="35" t="s">
        <v>11575</v>
      </c>
      <c r="E108" s="36" t="s">
        <v>11477</v>
      </c>
      <c r="F108" s="26" t="s">
        <v>11619</v>
      </c>
      <c r="G108" s="50" t="s">
        <v>15877</v>
      </c>
      <c r="H108" s="173">
        <v>1</v>
      </c>
      <c r="I108" s="42">
        <v>636</v>
      </c>
      <c r="J108" s="42">
        <f t="shared" si="3"/>
        <v>187.81</v>
      </c>
      <c r="K108" s="42">
        <v>187.81</v>
      </c>
      <c r="L108" s="36" t="s">
        <v>11639</v>
      </c>
      <c r="M108" s="39" t="s">
        <v>11629</v>
      </c>
    </row>
    <row r="109" spans="1:13" ht="25.5" outlineLevel="1" x14ac:dyDescent="0.25">
      <c r="A109" s="47" t="s">
        <v>7748</v>
      </c>
      <c r="B109" s="33">
        <f t="shared" si="2"/>
        <v>105</v>
      </c>
      <c r="C109" s="36" t="s">
        <v>7747</v>
      </c>
      <c r="D109" s="35" t="s">
        <v>7748</v>
      </c>
      <c r="E109" s="36" t="s">
        <v>11477</v>
      </c>
      <c r="F109" s="26" t="s">
        <v>11484</v>
      </c>
      <c r="G109" s="50" t="s">
        <v>15877</v>
      </c>
      <c r="H109" s="173">
        <v>4</v>
      </c>
      <c r="I109" s="38">
        <v>2689.83</v>
      </c>
      <c r="J109" s="38">
        <f t="shared" si="3"/>
        <v>330.95249999999999</v>
      </c>
      <c r="K109" s="38">
        <v>1323.81</v>
      </c>
      <c r="L109" s="36" t="s">
        <v>11639</v>
      </c>
      <c r="M109" s="39" t="s">
        <v>11629</v>
      </c>
    </row>
    <row r="110" spans="1:13" outlineLevel="1" x14ac:dyDescent="0.25">
      <c r="A110" s="47" t="s">
        <v>10821</v>
      </c>
      <c r="B110" s="33">
        <f t="shared" si="2"/>
        <v>106</v>
      </c>
      <c r="C110" s="36" t="s">
        <v>10820</v>
      </c>
      <c r="D110" s="35" t="s">
        <v>10821</v>
      </c>
      <c r="E110" s="36" t="s">
        <v>11477</v>
      </c>
      <c r="F110" s="26" t="s">
        <v>11484</v>
      </c>
      <c r="G110" s="50" t="s">
        <v>15877</v>
      </c>
      <c r="H110" s="173">
        <v>2</v>
      </c>
      <c r="I110" s="38">
        <v>1084.75</v>
      </c>
      <c r="J110" s="38">
        <f t="shared" si="3"/>
        <v>266.93</v>
      </c>
      <c r="K110" s="38">
        <v>533.86</v>
      </c>
      <c r="L110" s="36" t="s">
        <v>11639</v>
      </c>
      <c r="M110" s="39" t="s">
        <v>11629</v>
      </c>
    </row>
    <row r="111" spans="1:13" outlineLevel="1" x14ac:dyDescent="0.25">
      <c r="A111" s="47" t="s">
        <v>7750</v>
      </c>
      <c r="B111" s="33">
        <f t="shared" si="2"/>
        <v>107</v>
      </c>
      <c r="C111" s="36" t="s">
        <v>7749</v>
      </c>
      <c r="D111" s="35" t="s">
        <v>7750</v>
      </c>
      <c r="E111" s="36" t="s">
        <v>11477</v>
      </c>
      <c r="F111" s="26" t="s">
        <v>11477</v>
      </c>
      <c r="G111" s="50" t="s">
        <v>15877</v>
      </c>
      <c r="H111" s="173">
        <v>3</v>
      </c>
      <c r="I111" s="38">
        <v>2092.84</v>
      </c>
      <c r="J111" s="38">
        <f t="shared" si="3"/>
        <v>343.33333333333331</v>
      </c>
      <c r="K111" s="38">
        <v>1030</v>
      </c>
      <c r="L111" s="36" t="s">
        <v>11639</v>
      </c>
      <c r="M111" s="39" t="s">
        <v>11629</v>
      </c>
    </row>
    <row r="112" spans="1:13" outlineLevel="1" x14ac:dyDescent="0.25">
      <c r="A112" s="47" t="s">
        <v>10823</v>
      </c>
      <c r="B112" s="33">
        <f t="shared" si="2"/>
        <v>108</v>
      </c>
      <c r="C112" s="36" t="s">
        <v>10822</v>
      </c>
      <c r="D112" s="35" t="s">
        <v>10823</v>
      </c>
      <c r="E112" s="36" t="s">
        <v>11477</v>
      </c>
      <c r="F112" s="26" t="s">
        <v>11480</v>
      </c>
      <c r="G112" s="50" t="s">
        <v>15877</v>
      </c>
      <c r="H112" s="173">
        <v>5</v>
      </c>
      <c r="I112" s="38">
        <v>1320</v>
      </c>
      <c r="J112" s="38">
        <f t="shared" si="3"/>
        <v>129.928</v>
      </c>
      <c r="K112" s="38">
        <v>649.64</v>
      </c>
      <c r="L112" s="36" t="s">
        <v>11639</v>
      </c>
      <c r="M112" s="39" t="s">
        <v>11629</v>
      </c>
    </row>
    <row r="113" spans="1:13" outlineLevel="1" x14ac:dyDescent="0.25">
      <c r="A113" s="47" t="s">
        <v>10825</v>
      </c>
      <c r="B113" s="33">
        <f t="shared" si="2"/>
        <v>109</v>
      </c>
      <c r="C113" s="36" t="s">
        <v>10824</v>
      </c>
      <c r="D113" s="35" t="s">
        <v>10825</v>
      </c>
      <c r="E113" s="36" t="s">
        <v>11477</v>
      </c>
      <c r="F113" s="26" t="s">
        <v>11477</v>
      </c>
      <c r="G113" s="50" t="s">
        <v>15877</v>
      </c>
      <c r="H113" s="173">
        <v>1</v>
      </c>
      <c r="I113" s="38">
        <v>1000</v>
      </c>
      <c r="J113" s="38">
        <f t="shared" si="3"/>
        <v>295.29000000000002</v>
      </c>
      <c r="K113" s="38">
        <v>295.29000000000002</v>
      </c>
      <c r="L113" s="36" t="s">
        <v>11639</v>
      </c>
      <c r="M113" s="39" t="s">
        <v>11629</v>
      </c>
    </row>
    <row r="114" spans="1:13" outlineLevel="1" x14ac:dyDescent="0.25">
      <c r="A114" s="47" t="s">
        <v>11574</v>
      </c>
      <c r="B114" s="33">
        <f t="shared" si="2"/>
        <v>110</v>
      </c>
      <c r="C114" s="36" t="s">
        <v>10826</v>
      </c>
      <c r="D114" s="35" t="s">
        <v>11574</v>
      </c>
      <c r="E114" s="36" t="s">
        <v>11477</v>
      </c>
      <c r="F114" s="26" t="s">
        <v>11480</v>
      </c>
      <c r="G114" s="50" t="s">
        <v>15877</v>
      </c>
      <c r="H114" s="173">
        <v>1</v>
      </c>
      <c r="I114" s="42">
        <v>466</v>
      </c>
      <c r="J114" s="42">
        <f t="shared" si="3"/>
        <v>1</v>
      </c>
      <c r="K114" s="42">
        <v>1</v>
      </c>
      <c r="L114" s="36" t="s">
        <v>11639</v>
      </c>
      <c r="M114" s="39" t="s">
        <v>11629</v>
      </c>
    </row>
    <row r="115" spans="1:13" outlineLevel="1" x14ac:dyDescent="0.25">
      <c r="A115" s="47" t="s">
        <v>11573</v>
      </c>
      <c r="B115" s="33">
        <f t="shared" si="2"/>
        <v>111</v>
      </c>
      <c r="C115" s="36" t="s">
        <v>10828</v>
      </c>
      <c r="D115" s="35" t="s">
        <v>11573</v>
      </c>
      <c r="E115" s="36" t="s">
        <v>11477</v>
      </c>
      <c r="F115" s="26" t="s">
        <v>11480</v>
      </c>
      <c r="G115" s="50" t="s">
        <v>15877</v>
      </c>
      <c r="H115" s="173">
        <v>1</v>
      </c>
      <c r="I115" s="38">
        <v>2558.7199999999998</v>
      </c>
      <c r="J115" s="38">
        <f t="shared" si="3"/>
        <v>1</v>
      </c>
      <c r="K115" s="38">
        <v>1</v>
      </c>
      <c r="L115" s="36" t="s">
        <v>11639</v>
      </c>
      <c r="M115" s="39" t="s">
        <v>11629</v>
      </c>
    </row>
    <row r="116" spans="1:13" outlineLevel="1" x14ac:dyDescent="0.25">
      <c r="A116" s="47" t="s">
        <v>10827</v>
      </c>
      <c r="B116" s="33">
        <f t="shared" si="2"/>
        <v>112</v>
      </c>
      <c r="C116" s="36" t="s">
        <v>10829</v>
      </c>
      <c r="D116" s="35" t="s">
        <v>10827</v>
      </c>
      <c r="E116" s="36" t="s">
        <v>11477</v>
      </c>
      <c r="F116" s="26" t="s">
        <v>11480</v>
      </c>
      <c r="G116" s="50" t="s">
        <v>15877</v>
      </c>
      <c r="H116" s="173">
        <v>1</v>
      </c>
      <c r="I116" s="38">
        <v>2814.71</v>
      </c>
      <c r="J116" s="38">
        <f t="shared" si="3"/>
        <v>1</v>
      </c>
      <c r="K116" s="38">
        <v>1</v>
      </c>
      <c r="L116" s="36" t="s">
        <v>11639</v>
      </c>
      <c r="M116" s="39" t="s">
        <v>11629</v>
      </c>
    </row>
    <row r="117" spans="1:13" outlineLevel="1" x14ac:dyDescent="0.25">
      <c r="A117" s="47" t="s">
        <v>10831</v>
      </c>
      <c r="B117" s="33">
        <f t="shared" si="2"/>
        <v>113</v>
      </c>
      <c r="C117" s="36" t="s">
        <v>10830</v>
      </c>
      <c r="D117" s="35" t="s">
        <v>10831</v>
      </c>
      <c r="E117" s="36" t="s">
        <v>11477</v>
      </c>
      <c r="F117" s="26" t="s">
        <v>11480</v>
      </c>
      <c r="G117" s="50" t="s">
        <v>15877</v>
      </c>
      <c r="H117" s="173">
        <v>1</v>
      </c>
      <c r="I117" s="38">
        <v>1999</v>
      </c>
      <c r="J117" s="38">
        <f t="shared" si="3"/>
        <v>1</v>
      </c>
      <c r="K117" s="38">
        <v>1</v>
      </c>
      <c r="L117" s="36" t="s">
        <v>11639</v>
      </c>
      <c r="M117" s="39" t="s">
        <v>11629</v>
      </c>
    </row>
    <row r="118" spans="1:13" outlineLevel="1" x14ac:dyDescent="0.25">
      <c r="A118" s="47" t="s">
        <v>11572</v>
      </c>
      <c r="B118" s="33">
        <f t="shared" si="2"/>
        <v>114</v>
      </c>
      <c r="C118" s="36" t="s">
        <v>10832</v>
      </c>
      <c r="D118" s="35" t="s">
        <v>11572</v>
      </c>
      <c r="E118" s="36" t="s">
        <v>11477</v>
      </c>
      <c r="F118" s="26" t="s">
        <v>11480</v>
      </c>
      <c r="G118" s="50" t="s">
        <v>15877</v>
      </c>
      <c r="H118" s="173">
        <v>1</v>
      </c>
      <c r="I118" s="38">
        <v>2618.7199999999998</v>
      </c>
      <c r="J118" s="38">
        <f t="shared" si="3"/>
        <v>1</v>
      </c>
      <c r="K118" s="38">
        <v>1</v>
      </c>
      <c r="L118" s="36" t="s">
        <v>11639</v>
      </c>
      <c r="M118" s="39" t="s">
        <v>11629</v>
      </c>
    </row>
    <row r="119" spans="1:13" outlineLevel="1" x14ac:dyDescent="0.25">
      <c r="A119" s="47" t="s">
        <v>11571</v>
      </c>
      <c r="B119" s="33">
        <f t="shared" si="2"/>
        <v>115</v>
      </c>
      <c r="C119" s="36" t="s">
        <v>10833</v>
      </c>
      <c r="D119" s="35" t="s">
        <v>11571</v>
      </c>
      <c r="E119" s="36" t="s">
        <v>11477</v>
      </c>
      <c r="F119" s="26" t="s">
        <v>11480</v>
      </c>
      <c r="G119" s="50" t="s">
        <v>15877</v>
      </c>
      <c r="H119" s="173">
        <v>2</v>
      </c>
      <c r="I119" s="38">
        <v>3194.71</v>
      </c>
      <c r="J119" s="38">
        <f t="shared" si="3"/>
        <v>0.5</v>
      </c>
      <c r="K119" s="38">
        <v>1</v>
      </c>
      <c r="L119" s="36" t="s">
        <v>11639</v>
      </c>
      <c r="M119" s="39" t="s">
        <v>11629</v>
      </c>
    </row>
    <row r="120" spans="1:13" outlineLevel="1" x14ac:dyDescent="0.25">
      <c r="A120" s="47" t="s">
        <v>11570</v>
      </c>
      <c r="B120" s="33">
        <f t="shared" si="2"/>
        <v>116</v>
      </c>
      <c r="C120" s="36" t="s">
        <v>10834</v>
      </c>
      <c r="D120" s="35" t="s">
        <v>11570</v>
      </c>
      <c r="E120" s="36" t="s">
        <v>11477</v>
      </c>
      <c r="F120" s="26" t="s">
        <v>11480</v>
      </c>
      <c r="G120" s="50" t="s">
        <v>15877</v>
      </c>
      <c r="H120" s="173">
        <v>1</v>
      </c>
      <c r="I120" s="42">
        <v>466</v>
      </c>
      <c r="J120" s="42">
        <f t="shared" si="3"/>
        <v>1</v>
      </c>
      <c r="K120" s="42">
        <v>1</v>
      </c>
      <c r="L120" s="36" t="s">
        <v>11639</v>
      </c>
      <c r="M120" s="39" t="s">
        <v>11629</v>
      </c>
    </row>
    <row r="121" spans="1:13" outlineLevel="1" x14ac:dyDescent="0.25">
      <c r="A121" s="47" t="s">
        <v>10836</v>
      </c>
      <c r="B121" s="33">
        <f t="shared" si="2"/>
        <v>117</v>
      </c>
      <c r="C121" s="36" t="s">
        <v>10835</v>
      </c>
      <c r="D121" s="35" t="s">
        <v>10836</v>
      </c>
      <c r="E121" s="36" t="s">
        <v>11477</v>
      </c>
      <c r="F121" s="26" t="s">
        <v>11477</v>
      </c>
      <c r="G121" s="50" t="s">
        <v>15878</v>
      </c>
      <c r="H121" s="173">
        <v>1</v>
      </c>
      <c r="I121" s="42">
        <v>640</v>
      </c>
      <c r="J121" s="42">
        <f t="shared" si="3"/>
        <v>188.99</v>
      </c>
      <c r="K121" s="42">
        <v>188.99</v>
      </c>
      <c r="L121" s="36" t="s">
        <v>11639</v>
      </c>
      <c r="M121" s="39" t="s">
        <v>11629</v>
      </c>
    </row>
    <row r="122" spans="1:13" outlineLevel="1" x14ac:dyDescent="0.25">
      <c r="A122" s="47" t="s">
        <v>10702</v>
      </c>
      <c r="B122" s="33">
        <f t="shared" si="2"/>
        <v>118</v>
      </c>
      <c r="C122" s="36" t="s">
        <v>10837</v>
      </c>
      <c r="D122" s="35" t="s">
        <v>10702</v>
      </c>
      <c r="E122" s="36" t="s">
        <v>11477</v>
      </c>
      <c r="F122" s="26" t="s">
        <v>11619</v>
      </c>
      <c r="G122" s="50" t="s">
        <v>15877</v>
      </c>
      <c r="H122" s="173">
        <v>2</v>
      </c>
      <c r="I122" s="42">
        <v>625.12</v>
      </c>
      <c r="J122" s="42">
        <f t="shared" si="3"/>
        <v>92.295000000000002</v>
      </c>
      <c r="K122" s="42">
        <v>184.59</v>
      </c>
      <c r="L122" s="36" t="s">
        <v>11639</v>
      </c>
      <c r="M122" s="39" t="s">
        <v>11629</v>
      </c>
    </row>
    <row r="123" spans="1:13" ht="25.5" outlineLevel="1" x14ac:dyDescent="0.25">
      <c r="A123" s="47" t="s">
        <v>10839</v>
      </c>
      <c r="B123" s="33">
        <f t="shared" si="2"/>
        <v>119</v>
      </c>
      <c r="C123" s="36" t="s">
        <v>10838</v>
      </c>
      <c r="D123" s="35" t="s">
        <v>10839</v>
      </c>
      <c r="E123" s="36" t="s">
        <v>11477</v>
      </c>
      <c r="F123" s="26" t="s">
        <v>11619</v>
      </c>
      <c r="G123" s="50" t="s">
        <v>15877</v>
      </c>
      <c r="H123" s="173">
        <v>2</v>
      </c>
      <c r="I123" s="38">
        <v>1045</v>
      </c>
      <c r="J123" s="38">
        <f t="shared" si="3"/>
        <v>154.29</v>
      </c>
      <c r="K123" s="38">
        <v>308.58</v>
      </c>
      <c r="L123" s="36" t="s">
        <v>11639</v>
      </c>
      <c r="M123" s="39" t="s">
        <v>11629</v>
      </c>
    </row>
    <row r="124" spans="1:13" outlineLevel="1" x14ac:dyDescent="0.25">
      <c r="A124" s="47" t="s">
        <v>10841</v>
      </c>
      <c r="B124" s="33">
        <f t="shared" si="2"/>
        <v>120</v>
      </c>
      <c r="C124" s="36" t="s">
        <v>10840</v>
      </c>
      <c r="D124" s="35" t="s">
        <v>10841</v>
      </c>
      <c r="E124" s="36" t="s">
        <v>11477</v>
      </c>
      <c r="F124" s="26" t="s">
        <v>11477</v>
      </c>
      <c r="G124" s="50" t="s">
        <v>15877</v>
      </c>
      <c r="H124" s="173">
        <v>5</v>
      </c>
      <c r="I124" s="38">
        <v>10061.709999999999</v>
      </c>
      <c r="J124" s="38">
        <f t="shared" si="3"/>
        <v>990.37800000000004</v>
      </c>
      <c r="K124" s="38">
        <v>4951.8900000000003</v>
      </c>
      <c r="L124" s="36" t="s">
        <v>11639</v>
      </c>
      <c r="M124" s="39" t="s">
        <v>11629</v>
      </c>
    </row>
    <row r="125" spans="1:13" outlineLevel="1" x14ac:dyDescent="0.25">
      <c r="A125" s="47" t="s">
        <v>10843</v>
      </c>
      <c r="B125" s="33">
        <f t="shared" si="2"/>
        <v>121</v>
      </c>
      <c r="C125" s="36" t="s">
        <v>10842</v>
      </c>
      <c r="D125" s="35" t="s">
        <v>10843</v>
      </c>
      <c r="E125" s="36" t="s">
        <v>11477</v>
      </c>
      <c r="F125" s="26" t="s">
        <v>11477</v>
      </c>
      <c r="G125" s="50" t="s">
        <v>15877</v>
      </c>
      <c r="H125" s="173">
        <v>4</v>
      </c>
      <c r="I125" s="38">
        <v>30427.62</v>
      </c>
      <c r="J125" s="38">
        <f t="shared" si="3"/>
        <v>3743.7525000000001</v>
      </c>
      <c r="K125" s="38">
        <v>14975.01</v>
      </c>
      <c r="L125" s="36" t="s">
        <v>11639</v>
      </c>
      <c r="M125" s="39" t="s">
        <v>11629</v>
      </c>
    </row>
    <row r="126" spans="1:13" ht="38.25" outlineLevel="1" x14ac:dyDescent="0.25">
      <c r="A126" s="47" t="s">
        <v>10848</v>
      </c>
      <c r="B126" s="33">
        <f t="shared" si="2"/>
        <v>122</v>
      </c>
      <c r="C126" s="36" t="s">
        <v>10847</v>
      </c>
      <c r="D126" s="35" t="s">
        <v>10848</v>
      </c>
      <c r="E126" s="36" t="s">
        <v>11477</v>
      </c>
      <c r="F126" s="26" t="s">
        <v>11477</v>
      </c>
      <c r="G126" s="50" t="s">
        <v>15877</v>
      </c>
      <c r="H126" s="173">
        <v>2</v>
      </c>
      <c r="I126" s="38">
        <v>9800</v>
      </c>
      <c r="J126" s="38">
        <f t="shared" si="3"/>
        <v>2411.5450000000001</v>
      </c>
      <c r="K126" s="38">
        <v>4823.09</v>
      </c>
      <c r="L126" s="36" t="s">
        <v>11639</v>
      </c>
      <c r="M126" s="39" t="s">
        <v>11629</v>
      </c>
    </row>
    <row r="127" spans="1:13" ht="25.5" outlineLevel="1" x14ac:dyDescent="0.25">
      <c r="A127" s="47" t="s">
        <v>10850</v>
      </c>
      <c r="B127" s="33">
        <f t="shared" si="2"/>
        <v>123</v>
      </c>
      <c r="C127" s="36" t="s">
        <v>10849</v>
      </c>
      <c r="D127" s="35" t="s">
        <v>10850</v>
      </c>
      <c r="E127" s="36" t="s">
        <v>11477</v>
      </c>
      <c r="F127" s="26" t="s">
        <v>11477</v>
      </c>
      <c r="G127" s="50" t="s">
        <v>15877</v>
      </c>
      <c r="H127" s="173">
        <v>2</v>
      </c>
      <c r="I127" s="38">
        <v>1178</v>
      </c>
      <c r="J127" s="38">
        <f t="shared" si="3"/>
        <v>173.92500000000001</v>
      </c>
      <c r="K127" s="38">
        <v>347.85</v>
      </c>
      <c r="L127" s="36" t="s">
        <v>11639</v>
      </c>
      <c r="M127" s="39" t="s">
        <v>11629</v>
      </c>
    </row>
    <row r="128" spans="1:13" ht="25.5" outlineLevel="1" x14ac:dyDescent="0.25">
      <c r="A128" s="47" t="s">
        <v>10852</v>
      </c>
      <c r="B128" s="33">
        <f t="shared" si="2"/>
        <v>124</v>
      </c>
      <c r="C128" s="36" t="s">
        <v>10851</v>
      </c>
      <c r="D128" s="35" t="s">
        <v>10852</v>
      </c>
      <c r="E128" s="36" t="s">
        <v>11477</v>
      </c>
      <c r="F128" s="26" t="s">
        <v>11477</v>
      </c>
      <c r="G128" s="50" t="s">
        <v>15877</v>
      </c>
      <c r="H128" s="173">
        <v>1</v>
      </c>
      <c r="I128" s="38">
        <v>1603.6</v>
      </c>
      <c r="J128" s="38">
        <f t="shared" si="3"/>
        <v>789.21</v>
      </c>
      <c r="K128" s="38">
        <v>789.21</v>
      </c>
      <c r="L128" s="36" t="s">
        <v>11639</v>
      </c>
      <c r="M128" s="39" t="s">
        <v>11629</v>
      </c>
    </row>
    <row r="129" spans="1:13" outlineLevel="1" x14ac:dyDescent="0.25">
      <c r="A129" s="47" t="s">
        <v>10854</v>
      </c>
      <c r="B129" s="33">
        <f t="shared" si="2"/>
        <v>125</v>
      </c>
      <c r="C129" s="36" t="s">
        <v>10853</v>
      </c>
      <c r="D129" s="35" t="s">
        <v>10854</v>
      </c>
      <c r="E129" s="36" t="s">
        <v>11477</v>
      </c>
      <c r="F129" s="26" t="s">
        <v>11484</v>
      </c>
      <c r="G129" s="50" t="s">
        <v>15877</v>
      </c>
      <c r="H129" s="173">
        <v>1</v>
      </c>
      <c r="I129" s="38">
        <v>30000</v>
      </c>
      <c r="J129" s="38">
        <f t="shared" si="3"/>
        <v>14764.56</v>
      </c>
      <c r="K129" s="38">
        <v>14764.56</v>
      </c>
      <c r="L129" s="36" t="s">
        <v>11639</v>
      </c>
      <c r="M129" s="39" t="s">
        <v>11629</v>
      </c>
    </row>
    <row r="130" spans="1:13" ht="25.5" outlineLevel="1" x14ac:dyDescent="0.25">
      <c r="A130" s="47" t="s">
        <v>10856</v>
      </c>
      <c r="B130" s="33">
        <f t="shared" si="2"/>
        <v>126</v>
      </c>
      <c r="C130" s="36" t="s">
        <v>10855</v>
      </c>
      <c r="D130" s="35" t="s">
        <v>10856</v>
      </c>
      <c r="E130" s="36" t="s">
        <v>11477</v>
      </c>
      <c r="F130" s="26" t="s">
        <v>11484</v>
      </c>
      <c r="G130" s="50" t="s">
        <v>15877</v>
      </c>
      <c r="H130" s="173">
        <v>1</v>
      </c>
      <c r="I130" s="38">
        <v>20978.81</v>
      </c>
      <c r="J130" s="38">
        <f t="shared" si="3"/>
        <v>10324.76</v>
      </c>
      <c r="K130" s="38">
        <v>10324.76</v>
      </c>
      <c r="L130" s="36" t="s">
        <v>11639</v>
      </c>
      <c r="M130" s="39" t="s">
        <v>11629</v>
      </c>
    </row>
    <row r="131" spans="1:13" ht="25.5" outlineLevel="1" x14ac:dyDescent="0.25">
      <c r="A131" s="47" t="s">
        <v>11569</v>
      </c>
      <c r="B131" s="33">
        <f t="shared" si="2"/>
        <v>127</v>
      </c>
      <c r="C131" s="36" t="s">
        <v>10857</v>
      </c>
      <c r="D131" s="35" t="s">
        <v>11569</v>
      </c>
      <c r="E131" s="36" t="s">
        <v>11477</v>
      </c>
      <c r="F131" s="26" t="s">
        <v>11484</v>
      </c>
      <c r="G131" s="50" t="s">
        <v>15877</v>
      </c>
      <c r="H131" s="173">
        <v>3</v>
      </c>
      <c r="I131" s="38">
        <v>14338.98</v>
      </c>
      <c r="J131" s="38">
        <f t="shared" si="3"/>
        <v>2352.3200000000002</v>
      </c>
      <c r="K131" s="38">
        <v>7056.96</v>
      </c>
      <c r="L131" s="36" t="s">
        <v>11639</v>
      </c>
      <c r="M131" s="39" t="s">
        <v>11629</v>
      </c>
    </row>
    <row r="132" spans="1:13" ht="25.5" outlineLevel="1" x14ac:dyDescent="0.25">
      <c r="A132" s="47" t="s">
        <v>10858</v>
      </c>
      <c r="B132" s="33">
        <f t="shared" si="2"/>
        <v>128</v>
      </c>
      <c r="C132" s="36" t="s">
        <v>10859</v>
      </c>
      <c r="D132" s="35" t="s">
        <v>10858</v>
      </c>
      <c r="E132" s="36" t="s">
        <v>11477</v>
      </c>
      <c r="F132" s="26" t="s">
        <v>11484</v>
      </c>
      <c r="G132" s="50" t="s">
        <v>15877</v>
      </c>
      <c r="H132" s="173">
        <v>3</v>
      </c>
      <c r="I132" s="38">
        <v>15877.13</v>
      </c>
      <c r="J132" s="38">
        <f t="shared" si="3"/>
        <v>2604.6533333333332</v>
      </c>
      <c r="K132" s="38">
        <v>7813.96</v>
      </c>
      <c r="L132" s="36" t="s">
        <v>11639</v>
      </c>
      <c r="M132" s="39" t="s">
        <v>11629</v>
      </c>
    </row>
    <row r="133" spans="1:13" ht="25.5" outlineLevel="1" x14ac:dyDescent="0.25">
      <c r="A133" s="48">
        <v>224</v>
      </c>
      <c r="B133" s="33">
        <f t="shared" si="2"/>
        <v>129</v>
      </c>
      <c r="C133" s="36" t="s">
        <v>10860</v>
      </c>
      <c r="D133" s="33">
        <v>224</v>
      </c>
      <c r="E133" s="36" t="s">
        <v>11477</v>
      </c>
      <c r="F133" s="26" t="s">
        <v>11484</v>
      </c>
      <c r="G133" s="50" t="s">
        <v>15877</v>
      </c>
      <c r="H133" s="173">
        <v>2</v>
      </c>
      <c r="I133" s="38">
        <v>16805.080000000002</v>
      </c>
      <c r="J133" s="38">
        <f t="shared" si="3"/>
        <v>4135.3249999999998</v>
      </c>
      <c r="K133" s="38">
        <v>8270.65</v>
      </c>
      <c r="L133" s="36" t="s">
        <v>11639</v>
      </c>
      <c r="M133" s="39" t="s">
        <v>11629</v>
      </c>
    </row>
    <row r="134" spans="1:13" outlineLevel="1" x14ac:dyDescent="0.25">
      <c r="A134" s="47" t="s">
        <v>10862</v>
      </c>
      <c r="B134" s="33">
        <f t="shared" ref="B134:B197" si="4">B133+1</f>
        <v>130</v>
      </c>
      <c r="C134" s="36" t="s">
        <v>10861</v>
      </c>
      <c r="D134" s="35" t="s">
        <v>10862</v>
      </c>
      <c r="E134" s="36" t="s">
        <v>11477</v>
      </c>
      <c r="F134" s="26" t="s">
        <v>11484</v>
      </c>
      <c r="G134" s="50" t="s">
        <v>15877</v>
      </c>
      <c r="H134" s="173">
        <v>1</v>
      </c>
      <c r="I134" s="38">
        <v>23021.19</v>
      </c>
      <c r="J134" s="38">
        <f t="shared" ref="J134:J197" si="5">K134/H134</f>
        <v>11329.92</v>
      </c>
      <c r="K134" s="38">
        <v>11329.92</v>
      </c>
      <c r="L134" s="36" t="s">
        <v>11639</v>
      </c>
      <c r="M134" s="39" t="s">
        <v>11629</v>
      </c>
    </row>
    <row r="135" spans="1:13" ht="31.5" customHeight="1" outlineLevel="1" x14ac:dyDescent="0.25">
      <c r="A135" s="47" t="s">
        <v>11378</v>
      </c>
      <c r="B135" s="33">
        <f t="shared" si="4"/>
        <v>131</v>
      </c>
      <c r="C135" s="36" t="s">
        <v>11377</v>
      </c>
      <c r="D135" s="35" t="s">
        <v>11378</v>
      </c>
      <c r="E135" s="36" t="s">
        <v>11477</v>
      </c>
      <c r="F135" s="26" t="s">
        <v>11586</v>
      </c>
      <c r="G135" s="50" t="s">
        <v>15877</v>
      </c>
      <c r="H135" s="173">
        <v>1</v>
      </c>
      <c r="I135" s="38">
        <v>36552.550000000003</v>
      </c>
      <c r="J135" s="38">
        <f t="shared" si="5"/>
        <v>17989.41</v>
      </c>
      <c r="K135" s="38">
        <v>17989.41</v>
      </c>
      <c r="L135" s="36" t="s">
        <v>11639</v>
      </c>
      <c r="M135" s="39" t="s">
        <v>11629</v>
      </c>
    </row>
    <row r="136" spans="1:13" outlineLevel="1" x14ac:dyDescent="0.25">
      <c r="A136" s="47" t="s">
        <v>10863</v>
      </c>
      <c r="B136" s="33">
        <f t="shared" si="4"/>
        <v>132</v>
      </c>
      <c r="C136" s="40" t="s">
        <v>11689</v>
      </c>
      <c r="D136" s="35" t="s">
        <v>10863</v>
      </c>
      <c r="E136" s="36" t="s">
        <v>11477</v>
      </c>
      <c r="F136" s="26" t="s">
        <v>11484</v>
      </c>
      <c r="G136" s="50" t="s">
        <v>15877</v>
      </c>
      <c r="H136" s="173">
        <v>1</v>
      </c>
      <c r="I136" s="38">
        <v>31368.639999999999</v>
      </c>
      <c r="J136" s="38">
        <f t="shared" si="5"/>
        <v>15438.14</v>
      </c>
      <c r="K136" s="38">
        <v>15438.14</v>
      </c>
      <c r="L136" s="36" t="s">
        <v>11639</v>
      </c>
      <c r="M136" s="39" t="s">
        <v>11629</v>
      </c>
    </row>
    <row r="137" spans="1:13" ht="25.5" outlineLevel="1" x14ac:dyDescent="0.25">
      <c r="A137" s="47" t="s">
        <v>11568</v>
      </c>
      <c r="B137" s="33">
        <f t="shared" si="4"/>
        <v>133</v>
      </c>
      <c r="C137" s="40" t="s">
        <v>11690</v>
      </c>
      <c r="D137" s="35" t="s">
        <v>11568</v>
      </c>
      <c r="E137" s="36" t="s">
        <v>11477</v>
      </c>
      <c r="F137" s="26" t="s">
        <v>11477</v>
      </c>
      <c r="G137" s="50" t="s">
        <v>15877</v>
      </c>
      <c r="H137" s="173">
        <v>1</v>
      </c>
      <c r="I137" s="38">
        <v>8500.2999999999993</v>
      </c>
      <c r="J137" s="38">
        <f t="shared" si="5"/>
        <v>2510.06</v>
      </c>
      <c r="K137" s="38">
        <v>2510.06</v>
      </c>
      <c r="L137" s="36" t="s">
        <v>11639</v>
      </c>
      <c r="M137" s="39" t="s">
        <v>11629</v>
      </c>
    </row>
    <row r="138" spans="1:13" outlineLevel="1" x14ac:dyDescent="0.25">
      <c r="A138" s="47" t="s">
        <v>10864</v>
      </c>
      <c r="B138" s="33">
        <f t="shared" si="4"/>
        <v>134</v>
      </c>
      <c r="C138" s="36" t="s">
        <v>11643</v>
      </c>
      <c r="D138" s="35" t="s">
        <v>10864</v>
      </c>
      <c r="E138" s="36" t="s">
        <v>11477</v>
      </c>
      <c r="F138" s="26" t="s">
        <v>11477</v>
      </c>
      <c r="G138" s="50" t="s">
        <v>15877</v>
      </c>
      <c r="H138" s="173">
        <v>2</v>
      </c>
      <c r="I138" s="38">
        <v>32960</v>
      </c>
      <c r="J138" s="38">
        <f t="shared" si="5"/>
        <v>4866.3999999999996</v>
      </c>
      <c r="K138" s="38">
        <v>9732.7999999999993</v>
      </c>
      <c r="L138" s="36" t="s">
        <v>11639</v>
      </c>
      <c r="M138" s="39" t="s">
        <v>11629</v>
      </c>
    </row>
    <row r="139" spans="1:13" ht="30.75" customHeight="1" outlineLevel="1" x14ac:dyDescent="0.25">
      <c r="A139" s="47" t="s">
        <v>10866</v>
      </c>
      <c r="B139" s="33">
        <f t="shared" si="4"/>
        <v>135</v>
      </c>
      <c r="C139" s="36" t="s">
        <v>10865</v>
      </c>
      <c r="D139" s="35" t="s">
        <v>10866</v>
      </c>
      <c r="E139" s="36" t="s">
        <v>11477</v>
      </c>
      <c r="F139" s="26" t="s">
        <v>11477</v>
      </c>
      <c r="G139" s="50" t="s">
        <v>15877</v>
      </c>
      <c r="H139" s="173">
        <v>1</v>
      </c>
      <c r="I139" s="38">
        <v>23336.91</v>
      </c>
      <c r="J139" s="38">
        <f t="shared" si="5"/>
        <v>6891.18</v>
      </c>
      <c r="K139" s="38">
        <v>6891.18</v>
      </c>
      <c r="L139" s="36" t="s">
        <v>11639</v>
      </c>
      <c r="M139" s="39" t="s">
        <v>11629</v>
      </c>
    </row>
    <row r="140" spans="1:13" ht="25.5" outlineLevel="1" x14ac:dyDescent="0.25">
      <c r="A140" s="47" t="s">
        <v>11567</v>
      </c>
      <c r="B140" s="33">
        <f t="shared" si="4"/>
        <v>136</v>
      </c>
      <c r="C140" s="36" t="s">
        <v>10867</v>
      </c>
      <c r="D140" s="35" t="s">
        <v>11567</v>
      </c>
      <c r="E140" s="36" t="s">
        <v>11477</v>
      </c>
      <c r="F140" s="26" t="s">
        <v>11477</v>
      </c>
      <c r="G140" s="50" t="s">
        <v>15877</v>
      </c>
      <c r="H140" s="173">
        <v>2</v>
      </c>
      <c r="I140" s="38">
        <v>10683.34</v>
      </c>
      <c r="J140" s="38">
        <f t="shared" si="5"/>
        <v>1577.35</v>
      </c>
      <c r="K140" s="38">
        <v>3154.7</v>
      </c>
      <c r="L140" s="36" t="s">
        <v>11639</v>
      </c>
      <c r="M140" s="39" t="s">
        <v>11629</v>
      </c>
    </row>
    <row r="141" spans="1:13" ht="25.5" outlineLevel="1" x14ac:dyDescent="0.25">
      <c r="A141" s="47" t="s">
        <v>10868</v>
      </c>
      <c r="B141" s="33">
        <f t="shared" si="4"/>
        <v>137</v>
      </c>
      <c r="C141" s="40" t="s">
        <v>11691</v>
      </c>
      <c r="D141" s="35" t="s">
        <v>10868</v>
      </c>
      <c r="E141" s="36" t="s">
        <v>11477</v>
      </c>
      <c r="F141" s="26" t="s">
        <v>11477</v>
      </c>
      <c r="G141" s="50" t="s">
        <v>15877</v>
      </c>
      <c r="H141" s="173">
        <v>1</v>
      </c>
      <c r="I141" s="38">
        <v>11990</v>
      </c>
      <c r="J141" s="38">
        <f t="shared" si="5"/>
        <v>3540.54</v>
      </c>
      <c r="K141" s="38">
        <v>3540.54</v>
      </c>
      <c r="L141" s="36" t="s">
        <v>11639</v>
      </c>
      <c r="M141" s="39" t="s">
        <v>11629</v>
      </c>
    </row>
    <row r="142" spans="1:13" outlineLevel="1" x14ac:dyDescent="0.25">
      <c r="A142" s="47" t="s">
        <v>10869</v>
      </c>
      <c r="B142" s="33">
        <f t="shared" si="4"/>
        <v>138</v>
      </c>
      <c r="C142" s="40" t="s">
        <v>11692</v>
      </c>
      <c r="D142" s="35" t="s">
        <v>10869</v>
      </c>
      <c r="E142" s="36" t="s">
        <v>11477</v>
      </c>
      <c r="F142" s="26" t="s">
        <v>11477</v>
      </c>
      <c r="G142" s="50" t="s">
        <v>15877</v>
      </c>
      <c r="H142" s="173">
        <v>2</v>
      </c>
      <c r="I142" s="38">
        <v>2364.25</v>
      </c>
      <c r="J142" s="38">
        <f t="shared" si="5"/>
        <v>581.78499999999997</v>
      </c>
      <c r="K142" s="38">
        <v>1163.57</v>
      </c>
      <c r="L142" s="36" t="s">
        <v>11639</v>
      </c>
      <c r="M142" s="39" t="s">
        <v>11629</v>
      </c>
    </row>
    <row r="143" spans="1:13" outlineLevel="1" x14ac:dyDescent="0.25">
      <c r="A143" s="47" t="s">
        <v>21</v>
      </c>
      <c r="B143" s="33">
        <f t="shared" si="4"/>
        <v>139</v>
      </c>
      <c r="C143" s="36" t="s">
        <v>20</v>
      </c>
      <c r="D143" s="35" t="s">
        <v>21</v>
      </c>
      <c r="E143" s="36" t="s">
        <v>11477</v>
      </c>
      <c r="F143" s="26" t="s">
        <v>11620</v>
      </c>
      <c r="G143" s="50" t="s">
        <v>15877</v>
      </c>
      <c r="H143" s="173">
        <v>1</v>
      </c>
      <c r="I143" s="38">
        <v>23279.66</v>
      </c>
      <c r="J143" s="38">
        <f t="shared" si="5"/>
        <v>6874.28</v>
      </c>
      <c r="K143" s="38">
        <v>6874.28</v>
      </c>
      <c r="L143" s="36" t="s">
        <v>11639</v>
      </c>
      <c r="M143" s="39" t="s">
        <v>11629</v>
      </c>
    </row>
    <row r="144" spans="1:13" outlineLevel="1" x14ac:dyDescent="0.25">
      <c r="A144" s="47" t="s">
        <v>10871</v>
      </c>
      <c r="B144" s="33">
        <f t="shared" si="4"/>
        <v>140</v>
      </c>
      <c r="C144" s="36" t="s">
        <v>10870</v>
      </c>
      <c r="D144" s="35" t="s">
        <v>10871</v>
      </c>
      <c r="E144" s="36" t="s">
        <v>11477</v>
      </c>
      <c r="F144" s="26" t="s">
        <v>11480</v>
      </c>
      <c r="G144" s="50" t="s">
        <v>15877</v>
      </c>
      <c r="H144" s="173">
        <v>1</v>
      </c>
      <c r="I144" s="38">
        <v>1419</v>
      </c>
      <c r="J144" s="38">
        <f t="shared" si="5"/>
        <v>1</v>
      </c>
      <c r="K144" s="38">
        <v>1</v>
      </c>
      <c r="L144" s="36" t="s">
        <v>11639</v>
      </c>
      <c r="M144" s="39" t="s">
        <v>11629</v>
      </c>
    </row>
    <row r="145" spans="1:13" outlineLevel="1" x14ac:dyDescent="0.25">
      <c r="A145" s="47" t="s">
        <v>10872</v>
      </c>
      <c r="B145" s="33">
        <f t="shared" si="4"/>
        <v>141</v>
      </c>
      <c r="C145" s="40" t="s">
        <v>11693</v>
      </c>
      <c r="D145" s="35" t="s">
        <v>10872</v>
      </c>
      <c r="E145" s="36" t="s">
        <v>11477</v>
      </c>
      <c r="F145" s="26" t="s">
        <v>11480</v>
      </c>
      <c r="G145" s="50" t="s">
        <v>15877</v>
      </c>
      <c r="H145" s="173">
        <v>1</v>
      </c>
      <c r="I145" s="42">
        <v>590</v>
      </c>
      <c r="J145" s="42">
        <f t="shared" si="5"/>
        <v>174.22</v>
      </c>
      <c r="K145" s="42">
        <v>174.22</v>
      </c>
      <c r="L145" s="36" t="s">
        <v>11639</v>
      </c>
      <c r="M145" s="39" t="s">
        <v>11629</v>
      </c>
    </row>
    <row r="146" spans="1:13" outlineLevel="1" x14ac:dyDescent="0.25">
      <c r="A146" s="47" t="s">
        <v>10875</v>
      </c>
      <c r="B146" s="33">
        <f t="shared" si="4"/>
        <v>142</v>
      </c>
      <c r="C146" s="36" t="s">
        <v>10874</v>
      </c>
      <c r="D146" s="35" t="s">
        <v>10875</v>
      </c>
      <c r="E146" s="36" t="s">
        <v>11477</v>
      </c>
      <c r="F146" s="26" t="s">
        <v>11603</v>
      </c>
      <c r="G146" s="50" t="s">
        <v>15877</v>
      </c>
      <c r="H146" s="173">
        <v>1</v>
      </c>
      <c r="I146" s="38">
        <v>10600</v>
      </c>
      <c r="J146" s="38">
        <f t="shared" si="5"/>
        <v>5216.8100000000004</v>
      </c>
      <c r="K146" s="38">
        <v>5216.8100000000004</v>
      </c>
      <c r="L146" s="36" t="s">
        <v>11639</v>
      </c>
      <c r="M146" s="39" t="s">
        <v>11629</v>
      </c>
    </row>
    <row r="147" spans="1:13" outlineLevel="1" x14ac:dyDescent="0.25">
      <c r="A147" s="47" t="s">
        <v>11498</v>
      </c>
      <c r="B147" s="33">
        <f t="shared" si="4"/>
        <v>143</v>
      </c>
      <c r="C147" s="36" t="s">
        <v>10876</v>
      </c>
      <c r="D147" s="35" t="s">
        <v>11498</v>
      </c>
      <c r="E147" s="36" t="s">
        <v>11477</v>
      </c>
      <c r="F147" s="26" t="s">
        <v>11604</v>
      </c>
      <c r="G147" s="50" t="s">
        <v>15877</v>
      </c>
      <c r="H147" s="173">
        <v>5</v>
      </c>
      <c r="I147" s="38">
        <v>13934.5</v>
      </c>
      <c r="J147" s="38">
        <f t="shared" si="5"/>
        <v>1371.578</v>
      </c>
      <c r="K147" s="38">
        <v>6857.89</v>
      </c>
      <c r="L147" s="36" t="s">
        <v>11639</v>
      </c>
      <c r="M147" s="39" t="s">
        <v>11629</v>
      </c>
    </row>
    <row r="148" spans="1:13" outlineLevel="1" x14ac:dyDescent="0.25">
      <c r="A148" s="47" t="s">
        <v>11566</v>
      </c>
      <c r="B148" s="33">
        <f t="shared" si="4"/>
        <v>144</v>
      </c>
      <c r="C148" s="36" t="s">
        <v>22</v>
      </c>
      <c r="D148" s="35" t="s">
        <v>11566</v>
      </c>
      <c r="E148" s="36" t="s">
        <v>11477</v>
      </c>
      <c r="F148" s="26" t="s">
        <v>11485</v>
      </c>
      <c r="G148" s="50" t="s">
        <v>15877</v>
      </c>
      <c r="H148" s="173">
        <v>1</v>
      </c>
      <c r="I148" s="38">
        <v>1539.08</v>
      </c>
      <c r="J148" s="38">
        <f t="shared" si="5"/>
        <v>757.46</v>
      </c>
      <c r="K148" s="38">
        <v>757.46</v>
      </c>
      <c r="L148" s="36" t="s">
        <v>11639</v>
      </c>
      <c r="M148" s="39" t="s">
        <v>11629</v>
      </c>
    </row>
    <row r="149" spans="1:13" outlineLevel="1" x14ac:dyDescent="0.25">
      <c r="A149" s="47" t="s">
        <v>10878</v>
      </c>
      <c r="B149" s="33">
        <f t="shared" si="4"/>
        <v>145</v>
      </c>
      <c r="C149" s="36" t="s">
        <v>10877</v>
      </c>
      <c r="D149" s="35" t="s">
        <v>10878</v>
      </c>
      <c r="E149" s="36" t="s">
        <v>11477</v>
      </c>
      <c r="F149" s="26" t="s">
        <v>11480</v>
      </c>
      <c r="G149" s="50" t="s">
        <v>15877</v>
      </c>
      <c r="H149" s="173">
        <v>30</v>
      </c>
      <c r="I149" s="38">
        <v>2586.29</v>
      </c>
      <c r="J149" s="38">
        <f t="shared" si="5"/>
        <v>3.3333333333333333E-2</v>
      </c>
      <c r="K149" s="38">
        <v>1</v>
      </c>
      <c r="L149" s="36" t="s">
        <v>11639</v>
      </c>
      <c r="M149" s="39" t="s">
        <v>11629</v>
      </c>
    </row>
    <row r="150" spans="1:13" outlineLevel="1" x14ac:dyDescent="0.25">
      <c r="A150" s="47" t="s">
        <v>10880</v>
      </c>
      <c r="B150" s="33">
        <f t="shared" si="4"/>
        <v>146</v>
      </c>
      <c r="C150" s="36" t="s">
        <v>10879</v>
      </c>
      <c r="D150" s="35" t="s">
        <v>10880</v>
      </c>
      <c r="E150" s="36" t="s">
        <v>11477</v>
      </c>
      <c r="F150" s="26" t="s">
        <v>11480</v>
      </c>
      <c r="G150" s="50" t="s">
        <v>15877</v>
      </c>
      <c r="H150" s="173">
        <v>30</v>
      </c>
      <c r="I150" s="38">
        <v>2220</v>
      </c>
      <c r="J150" s="38">
        <f t="shared" si="5"/>
        <v>3.3333333333333333E-2</v>
      </c>
      <c r="K150" s="38">
        <v>1</v>
      </c>
      <c r="L150" s="36" t="s">
        <v>11639</v>
      </c>
      <c r="M150" s="39" t="s">
        <v>11629</v>
      </c>
    </row>
    <row r="151" spans="1:13" outlineLevel="1" x14ac:dyDescent="0.25">
      <c r="A151" s="48">
        <v>630</v>
      </c>
      <c r="B151" s="33">
        <f t="shared" si="4"/>
        <v>147</v>
      </c>
      <c r="C151" s="36" t="s">
        <v>10881</v>
      </c>
      <c r="D151" s="33">
        <v>630</v>
      </c>
      <c r="E151" s="36" t="s">
        <v>11477</v>
      </c>
      <c r="F151" s="26" t="s">
        <v>11477</v>
      </c>
      <c r="G151" s="50" t="s">
        <v>15877</v>
      </c>
      <c r="H151" s="173">
        <v>4</v>
      </c>
      <c r="I151" s="38">
        <v>1908.82</v>
      </c>
      <c r="J151" s="38">
        <f t="shared" si="5"/>
        <v>234.85749999999999</v>
      </c>
      <c r="K151" s="38">
        <v>939.43</v>
      </c>
      <c r="L151" s="36" t="s">
        <v>11639</v>
      </c>
      <c r="M151" s="39" t="s">
        <v>11629</v>
      </c>
    </row>
    <row r="152" spans="1:13" outlineLevel="1" x14ac:dyDescent="0.25">
      <c r="A152" s="47" t="s">
        <v>10883</v>
      </c>
      <c r="B152" s="33">
        <f t="shared" si="4"/>
        <v>148</v>
      </c>
      <c r="C152" s="36" t="s">
        <v>10882</v>
      </c>
      <c r="D152" s="35" t="s">
        <v>10883</v>
      </c>
      <c r="E152" s="36" t="s">
        <v>11477</v>
      </c>
      <c r="F152" s="26" t="s">
        <v>11619</v>
      </c>
      <c r="G152" s="50" t="s">
        <v>15877</v>
      </c>
      <c r="H152" s="173">
        <v>3</v>
      </c>
      <c r="I152" s="38">
        <v>1392</v>
      </c>
      <c r="J152" s="38">
        <f t="shared" si="5"/>
        <v>0.33333333333333331</v>
      </c>
      <c r="K152" s="38">
        <v>1</v>
      </c>
      <c r="L152" s="36" t="s">
        <v>11639</v>
      </c>
      <c r="M152" s="39" t="s">
        <v>11629</v>
      </c>
    </row>
    <row r="153" spans="1:13" outlineLevel="1" x14ac:dyDescent="0.25">
      <c r="A153" s="47" t="s">
        <v>11495</v>
      </c>
      <c r="B153" s="33">
        <f t="shared" si="4"/>
        <v>149</v>
      </c>
      <c r="C153" s="36" t="s">
        <v>10884</v>
      </c>
      <c r="D153" s="35" t="s">
        <v>11495</v>
      </c>
      <c r="E153" s="36" t="s">
        <v>11477</v>
      </c>
      <c r="F153" s="26" t="s">
        <v>11477</v>
      </c>
      <c r="G153" s="50" t="s">
        <v>15877</v>
      </c>
      <c r="H153" s="173">
        <v>2</v>
      </c>
      <c r="I153" s="38">
        <v>3500</v>
      </c>
      <c r="J153" s="38">
        <f t="shared" si="5"/>
        <v>516.76</v>
      </c>
      <c r="K153" s="38">
        <v>1033.52</v>
      </c>
      <c r="L153" s="36" t="s">
        <v>11639</v>
      </c>
      <c r="M153" s="39" t="s">
        <v>11629</v>
      </c>
    </row>
    <row r="154" spans="1:13" ht="25.5" outlineLevel="1" x14ac:dyDescent="0.25">
      <c r="A154" s="47" t="s">
        <v>11473</v>
      </c>
      <c r="B154" s="33">
        <f t="shared" si="4"/>
        <v>150</v>
      </c>
      <c r="C154" s="40" t="s">
        <v>11694</v>
      </c>
      <c r="D154" s="35" t="s">
        <v>11473</v>
      </c>
      <c r="E154" s="36" t="s">
        <v>11477</v>
      </c>
      <c r="F154" s="26" t="s">
        <v>11587</v>
      </c>
      <c r="G154" s="50" t="s">
        <v>15877</v>
      </c>
      <c r="H154" s="173">
        <v>1</v>
      </c>
      <c r="I154" s="38">
        <v>12550</v>
      </c>
      <c r="J154" s="38">
        <f t="shared" si="5"/>
        <v>6176.51</v>
      </c>
      <c r="K154" s="38">
        <v>6176.51</v>
      </c>
      <c r="L154" s="36" t="s">
        <v>11639</v>
      </c>
      <c r="M154" s="39" t="s">
        <v>11629</v>
      </c>
    </row>
    <row r="155" spans="1:13" outlineLevel="1" x14ac:dyDescent="0.25">
      <c r="A155" s="47" t="s">
        <v>10886</v>
      </c>
      <c r="B155" s="33">
        <f t="shared" si="4"/>
        <v>151</v>
      </c>
      <c r="C155" s="36" t="s">
        <v>12</v>
      </c>
      <c r="D155" s="35" t="s">
        <v>10886</v>
      </c>
      <c r="E155" s="36" t="s">
        <v>11477</v>
      </c>
      <c r="F155" s="26" t="s">
        <v>11477</v>
      </c>
      <c r="G155" s="50" t="s">
        <v>15877</v>
      </c>
      <c r="H155" s="173">
        <v>5</v>
      </c>
      <c r="I155" s="38">
        <v>1689.1</v>
      </c>
      <c r="J155" s="38">
        <f t="shared" si="5"/>
        <v>166.25799999999998</v>
      </c>
      <c r="K155" s="38">
        <v>831.29</v>
      </c>
      <c r="L155" s="36" t="s">
        <v>11639</v>
      </c>
      <c r="M155" s="39" t="s">
        <v>11629</v>
      </c>
    </row>
    <row r="156" spans="1:13" outlineLevel="1" x14ac:dyDescent="0.25">
      <c r="A156" s="47" t="s">
        <v>11565</v>
      </c>
      <c r="B156" s="33">
        <f t="shared" si="4"/>
        <v>152</v>
      </c>
      <c r="C156" s="40" t="s">
        <v>11695</v>
      </c>
      <c r="D156" s="35" t="s">
        <v>11565</v>
      </c>
      <c r="E156" s="36" t="s">
        <v>11477</v>
      </c>
      <c r="F156" s="26" t="s">
        <v>11477</v>
      </c>
      <c r="G156" s="50" t="s">
        <v>15877</v>
      </c>
      <c r="H156" s="173">
        <v>1</v>
      </c>
      <c r="I156" s="42">
        <v>466.95</v>
      </c>
      <c r="J156" s="42">
        <f t="shared" si="5"/>
        <v>229.81</v>
      </c>
      <c r="K156" s="42">
        <v>229.81</v>
      </c>
      <c r="L156" s="36" t="s">
        <v>11639</v>
      </c>
      <c r="M156" s="39" t="s">
        <v>11629</v>
      </c>
    </row>
    <row r="157" spans="1:13" outlineLevel="1" x14ac:dyDescent="0.25">
      <c r="A157" s="47" t="s">
        <v>11564</v>
      </c>
      <c r="B157" s="33">
        <f t="shared" si="4"/>
        <v>153</v>
      </c>
      <c r="C157" s="36" t="s">
        <v>10887</v>
      </c>
      <c r="D157" s="35" t="s">
        <v>11564</v>
      </c>
      <c r="E157" s="36" t="s">
        <v>11477</v>
      </c>
      <c r="F157" s="26" t="s">
        <v>11599</v>
      </c>
      <c r="G157" s="50" t="s">
        <v>15878</v>
      </c>
      <c r="H157" s="173">
        <v>1</v>
      </c>
      <c r="I157" s="38">
        <v>47499.05</v>
      </c>
      <c r="J157" s="38">
        <f t="shared" si="5"/>
        <v>23376.75</v>
      </c>
      <c r="K157" s="38">
        <v>23376.75</v>
      </c>
      <c r="L157" s="36" t="s">
        <v>11639</v>
      </c>
      <c r="M157" s="39" t="s">
        <v>11629</v>
      </c>
    </row>
    <row r="158" spans="1:13" outlineLevel="1" x14ac:dyDescent="0.25">
      <c r="A158" s="47" t="s">
        <v>10889</v>
      </c>
      <c r="B158" s="33">
        <f t="shared" si="4"/>
        <v>154</v>
      </c>
      <c r="C158" s="36" t="s">
        <v>10888</v>
      </c>
      <c r="D158" s="35" t="s">
        <v>10889</v>
      </c>
      <c r="E158" s="36" t="s">
        <v>11477</v>
      </c>
      <c r="F158" s="26" t="s">
        <v>11476</v>
      </c>
      <c r="G158" s="50" t="s">
        <v>15877</v>
      </c>
      <c r="H158" s="173">
        <v>1</v>
      </c>
      <c r="I158" s="38">
        <v>2207</v>
      </c>
      <c r="J158" s="38">
        <f t="shared" si="5"/>
        <v>1086.18</v>
      </c>
      <c r="K158" s="38">
        <v>1086.18</v>
      </c>
      <c r="L158" s="36" t="s">
        <v>11639</v>
      </c>
      <c r="M158" s="39" t="s">
        <v>11629</v>
      </c>
    </row>
    <row r="159" spans="1:13" outlineLevel="1" x14ac:dyDescent="0.25">
      <c r="A159" s="47" t="s">
        <v>10690</v>
      </c>
      <c r="B159" s="33">
        <f t="shared" si="4"/>
        <v>155</v>
      </c>
      <c r="C159" s="36" t="s">
        <v>10689</v>
      </c>
      <c r="D159" s="35" t="s">
        <v>10690</v>
      </c>
      <c r="E159" s="36" t="s">
        <v>11477</v>
      </c>
      <c r="F159" s="26" t="s">
        <v>11606</v>
      </c>
      <c r="G159" s="50" t="s">
        <v>15877</v>
      </c>
      <c r="H159" s="173">
        <v>5</v>
      </c>
      <c r="I159" s="38">
        <v>55271.86</v>
      </c>
      <c r="J159" s="38">
        <f t="shared" si="5"/>
        <v>5440.43</v>
      </c>
      <c r="K159" s="38">
        <v>27202.15</v>
      </c>
      <c r="L159" s="36" t="s">
        <v>11639</v>
      </c>
      <c r="M159" s="39" t="s">
        <v>11629</v>
      </c>
    </row>
    <row r="160" spans="1:13" ht="25.5" outlineLevel="1" x14ac:dyDescent="0.25">
      <c r="A160" s="47" t="s">
        <v>10891</v>
      </c>
      <c r="B160" s="33">
        <f t="shared" si="4"/>
        <v>156</v>
      </c>
      <c r="C160" s="36" t="s">
        <v>10890</v>
      </c>
      <c r="D160" s="35" t="s">
        <v>10891</v>
      </c>
      <c r="E160" s="36" t="s">
        <v>11477</v>
      </c>
      <c r="F160" s="26" t="s">
        <v>11477</v>
      </c>
      <c r="G160" s="50" t="s">
        <v>15877</v>
      </c>
      <c r="H160" s="173">
        <v>1</v>
      </c>
      <c r="I160" s="38">
        <v>3555.08</v>
      </c>
      <c r="J160" s="38">
        <f t="shared" si="5"/>
        <v>1749.64</v>
      </c>
      <c r="K160" s="38">
        <v>1749.64</v>
      </c>
      <c r="L160" s="36" t="s">
        <v>11639</v>
      </c>
      <c r="M160" s="39" t="s">
        <v>11629</v>
      </c>
    </row>
    <row r="161" spans="1:13" outlineLevel="1" x14ac:dyDescent="0.25">
      <c r="A161" s="47" t="s">
        <v>10893</v>
      </c>
      <c r="B161" s="33">
        <f t="shared" si="4"/>
        <v>157</v>
      </c>
      <c r="C161" s="36" t="s">
        <v>10892</v>
      </c>
      <c r="D161" s="35" t="s">
        <v>10893</v>
      </c>
      <c r="E161" s="36" t="s">
        <v>11477</v>
      </c>
      <c r="F161" s="26" t="s">
        <v>11485</v>
      </c>
      <c r="G161" s="50" t="s">
        <v>15877</v>
      </c>
      <c r="H161" s="173">
        <v>1</v>
      </c>
      <c r="I161" s="38">
        <v>2150</v>
      </c>
      <c r="J161" s="38">
        <f t="shared" si="5"/>
        <v>1058.1300000000001</v>
      </c>
      <c r="K161" s="38">
        <v>1058.1300000000001</v>
      </c>
      <c r="L161" s="36" t="s">
        <v>11639</v>
      </c>
      <c r="M161" s="39" t="s">
        <v>11629</v>
      </c>
    </row>
    <row r="162" spans="1:13" outlineLevel="1" x14ac:dyDescent="0.25">
      <c r="A162" s="47" t="s">
        <v>10895</v>
      </c>
      <c r="B162" s="33">
        <f t="shared" si="4"/>
        <v>158</v>
      </c>
      <c r="C162" s="36" t="s">
        <v>10894</v>
      </c>
      <c r="D162" s="35" t="s">
        <v>10895</v>
      </c>
      <c r="E162" s="36" t="s">
        <v>11477</v>
      </c>
      <c r="F162" s="26" t="s">
        <v>11480</v>
      </c>
      <c r="G162" s="50" t="s">
        <v>15877</v>
      </c>
      <c r="H162" s="173">
        <v>30</v>
      </c>
      <c r="I162" s="42">
        <v>889.83</v>
      </c>
      <c r="J162" s="42">
        <f t="shared" si="5"/>
        <v>3.3333333333333333E-2</v>
      </c>
      <c r="K162" s="42">
        <v>1</v>
      </c>
      <c r="L162" s="36" t="s">
        <v>11639</v>
      </c>
      <c r="M162" s="39" t="s">
        <v>11629</v>
      </c>
    </row>
    <row r="163" spans="1:13" outlineLevel="1" x14ac:dyDescent="0.25">
      <c r="A163" s="47" t="s">
        <v>10896</v>
      </c>
      <c r="B163" s="33">
        <f t="shared" si="4"/>
        <v>159</v>
      </c>
      <c r="C163" s="36" t="s">
        <v>10894</v>
      </c>
      <c r="D163" s="35" t="s">
        <v>10896</v>
      </c>
      <c r="E163" s="36" t="s">
        <v>11477</v>
      </c>
      <c r="F163" s="26" t="s">
        <v>11480</v>
      </c>
      <c r="G163" s="50" t="s">
        <v>15877</v>
      </c>
      <c r="H163" s="173">
        <v>31</v>
      </c>
      <c r="I163" s="38">
        <v>1086.78</v>
      </c>
      <c r="J163" s="38">
        <f t="shared" si="5"/>
        <v>3.2258064516129031E-2</v>
      </c>
      <c r="K163" s="38">
        <v>1</v>
      </c>
      <c r="L163" s="36" t="s">
        <v>11639</v>
      </c>
      <c r="M163" s="39" t="s">
        <v>11629</v>
      </c>
    </row>
    <row r="164" spans="1:13" outlineLevel="1" x14ac:dyDescent="0.25">
      <c r="A164" s="47" t="s">
        <v>11563</v>
      </c>
      <c r="B164" s="33">
        <f t="shared" si="4"/>
        <v>160</v>
      </c>
      <c r="C164" s="36" t="s">
        <v>10899</v>
      </c>
      <c r="D164" s="35" t="s">
        <v>11563</v>
      </c>
      <c r="E164" s="36" t="s">
        <v>11477</v>
      </c>
      <c r="F164" s="26" t="s">
        <v>11480</v>
      </c>
      <c r="G164" s="50" t="s">
        <v>15877</v>
      </c>
      <c r="H164" s="173">
        <v>1</v>
      </c>
      <c r="I164" s="38">
        <v>3998</v>
      </c>
      <c r="J164" s="38">
        <f t="shared" si="5"/>
        <v>1180.57</v>
      </c>
      <c r="K164" s="38">
        <v>1180.57</v>
      </c>
      <c r="L164" s="36" t="s">
        <v>11639</v>
      </c>
      <c r="M164" s="39" t="s">
        <v>11629</v>
      </c>
    </row>
    <row r="165" spans="1:13" outlineLevel="1" x14ac:dyDescent="0.25">
      <c r="A165" s="47" t="s">
        <v>10901</v>
      </c>
      <c r="B165" s="33">
        <f t="shared" si="4"/>
        <v>161</v>
      </c>
      <c r="C165" s="36" t="s">
        <v>10900</v>
      </c>
      <c r="D165" s="35" t="s">
        <v>10901</v>
      </c>
      <c r="E165" s="36" t="s">
        <v>11477</v>
      </c>
      <c r="F165" s="26" t="s">
        <v>11480</v>
      </c>
      <c r="G165" s="50" t="s">
        <v>15877</v>
      </c>
      <c r="H165" s="173">
        <v>2</v>
      </c>
      <c r="I165" s="38">
        <v>2432.7199999999998</v>
      </c>
      <c r="J165" s="38">
        <f t="shared" si="5"/>
        <v>0.5</v>
      </c>
      <c r="K165" s="38">
        <v>1</v>
      </c>
      <c r="L165" s="36" t="s">
        <v>11639</v>
      </c>
      <c r="M165" s="39" t="s">
        <v>11629</v>
      </c>
    </row>
    <row r="166" spans="1:13" outlineLevel="1" x14ac:dyDescent="0.25">
      <c r="A166" s="47" t="s">
        <v>10903</v>
      </c>
      <c r="B166" s="33">
        <f t="shared" si="4"/>
        <v>162</v>
      </c>
      <c r="C166" s="36" t="s">
        <v>10902</v>
      </c>
      <c r="D166" s="35" t="s">
        <v>10903</v>
      </c>
      <c r="E166" s="36" t="s">
        <v>11477</v>
      </c>
      <c r="F166" s="26" t="s">
        <v>11485</v>
      </c>
      <c r="G166" s="50" t="s">
        <v>15877</v>
      </c>
      <c r="H166" s="173">
        <v>1</v>
      </c>
      <c r="I166" s="42">
        <v>46</v>
      </c>
      <c r="J166" s="42">
        <f t="shared" si="5"/>
        <v>1</v>
      </c>
      <c r="K166" s="42">
        <v>1</v>
      </c>
      <c r="L166" s="36" t="s">
        <v>11639</v>
      </c>
      <c r="M166" s="39" t="s">
        <v>11629</v>
      </c>
    </row>
    <row r="167" spans="1:13" outlineLevel="1" x14ac:dyDescent="0.25">
      <c r="A167" s="47" t="s">
        <v>10904</v>
      </c>
      <c r="B167" s="33">
        <f t="shared" si="4"/>
        <v>163</v>
      </c>
      <c r="C167" s="36" t="s">
        <v>23</v>
      </c>
      <c r="D167" s="35" t="s">
        <v>10904</v>
      </c>
      <c r="E167" s="36" t="s">
        <v>11477</v>
      </c>
      <c r="F167" s="26" t="s">
        <v>11477</v>
      </c>
      <c r="G167" s="50" t="s">
        <v>15877</v>
      </c>
      <c r="H167" s="173">
        <v>2</v>
      </c>
      <c r="I167" s="38">
        <v>1902.08</v>
      </c>
      <c r="J167" s="38">
        <f t="shared" si="5"/>
        <v>280.83499999999998</v>
      </c>
      <c r="K167" s="38">
        <v>561.66999999999996</v>
      </c>
      <c r="L167" s="36" t="s">
        <v>11639</v>
      </c>
      <c r="M167" s="39" t="s">
        <v>11629</v>
      </c>
    </row>
    <row r="168" spans="1:13" outlineLevel="1" x14ac:dyDescent="0.25">
      <c r="A168" s="47" t="s">
        <v>10906</v>
      </c>
      <c r="B168" s="33">
        <f t="shared" si="4"/>
        <v>164</v>
      </c>
      <c r="C168" s="36" t="s">
        <v>10905</v>
      </c>
      <c r="D168" s="35" t="s">
        <v>10906</v>
      </c>
      <c r="E168" s="36" t="s">
        <v>11477</v>
      </c>
      <c r="F168" s="26" t="s">
        <v>11480</v>
      </c>
      <c r="G168" s="50" t="s">
        <v>15877</v>
      </c>
      <c r="H168" s="173">
        <v>1</v>
      </c>
      <c r="I168" s="38">
        <v>12816</v>
      </c>
      <c r="J168" s="38">
        <f t="shared" si="5"/>
        <v>3784.45</v>
      </c>
      <c r="K168" s="38">
        <v>3784.45</v>
      </c>
      <c r="L168" s="36" t="s">
        <v>11639</v>
      </c>
      <c r="M168" s="39" t="s">
        <v>11629</v>
      </c>
    </row>
    <row r="169" spans="1:13" outlineLevel="1" x14ac:dyDescent="0.25">
      <c r="A169" s="47" t="s">
        <v>10908</v>
      </c>
      <c r="B169" s="33">
        <f t="shared" si="4"/>
        <v>165</v>
      </c>
      <c r="C169" s="36" t="s">
        <v>10907</v>
      </c>
      <c r="D169" s="35" t="s">
        <v>10908</v>
      </c>
      <c r="E169" s="36" t="s">
        <v>11477</v>
      </c>
      <c r="F169" s="26" t="s">
        <v>11480</v>
      </c>
      <c r="G169" s="50" t="s">
        <v>15877</v>
      </c>
      <c r="H169" s="173">
        <v>1</v>
      </c>
      <c r="I169" s="38">
        <v>5490</v>
      </c>
      <c r="J169" s="38">
        <f t="shared" si="5"/>
        <v>1621.15</v>
      </c>
      <c r="K169" s="38">
        <v>1621.15</v>
      </c>
      <c r="L169" s="36" t="s">
        <v>11639</v>
      </c>
      <c r="M169" s="39" t="s">
        <v>11629</v>
      </c>
    </row>
    <row r="170" spans="1:13" outlineLevel="1" x14ac:dyDescent="0.25">
      <c r="A170" s="47" t="s">
        <v>11562</v>
      </c>
      <c r="B170" s="33">
        <f t="shared" si="4"/>
        <v>166</v>
      </c>
      <c r="C170" s="36" t="s">
        <v>10909</v>
      </c>
      <c r="D170" s="35" t="s">
        <v>11562</v>
      </c>
      <c r="E170" s="36" t="s">
        <v>11477</v>
      </c>
      <c r="F170" s="26" t="s">
        <v>11477</v>
      </c>
      <c r="G170" s="50" t="s">
        <v>15877</v>
      </c>
      <c r="H170" s="173">
        <v>2</v>
      </c>
      <c r="I170" s="42">
        <v>229.15</v>
      </c>
      <c r="J170" s="42">
        <f t="shared" si="5"/>
        <v>56.39</v>
      </c>
      <c r="K170" s="42">
        <v>112.78</v>
      </c>
      <c r="L170" s="36" t="s">
        <v>11639</v>
      </c>
      <c r="M170" s="39" t="s">
        <v>11629</v>
      </c>
    </row>
    <row r="171" spans="1:13" ht="25.5" outlineLevel="1" x14ac:dyDescent="0.25">
      <c r="A171" s="47" t="s">
        <v>10910</v>
      </c>
      <c r="B171" s="33">
        <f t="shared" si="4"/>
        <v>167</v>
      </c>
      <c r="C171" s="40" t="s">
        <v>11696</v>
      </c>
      <c r="D171" s="35" t="s">
        <v>10910</v>
      </c>
      <c r="E171" s="36" t="s">
        <v>11477</v>
      </c>
      <c r="F171" s="26" t="s">
        <v>11607</v>
      </c>
      <c r="G171" s="50" t="s">
        <v>15877</v>
      </c>
      <c r="H171" s="173">
        <v>1</v>
      </c>
      <c r="I171" s="38">
        <v>19152.54</v>
      </c>
      <c r="J171" s="38">
        <f t="shared" si="5"/>
        <v>9425.9599999999991</v>
      </c>
      <c r="K171" s="38">
        <v>9425.9599999999991</v>
      </c>
      <c r="L171" s="36" t="s">
        <v>11639</v>
      </c>
      <c r="M171" s="39" t="s">
        <v>11629</v>
      </c>
    </row>
    <row r="172" spans="1:13" outlineLevel="1" x14ac:dyDescent="0.25">
      <c r="A172" s="47" t="s">
        <v>10913</v>
      </c>
      <c r="B172" s="33">
        <f t="shared" si="4"/>
        <v>168</v>
      </c>
      <c r="C172" s="36" t="s">
        <v>10912</v>
      </c>
      <c r="D172" s="35" t="s">
        <v>10913</v>
      </c>
      <c r="E172" s="36" t="s">
        <v>11477</v>
      </c>
      <c r="F172" s="26" t="s">
        <v>11480</v>
      </c>
      <c r="G172" s="50" t="s">
        <v>15877</v>
      </c>
      <c r="H172" s="173">
        <v>5</v>
      </c>
      <c r="I172" s="42">
        <v>583.39</v>
      </c>
      <c r="J172" s="42">
        <f t="shared" si="5"/>
        <v>0.2</v>
      </c>
      <c r="K172" s="42">
        <v>1</v>
      </c>
      <c r="L172" s="36" t="s">
        <v>11639</v>
      </c>
      <c r="M172" s="39" t="s">
        <v>11629</v>
      </c>
    </row>
    <row r="173" spans="1:13" outlineLevel="1" x14ac:dyDescent="0.25">
      <c r="A173" s="47" t="s">
        <v>10915</v>
      </c>
      <c r="B173" s="33">
        <f t="shared" si="4"/>
        <v>169</v>
      </c>
      <c r="C173" s="36" t="s">
        <v>10914</v>
      </c>
      <c r="D173" s="35" t="s">
        <v>10915</v>
      </c>
      <c r="E173" s="36" t="s">
        <v>11477</v>
      </c>
      <c r="F173" s="26" t="s">
        <v>11607</v>
      </c>
      <c r="G173" s="50" t="s">
        <v>15877</v>
      </c>
      <c r="H173" s="173">
        <v>1</v>
      </c>
      <c r="I173" s="38">
        <v>17136</v>
      </c>
      <c r="J173" s="38">
        <f t="shared" si="5"/>
        <v>8433.52</v>
      </c>
      <c r="K173" s="38">
        <v>8433.52</v>
      </c>
      <c r="L173" s="36" t="s">
        <v>11639</v>
      </c>
      <c r="M173" s="39" t="s">
        <v>11629</v>
      </c>
    </row>
    <row r="174" spans="1:13" outlineLevel="1" x14ac:dyDescent="0.25">
      <c r="A174" s="47" t="s">
        <v>11560</v>
      </c>
      <c r="B174" s="33">
        <f t="shared" si="4"/>
        <v>170</v>
      </c>
      <c r="C174" s="36" t="s">
        <v>10916</v>
      </c>
      <c r="D174" s="35" t="s">
        <v>11560</v>
      </c>
      <c r="E174" s="36" t="s">
        <v>11477</v>
      </c>
      <c r="F174" s="26" t="s">
        <v>11484</v>
      </c>
      <c r="G174" s="50" t="s">
        <v>15877</v>
      </c>
      <c r="H174" s="173">
        <v>1</v>
      </c>
      <c r="I174" s="38">
        <v>13300</v>
      </c>
      <c r="J174" s="38">
        <f t="shared" si="5"/>
        <v>6545.62</v>
      </c>
      <c r="K174" s="38">
        <v>6545.62</v>
      </c>
      <c r="L174" s="36" t="s">
        <v>11639</v>
      </c>
      <c r="M174" s="39" t="s">
        <v>11629</v>
      </c>
    </row>
    <row r="175" spans="1:13" outlineLevel="1" x14ac:dyDescent="0.25">
      <c r="A175" s="47" t="s">
        <v>10918</v>
      </c>
      <c r="B175" s="33">
        <f t="shared" si="4"/>
        <v>171</v>
      </c>
      <c r="C175" s="36" t="s">
        <v>10917</v>
      </c>
      <c r="D175" s="35" t="s">
        <v>10918</v>
      </c>
      <c r="E175" s="36" t="s">
        <v>11477</v>
      </c>
      <c r="F175" s="26" t="s">
        <v>11583</v>
      </c>
      <c r="G175" s="50" t="s">
        <v>15877</v>
      </c>
      <c r="H175" s="173">
        <v>1</v>
      </c>
      <c r="I175" s="38">
        <v>2459.9</v>
      </c>
      <c r="J175" s="38">
        <f t="shared" si="5"/>
        <v>726.39</v>
      </c>
      <c r="K175" s="38">
        <v>726.39</v>
      </c>
      <c r="L175" s="36" t="s">
        <v>11639</v>
      </c>
      <c r="M175" s="39" t="s">
        <v>11629</v>
      </c>
    </row>
    <row r="176" spans="1:13" outlineLevel="1" x14ac:dyDescent="0.25">
      <c r="A176" s="47" t="s">
        <v>10922</v>
      </c>
      <c r="B176" s="33">
        <f t="shared" si="4"/>
        <v>172</v>
      </c>
      <c r="C176" s="36" t="s">
        <v>10921</v>
      </c>
      <c r="D176" s="35" t="s">
        <v>10922</v>
      </c>
      <c r="E176" s="36" t="s">
        <v>11477</v>
      </c>
      <c r="F176" s="26" t="s">
        <v>11480</v>
      </c>
      <c r="G176" s="50" t="s">
        <v>15877</v>
      </c>
      <c r="H176" s="173">
        <v>1</v>
      </c>
      <c r="I176" s="38">
        <v>2432.7199999999998</v>
      </c>
      <c r="J176" s="38">
        <f t="shared" si="5"/>
        <v>1</v>
      </c>
      <c r="K176" s="38">
        <v>1</v>
      </c>
      <c r="L176" s="36" t="s">
        <v>11639</v>
      </c>
      <c r="M176" s="39" t="s">
        <v>11629</v>
      </c>
    </row>
    <row r="177" spans="1:14" outlineLevel="1" x14ac:dyDescent="0.25">
      <c r="A177" s="47" t="s">
        <v>10924</v>
      </c>
      <c r="B177" s="33">
        <f t="shared" si="4"/>
        <v>173</v>
      </c>
      <c r="C177" s="36" t="s">
        <v>10923</v>
      </c>
      <c r="D177" s="35" t="s">
        <v>10924</v>
      </c>
      <c r="E177" s="36" t="s">
        <v>11477</v>
      </c>
      <c r="F177" s="26" t="s">
        <v>11477</v>
      </c>
      <c r="G177" s="50" t="s">
        <v>15877</v>
      </c>
      <c r="H177" s="173">
        <v>1</v>
      </c>
      <c r="I177" s="42">
        <v>174.8</v>
      </c>
      <c r="J177" s="42">
        <f t="shared" si="5"/>
        <v>86.03</v>
      </c>
      <c r="K177" s="42">
        <v>86.03</v>
      </c>
      <c r="L177" s="36" t="s">
        <v>11639</v>
      </c>
      <c r="M177" s="39" t="s">
        <v>11629</v>
      </c>
    </row>
    <row r="178" spans="1:14" outlineLevel="1" x14ac:dyDescent="0.25">
      <c r="A178" s="47" t="s">
        <v>10925</v>
      </c>
      <c r="B178" s="33">
        <f t="shared" si="4"/>
        <v>174</v>
      </c>
      <c r="C178" s="40" t="s">
        <v>11697</v>
      </c>
      <c r="D178" s="35" t="s">
        <v>10925</v>
      </c>
      <c r="E178" s="36" t="s">
        <v>11477</v>
      </c>
      <c r="F178" s="26" t="s">
        <v>11477</v>
      </c>
      <c r="G178" s="50" t="s">
        <v>15877</v>
      </c>
      <c r="H178" s="173">
        <v>2</v>
      </c>
      <c r="I178" s="38">
        <v>10736</v>
      </c>
      <c r="J178" s="38">
        <f t="shared" si="5"/>
        <v>1585.125</v>
      </c>
      <c r="K178" s="38">
        <v>3170.25</v>
      </c>
      <c r="L178" s="36" t="s">
        <v>11639</v>
      </c>
      <c r="M178" s="39" t="s">
        <v>11629</v>
      </c>
    </row>
    <row r="179" spans="1:14" outlineLevel="1" x14ac:dyDescent="0.25">
      <c r="A179" s="47" t="s">
        <v>11559</v>
      </c>
      <c r="B179" s="33">
        <f t="shared" si="4"/>
        <v>175</v>
      </c>
      <c r="C179" s="36" t="s">
        <v>10926</v>
      </c>
      <c r="D179" s="35" t="s">
        <v>11559</v>
      </c>
      <c r="E179" s="36" t="s">
        <v>11477</v>
      </c>
      <c r="F179" s="26" t="s">
        <v>11477</v>
      </c>
      <c r="G179" s="50" t="s">
        <v>15877</v>
      </c>
      <c r="H179" s="173">
        <v>1</v>
      </c>
      <c r="I179" s="38">
        <v>2930</v>
      </c>
      <c r="J179" s="38">
        <f t="shared" si="5"/>
        <v>865.2</v>
      </c>
      <c r="K179" s="38">
        <v>865.2</v>
      </c>
      <c r="L179" s="36" t="s">
        <v>11639</v>
      </c>
      <c r="M179" s="39" t="s">
        <v>11629</v>
      </c>
    </row>
    <row r="180" spans="1:14" outlineLevel="1" x14ac:dyDescent="0.25">
      <c r="A180" s="47" t="s">
        <v>11512</v>
      </c>
      <c r="B180" s="33">
        <f t="shared" si="4"/>
        <v>176</v>
      </c>
      <c r="C180" s="36" t="s">
        <v>10928</v>
      </c>
      <c r="D180" s="35" t="s">
        <v>11512</v>
      </c>
      <c r="E180" s="36" t="s">
        <v>11477</v>
      </c>
      <c r="F180" s="26" t="s">
        <v>11477</v>
      </c>
      <c r="G180" s="50" t="s">
        <v>15877</v>
      </c>
      <c r="H180" s="173">
        <v>3</v>
      </c>
      <c r="I180" s="38">
        <v>12383</v>
      </c>
      <c r="J180" s="38">
        <f t="shared" si="5"/>
        <v>1218.8633333333335</v>
      </c>
      <c r="K180" s="38">
        <v>3656.59</v>
      </c>
      <c r="L180" s="36" t="s">
        <v>11639</v>
      </c>
      <c r="M180" s="39" t="s">
        <v>11629</v>
      </c>
    </row>
    <row r="181" spans="1:14" outlineLevel="1" x14ac:dyDescent="0.25">
      <c r="A181" s="47" t="s">
        <v>11511</v>
      </c>
      <c r="B181" s="33">
        <f t="shared" si="4"/>
        <v>177</v>
      </c>
      <c r="C181" s="36" t="s">
        <v>10929</v>
      </c>
      <c r="D181" s="35" t="s">
        <v>11511</v>
      </c>
      <c r="E181" s="36" t="s">
        <v>11477</v>
      </c>
      <c r="F181" s="26" t="s">
        <v>11477</v>
      </c>
      <c r="G181" s="50" t="s">
        <v>15877</v>
      </c>
      <c r="H181" s="173">
        <v>4</v>
      </c>
      <c r="I181" s="38">
        <f>24557.5/5*H181</f>
        <v>19646</v>
      </c>
      <c r="J181" s="38">
        <f t="shared" si="5"/>
        <v>1450.3219999999999</v>
      </c>
      <c r="K181" s="38">
        <f>7251.61/5*H181</f>
        <v>5801.2879999999996</v>
      </c>
      <c r="L181" s="36" t="s">
        <v>11639</v>
      </c>
      <c r="M181" s="39" t="s">
        <v>11629</v>
      </c>
    </row>
    <row r="182" spans="1:14" outlineLevel="1" x14ac:dyDescent="0.25">
      <c r="A182" s="47" t="s">
        <v>10931</v>
      </c>
      <c r="B182" s="33">
        <f t="shared" si="4"/>
        <v>178</v>
      </c>
      <c r="C182" s="36" t="s">
        <v>10930</v>
      </c>
      <c r="D182" s="35" t="s">
        <v>10931</v>
      </c>
      <c r="E182" s="36" t="s">
        <v>11477</v>
      </c>
      <c r="F182" s="26" t="s">
        <v>11480</v>
      </c>
      <c r="G182" s="50" t="s">
        <v>15877</v>
      </c>
      <c r="H182" s="173">
        <v>1</v>
      </c>
      <c r="I182" s="38">
        <v>19499</v>
      </c>
      <c r="J182" s="38">
        <f t="shared" si="5"/>
        <v>5757.88</v>
      </c>
      <c r="K182" s="38">
        <v>5757.88</v>
      </c>
      <c r="L182" s="36" t="s">
        <v>11639</v>
      </c>
      <c r="M182" s="39" t="s">
        <v>11629</v>
      </c>
    </row>
    <row r="183" spans="1:14" outlineLevel="1" x14ac:dyDescent="0.25">
      <c r="A183" s="47" t="s">
        <v>10933</v>
      </c>
      <c r="B183" s="33">
        <f t="shared" si="4"/>
        <v>179</v>
      </c>
      <c r="C183" s="36" t="s">
        <v>10932</v>
      </c>
      <c r="D183" s="35" t="s">
        <v>10933</v>
      </c>
      <c r="E183" s="36" t="s">
        <v>11477</v>
      </c>
      <c r="F183" s="26" t="s">
        <v>11480</v>
      </c>
      <c r="G183" s="50" t="s">
        <v>15877</v>
      </c>
      <c r="H183" s="173">
        <v>1</v>
      </c>
      <c r="I183" s="38">
        <v>7249</v>
      </c>
      <c r="J183" s="38">
        <f t="shared" si="5"/>
        <v>2140.5700000000002</v>
      </c>
      <c r="K183" s="38">
        <v>2140.5700000000002</v>
      </c>
      <c r="L183" s="36" t="s">
        <v>11639</v>
      </c>
      <c r="M183" s="39" t="s">
        <v>11629</v>
      </c>
    </row>
    <row r="184" spans="1:14" outlineLevel="1" x14ac:dyDescent="0.25">
      <c r="A184" s="47" t="s">
        <v>10934</v>
      </c>
      <c r="B184" s="33">
        <f t="shared" si="4"/>
        <v>180</v>
      </c>
      <c r="C184" s="40" t="s">
        <v>11698</v>
      </c>
      <c r="D184" s="35" t="s">
        <v>10934</v>
      </c>
      <c r="E184" s="36" t="s">
        <v>11477</v>
      </c>
      <c r="F184" s="26" t="s">
        <v>11477</v>
      </c>
      <c r="G184" s="50" t="s">
        <v>15877</v>
      </c>
      <c r="H184" s="173">
        <v>1</v>
      </c>
      <c r="I184" s="38">
        <v>20090</v>
      </c>
      <c r="J184" s="38">
        <f t="shared" si="5"/>
        <v>5932.4</v>
      </c>
      <c r="K184" s="38">
        <v>5932.4</v>
      </c>
      <c r="L184" s="36" t="s">
        <v>11639</v>
      </c>
      <c r="M184" s="39" t="s">
        <v>11629</v>
      </c>
    </row>
    <row r="185" spans="1:14" outlineLevel="1" x14ac:dyDescent="0.25">
      <c r="A185" s="47" t="s">
        <v>10947</v>
      </c>
      <c r="B185" s="33">
        <f t="shared" si="4"/>
        <v>181</v>
      </c>
      <c r="C185" s="40" t="s">
        <v>11699</v>
      </c>
      <c r="D185" s="35" t="s">
        <v>10947</v>
      </c>
      <c r="E185" s="36" t="s">
        <v>11477</v>
      </c>
      <c r="F185" s="26" t="s">
        <v>11476</v>
      </c>
      <c r="G185" s="50" t="s">
        <v>15877</v>
      </c>
      <c r="H185" s="173">
        <v>1</v>
      </c>
      <c r="I185" s="42">
        <v>668.39</v>
      </c>
      <c r="J185" s="42">
        <f t="shared" si="5"/>
        <v>328.95</v>
      </c>
      <c r="K185" s="42">
        <v>328.95</v>
      </c>
      <c r="L185" s="36" t="s">
        <v>11639</v>
      </c>
      <c r="M185" s="39" t="s">
        <v>11629</v>
      </c>
    </row>
    <row r="186" spans="1:14" outlineLevel="1" x14ac:dyDescent="0.25">
      <c r="A186" s="47" t="s">
        <v>11557</v>
      </c>
      <c r="B186" s="33">
        <f t="shared" si="4"/>
        <v>182</v>
      </c>
      <c r="C186" s="40" t="s">
        <v>11700</v>
      </c>
      <c r="D186" s="35" t="s">
        <v>11557</v>
      </c>
      <c r="E186" s="36" t="s">
        <v>11477</v>
      </c>
      <c r="F186" s="26" t="s">
        <v>11477</v>
      </c>
      <c r="G186" s="50" t="s">
        <v>15877</v>
      </c>
      <c r="H186" s="173">
        <v>1</v>
      </c>
      <c r="I186" s="38">
        <v>11666</v>
      </c>
      <c r="J186" s="38">
        <f t="shared" si="5"/>
        <v>3444.87</v>
      </c>
      <c r="K186" s="38">
        <v>3444.87</v>
      </c>
      <c r="L186" s="36" t="s">
        <v>11639</v>
      </c>
      <c r="M186" s="39" t="s">
        <v>11629</v>
      </c>
    </row>
    <row r="187" spans="1:14" ht="25.5" outlineLevel="1" x14ac:dyDescent="0.25">
      <c r="A187" s="47" t="s">
        <v>11508</v>
      </c>
      <c r="B187" s="33">
        <f t="shared" si="4"/>
        <v>183</v>
      </c>
      <c r="C187" s="40" t="s">
        <v>11701</v>
      </c>
      <c r="D187" s="35" t="s">
        <v>11508</v>
      </c>
      <c r="E187" s="36" t="s">
        <v>11477</v>
      </c>
      <c r="F187" s="26" t="s">
        <v>11477</v>
      </c>
      <c r="G187" s="50" t="s">
        <v>15877</v>
      </c>
      <c r="H187" s="173">
        <v>2</v>
      </c>
      <c r="I187" s="38">
        <v>11862</v>
      </c>
      <c r="J187" s="38">
        <f t="shared" si="5"/>
        <v>1751.37</v>
      </c>
      <c r="K187" s="38">
        <v>3502.74</v>
      </c>
      <c r="L187" s="36" t="s">
        <v>11639</v>
      </c>
      <c r="M187" s="39" t="s">
        <v>11629</v>
      </c>
    </row>
    <row r="188" spans="1:14" ht="38.25" outlineLevel="1" x14ac:dyDescent="0.25">
      <c r="A188" s="47" t="s">
        <v>10964</v>
      </c>
      <c r="B188" s="33">
        <f t="shared" si="4"/>
        <v>184</v>
      </c>
      <c r="C188" s="40" t="s">
        <v>11702</v>
      </c>
      <c r="D188" s="35" t="s">
        <v>10964</v>
      </c>
      <c r="E188" s="36" t="s">
        <v>11477</v>
      </c>
      <c r="F188" s="26" t="s">
        <v>11476</v>
      </c>
      <c r="G188" s="50" t="s">
        <v>15877</v>
      </c>
      <c r="H188" s="173">
        <v>1</v>
      </c>
      <c r="I188" s="38">
        <v>20732.14</v>
      </c>
      <c r="J188" s="38">
        <f t="shared" si="5"/>
        <v>6122.02</v>
      </c>
      <c r="K188" s="38">
        <v>6122.02</v>
      </c>
      <c r="L188" s="36" t="s">
        <v>11639</v>
      </c>
      <c r="M188" s="39" t="s">
        <v>11629</v>
      </c>
    </row>
    <row r="189" spans="1:14" outlineLevel="1" x14ac:dyDescent="0.25">
      <c r="A189" s="47" t="s">
        <v>11475</v>
      </c>
      <c r="B189" s="33">
        <f t="shared" si="4"/>
        <v>185</v>
      </c>
      <c r="C189" s="36" t="s">
        <v>11474</v>
      </c>
      <c r="D189" s="35" t="s">
        <v>11475</v>
      </c>
      <c r="E189" s="36" t="s">
        <v>11477</v>
      </c>
      <c r="F189" s="26" t="s">
        <v>11481</v>
      </c>
      <c r="G189" s="50" t="s">
        <v>15877</v>
      </c>
      <c r="H189" s="173">
        <v>1</v>
      </c>
      <c r="I189" s="38">
        <v>20600</v>
      </c>
      <c r="J189" s="38">
        <f t="shared" si="5"/>
        <v>6083</v>
      </c>
      <c r="K189" s="38">
        <v>6083</v>
      </c>
      <c r="L189" s="36" t="s">
        <v>11639</v>
      </c>
      <c r="M189" s="39" t="s">
        <v>11629</v>
      </c>
      <c r="N189" s="179"/>
    </row>
    <row r="190" spans="1:14" outlineLevel="1" x14ac:dyDescent="0.25">
      <c r="A190" s="47" t="s">
        <v>11556</v>
      </c>
      <c r="B190" s="33">
        <f t="shared" si="4"/>
        <v>186</v>
      </c>
      <c r="C190" s="36" t="s">
        <v>10965</v>
      </c>
      <c r="D190" s="35" t="s">
        <v>11556</v>
      </c>
      <c r="E190" s="36" t="s">
        <v>11477</v>
      </c>
      <c r="F190" s="26" t="s">
        <v>11477</v>
      </c>
      <c r="G190" s="50" t="s">
        <v>15877</v>
      </c>
      <c r="H190" s="173">
        <v>1</v>
      </c>
      <c r="I190" s="38">
        <v>14800</v>
      </c>
      <c r="J190" s="38">
        <f t="shared" si="5"/>
        <v>4370.3100000000004</v>
      </c>
      <c r="K190" s="38">
        <v>4370.3100000000004</v>
      </c>
      <c r="L190" s="36" t="s">
        <v>11639</v>
      </c>
      <c r="M190" s="39" t="s">
        <v>11629</v>
      </c>
    </row>
    <row r="191" spans="1:14" outlineLevel="1" x14ac:dyDescent="0.25">
      <c r="A191" s="47" t="s">
        <v>10966</v>
      </c>
      <c r="B191" s="33">
        <f t="shared" si="4"/>
        <v>187</v>
      </c>
      <c r="C191" s="40" t="s">
        <v>11703</v>
      </c>
      <c r="D191" s="35" t="s">
        <v>10966</v>
      </c>
      <c r="E191" s="36" t="s">
        <v>11477</v>
      </c>
      <c r="F191" s="26" t="s">
        <v>11477</v>
      </c>
      <c r="G191" s="50" t="s">
        <v>15877</v>
      </c>
      <c r="H191" s="173">
        <v>13</v>
      </c>
      <c r="I191" s="38">
        <v>74504.899999999994</v>
      </c>
      <c r="J191" s="38">
        <f t="shared" si="5"/>
        <v>1692.3569230769231</v>
      </c>
      <c r="K191" s="38">
        <v>22000.639999999999</v>
      </c>
      <c r="L191" s="36" t="s">
        <v>11639</v>
      </c>
      <c r="M191" s="39" t="s">
        <v>11629</v>
      </c>
    </row>
    <row r="192" spans="1:14" ht="51" outlineLevel="1" x14ac:dyDescent="0.25">
      <c r="A192" s="47" t="s">
        <v>10705</v>
      </c>
      <c r="B192" s="33">
        <f t="shared" si="4"/>
        <v>188</v>
      </c>
      <c r="C192" s="40" t="s">
        <v>11704</v>
      </c>
      <c r="D192" s="35" t="s">
        <v>10705</v>
      </c>
      <c r="E192" s="36" t="s">
        <v>11477</v>
      </c>
      <c r="F192" s="26" t="s">
        <v>11619</v>
      </c>
      <c r="G192" s="50" t="s">
        <v>15877</v>
      </c>
      <c r="H192" s="173">
        <v>1</v>
      </c>
      <c r="I192" s="38">
        <v>17190</v>
      </c>
      <c r="J192" s="38">
        <f t="shared" si="5"/>
        <v>5076.0600000000004</v>
      </c>
      <c r="K192" s="38">
        <v>5076.0600000000004</v>
      </c>
      <c r="L192" s="36" t="s">
        <v>11639</v>
      </c>
      <c r="M192" s="39" t="s">
        <v>11629</v>
      </c>
    </row>
    <row r="193" spans="1:13" outlineLevel="1" x14ac:dyDescent="0.25">
      <c r="A193" s="47" t="s">
        <v>10968</v>
      </c>
      <c r="B193" s="33">
        <f t="shared" si="4"/>
        <v>189</v>
      </c>
      <c r="C193" s="36" t="s">
        <v>10967</v>
      </c>
      <c r="D193" s="35" t="s">
        <v>10968</v>
      </c>
      <c r="E193" s="36" t="s">
        <v>11477</v>
      </c>
      <c r="F193" s="26" t="s">
        <v>11477</v>
      </c>
      <c r="G193" s="50" t="s">
        <v>15877</v>
      </c>
      <c r="H193" s="173">
        <v>1</v>
      </c>
      <c r="I193" s="38">
        <v>6500</v>
      </c>
      <c r="J193" s="38">
        <f t="shared" si="5"/>
        <v>1919.39</v>
      </c>
      <c r="K193" s="38">
        <v>1919.39</v>
      </c>
      <c r="L193" s="36" t="s">
        <v>11639</v>
      </c>
      <c r="M193" s="39" t="s">
        <v>11629</v>
      </c>
    </row>
    <row r="194" spans="1:13" outlineLevel="1" x14ac:dyDescent="0.25">
      <c r="A194" s="47" t="s">
        <v>10969</v>
      </c>
      <c r="B194" s="33">
        <f t="shared" si="4"/>
        <v>190</v>
      </c>
      <c r="C194" s="40" t="s">
        <v>11705</v>
      </c>
      <c r="D194" s="35" t="s">
        <v>10969</v>
      </c>
      <c r="E194" s="36" t="s">
        <v>11477</v>
      </c>
      <c r="F194" s="26" t="s">
        <v>11477</v>
      </c>
      <c r="G194" s="50" t="s">
        <v>15877</v>
      </c>
      <c r="H194" s="173">
        <v>2</v>
      </c>
      <c r="I194" s="38">
        <v>12350</v>
      </c>
      <c r="J194" s="38">
        <f t="shared" si="5"/>
        <v>1823.425</v>
      </c>
      <c r="K194" s="38">
        <v>3646.85</v>
      </c>
      <c r="L194" s="36" t="s">
        <v>11639</v>
      </c>
      <c r="M194" s="39" t="s">
        <v>11629</v>
      </c>
    </row>
    <row r="195" spans="1:13" ht="25.5" outlineLevel="1" x14ac:dyDescent="0.25">
      <c r="A195" s="47" t="s">
        <v>10970</v>
      </c>
      <c r="B195" s="33">
        <f t="shared" si="4"/>
        <v>191</v>
      </c>
      <c r="C195" s="36" t="s">
        <v>11644</v>
      </c>
      <c r="D195" s="35" t="s">
        <v>10970</v>
      </c>
      <c r="E195" s="36" t="s">
        <v>11477</v>
      </c>
      <c r="F195" s="26" t="s">
        <v>11477</v>
      </c>
      <c r="G195" s="50" t="s">
        <v>15877</v>
      </c>
      <c r="H195" s="173">
        <v>1</v>
      </c>
      <c r="I195" s="38">
        <v>9590</v>
      </c>
      <c r="J195" s="38">
        <f t="shared" si="5"/>
        <v>2831.84</v>
      </c>
      <c r="K195" s="38">
        <v>2831.84</v>
      </c>
      <c r="L195" s="36" t="s">
        <v>11639</v>
      </c>
      <c r="M195" s="39" t="s">
        <v>11629</v>
      </c>
    </row>
    <row r="196" spans="1:13" outlineLevel="1" x14ac:dyDescent="0.25">
      <c r="A196" s="47" t="s">
        <v>10716</v>
      </c>
      <c r="B196" s="33">
        <f t="shared" si="4"/>
        <v>192</v>
      </c>
      <c r="C196" s="36" t="s">
        <v>10971</v>
      </c>
      <c r="D196" s="35" t="s">
        <v>10716</v>
      </c>
      <c r="E196" s="36" t="s">
        <v>11477</v>
      </c>
      <c r="F196" s="26" t="s">
        <v>11619</v>
      </c>
      <c r="G196" s="50" t="s">
        <v>15877</v>
      </c>
      <c r="H196" s="173">
        <v>2</v>
      </c>
      <c r="I196" s="42">
        <v>523.12</v>
      </c>
      <c r="J196" s="42">
        <f t="shared" si="5"/>
        <v>77.234999999999999</v>
      </c>
      <c r="K196" s="42">
        <v>154.47</v>
      </c>
      <c r="L196" s="36" t="s">
        <v>11639</v>
      </c>
      <c r="M196" s="39" t="s">
        <v>11629</v>
      </c>
    </row>
    <row r="197" spans="1:13" outlineLevel="1" x14ac:dyDescent="0.25">
      <c r="A197" s="47" t="s">
        <v>10974</v>
      </c>
      <c r="B197" s="33">
        <f t="shared" si="4"/>
        <v>193</v>
      </c>
      <c r="C197" s="36" t="s">
        <v>10973</v>
      </c>
      <c r="D197" s="35" t="s">
        <v>10974</v>
      </c>
      <c r="E197" s="36" t="s">
        <v>11477</v>
      </c>
      <c r="F197" s="26" t="s">
        <v>11480</v>
      </c>
      <c r="G197" s="50" t="s">
        <v>15877</v>
      </c>
      <c r="H197" s="173">
        <v>2</v>
      </c>
      <c r="I197" s="38">
        <v>5660</v>
      </c>
      <c r="J197" s="38">
        <f t="shared" si="5"/>
        <v>835.67499999999995</v>
      </c>
      <c r="K197" s="38">
        <v>1671.35</v>
      </c>
      <c r="L197" s="36" t="s">
        <v>11639</v>
      </c>
      <c r="M197" s="39" t="s">
        <v>11629</v>
      </c>
    </row>
    <row r="198" spans="1:13" outlineLevel="1" x14ac:dyDescent="0.25">
      <c r="A198" s="47" t="s">
        <v>10976</v>
      </c>
      <c r="B198" s="33">
        <f t="shared" ref="B198:B261" si="6">B197+1</f>
        <v>194</v>
      </c>
      <c r="C198" s="36" t="s">
        <v>10975</v>
      </c>
      <c r="D198" s="35" t="s">
        <v>10976</v>
      </c>
      <c r="E198" s="36" t="s">
        <v>11477</v>
      </c>
      <c r="F198" s="26" t="s">
        <v>11477</v>
      </c>
      <c r="G198" s="50" t="s">
        <v>15877</v>
      </c>
      <c r="H198" s="173">
        <v>2</v>
      </c>
      <c r="I198" s="38">
        <v>8235.59</v>
      </c>
      <c r="J198" s="38">
        <f t="shared" ref="J198:J261" si="7">K198/H198</f>
        <v>2026.58</v>
      </c>
      <c r="K198" s="38">
        <v>4053.16</v>
      </c>
      <c r="L198" s="36" t="s">
        <v>11639</v>
      </c>
      <c r="M198" s="39" t="s">
        <v>11629</v>
      </c>
    </row>
    <row r="199" spans="1:13" outlineLevel="1" x14ac:dyDescent="0.25">
      <c r="A199" s="47" t="s">
        <v>10978</v>
      </c>
      <c r="B199" s="33">
        <f t="shared" si="6"/>
        <v>195</v>
      </c>
      <c r="C199" s="36" t="s">
        <v>10977</v>
      </c>
      <c r="D199" s="35" t="s">
        <v>10978</v>
      </c>
      <c r="E199" s="36" t="s">
        <v>11477</v>
      </c>
      <c r="F199" s="26" t="s">
        <v>11477</v>
      </c>
      <c r="G199" s="50" t="s">
        <v>15880</v>
      </c>
      <c r="H199" s="173">
        <v>1</v>
      </c>
      <c r="I199" s="38">
        <v>1132.1500000000001</v>
      </c>
      <c r="J199" s="38">
        <f t="shared" si="7"/>
        <v>557.19000000000005</v>
      </c>
      <c r="K199" s="38">
        <v>557.19000000000005</v>
      </c>
      <c r="L199" s="36" t="s">
        <v>11639</v>
      </c>
      <c r="M199" s="39" t="s">
        <v>11629</v>
      </c>
    </row>
    <row r="200" spans="1:13" outlineLevel="1" x14ac:dyDescent="0.25">
      <c r="A200" s="47" t="s">
        <v>10980</v>
      </c>
      <c r="B200" s="33">
        <f t="shared" si="6"/>
        <v>196</v>
      </c>
      <c r="C200" s="36" t="s">
        <v>10979</v>
      </c>
      <c r="D200" s="35" t="s">
        <v>10980</v>
      </c>
      <c r="E200" s="36" t="s">
        <v>11477</v>
      </c>
      <c r="F200" s="26" t="s">
        <v>11477</v>
      </c>
      <c r="G200" s="50" t="s">
        <v>15877</v>
      </c>
      <c r="H200" s="173">
        <v>4</v>
      </c>
      <c r="I200" s="38">
        <v>13598.92</v>
      </c>
      <c r="J200" s="38">
        <f t="shared" si="7"/>
        <v>1673.1824999999999</v>
      </c>
      <c r="K200" s="38">
        <v>6692.73</v>
      </c>
      <c r="L200" s="36" t="s">
        <v>11639</v>
      </c>
      <c r="M200" s="39" t="s">
        <v>11629</v>
      </c>
    </row>
    <row r="201" spans="1:13" outlineLevel="1" x14ac:dyDescent="0.25">
      <c r="A201" s="47" t="s">
        <v>10982</v>
      </c>
      <c r="B201" s="33">
        <f t="shared" si="6"/>
        <v>197</v>
      </c>
      <c r="C201" s="36" t="s">
        <v>10981</v>
      </c>
      <c r="D201" s="35" t="s">
        <v>10982</v>
      </c>
      <c r="E201" s="36" t="s">
        <v>11477</v>
      </c>
      <c r="F201" s="26" t="s">
        <v>11477</v>
      </c>
      <c r="G201" s="50" t="s">
        <v>15880</v>
      </c>
      <c r="H201" s="173">
        <v>1</v>
      </c>
      <c r="I201" s="38">
        <v>8682.1</v>
      </c>
      <c r="J201" s="38">
        <f t="shared" si="7"/>
        <v>4272.91</v>
      </c>
      <c r="K201" s="38">
        <v>4272.91</v>
      </c>
      <c r="L201" s="36" t="s">
        <v>11639</v>
      </c>
      <c r="M201" s="39" t="s">
        <v>11629</v>
      </c>
    </row>
    <row r="202" spans="1:13" outlineLevel="1" x14ac:dyDescent="0.25">
      <c r="A202" s="47" t="s">
        <v>10984</v>
      </c>
      <c r="B202" s="33">
        <f t="shared" si="6"/>
        <v>198</v>
      </c>
      <c r="C202" s="36" t="s">
        <v>10983</v>
      </c>
      <c r="D202" s="35" t="s">
        <v>10984</v>
      </c>
      <c r="E202" s="36" t="s">
        <v>11477</v>
      </c>
      <c r="F202" s="26" t="s">
        <v>11477</v>
      </c>
      <c r="G202" s="50" t="s">
        <v>15877</v>
      </c>
      <c r="H202" s="173">
        <v>1</v>
      </c>
      <c r="I202" s="38">
        <v>3000</v>
      </c>
      <c r="J202" s="38">
        <f t="shared" si="7"/>
        <v>1476.46</v>
      </c>
      <c r="K202" s="38">
        <v>1476.46</v>
      </c>
      <c r="L202" s="36" t="s">
        <v>11639</v>
      </c>
      <c r="M202" s="39" t="s">
        <v>11629</v>
      </c>
    </row>
    <row r="203" spans="1:13" outlineLevel="1" x14ac:dyDescent="0.25">
      <c r="A203" s="47" t="s">
        <v>10986</v>
      </c>
      <c r="B203" s="33">
        <f t="shared" si="6"/>
        <v>199</v>
      </c>
      <c r="C203" s="36" t="s">
        <v>10985</v>
      </c>
      <c r="D203" s="35" t="s">
        <v>10986</v>
      </c>
      <c r="E203" s="36" t="s">
        <v>11477</v>
      </c>
      <c r="F203" s="26" t="s">
        <v>11480</v>
      </c>
      <c r="G203" s="50" t="s">
        <v>15877</v>
      </c>
      <c r="H203" s="173">
        <v>6</v>
      </c>
      <c r="I203" s="42">
        <v>756</v>
      </c>
      <c r="J203" s="42">
        <f t="shared" si="7"/>
        <v>0.16666666666666666</v>
      </c>
      <c r="K203" s="42">
        <v>1</v>
      </c>
      <c r="L203" s="36" t="s">
        <v>11639</v>
      </c>
      <c r="M203" s="39" t="s">
        <v>11629</v>
      </c>
    </row>
    <row r="204" spans="1:13" ht="25.5" outlineLevel="1" x14ac:dyDescent="0.25">
      <c r="A204" s="47" t="s">
        <v>11555</v>
      </c>
      <c r="B204" s="33">
        <f t="shared" si="6"/>
        <v>200</v>
      </c>
      <c r="C204" s="36" t="s">
        <v>10987</v>
      </c>
      <c r="D204" s="35" t="s">
        <v>11555</v>
      </c>
      <c r="E204" s="36" t="s">
        <v>11477</v>
      </c>
      <c r="F204" s="26" t="s">
        <v>11477</v>
      </c>
      <c r="G204" s="50" t="s">
        <v>15880</v>
      </c>
      <c r="H204" s="173">
        <v>1</v>
      </c>
      <c r="I204" s="38">
        <v>2077</v>
      </c>
      <c r="J204" s="38">
        <f t="shared" si="7"/>
        <v>1022.2</v>
      </c>
      <c r="K204" s="38">
        <v>1022.2</v>
      </c>
      <c r="L204" s="36" t="s">
        <v>11639</v>
      </c>
      <c r="M204" s="39" t="s">
        <v>11629</v>
      </c>
    </row>
    <row r="205" spans="1:13" ht="25.5" outlineLevel="1" x14ac:dyDescent="0.25">
      <c r="A205" s="47" t="s">
        <v>10988</v>
      </c>
      <c r="B205" s="33">
        <f t="shared" si="6"/>
        <v>201</v>
      </c>
      <c r="C205" s="40" t="s">
        <v>11706</v>
      </c>
      <c r="D205" s="35" t="s">
        <v>10988</v>
      </c>
      <c r="E205" s="36" t="s">
        <v>11477</v>
      </c>
      <c r="F205" s="26" t="s">
        <v>11477</v>
      </c>
      <c r="G205" s="50" t="s">
        <v>15880</v>
      </c>
      <c r="H205" s="173">
        <v>1</v>
      </c>
      <c r="I205" s="38">
        <v>4347.75</v>
      </c>
      <c r="J205" s="38">
        <f t="shared" si="7"/>
        <v>2139.75</v>
      </c>
      <c r="K205" s="38">
        <v>2139.75</v>
      </c>
      <c r="L205" s="36" t="s">
        <v>11639</v>
      </c>
      <c r="M205" s="39" t="s">
        <v>11629</v>
      </c>
    </row>
    <row r="206" spans="1:13" outlineLevel="1" x14ac:dyDescent="0.25">
      <c r="A206" s="47" t="s">
        <v>8074</v>
      </c>
      <c r="B206" s="33">
        <f t="shared" si="6"/>
        <v>202</v>
      </c>
      <c r="C206" s="36" t="s">
        <v>8073</v>
      </c>
      <c r="D206" s="35" t="s">
        <v>8074</v>
      </c>
      <c r="E206" s="36" t="s">
        <v>11477</v>
      </c>
      <c r="F206" s="26" t="s">
        <v>11477</v>
      </c>
      <c r="G206" s="50" t="s">
        <v>15880</v>
      </c>
      <c r="H206" s="173">
        <v>2</v>
      </c>
      <c r="I206" s="38">
        <v>2637.81</v>
      </c>
      <c r="J206" s="38">
        <f t="shared" si="7"/>
        <v>649.1</v>
      </c>
      <c r="K206" s="38">
        <v>1298.2</v>
      </c>
      <c r="L206" s="36" t="s">
        <v>11639</v>
      </c>
      <c r="M206" s="39" t="s">
        <v>11629</v>
      </c>
    </row>
    <row r="207" spans="1:13" ht="25.5" outlineLevel="1" x14ac:dyDescent="0.25">
      <c r="A207" s="47" t="s">
        <v>8075</v>
      </c>
      <c r="B207" s="33">
        <f t="shared" si="6"/>
        <v>203</v>
      </c>
      <c r="C207" s="40" t="s">
        <v>11707</v>
      </c>
      <c r="D207" s="35" t="s">
        <v>8075</v>
      </c>
      <c r="E207" s="36" t="s">
        <v>11477</v>
      </c>
      <c r="F207" s="26" t="s">
        <v>11477</v>
      </c>
      <c r="G207" s="50" t="s">
        <v>15877</v>
      </c>
      <c r="H207" s="173">
        <v>1</v>
      </c>
      <c r="I207" s="38">
        <v>5859.6</v>
      </c>
      <c r="J207" s="38">
        <f t="shared" si="7"/>
        <v>2883.81</v>
      </c>
      <c r="K207" s="38">
        <v>2883.81</v>
      </c>
      <c r="L207" s="36" t="s">
        <v>11639</v>
      </c>
      <c r="M207" s="39" t="s">
        <v>11629</v>
      </c>
    </row>
    <row r="208" spans="1:13" outlineLevel="1" x14ac:dyDescent="0.25">
      <c r="A208" s="47" t="s">
        <v>10990</v>
      </c>
      <c r="B208" s="33">
        <f t="shared" si="6"/>
        <v>204</v>
      </c>
      <c r="C208" s="36" t="s">
        <v>10989</v>
      </c>
      <c r="D208" s="35" t="s">
        <v>10990</v>
      </c>
      <c r="E208" s="36" t="s">
        <v>11477</v>
      </c>
      <c r="F208" s="26" t="s">
        <v>11477</v>
      </c>
      <c r="G208" s="50" t="s">
        <v>15877</v>
      </c>
      <c r="H208" s="173">
        <v>1</v>
      </c>
      <c r="I208" s="42">
        <v>548.57000000000005</v>
      </c>
      <c r="J208" s="42">
        <f t="shared" si="7"/>
        <v>269.98</v>
      </c>
      <c r="K208" s="42">
        <v>269.98</v>
      </c>
      <c r="L208" s="36" t="s">
        <v>11639</v>
      </c>
      <c r="M208" s="39" t="s">
        <v>11629</v>
      </c>
    </row>
    <row r="209" spans="1:13" outlineLevel="1" x14ac:dyDescent="0.25">
      <c r="A209" s="47" t="s">
        <v>10991</v>
      </c>
      <c r="B209" s="33">
        <f t="shared" si="6"/>
        <v>205</v>
      </c>
      <c r="C209" s="40" t="s">
        <v>11708</v>
      </c>
      <c r="D209" s="35" t="s">
        <v>10991</v>
      </c>
      <c r="E209" s="36" t="s">
        <v>11477</v>
      </c>
      <c r="F209" s="26" t="s">
        <v>11477</v>
      </c>
      <c r="G209" s="50" t="s">
        <v>15878</v>
      </c>
      <c r="H209" s="173">
        <v>1</v>
      </c>
      <c r="I209" s="38">
        <v>15000</v>
      </c>
      <c r="J209" s="38">
        <f t="shared" si="7"/>
        <v>7382.28</v>
      </c>
      <c r="K209" s="38">
        <v>7382.28</v>
      </c>
      <c r="L209" s="36" t="s">
        <v>11639</v>
      </c>
      <c r="M209" s="39" t="s">
        <v>11629</v>
      </c>
    </row>
    <row r="210" spans="1:13" outlineLevel="1" x14ac:dyDescent="0.25">
      <c r="A210" s="47" t="s">
        <v>10993</v>
      </c>
      <c r="B210" s="33">
        <f t="shared" si="6"/>
        <v>206</v>
      </c>
      <c r="C210" s="36" t="s">
        <v>10992</v>
      </c>
      <c r="D210" s="35" t="s">
        <v>10993</v>
      </c>
      <c r="E210" s="36" t="s">
        <v>11477</v>
      </c>
      <c r="F210" s="26" t="s">
        <v>11477</v>
      </c>
      <c r="G210" s="50" t="s">
        <v>15877</v>
      </c>
      <c r="H210" s="173">
        <v>2</v>
      </c>
      <c r="I210" s="38">
        <v>18281.599999999999</v>
      </c>
      <c r="J210" s="38">
        <f t="shared" si="7"/>
        <v>4498.665</v>
      </c>
      <c r="K210" s="38">
        <v>8997.33</v>
      </c>
      <c r="L210" s="36" t="s">
        <v>11639</v>
      </c>
      <c r="M210" s="39" t="s">
        <v>11629</v>
      </c>
    </row>
    <row r="211" spans="1:13" outlineLevel="1" x14ac:dyDescent="0.25">
      <c r="A211" s="47" t="s">
        <v>10995</v>
      </c>
      <c r="B211" s="33">
        <f t="shared" si="6"/>
        <v>207</v>
      </c>
      <c r="C211" s="36" t="s">
        <v>10994</v>
      </c>
      <c r="D211" s="35" t="s">
        <v>10995</v>
      </c>
      <c r="E211" s="36" t="s">
        <v>11477</v>
      </c>
      <c r="F211" s="26" t="s">
        <v>11477</v>
      </c>
      <c r="G211" s="50" t="s">
        <v>15877</v>
      </c>
      <c r="H211" s="173">
        <v>3</v>
      </c>
      <c r="I211" s="38">
        <v>4980</v>
      </c>
      <c r="J211" s="38">
        <f t="shared" si="7"/>
        <v>816.97333333333336</v>
      </c>
      <c r="K211" s="38">
        <v>2450.92</v>
      </c>
      <c r="L211" s="36" t="s">
        <v>11639</v>
      </c>
      <c r="M211" s="39" t="s">
        <v>11629</v>
      </c>
    </row>
    <row r="212" spans="1:13" ht="25.5" outlineLevel="1" x14ac:dyDescent="0.25">
      <c r="A212" s="47" t="s">
        <v>10997</v>
      </c>
      <c r="B212" s="33">
        <f t="shared" si="6"/>
        <v>208</v>
      </c>
      <c r="C212" s="36" t="s">
        <v>10996</v>
      </c>
      <c r="D212" s="35" t="s">
        <v>10997</v>
      </c>
      <c r="E212" s="36" t="s">
        <v>11477</v>
      </c>
      <c r="F212" s="26" t="s">
        <v>11477</v>
      </c>
      <c r="G212" s="50" t="s">
        <v>15877</v>
      </c>
      <c r="H212" s="173">
        <v>1</v>
      </c>
      <c r="I212" s="38">
        <v>4243</v>
      </c>
      <c r="J212" s="38">
        <f t="shared" si="7"/>
        <v>2088.1999999999998</v>
      </c>
      <c r="K212" s="38">
        <v>2088.1999999999998</v>
      </c>
      <c r="L212" s="36" t="s">
        <v>11639</v>
      </c>
      <c r="M212" s="39" t="s">
        <v>11629</v>
      </c>
    </row>
    <row r="213" spans="1:13" outlineLevel="1" x14ac:dyDescent="0.25">
      <c r="A213" s="47" t="s">
        <v>10998</v>
      </c>
      <c r="B213" s="33">
        <f t="shared" si="6"/>
        <v>209</v>
      </c>
      <c r="C213" s="40" t="s">
        <v>11709</v>
      </c>
      <c r="D213" s="35" t="s">
        <v>10998</v>
      </c>
      <c r="E213" s="36" t="s">
        <v>11477</v>
      </c>
      <c r="F213" s="26" t="s">
        <v>11477</v>
      </c>
      <c r="G213" s="50" t="s">
        <v>15877</v>
      </c>
      <c r="H213" s="173">
        <v>1</v>
      </c>
      <c r="I213" s="38">
        <v>12461.15</v>
      </c>
      <c r="J213" s="38">
        <f t="shared" si="7"/>
        <v>6132.78</v>
      </c>
      <c r="K213" s="38">
        <v>6132.78</v>
      </c>
      <c r="L213" s="36" t="s">
        <v>11639</v>
      </c>
      <c r="M213" s="39" t="s">
        <v>11629</v>
      </c>
    </row>
    <row r="214" spans="1:13" outlineLevel="1" x14ac:dyDescent="0.25">
      <c r="A214" s="47" t="s">
        <v>11000</v>
      </c>
      <c r="B214" s="33">
        <f t="shared" si="6"/>
        <v>210</v>
      </c>
      <c r="C214" s="36" t="s">
        <v>10999</v>
      </c>
      <c r="D214" s="35" t="s">
        <v>11000</v>
      </c>
      <c r="E214" s="36" t="s">
        <v>11477</v>
      </c>
      <c r="F214" s="26" t="s">
        <v>11480</v>
      </c>
      <c r="G214" s="50" t="s">
        <v>15877</v>
      </c>
      <c r="H214" s="173">
        <v>1</v>
      </c>
      <c r="I214" s="42">
        <v>109</v>
      </c>
      <c r="J214" s="42">
        <f t="shared" si="7"/>
        <v>1</v>
      </c>
      <c r="K214" s="42">
        <v>1</v>
      </c>
      <c r="L214" s="36" t="s">
        <v>11639</v>
      </c>
      <c r="M214" s="39" t="s">
        <v>11629</v>
      </c>
    </row>
    <row r="215" spans="1:13" ht="25.5" outlineLevel="1" x14ac:dyDescent="0.25">
      <c r="A215" s="47" t="s">
        <v>11001</v>
      </c>
      <c r="B215" s="33">
        <f t="shared" si="6"/>
        <v>211</v>
      </c>
      <c r="C215" s="40" t="s">
        <v>11710</v>
      </c>
      <c r="D215" s="35" t="s">
        <v>11001</v>
      </c>
      <c r="E215" s="36" t="s">
        <v>11477</v>
      </c>
      <c r="F215" s="26" t="s">
        <v>11477</v>
      </c>
      <c r="G215" s="50" t="s">
        <v>15877</v>
      </c>
      <c r="H215" s="173">
        <v>1</v>
      </c>
      <c r="I215" s="38">
        <v>4390.8999999999996</v>
      </c>
      <c r="J215" s="38">
        <f t="shared" si="7"/>
        <v>2160.9899999999998</v>
      </c>
      <c r="K215" s="38">
        <v>2160.9899999999998</v>
      </c>
      <c r="L215" s="36" t="s">
        <v>11639</v>
      </c>
      <c r="M215" s="39" t="s">
        <v>11629</v>
      </c>
    </row>
    <row r="216" spans="1:13" outlineLevel="1" x14ac:dyDescent="0.25">
      <c r="A216" s="47" t="s">
        <v>11003</v>
      </c>
      <c r="B216" s="33">
        <f t="shared" si="6"/>
        <v>212</v>
      </c>
      <c r="C216" s="36" t="s">
        <v>11002</v>
      </c>
      <c r="D216" s="35" t="s">
        <v>11003</v>
      </c>
      <c r="E216" s="36" t="s">
        <v>11477</v>
      </c>
      <c r="F216" s="26" t="s">
        <v>11477</v>
      </c>
      <c r="G216" s="50" t="s">
        <v>15877</v>
      </c>
      <c r="H216" s="173">
        <v>1</v>
      </c>
      <c r="I216" s="42">
        <v>426.55</v>
      </c>
      <c r="J216" s="42">
        <f t="shared" si="7"/>
        <v>209.93</v>
      </c>
      <c r="K216" s="42">
        <v>209.93</v>
      </c>
      <c r="L216" s="36" t="s">
        <v>11639</v>
      </c>
      <c r="M216" s="39" t="s">
        <v>11629</v>
      </c>
    </row>
    <row r="217" spans="1:13" ht="45" customHeight="1" outlineLevel="1" x14ac:dyDescent="0.25">
      <c r="A217" s="47" t="s">
        <v>11004</v>
      </c>
      <c r="B217" s="33">
        <f t="shared" si="6"/>
        <v>213</v>
      </c>
      <c r="C217" s="40" t="s">
        <v>11711</v>
      </c>
      <c r="D217" s="35" t="s">
        <v>11004</v>
      </c>
      <c r="E217" s="36" t="s">
        <v>11477</v>
      </c>
      <c r="F217" s="26" t="s">
        <v>11477</v>
      </c>
      <c r="G217" s="50" t="s">
        <v>15877</v>
      </c>
      <c r="H217" s="173">
        <v>1</v>
      </c>
      <c r="I217" s="38">
        <v>10680</v>
      </c>
      <c r="J217" s="38">
        <f t="shared" si="7"/>
        <v>3153.71</v>
      </c>
      <c r="K217" s="38">
        <v>3153.71</v>
      </c>
      <c r="L217" s="36" t="s">
        <v>11639</v>
      </c>
      <c r="M217" s="39" t="s">
        <v>11629</v>
      </c>
    </row>
    <row r="218" spans="1:13" ht="38.25" outlineLevel="1" x14ac:dyDescent="0.25">
      <c r="A218" s="47" t="s">
        <v>11006</v>
      </c>
      <c r="B218" s="33">
        <f t="shared" si="6"/>
        <v>214</v>
      </c>
      <c r="C218" s="36" t="s">
        <v>11005</v>
      </c>
      <c r="D218" s="35" t="s">
        <v>11006</v>
      </c>
      <c r="E218" s="36" t="s">
        <v>11477</v>
      </c>
      <c r="F218" s="26" t="s">
        <v>11607</v>
      </c>
      <c r="G218" s="50" t="s">
        <v>15877</v>
      </c>
      <c r="H218" s="173">
        <v>3</v>
      </c>
      <c r="I218" s="38">
        <v>32040</v>
      </c>
      <c r="J218" s="38">
        <f t="shared" si="7"/>
        <v>3153.7099999999996</v>
      </c>
      <c r="K218" s="38">
        <v>9461.1299999999992</v>
      </c>
      <c r="L218" s="36" t="s">
        <v>11639</v>
      </c>
      <c r="M218" s="39" t="s">
        <v>11629</v>
      </c>
    </row>
    <row r="219" spans="1:13" outlineLevel="1" x14ac:dyDescent="0.25">
      <c r="A219" s="47" t="s">
        <v>11008</v>
      </c>
      <c r="B219" s="33">
        <f t="shared" si="6"/>
        <v>215</v>
      </c>
      <c r="C219" s="36" t="s">
        <v>11007</v>
      </c>
      <c r="D219" s="35" t="s">
        <v>11008</v>
      </c>
      <c r="E219" s="36" t="s">
        <v>11477</v>
      </c>
      <c r="F219" s="26" t="s">
        <v>11477</v>
      </c>
      <c r="G219" s="50" t="s">
        <v>15877</v>
      </c>
      <c r="H219" s="173">
        <v>2</v>
      </c>
      <c r="I219" s="38">
        <v>5081.3599999999997</v>
      </c>
      <c r="J219" s="38">
        <f t="shared" si="7"/>
        <v>1250.4000000000001</v>
      </c>
      <c r="K219" s="38">
        <v>2500.8000000000002</v>
      </c>
      <c r="L219" s="36" t="s">
        <v>11639</v>
      </c>
      <c r="M219" s="39" t="s">
        <v>11629</v>
      </c>
    </row>
    <row r="220" spans="1:13" outlineLevel="1" x14ac:dyDescent="0.25">
      <c r="A220" s="47" t="s">
        <v>11010</v>
      </c>
      <c r="B220" s="33">
        <f t="shared" si="6"/>
        <v>216</v>
      </c>
      <c r="C220" s="36" t="s">
        <v>11009</v>
      </c>
      <c r="D220" s="35" t="s">
        <v>11010</v>
      </c>
      <c r="E220" s="36" t="s">
        <v>11477</v>
      </c>
      <c r="F220" s="26" t="s">
        <v>11477</v>
      </c>
      <c r="G220" s="50" t="s">
        <v>15877</v>
      </c>
      <c r="H220" s="173">
        <v>1</v>
      </c>
      <c r="I220" s="38">
        <v>5601.69</v>
      </c>
      <c r="J220" s="38">
        <f t="shared" si="7"/>
        <v>2756.88</v>
      </c>
      <c r="K220" s="38">
        <v>2756.88</v>
      </c>
      <c r="L220" s="36" t="s">
        <v>11639</v>
      </c>
      <c r="M220" s="39" t="s">
        <v>11629</v>
      </c>
    </row>
    <row r="221" spans="1:13" ht="25.5" outlineLevel="1" x14ac:dyDescent="0.25">
      <c r="A221" s="47" t="s">
        <v>11012</v>
      </c>
      <c r="B221" s="33">
        <f t="shared" si="6"/>
        <v>217</v>
      </c>
      <c r="C221" s="36" t="s">
        <v>11011</v>
      </c>
      <c r="D221" s="35" t="s">
        <v>11012</v>
      </c>
      <c r="E221" s="36" t="s">
        <v>11477</v>
      </c>
      <c r="F221" s="26" t="s">
        <v>11477</v>
      </c>
      <c r="G221" s="50" t="s">
        <v>15877</v>
      </c>
      <c r="H221" s="173">
        <v>1</v>
      </c>
      <c r="I221" s="38">
        <v>4800</v>
      </c>
      <c r="J221" s="38">
        <f t="shared" si="7"/>
        <v>1417.4</v>
      </c>
      <c r="K221" s="38">
        <v>1417.4</v>
      </c>
      <c r="L221" s="36" t="s">
        <v>11639</v>
      </c>
      <c r="M221" s="39" t="s">
        <v>11629</v>
      </c>
    </row>
    <row r="222" spans="1:13" ht="38.25" outlineLevel="1" x14ac:dyDescent="0.25">
      <c r="A222" s="47" t="s">
        <v>11014</v>
      </c>
      <c r="B222" s="33">
        <f t="shared" si="6"/>
        <v>218</v>
      </c>
      <c r="C222" s="36" t="s">
        <v>11013</v>
      </c>
      <c r="D222" s="35" t="s">
        <v>11014</v>
      </c>
      <c r="E222" s="36" t="s">
        <v>11477</v>
      </c>
      <c r="F222" s="26" t="s">
        <v>11477</v>
      </c>
      <c r="G222" s="50" t="s">
        <v>15877</v>
      </c>
      <c r="H222" s="173">
        <v>1</v>
      </c>
      <c r="I222" s="38">
        <v>2977.46</v>
      </c>
      <c r="J222" s="38">
        <f t="shared" si="7"/>
        <v>879.22</v>
      </c>
      <c r="K222" s="38">
        <v>879.22</v>
      </c>
      <c r="L222" s="36" t="s">
        <v>11639</v>
      </c>
      <c r="M222" s="39" t="s">
        <v>11629</v>
      </c>
    </row>
    <row r="223" spans="1:13" outlineLevel="1" x14ac:dyDescent="0.25">
      <c r="A223" s="47" t="s">
        <v>11016</v>
      </c>
      <c r="B223" s="33">
        <f t="shared" si="6"/>
        <v>219</v>
      </c>
      <c r="C223" s="36" t="s">
        <v>11015</v>
      </c>
      <c r="D223" s="35" t="s">
        <v>11016</v>
      </c>
      <c r="E223" s="36" t="s">
        <v>11477</v>
      </c>
      <c r="F223" s="26" t="s">
        <v>11480</v>
      </c>
      <c r="G223" s="50" t="s">
        <v>15877</v>
      </c>
      <c r="H223" s="173">
        <v>31</v>
      </c>
      <c r="I223" s="38">
        <v>1274.95</v>
      </c>
      <c r="J223" s="38">
        <f t="shared" si="7"/>
        <v>3.2258064516129031E-2</v>
      </c>
      <c r="K223" s="38">
        <v>1</v>
      </c>
      <c r="L223" s="36" t="s">
        <v>11639</v>
      </c>
      <c r="M223" s="39" t="s">
        <v>11629</v>
      </c>
    </row>
    <row r="224" spans="1:13" ht="38.25" outlineLevel="1" x14ac:dyDescent="0.25">
      <c r="A224" s="47" t="s">
        <v>11018</v>
      </c>
      <c r="B224" s="33">
        <f t="shared" si="6"/>
        <v>220</v>
      </c>
      <c r="C224" s="36" t="s">
        <v>11017</v>
      </c>
      <c r="D224" s="35" t="s">
        <v>11018</v>
      </c>
      <c r="E224" s="36" t="s">
        <v>11477</v>
      </c>
      <c r="F224" s="26" t="s">
        <v>11477</v>
      </c>
      <c r="G224" s="50" t="s">
        <v>15877</v>
      </c>
      <c r="H224" s="173">
        <v>1</v>
      </c>
      <c r="I224" s="38">
        <v>4092.37</v>
      </c>
      <c r="J224" s="38">
        <f t="shared" si="7"/>
        <v>2014.07</v>
      </c>
      <c r="K224" s="38">
        <v>2014.07</v>
      </c>
      <c r="L224" s="36" t="s">
        <v>11639</v>
      </c>
      <c r="M224" s="39" t="s">
        <v>11629</v>
      </c>
    </row>
    <row r="225" spans="1:13" outlineLevel="1" x14ac:dyDescent="0.25">
      <c r="A225" s="47" t="s">
        <v>11506</v>
      </c>
      <c r="B225" s="33">
        <f t="shared" si="6"/>
        <v>221</v>
      </c>
      <c r="C225" s="36" t="s">
        <v>24</v>
      </c>
      <c r="D225" s="35" t="s">
        <v>11506</v>
      </c>
      <c r="E225" s="36" t="s">
        <v>11477</v>
      </c>
      <c r="F225" s="26" t="s">
        <v>11477</v>
      </c>
      <c r="G225" s="50" t="s">
        <v>15877</v>
      </c>
      <c r="H225" s="173">
        <v>13</v>
      </c>
      <c r="I225" s="38">
        <v>263710.5</v>
      </c>
      <c r="J225" s="38">
        <f t="shared" si="7"/>
        <v>5990.1061538461545</v>
      </c>
      <c r="K225" s="38">
        <v>77871.38</v>
      </c>
      <c r="L225" s="36" t="s">
        <v>11639</v>
      </c>
      <c r="M225" s="39" t="s">
        <v>11629</v>
      </c>
    </row>
    <row r="226" spans="1:13" outlineLevel="1" x14ac:dyDescent="0.25">
      <c r="A226" s="47" t="s">
        <v>11020</v>
      </c>
      <c r="B226" s="33">
        <f t="shared" si="6"/>
        <v>222</v>
      </c>
      <c r="C226" s="36" t="s">
        <v>11019</v>
      </c>
      <c r="D226" s="35" t="s">
        <v>11020</v>
      </c>
      <c r="E226" s="36" t="s">
        <v>11477</v>
      </c>
      <c r="F226" s="26" t="s">
        <v>11477</v>
      </c>
      <c r="G226" s="50" t="s">
        <v>15877</v>
      </c>
      <c r="H226" s="173">
        <v>4</v>
      </c>
      <c r="I226" s="38">
        <v>76558</v>
      </c>
      <c r="J226" s="38">
        <f t="shared" si="7"/>
        <v>5651.7250000000004</v>
      </c>
      <c r="K226" s="38">
        <v>22606.9</v>
      </c>
      <c r="L226" s="36" t="s">
        <v>11639</v>
      </c>
      <c r="M226" s="39" t="s">
        <v>11629</v>
      </c>
    </row>
    <row r="227" spans="1:13" outlineLevel="1" x14ac:dyDescent="0.25">
      <c r="A227" s="47" t="s">
        <v>11521</v>
      </c>
      <c r="B227" s="33">
        <f t="shared" si="6"/>
        <v>223</v>
      </c>
      <c r="C227" s="40" t="s">
        <v>11712</v>
      </c>
      <c r="D227" s="35" t="s">
        <v>11521</v>
      </c>
      <c r="E227" s="36" t="s">
        <v>11477</v>
      </c>
      <c r="F227" s="26" t="s">
        <v>11477</v>
      </c>
      <c r="G227" s="50" t="s">
        <v>15877</v>
      </c>
      <c r="H227" s="173">
        <v>3</v>
      </c>
      <c r="I227" s="38">
        <v>47400</v>
      </c>
      <c r="J227" s="38">
        <f t="shared" si="7"/>
        <v>4665.5999999999995</v>
      </c>
      <c r="K227" s="38">
        <v>13996.8</v>
      </c>
      <c r="L227" s="36" t="s">
        <v>11639</v>
      </c>
      <c r="M227" s="39" t="s">
        <v>11629</v>
      </c>
    </row>
    <row r="228" spans="1:13" outlineLevel="1" x14ac:dyDescent="0.25">
      <c r="A228" s="47" t="s">
        <v>11022</v>
      </c>
      <c r="B228" s="33">
        <f t="shared" si="6"/>
        <v>224</v>
      </c>
      <c r="C228" s="36" t="s">
        <v>11021</v>
      </c>
      <c r="D228" s="35" t="s">
        <v>11022</v>
      </c>
      <c r="E228" s="36" t="s">
        <v>11477</v>
      </c>
      <c r="F228" s="26" t="s">
        <v>11477</v>
      </c>
      <c r="G228" s="50" t="s">
        <v>15877</v>
      </c>
      <c r="H228" s="173">
        <v>4</v>
      </c>
      <c r="I228" s="38">
        <v>64000</v>
      </c>
      <c r="J228" s="38">
        <f t="shared" si="7"/>
        <v>4724.6575000000003</v>
      </c>
      <c r="K228" s="38">
        <v>18898.63</v>
      </c>
      <c r="L228" s="36" t="s">
        <v>11639</v>
      </c>
      <c r="M228" s="39" t="s">
        <v>11629</v>
      </c>
    </row>
    <row r="229" spans="1:13" outlineLevel="1" x14ac:dyDescent="0.25">
      <c r="A229" s="47" t="s">
        <v>11554</v>
      </c>
      <c r="B229" s="33">
        <f t="shared" si="6"/>
        <v>225</v>
      </c>
      <c r="C229" s="36" t="s">
        <v>11023</v>
      </c>
      <c r="D229" s="35" t="s">
        <v>11554</v>
      </c>
      <c r="E229" s="36" t="s">
        <v>11477</v>
      </c>
      <c r="F229" s="26" t="s">
        <v>11477</v>
      </c>
      <c r="G229" s="50" t="s">
        <v>15877</v>
      </c>
      <c r="H229" s="173">
        <v>1</v>
      </c>
      <c r="I229" s="38">
        <v>16701</v>
      </c>
      <c r="J229" s="38">
        <f t="shared" si="7"/>
        <v>4931.66</v>
      </c>
      <c r="K229" s="38">
        <v>4931.66</v>
      </c>
      <c r="L229" s="36" t="s">
        <v>11639</v>
      </c>
      <c r="M229" s="39" t="s">
        <v>11629</v>
      </c>
    </row>
    <row r="230" spans="1:13" outlineLevel="1" x14ac:dyDescent="0.25">
      <c r="A230" s="47" t="s">
        <v>11025</v>
      </c>
      <c r="B230" s="33">
        <f t="shared" si="6"/>
        <v>226</v>
      </c>
      <c r="C230" s="40" t="s">
        <v>11713</v>
      </c>
      <c r="D230" s="35" t="s">
        <v>11025</v>
      </c>
      <c r="E230" s="36" t="s">
        <v>11477</v>
      </c>
      <c r="F230" s="26" t="s">
        <v>11476</v>
      </c>
      <c r="G230" s="50" t="s">
        <v>15877</v>
      </c>
      <c r="H230" s="173">
        <v>1</v>
      </c>
      <c r="I230" s="38">
        <v>20100</v>
      </c>
      <c r="J230" s="38">
        <f t="shared" si="7"/>
        <v>9892.25</v>
      </c>
      <c r="K230" s="38">
        <v>9892.25</v>
      </c>
      <c r="L230" s="36" t="s">
        <v>11639</v>
      </c>
      <c r="M230" s="39" t="s">
        <v>11629</v>
      </c>
    </row>
    <row r="231" spans="1:13" outlineLevel="1" x14ac:dyDescent="0.25">
      <c r="A231" s="47" t="s">
        <v>11027</v>
      </c>
      <c r="B231" s="33">
        <f t="shared" si="6"/>
        <v>227</v>
      </c>
      <c r="C231" s="36" t="s">
        <v>11026</v>
      </c>
      <c r="D231" s="35" t="s">
        <v>11027</v>
      </c>
      <c r="E231" s="36" t="s">
        <v>11477</v>
      </c>
      <c r="F231" s="26" t="s">
        <v>11477</v>
      </c>
      <c r="G231" s="50" t="s">
        <v>15877</v>
      </c>
      <c r="H231" s="173">
        <v>1</v>
      </c>
      <c r="I231" s="42">
        <v>999</v>
      </c>
      <c r="J231" s="42">
        <f t="shared" si="7"/>
        <v>295</v>
      </c>
      <c r="K231" s="42">
        <v>295</v>
      </c>
      <c r="L231" s="36" t="s">
        <v>11639</v>
      </c>
      <c r="M231" s="39" t="s">
        <v>11629</v>
      </c>
    </row>
    <row r="232" spans="1:13" outlineLevel="1" x14ac:dyDescent="0.25">
      <c r="A232" s="47" t="s">
        <v>11029</v>
      </c>
      <c r="B232" s="33">
        <f t="shared" si="6"/>
        <v>228</v>
      </c>
      <c r="C232" s="36" t="s">
        <v>11028</v>
      </c>
      <c r="D232" s="35" t="s">
        <v>11029</v>
      </c>
      <c r="E232" s="36" t="s">
        <v>11477</v>
      </c>
      <c r="F232" s="26" t="s">
        <v>11599</v>
      </c>
      <c r="G232" s="50" t="s">
        <v>15877</v>
      </c>
      <c r="H232" s="173">
        <v>1</v>
      </c>
      <c r="I232" s="38">
        <v>29500</v>
      </c>
      <c r="J232" s="38">
        <f t="shared" si="7"/>
        <v>14518.48</v>
      </c>
      <c r="K232" s="38">
        <v>14518.48</v>
      </c>
      <c r="L232" s="36" t="s">
        <v>11639</v>
      </c>
      <c r="M232" s="39" t="s">
        <v>11629</v>
      </c>
    </row>
    <row r="233" spans="1:13" ht="25.5" outlineLevel="1" x14ac:dyDescent="0.25">
      <c r="A233" s="47" t="s">
        <v>11553</v>
      </c>
      <c r="B233" s="33">
        <f t="shared" si="6"/>
        <v>229</v>
      </c>
      <c r="C233" s="36" t="s">
        <v>11030</v>
      </c>
      <c r="D233" s="35" t="s">
        <v>11553</v>
      </c>
      <c r="E233" s="36" t="s">
        <v>11477</v>
      </c>
      <c r="F233" s="26" t="s">
        <v>11477</v>
      </c>
      <c r="G233" s="50" t="s">
        <v>15877</v>
      </c>
      <c r="H233" s="173">
        <v>1</v>
      </c>
      <c r="I233" s="38">
        <v>19700</v>
      </c>
      <c r="J233" s="38">
        <f t="shared" si="7"/>
        <v>5817.24</v>
      </c>
      <c r="K233" s="38">
        <v>5817.24</v>
      </c>
      <c r="L233" s="36" t="s">
        <v>11639</v>
      </c>
      <c r="M233" s="39" t="s">
        <v>11629</v>
      </c>
    </row>
    <row r="234" spans="1:13" outlineLevel="1" x14ac:dyDescent="0.25">
      <c r="A234" s="47" t="s">
        <v>11031</v>
      </c>
      <c r="B234" s="33">
        <f t="shared" si="6"/>
        <v>230</v>
      </c>
      <c r="C234" s="36" t="s">
        <v>13</v>
      </c>
      <c r="D234" s="35" t="s">
        <v>11031</v>
      </c>
      <c r="E234" s="36" t="s">
        <v>11477</v>
      </c>
      <c r="F234" s="26" t="s">
        <v>11626</v>
      </c>
      <c r="G234" s="50" t="s">
        <v>15877</v>
      </c>
      <c r="H234" s="173">
        <v>1</v>
      </c>
      <c r="I234" s="38">
        <v>11999</v>
      </c>
      <c r="J234" s="38">
        <f t="shared" si="7"/>
        <v>3543.2</v>
      </c>
      <c r="K234" s="38">
        <v>3543.2</v>
      </c>
      <c r="L234" s="36" t="s">
        <v>11639</v>
      </c>
      <c r="M234" s="39" t="s">
        <v>11629</v>
      </c>
    </row>
    <row r="235" spans="1:13" outlineLevel="1" x14ac:dyDescent="0.25">
      <c r="A235" s="47" t="s">
        <v>11037</v>
      </c>
      <c r="B235" s="33">
        <f t="shared" si="6"/>
        <v>231</v>
      </c>
      <c r="C235" s="36" t="s">
        <v>11036</v>
      </c>
      <c r="D235" s="35" t="s">
        <v>11037</v>
      </c>
      <c r="E235" s="36" t="s">
        <v>11477</v>
      </c>
      <c r="F235" s="26" t="s">
        <v>11480</v>
      </c>
      <c r="G235" s="50" t="s">
        <v>15877</v>
      </c>
      <c r="H235" s="173">
        <v>1</v>
      </c>
      <c r="I235" s="38">
        <v>1998</v>
      </c>
      <c r="J235" s="38">
        <f t="shared" si="7"/>
        <v>589.99</v>
      </c>
      <c r="K235" s="38">
        <v>589.99</v>
      </c>
      <c r="L235" s="36" t="s">
        <v>11642</v>
      </c>
      <c r="M235" s="39" t="s">
        <v>11629</v>
      </c>
    </row>
    <row r="236" spans="1:13" outlineLevel="1" x14ac:dyDescent="0.25">
      <c r="A236" s="47" t="s">
        <v>11041</v>
      </c>
      <c r="B236" s="33">
        <f t="shared" si="6"/>
        <v>232</v>
      </c>
      <c r="C236" s="36" t="s">
        <v>11040</v>
      </c>
      <c r="D236" s="35" t="s">
        <v>11041</v>
      </c>
      <c r="E236" s="36" t="s">
        <v>11477</v>
      </c>
      <c r="F236" s="26" t="s">
        <v>11583</v>
      </c>
      <c r="G236" s="50" t="s">
        <v>15877</v>
      </c>
      <c r="H236" s="173">
        <v>1</v>
      </c>
      <c r="I236" s="38">
        <v>5999</v>
      </c>
      <c r="J236" s="38">
        <f t="shared" si="7"/>
        <v>1771.45</v>
      </c>
      <c r="K236" s="38">
        <v>1771.45</v>
      </c>
      <c r="L236" s="36" t="s">
        <v>11639</v>
      </c>
      <c r="M236" s="39" t="s">
        <v>11629</v>
      </c>
    </row>
    <row r="237" spans="1:13" ht="38.25" outlineLevel="1" x14ac:dyDescent="0.25">
      <c r="A237" s="47" t="s">
        <v>11552</v>
      </c>
      <c r="B237" s="33">
        <f t="shared" si="6"/>
        <v>233</v>
      </c>
      <c r="C237" s="40" t="s">
        <v>11714</v>
      </c>
      <c r="D237" s="35" t="s">
        <v>11552</v>
      </c>
      <c r="E237" s="36" t="s">
        <v>11477</v>
      </c>
      <c r="F237" s="26" t="s">
        <v>11477</v>
      </c>
      <c r="G237" s="50" t="s">
        <v>15877</v>
      </c>
      <c r="H237" s="173">
        <v>1</v>
      </c>
      <c r="I237" s="38">
        <v>22670</v>
      </c>
      <c r="J237" s="38">
        <f t="shared" si="7"/>
        <v>6694.25</v>
      </c>
      <c r="K237" s="38">
        <v>6694.25</v>
      </c>
      <c r="L237" s="36" t="s">
        <v>11639</v>
      </c>
      <c r="M237" s="39" t="s">
        <v>11629</v>
      </c>
    </row>
    <row r="238" spans="1:13" ht="25.5" outlineLevel="1" x14ac:dyDescent="0.25">
      <c r="A238" s="47" t="s">
        <v>11042</v>
      </c>
      <c r="B238" s="33">
        <f t="shared" si="6"/>
        <v>234</v>
      </c>
      <c r="C238" s="40" t="s">
        <v>11715</v>
      </c>
      <c r="D238" s="35" t="s">
        <v>11042</v>
      </c>
      <c r="E238" s="36" t="s">
        <v>11477</v>
      </c>
      <c r="F238" s="26" t="s">
        <v>11477</v>
      </c>
      <c r="G238" s="50" t="s">
        <v>15877</v>
      </c>
      <c r="H238" s="173">
        <v>1</v>
      </c>
      <c r="I238" s="38">
        <v>6750</v>
      </c>
      <c r="J238" s="38">
        <f t="shared" si="7"/>
        <v>1993.22</v>
      </c>
      <c r="K238" s="38">
        <v>1993.22</v>
      </c>
      <c r="L238" s="36" t="s">
        <v>11639</v>
      </c>
      <c r="M238" s="39" t="s">
        <v>11629</v>
      </c>
    </row>
    <row r="239" spans="1:13" outlineLevel="1" x14ac:dyDescent="0.25">
      <c r="A239" s="47" t="s">
        <v>26</v>
      </c>
      <c r="B239" s="33">
        <f t="shared" si="6"/>
        <v>235</v>
      </c>
      <c r="C239" s="36" t="s">
        <v>25</v>
      </c>
      <c r="D239" s="35" t="s">
        <v>26</v>
      </c>
      <c r="E239" s="36" t="s">
        <v>11477</v>
      </c>
      <c r="F239" s="26" t="s">
        <v>11591</v>
      </c>
      <c r="G239" s="50" t="s">
        <v>15877</v>
      </c>
      <c r="H239" s="173">
        <v>2</v>
      </c>
      <c r="I239" s="38">
        <v>2145.33</v>
      </c>
      <c r="J239" s="38">
        <f t="shared" si="7"/>
        <v>527.91499999999996</v>
      </c>
      <c r="K239" s="38">
        <v>1055.83</v>
      </c>
      <c r="L239" s="36" t="s">
        <v>11639</v>
      </c>
      <c r="M239" s="39" t="s">
        <v>11629</v>
      </c>
    </row>
    <row r="240" spans="1:13" outlineLevel="1" x14ac:dyDescent="0.25">
      <c r="A240" s="47" t="s">
        <v>11048</v>
      </c>
      <c r="B240" s="33">
        <f t="shared" si="6"/>
        <v>236</v>
      </c>
      <c r="C240" s="36" t="s">
        <v>11047</v>
      </c>
      <c r="D240" s="35" t="s">
        <v>11048</v>
      </c>
      <c r="E240" s="36" t="s">
        <v>11477</v>
      </c>
      <c r="F240" s="26" t="s">
        <v>11591</v>
      </c>
      <c r="G240" s="50" t="s">
        <v>15877</v>
      </c>
      <c r="H240" s="173">
        <v>3</v>
      </c>
      <c r="I240" s="38">
        <v>1560</v>
      </c>
      <c r="J240" s="38">
        <f t="shared" si="7"/>
        <v>255.92</v>
      </c>
      <c r="K240" s="38">
        <v>767.76</v>
      </c>
      <c r="L240" s="36" t="s">
        <v>11639</v>
      </c>
      <c r="M240" s="39" t="s">
        <v>11629</v>
      </c>
    </row>
    <row r="241" spans="1:13" outlineLevel="1" x14ac:dyDescent="0.25">
      <c r="A241" s="47" t="s">
        <v>11551</v>
      </c>
      <c r="B241" s="33">
        <f t="shared" si="6"/>
        <v>237</v>
      </c>
      <c r="C241" s="36" t="s">
        <v>11051</v>
      </c>
      <c r="D241" s="35" t="s">
        <v>11551</v>
      </c>
      <c r="E241" s="36" t="s">
        <v>11477</v>
      </c>
      <c r="F241" s="26" t="s">
        <v>11607</v>
      </c>
      <c r="G241" s="50" t="s">
        <v>15877</v>
      </c>
      <c r="H241" s="173">
        <v>1</v>
      </c>
      <c r="I241" s="38">
        <v>20700</v>
      </c>
      <c r="J241" s="38">
        <f t="shared" si="7"/>
        <v>10187.549999999999</v>
      </c>
      <c r="K241" s="38">
        <v>10187.549999999999</v>
      </c>
      <c r="L241" s="36" t="s">
        <v>11639</v>
      </c>
      <c r="M241" s="39" t="s">
        <v>11629</v>
      </c>
    </row>
    <row r="242" spans="1:13" ht="38.25" outlineLevel="1" x14ac:dyDescent="0.25">
      <c r="A242" s="47" t="s">
        <v>11052</v>
      </c>
      <c r="B242" s="33">
        <f t="shared" si="6"/>
        <v>238</v>
      </c>
      <c r="C242" s="40" t="s">
        <v>11716</v>
      </c>
      <c r="D242" s="35" t="s">
        <v>11052</v>
      </c>
      <c r="E242" s="36" t="s">
        <v>11477</v>
      </c>
      <c r="F242" s="26" t="s">
        <v>11607</v>
      </c>
      <c r="G242" s="50" t="s">
        <v>15877</v>
      </c>
      <c r="H242" s="173">
        <v>1</v>
      </c>
      <c r="I242" s="38">
        <v>10100</v>
      </c>
      <c r="J242" s="38">
        <f t="shared" si="7"/>
        <v>4970.7299999999996</v>
      </c>
      <c r="K242" s="38">
        <v>4970.7299999999996</v>
      </c>
      <c r="L242" s="36" t="s">
        <v>11639</v>
      </c>
      <c r="M242" s="39" t="s">
        <v>11629</v>
      </c>
    </row>
    <row r="243" spans="1:13" outlineLevel="1" x14ac:dyDescent="0.25">
      <c r="A243" s="47" t="s">
        <v>11053</v>
      </c>
      <c r="B243" s="33">
        <f t="shared" si="6"/>
        <v>239</v>
      </c>
      <c r="C243" s="40" t="s">
        <v>11717</v>
      </c>
      <c r="D243" s="35" t="s">
        <v>11053</v>
      </c>
      <c r="E243" s="36" t="s">
        <v>11477</v>
      </c>
      <c r="F243" s="26" t="s">
        <v>11477</v>
      </c>
      <c r="G243" s="50" t="s">
        <v>15877</v>
      </c>
      <c r="H243" s="173">
        <v>1</v>
      </c>
      <c r="I243" s="38">
        <v>5083.8999999999996</v>
      </c>
      <c r="J243" s="38">
        <f t="shared" si="7"/>
        <v>2502.0500000000002</v>
      </c>
      <c r="K243" s="38">
        <v>2502.0500000000002</v>
      </c>
      <c r="L243" s="36" t="s">
        <v>11639</v>
      </c>
      <c r="M243" s="39" t="s">
        <v>11629</v>
      </c>
    </row>
    <row r="244" spans="1:13" outlineLevel="1" x14ac:dyDescent="0.25">
      <c r="A244" s="47" t="s">
        <v>10885</v>
      </c>
      <c r="B244" s="33">
        <f t="shared" si="6"/>
        <v>240</v>
      </c>
      <c r="C244" s="40" t="s">
        <v>11718</v>
      </c>
      <c r="D244" s="35" t="s">
        <v>10885</v>
      </c>
      <c r="E244" s="36" t="s">
        <v>11477</v>
      </c>
      <c r="F244" s="26" t="s">
        <v>11477</v>
      </c>
      <c r="G244" s="50" t="s">
        <v>15877</v>
      </c>
      <c r="H244" s="173">
        <v>2</v>
      </c>
      <c r="I244" s="38">
        <v>8238.94</v>
      </c>
      <c r="J244" s="38">
        <f t="shared" si="7"/>
        <v>1216.4449999999999</v>
      </c>
      <c r="K244" s="38">
        <v>2432.89</v>
      </c>
      <c r="L244" s="36" t="s">
        <v>11639</v>
      </c>
      <c r="M244" s="39" t="s">
        <v>11629</v>
      </c>
    </row>
    <row r="245" spans="1:13" outlineLevel="1" x14ac:dyDescent="0.25">
      <c r="A245" s="47" t="s">
        <v>11056</v>
      </c>
      <c r="B245" s="33">
        <f t="shared" si="6"/>
        <v>241</v>
      </c>
      <c r="C245" s="36" t="s">
        <v>11055</v>
      </c>
      <c r="D245" s="35" t="s">
        <v>11056</v>
      </c>
      <c r="E245" s="36" t="s">
        <v>11477</v>
      </c>
      <c r="F245" s="26" t="s">
        <v>11477</v>
      </c>
      <c r="G245" s="50" t="s">
        <v>15877</v>
      </c>
      <c r="H245" s="173">
        <v>1</v>
      </c>
      <c r="I245" s="38">
        <v>2650</v>
      </c>
      <c r="J245" s="38">
        <f t="shared" si="7"/>
        <v>782.52</v>
      </c>
      <c r="K245" s="38">
        <v>782.52</v>
      </c>
      <c r="L245" s="36" t="s">
        <v>11639</v>
      </c>
      <c r="M245" s="39" t="s">
        <v>11629</v>
      </c>
    </row>
    <row r="246" spans="1:13" ht="25.5" outlineLevel="1" x14ac:dyDescent="0.25">
      <c r="A246" s="47" t="s">
        <v>11495</v>
      </c>
      <c r="B246" s="33">
        <f t="shared" si="6"/>
        <v>242</v>
      </c>
      <c r="C246" s="36" t="s">
        <v>11057</v>
      </c>
      <c r="D246" s="35" t="s">
        <v>11495</v>
      </c>
      <c r="E246" s="36" t="s">
        <v>11477</v>
      </c>
      <c r="F246" s="26" t="s">
        <v>11477</v>
      </c>
      <c r="G246" s="50" t="s">
        <v>15877</v>
      </c>
      <c r="H246" s="173">
        <v>1</v>
      </c>
      <c r="I246" s="38">
        <v>3499</v>
      </c>
      <c r="J246" s="38">
        <f t="shared" si="7"/>
        <v>1033.22</v>
      </c>
      <c r="K246" s="38">
        <v>1033.22</v>
      </c>
      <c r="L246" s="36" t="s">
        <v>11639</v>
      </c>
      <c r="M246" s="39" t="s">
        <v>11629</v>
      </c>
    </row>
    <row r="247" spans="1:13" outlineLevel="1" x14ac:dyDescent="0.25">
      <c r="A247" s="47" t="s">
        <v>11549</v>
      </c>
      <c r="B247" s="33">
        <f t="shared" si="6"/>
        <v>243</v>
      </c>
      <c r="C247" s="36" t="s">
        <v>11058</v>
      </c>
      <c r="D247" s="35" t="s">
        <v>11549</v>
      </c>
      <c r="E247" s="36" t="s">
        <v>11477</v>
      </c>
      <c r="F247" s="26" t="s">
        <v>11477</v>
      </c>
      <c r="G247" s="50" t="s">
        <v>15877</v>
      </c>
      <c r="H247" s="173">
        <v>1</v>
      </c>
      <c r="I247" s="38">
        <v>7400</v>
      </c>
      <c r="J247" s="38">
        <f t="shared" si="7"/>
        <v>2185.15</v>
      </c>
      <c r="K247" s="38">
        <v>2185.15</v>
      </c>
      <c r="L247" s="36" t="s">
        <v>11639</v>
      </c>
      <c r="M247" s="39" t="s">
        <v>11629</v>
      </c>
    </row>
    <row r="248" spans="1:13" ht="25.5" outlineLevel="1" x14ac:dyDescent="0.25">
      <c r="A248" s="47" t="s">
        <v>11548</v>
      </c>
      <c r="B248" s="33">
        <f t="shared" si="6"/>
        <v>244</v>
      </c>
      <c r="C248" s="40" t="s">
        <v>11719</v>
      </c>
      <c r="D248" s="35" t="s">
        <v>11548</v>
      </c>
      <c r="E248" s="36" t="s">
        <v>11477</v>
      </c>
      <c r="F248" s="26" t="s">
        <v>11477</v>
      </c>
      <c r="G248" s="50" t="s">
        <v>15877</v>
      </c>
      <c r="H248" s="173">
        <v>1</v>
      </c>
      <c r="I248" s="38">
        <v>5794</v>
      </c>
      <c r="J248" s="38">
        <f t="shared" si="7"/>
        <v>1710.92</v>
      </c>
      <c r="K248" s="38">
        <v>1710.92</v>
      </c>
      <c r="L248" s="36" t="s">
        <v>11639</v>
      </c>
      <c r="M248" s="39" t="s">
        <v>11629</v>
      </c>
    </row>
    <row r="249" spans="1:13" ht="38.25" outlineLevel="1" x14ac:dyDescent="0.25">
      <c r="A249" s="47" t="s">
        <v>11060</v>
      </c>
      <c r="B249" s="33">
        <f t="shared" si="6"/>
        <v>245</v>
      </c>
      <c r="C249" s="36" t="s">
        <v>11059</v>
      </c>
      <c r="D249" s="35" t="s">
        <v>11060</v>
      </c>
      <c r="E249" s="36" t="s">
        <v>11477</v>
      </c>
      <c r="F249" s="26" t="s">
        <v>11607</v>
      </c>
      <c r="G249" s="50" t="s">
        <v>15877</v>
      </c>
      <c r="H249" s="173">
        <v>1</v>
      </c>
      <c r="I249" s="38">
        <v>4935.58</v>
      </c>
      <c r="J249" s="38">
        <f t="shared" si="7"/>
        <v>2429.06</v>
      </c>
      <c r="K249" s="38">
        <v>2429.06</v>
      </c>
      <c r="L249" s="36" t="s">
        <v>11639</v>
      </c>
      <c r="M249" s="39" t="s">
        <v>11629</v>
      </c>
    </row>
    <row r="250" spans="1:13" ht="25.5" outlineLevel="1" x14ac:dyDescent="0.25">
      <c r="A250" s="47" t="s">
        <v>11064</v>
      </c>
      <c r="B250" s="33">
        <f t="shared" si="6"/>
        <v>246</v>
      </c>
      <c r="C250" s="36" t="s">
        <v>11063</v>
      </c>
      <c r="D250" s="35" t="s">
        <v>11064</v>
      </c>
      <c r="E250" s="36" t="s">
        <v>11477</v>
      </c>
      <c r="F250" s="26" t="s">
        <v>11484</v>
      </c>
      <c r="G250" s="50" t="s">
        <v>15877</v>
      </c>
      <c r="H250" s="173">
        <v>1</v>
      </c>
      <c r="I250" s="38">
        <v>10557.25</v>
      </c>
      <c r="J250" s="38">
        <f t="shared" si="7"/>
        <v>3117.46</v>
      </c>
      <c r="K250" s="38">
        <v>3117.46</v>
      </c>
      <c r="L250" s="36" t="s">
        <v>11639</v>
      </c>
      <c r="M250" s="39" t="s">
        <v>11629</v>
      </c>
    </row>
    <row r="251" spans="1:13" ht="25.5" outlineLevel="1" x14ac:dyDescent="0.25">
      <c r="A251" s="47" t="s">
        <v>11547</v>
      </c>
      <c r="B251" s="33">
        <f t="shared" si="6"/>
        <v>247</v>
      </c>
      <c r="C251" s="36" t="s">
        <v>11065</v>
      </c>
      <c r="D251" s="35" t="s">
        <v>11547</v>
      </c>
      <c r="E251" s="36" t="s">
        <v>11477</v>
      </c>
      <c r="F251" s="26" t="s">
        <v>11477</v>
      </c>
      <c r="G251" s="50" t="s">
        <v>15877</v>
      </c>
      <c r="H251" s="173">
        <v>1</v>
      </c>
      <c r="I251" s="38">
        <v>16760</v>
      </c>
      <c r="J251" s="38">
        <f t="shared" si="7"/>
        <v>4949.08</v>
      </c>
      <c r="K251" s="38">
        <v>4949.08</v>
      </c>
      <c r="L251" s="36" t="s">
        <v>11639</v>
      </c>
      <c r="M251" s="39" t="s">
        <v>11629</v>
      </c>
    </row>
    <row r="252" spans="1:13" ht="25.5" outlineLevel="1" x14ac:dyDescent="0.25">
      <c r="A252" s="47" t="s">
        <v>11546</v>
      </c>
      <c r="B252" s="33">
        <f t="shared" si="6"/>
        <v>248</v>
      </c>
      <c r="C252" s="40" t="s">
        <v>11720</v>
      </c>
      <c r="D252" s="35" t="s">
        <v>11546</v>
      </c>
      <c r="E252" s="36" t="s">
        <v>11477</v>
      </c>
      <c r="F252" s="26" t="s">
        <v>11477</v>
      </c>
      <c r="G252" s="50" t="s">
        <v>15877</v>
      </c>
      <c r="H252" s="173">
        <v>1</v>
      </c>
      <c r="I252" s="38">
        <v>17383.099999999999</v>
      </c>
      <c r="J252" s="38">
        <f t="shared" si="7"/>
        <v>5133.08</v>
      </c>
      <c r="K252" s="38">
        <v>5133.08</v>
      </c>
      <c r="L252" s="36" t="s">
        <v>11639</v>
      </c>
      <c r="M252" s="39" t="s">
        <v>11629</v>
      </c>
    </row>
    <row r="253" spans="1:13" ht="25.5" outlineLevel="1" x14ac:dyDescent="0.25">
      <c r="A253" s="47" t="s">
        <v>11066</v>
      </c>
      <c r="B253" s="33">
        <f t="shared" si="6"/>
        <v>249</v>
      </c>
      <c r="C253" s="40" t="s">
        <v>11721</v>
      </c>
      <c r="D253" s="35" t="s">
        <v>11066</v>
      </c>
      <c r="E253" s="36" t="s">
        <v>11477</v>
      </c>
      <c r="F253" s="26" t="s">
        <v>11607</v>
      </c>
      <c r="G253" s="50" t="s">
        <v>15877</v>
      </c>
      <c r="H253" s="173">
        <v>2</v>
      </c>
      <c r="I253" s="38">
        <v>32200</v>
      </c>
      <c r="J253" s="38">
        <f t="shared" si="7"/>
        <v>7923.6450000000004</v>
      </c>
      <c r="K253" s="38">
        <v>15847.29</v>
      </c>
      <c r="L253" s="36" t="s">
        <v>11639</v>
      </c>
      <c r="M253" s="39" t="s">
        <v>11629</v>
      </c>
    </row>
    <row r="254" spans="1:13" outlineLevel="1" x14ac:dyDescent="0.25">
      <c r="A254" s="47" t="s">
        <v>11067</v>
      </c>
      <c r="B254" s="33">
        <f t="shared" si="6"/>
        <v>250</v>
      </c>
      <c r="C254" s="40" t="s">
        <v>11722</v>
      </c>
      <c r="D254" s="35" t="s">
        <v>11067</v>
      </c>
      <c r="E254" s="36" t="s">
        <v>11477</v>
      </c>
      <c r="F254" s="26" t="s">
        <v>11484</v>
      </c>
      <c r="G254" s="50" t="s">
        <v>15877</v>
      </c>
      <c r="H254" s="173">
        <v>1</v>
      </c>
      <c r="I254" s="38">
        <v>7500</v>
      </c>
      <c r="J254" s="38">
        <f t="shared" si="7"/>
        <v>2214.6799999999998</v>
      </c>
      <c r="K254" s="38">
        <v>2214.6799999999998</v>
      </c>
      <c r="L254" s="36" t="s">
        <v>11639</v>
      </c>
      <c r="M254" s="39" t="s">
        <v>11629</v>
      </c>
    </row>
    <row r="255" spans="1:13" ht="25.5" outlineLevel="1" x14ac:dyDescent="0.25">
      <c r="A255" s="47" t="s">
        <v>11068</v>
      </c>
      <c r="B255" s="33">
        <f t="shared" si="6"/>
        <v>251</v>
      </c>
      <c r="C255" s="40" t="s">
        <v>11723</v>
      </c>
      <c r="D255" s="35" t="s">
        <v>11068</v>
      </c>
      <c r="E255" s="36" t="s">
        <v>11477</v>
      </c>
      <c r="F255" s="26" t="s">
        <v>11484</v>
      </c>
      <c r="G255" s="50" t="s">
        <v>15877</v>
      </c>
      <c r="H255" s="173">
        <v>1</v>
      </c>
      <c r="I255" s="38">
        <v>11975.7</v>
      </c>
      <c r="J255" s="38">
        <f t="shared" si="7"/>
        <v>3536.32</v>
      </c>
      <c r="K255" s="38">
        <v>3536.32</v>
      </c>
      <c r="L255" s="36" t="s">
        <v>11639</v>
      </c>
      <c r="M255" s="39" t="s">
        <v>11629</v>
      </c>
    </row>
    <row r="256" spans="1:13" outlineLevel="1" x14ac:dyDescent="0.25">
      <c r="A256" s="47" t="s">
        <v>11070</v>
      </c>
      <c r="B256" s="33">
        <f t="shared" si="6"/>
        <v>252</v>
      </c>
      <c r="C256" s="36" t="s">
        <v>11069</v>
      </c>
      <c r="D256" s="35" t="s">
        <v>11070</v>
      </c>
      <c r="E256" s="36" t="s">
        <v>11477</v>
      </c>
      <c r="F256" s="26" t="s">
        <v>11477</v>
      </c>
      <c r="G256" s="50" t="s">
        <v>15877</v>
      </c>
      <c r="H256" s="173">
        <v>2</v>
      </c>
      <c r="I256" s="38">
        <v>3467.64</v>
      </c>
      <c r="J256" s="38">
        <f t="shared" si="7"/>
        <v>511.98</v>
      </c>
      <c r="K256" s="38">
        <v>1023.96</v>
      </c>
      <c r="L256" s="36" t="s">
        <v>11639</v>
      </c>
      <c r="M256" s="39" t="s">
        <v>11629</v>
      </c>
    </row>
    <row r="257" spans="1:13" outlineLevel="1" x14ac:dyDescent="0.25">
      <c r="A257" s="47" t="s">
        <v>8246</v>
      </c>
      <c r="B257" s="33">
        <f t="shared" si="6"/>
        <v>253</v>
      </c>
      <c r="C257" s="36" t="s">
        <v>8245</v>
      </c>
      <c r="D257" s="35" t="s">
        <v>8246</v>
      </c>
      <c r="E257" s="36" t="s">
        <v>11477</v>
      </c>
      <c r="F257" s="26" t="s">
        <v>11484</v>
      </c>
      <c r="G257" s="50" t="s">
        <v>15877</v>
      </c>
      <c r="H257" s="173">
        <v>4</v>
      </c>
      <c r="I257" s="38">
        <v>24070.51</v>
      </c>
      <c r="J257" s="38">
        <f t="shared" si="7"/>
        <v>1776.9525000000001</v>
      </c>
      <c r="K257" s="38">
        <v>7107.81</v>
      </c>
      <c r="L257" s="36" t="s">
        <v>11639</v>
      </c>
      <c r="M257" s="39" t="s">
        <v>11629</v>
      </c>
    </row>
    <row r="258" spans="1:13" outlineLevel="1" x14ac:dyDescent="0.25">
      <c r="A258" s="47" t="s">
        <v>11072</v>
      </c>
      <c r="B258" s="33">
        <f t="shared" si="6"/>
        <v>254</v>
      </c>
      <c r="C258" s="36" t="s">
        <v>11071</v>
      </c>
      <c r="D258" s="35" t="s">
        <v>11072</v>
      </c>
      <c r="E258" s="36" t="s">
        <v>11477</v>
      </c>
      <c r="F258" s="26" t="s">
        <v>11484</v>
      </c>
      <c r="G258" s="50" t="s">
        <v>15877</v>
      </c>
      <c r="H258" s="173">
        <v>1</v>
      </c>
      <c r="I258" s="38">
        <v>27512.71</v>
      </c>
      <c r="J258" s="38">
        <f t="shared" si="7"/>
        <v>8124.26</v>
      </c>
      <c r="K258" s="38">
        <v>8124.26</v>
      </c>
      <c r="L258" s="36" t="s">
        <v>11639</v>
      </c>
      <c r="M258" s="39" t="s">
        <v>11629</v>
      </c>
    </row>
    <row r="259" spans="1:13" outlineLevel="1" x14ac:dyDescent="0.25">
      <c r="A259" s="47" t="s">
        <v>11074</v>
      </c>
      <c r="B259" s="33">
        <f t="shared" si="6"/>
        <v>255</v>
      </c>
      <c r="C259" s="36" t="s">
        <v>11073</v>
      </c>
      <c r="D259" s="35" t="s">
        <v>11074</v>
      </c>
      <c r="E259" s="36" t="s">
        <v>11477</v>
      </c>
      <c r="F259" s="26" t="s">
        <v>11484</v>
      </c>
      <c r="G259" s="50" t="s">
        <v>15877</v>
      </c>
      <c r="H259" s="173">
        <v>2</v>
      </c>
      <c r="I259" s="38">
        <v>18050.84</v>
      </c>
      <c r="J259" s="38">
        <f t="shared" si="7"/>
        <v>2665.125</v>
      </c>
      <c r="K259" s="38">
        <v>5330.25</v>
      </c>
      <c r="L259" s="36" t="s">
        <v>11639</v>
      </c>
      <c r="M259" s="39" t="s">
        <v>11629</v>
      </c>
    </row>
    <row r="260" spans="1:13" outlineLevel="1" x14ac:dyDescent="0.25">
      <c r="A260" s="47" t="s">
        <v>11075</v>
      </c>
      <c r="B260" s="33">
        <f t="shared" si="6"/>
        <v>256</v>
      </c>
      <c r="C260" s="40" t="s">
        <v>11724</v>
      </c>
      <c r="D260" s="35" t="s">
        <v>11075</v>
      </c>
      <c r="E260" s="36" t="s">
        <v>11477</v>
      </c>
      <c r="F260" s="26" t="s">
        <v>11477</v>
      </c>
      <c r="G260" s="50" t="s">
        <v>15877</v>
      </c>
      <c r="H260" s="173">
        <v>2</v>
      </c>
      <c r="I260" s="38">
        <v>10169.49</v>
      </c>
      <c r="J260" s="38">
        <f t="shared" si="7"/>
        <v>1501.48</v>
      </c>
      <c r="K260" s="38">
        <v>3002.96</v>
      </c>
      <c r="L260" s="36" t="s">
        <v>11639</v>
      </c>
      <c r="M260" s="39" t="s">
        <v>11629</v>
      </c>
    </row>
    <row r="261" spans="1:13" outlineLevel="1" x14ac:dyDescent="0.25">
      <c r="A261" s="47" t="s">
        <v>11545</v>
      </c>
      <c r="B261" s="33">
        <f t="shared" si="6"/>
        <v>257</v>
      </c>
      <c r="C261" s="36" t="s">
        <v>11076</v>
      </c>
      <c r="D261" s="35" t="s">
        <v>11545</v>
      </c>
      <c r="E261" s="36" t="s">
        <v>11477</v>
      </c>
      <c r="F261" s="26" t="s">
        <v>11477</v>
      </c>
      <c r="G261" s="50" t="s">
        <v>15877</v>
      </c>
      <c r="H261" s="173">
        <v>3</v>
      </c>
      <c r="I261" s="38">
        <v>3657.18</v>
      </c>
      <c r="J261" s="38">
        <f t="shared" si="7"/>
        <v>359.97666666666669</v>
      </c>
      <c r="K261" s="38">
        <v>1079.93</v>
      </c>
      <c r="L261" s="36" t="s">
        <v>11639</v>
      </c>
      <c r="M261" s="39" t="s">
        <v>11629</v>
      </c>
    </row>
    <row r="262" spans="1:13" outlineLevel="1" x14ac:dyDescent="0.25">
      <c r="A262" s="48">
        <v>1134</v>
      </c>
      <c r="B262" s="33">
        <f t="shared" ref="B262:B325" si="8">B261+1</f>
        <v>258</v>
      </c>
      <c r="C262" s="36" t="s">
        <v>8257</v>
      </c>
      <c r="D262" s="33">
        <v>1134</v>
      </c>
      <c r="E262" s="36" t="s">
        <v>11477</v>
      </c>
      <c r="F262" s="26" t="s">
        <v>11477</v>
      </c>
      <c r="G262" s="50" t="s">
        <v>15877</v>
      </c>
      <c r="H262" s="173">
        <v>1</v>
      </c>
      <c r="I262" s="38">
        <v>1429.59</v>
      </c>
      <c r="J262" s="38">
        <f t="shared" ref="J262:J325" si="9">K262/H262</f>
        <v>703.58</v>
      </c>
      <c r="K262" s="38">
        <v>703.58</v>
      </c>
      <c r="L262" s="36" t="s">
        <v>11639</v>
      </c>
      <c r="M262" s="39" t="s">
        <v>11629</v>
      </c>
    </row>
    <row r="263" spans="1:13" outlineLevel="1" x14ac:dyDescent="0.25">
      <c r="A263" s="47" t="s">
        <v>11078</v>
      </c>
      <c r="B263" s="33">
        <f t="shared" si="8"/>
        <v>259</v>
      </c>
      <c r="C263" s="36" t="s">
        <v>11077</v>
      </c>
      <c r="D263" s="35" t="s">
        <v>11078</v>
      </c>
      <c r="E263" s="36" t="s">
        <v>11477</v>
      </c>
      <c r="F263" s="26" t="s">
        <v>11477</v>
      </c>
      <c r="G263" s="50" t="s">
        <v>15877</v>
      </c>
      <c r="H263" s="173">
        <v>1</v>
      </c>
      <c r="I263" s="38">
        <v>1540</v>
      </c>
      <c r="J263" s="38">
        <f t="shared" si="9"/>
        <v>757.91</v>
      </c>
      <c r="K263" s="38">
        <v>757.91</v>
      </c>
      <c r="L263" s="36" t="s">
        <v>11639</v>
      </c>
      <c r="M263" s="39" t="s">
        <v>11629</v>
      </c>
    </row>
    <row r="264" spans="1:13" outlineLevel="1" x14ac:dyDescent="0.25">
      <c r="A264" s="47" t="s">
        <v>11080</v>
      </c>
      <c r="B264" s="33">
        <f t="shared" si="8"/>
        <v>260</v>
      </c>
      <c r="C264" s="36" t="s">
        <v>11079</v>
      </c>
      <c r="D264" s="35" t="s">
        <v>11080</v>
      </c>
      <c r="E264" s="36" t="s">
        <v>11477</v>
      </c>
      <c r="F264" s="26" t="s">
        <v>11477</v>
      </c>
      <c r="G264" s="50" t="s">
        <v>15877</v>
      </c>
      <c r="H264" s="173">
        <v>1</v>
      </c>
      <c r="I264" s="38">
        <v>4900</v>
      </c>
      <c r="J264" s="38">
        <f t="shared" si="9"/>
        <v>2411.54</v>
      </c>
      <c r="K264" s="38">
        <v>2411.54</v>
      </c>
      <c r="L264" s="36" t="s">
        <v>11639</v>
      </c>
      <c r="M264" s="39" t="s">
        <v>11629</v>
      </c>
    </row>
    <row r="265" spans="1:13" outlineLevel="1" x14ac:dyDescent="0.25">
      <c r="A265" s="47" t="s">
        <v>11084</v>
      </c>
      <c r="B265" s="33">
        <f t="shared" si="8"/>
        <v>261</v>
      </c>
      <c r="C265" s="36" t="s">
        <v>11083</v>
      </c>
      <c r="D265" s="35" t="s">
        <v>11084</v>
      </c>
      <c r="E265" s="36" t="s">
        <v>11477</v>
      </c>
      <c r="F265" s="26" t="s">
        <v>11477</v>
      </c>
      <c r="G265" s="50" t="s">
        <v>15877</v>
      </c>
      <c r="H265" s="173">
        <v>2</v>
      </c>
      <c r="I265" s="38">
        <v>6440.68</v>
      </c>
      <c r="J265" s="38">
        <f t="shared" si="9"/>
        <v>3220.34</v>
      </c>
      <c r="K265" s="38">
        <v>6440.68</v>
      </c>
      <c r="L265" s="36" t="s">
        <v>11639</v>
      </c>
      <c r="M265" s="39" t="s">
        <v>11629</v>
      </c>
    </row>
    <row r="266" spans="1:13" outlineLevel="1" x14ac:dyDescent="0.25">
      <c r="A266" s="47" t="s">
        <v>11086</v>
      </c>
      <c r="B266" s="33">
        <f t="shared" si="8"/>
        <v>262</v>
      </c>
      <c r="C266" s="36" t="s">
        <v>11085</v>
      </c>
      <c r="D266" s="35" t="s">
        <v>11086</v>
      </c>
      <c r="E266" s="36" t="s">
        <v>11477</v>
      </c>
      <c r="F266" s="26" t="s">
        <v>11593</v>
      </c>
      <c r="G266" s="50" t="s">
        <v>15877</v>
      </c>
      <c r="H266" s="173">
        <v>23</v>
      </c>
      <c r="I266" s="38">
        <v>2175.8000000000002</v>
      </c>
      <c r="J266" s="38">
        <f t="shared" si="9"/>
        <v>4.3478260869565216E-2</v>
      </c>
      <c r="K266" s="38">
        <v>1</v>
      </c>
      <c r="L266" s="36" t="s">
        <v>11639</v>
      </c>
      <c r="M266" s="39" t="s">
        <v>11629</v>
      </c>
    </row>
    <row r="267" spans="1:13" outlineLevel="1" x14ac:dyDescent="0.25">
      <c r="A267" s="47" t="s">
        <v>11088</v>
      </c>
      <c r="B267" s="33">
        <f t="shared" si="8"/>
        <v>263</v>
      </c>
      <c r="C267" s="36" t="s">
        <v>11087</v>
      </c>
      <c r="D267" s="35" t="s">
        <v>11088</v>
      </c>
      <c r="E267" s="36" t="s">
        <v>11477</v>
      </c>
      <c r="F267" s="26" t="s">
        <v>11480</v>
      </c>
      <c r="G267" s="50" t="s">
        <v>15877</v>
      </c>
      <c r="H267" s="173">
        <v>30</v>
      </c>
      <c r="I267" s="38">
        <v>1530</v>
      </c>
      <c r="J267" s="38">
        <f t="shared" si="9"/>
        <v>3.3333333333333333E-2</v>
      </c>
      <c r="K267" s="38">
        <v>1</v>
      </c>
      <c r="L267" s="36" t="s">
        <v>11639</v>
      </c>
      <c r="M267" s="39" t="s">
        <v>11629</v>
      </c>
    </row>
    <row r="268" spans="1:13" outlineLevel="1" x14ac:dyDescent="0.25">
      <c r="A268" s="47" t="s">
        <v>11090</v>
      </c>
      <c r="B268" s="33">
        <f t="shared" si="8"/>
        <v>264</v>
      </c>
      <c r="C268" s="36" t="s">
        <v>11089</v>
      </c>
      <c r="D268" s="35" t="s">
        <v>11090</v>
      </c>
      <c r="E268" s="36" t="s">
        <v>11477</v>
      </c>
      <c r="F268" s="26" t="s">
        <v>11480</v>
      </c>
      <c r="G268" s="50" t="s">
        <v>15877</v>
      </c>
      <c r="H268" s="173">
        <v>3</v>
      </c>
      <c r="I268" s="38">
        <v>2510.71</v>
      </c>
      <c r="J268" s="38">
        <f t="shared" si="9"/>
        <v>0.33333333333333331</v>
      </c>
      <c r="K268" s="38">
        <v>1</v>
      </c>
      <c r="L268" s="36" t="s">
        <v>11639</v>
      </c>
      <c r="M268" s="39" t="s">
        <v>11629</v>
      </c>
    </row>
    <row r="269" spans="1:13" outlineLevel="1" x14ac:dyDescent="0.25">
      <c r="A269" s="47" t="s">
        <v>11092</v>
      </c>
      <c r="B269" s="33">
        <f t="shared" si="8"/>
        <v>265</v>
      </c>
      <c r="C269" s="36" t="s">
        <v>11091</v>
      </c>
      <c r="D269" s="35" t="s">
        <v>11092</v>
      </c>
      <c r="E269" s="36" t="s">
        <v>11477</v>
      </c>
      <c r="F269" s="26" t="s">
        <v>11480</v>
      </c>
      <c r="G269" s="50" t="s">
        <v>15877</v>
      </c>
      <c r="H269" s="173">
        <v>7</v>
      </c>
      <c r="I269" s="42">
        <v>856.55</v>
      </c>
      <c r="J269" s="42">
        <f t="shared" si="9"/>
        <v>0.14285714285714285</v>
      </c>
      <c r="K269" s="42">
        <v>1</v>
      </c>
      <c r="L269" s="36" t="s">
        <v>11639</v>
      </c>
      <c r="M269" s="39" t="s">
        <v>11629</v>
      </c>
    </row>
    <row r="270" spans="1:13" outlineLevel="1" x14ac:dyDescent="0.25">
      <c r="A270" s="48" t="s">
        <v>11725</v>
      </c>
      <c r="B270" s="33">
        <f t="shared" si="8"/>
        <v>266</v>
      </c>
      <c r="C270" s="36" t="s">
        <v>11093</v>
      </c>
      <c r="D270" s="50" t="s">
        <v>11725</v>
      </c>
      <c r="E270" s="36" t="s">
        <v>11477</v>
      </c>
      <c r="F270" s="26" t="s">
        <v>11484</v>
      </c>
      <c r="G270" s="50" t="s">
        <v>15877</v>
      </c>
      <c r="H270" s="173">
        <v>1</v>
      </c>
      <c r="I270" s="38">
        <v>4950</v>
      </c>
      <c r="J270" s="38">
        <f t="shared" si="9"/>
        <v>2436.15</v>
      </c>
      <c r="K270" s="38">
        <v>2436.15</v>
      </c>
      <c r="L270" s="36" t="s">
        <v>11639</v>
      </c>
      <c r="M270" s="39" t="s">
        <v>11629</v>
      </c>
    </row>
    <row r="271" spans="1:13" ht="25.5" outlineLevel="1" x14ac:dyDescent="0.25">
      <c r="A271" s="47" t="s">
        <v>11544</v>
      </c>
      <c r="B271" s="33">
        <f t="shared" si="8"/>
        <v>267</v>
      </c>
      <c r="C271" s="36" t="s">
        <v>11094</v>
      </c>
      <c r="D271" s="35" t="s">
        <v>11544</v>
      </c>
      <c r="E271" s="36" t="s">
        <v>11477</v>
      </c>
      <c r="F271" s="26" t="s">
        <v>11607</v>
      </c>
      <c r="G271" s="50" t="s">
        <v>15877</v>
      </c>
      <c r="H271" s="173">
        <v>4</v>
      </c>
      <c r="I271" s="38">
        <v>22254.240000000002</v>
      </c>
      <c r="J271" s="38">
        <f t="shared" si="9"/>
        <v>2738.1174999999998</v>
      </c>
      <c r="K271" s="38">
        <v>10952.47</v>
      </c>
      <c r="L271" s="36" t="s">
        <v>11639</v>
      </c>
      <c r="M271" s="39" t="s">
        <v>11629</v>
      </c>
    </row>
    <row r="272" spans="1:13" outlineLevel="1" x14ac:dyDescent="0.25">
      <c r="A272" s="47" t="s">
        <v>11097</v>
      </c>
      <c r="B272" s="33">
        <f t="shared" si="8"/>
        <v>268</v>
      </c>
      <c r="C272" s="36" t="s">
        <v>11096</v>
      </c>
      <c r="D272" s="35" t="s">
        <v>11097</v>
      </c>
      <c r="E272" s="36" t="s">
        <v>11477</v>
      </c>
      <c r="F272" s="26" t="s">
        <v>11477</v>
      </c>
      <c r="G272" s="50" t="s">
        <v>15877</v>
      </c>
      <c r="H272" s="173">
        <v>1</v>
      </c>
      <c r="I272" s="42">
        <v>850</v>
      </c>
      <c r="J272" s="42">
        <f t="shared" si="9"/>
        <v>418.33</v>
      </c>
      <c r="K272" s="42">
        <v>418.33</v>
      </c>
      <c r="L272" s="36" t="s">
        <v>11639</v>
      </c>
      <c r="M272" s="39" t="s">
        <v>11629</v>
      </c>
    </row>
    <row r="273" spans="1:13" ht="38.25" outlineLevel="1" x14ac:dyDescent="0.25">
      <c r="A273" s="47" t="s">
        <v>11098</v>
      </c>
      <c r="B273" s="33">
        <f t="shared" si="8"/>
        <v>269</v>
      </c>
      <c r="C273" s="40" t="s">
        <v>11726</v>
      </c>
      <c r="D273" s="35" t="s">
        <v>11098</v>
      </c>
      <c r="E273" s="36" t="s">
        <v>11477</v>
      </c>
      <c r="F273" s="26" t="s">
        <v>11477</v>
      </c>
      <c r="G273" s="50" t="s">
        <v>15877</v>
      </c>
      <c r="H273" s="173">
        <v>1</v>
      </c>
      <c r="I273" s="38">
        <v>4068</v>
      </c>
      <c r="J273" s="38">
        <f t="shared" si="9"/>
        <v>2002.07</v>
      </c>
      <c r="K273" s="38">
        <v>2002.07</v>
      </c>
      <c r="L273" s="36" t="s">
        <v>11639</v>
      </c>
      <c r="M273" s="39" t="s">
        <v>11629</v>
      </c>
    </row>
    <row r="274" spans="1:13" ht="25.5" outlineLevel="1" x14ac:dyDescent="0.25">
      <c r="A274" s="48" t="s">
        <v>11727</v>
      </c>
      <c r="B274" s="33">
        <f t="shared" si="8"/>
        <v>270</v>
      </c>
      <c r="C274" s="40" t="s">
        <v>11728</v>
      </c>
      <c r="D274" s="50" t="s">
        <v>11727</v>
      </c>
      <c r="E274" s="36" t="s">
        <v>11477</v>
      </c>
      <c r="F274" s="26" t="s">
        <v>11477</v>
      </c>
      <c r="G274" s="50" t="s">
        <v>15877</v>
      </c>
      <c r="H274" s="173">
        <v>1</v>
      </c>
      <c r="I274" s="38">
        <v>1000</v>
      </c>
      <c r="J274" s="38">
        <f t="shared" si="9"/>
        <v>492.15</v>
      </c>
      <c r="K274" s="38">
        <v>492.15</v>
      </c>
      <c r="L274" s="36" t="s">
        <v>11639</v>
      </c>
      <c r="M274" s="39" t="s">
        <v>11629</v>
      </c>
    </row>
    <row r="275" spans="1:13" outlineLevel="1" x14ac:dyDescent="0.25">
      <c r="A275" s="47" t="s">
        <v>42</v>
      </c>
      <c r="B275" s="33">
        <f t="shared" si="8"/>
        <v>271</v>
      </c>
      <c r="C275" s="36" t="s">
        <v>11099</v>
      </c>
      <c r="D275" s="35" t="s">
        <v>42</v>
      </c>
      <c r="E275" s="36" t="s">
        <v>11477</v>
      </c>
      <c r="F275" s="26" t="s">
        <v>11618</v>
      </c>
      <c r="G275" s="50" t="s">
        <v>15877</v>
      </c>
      <c r="H275" s="173">
        <v>5</v>
      </c>
      <c r="I275" s="38">
        <v>67973.86</v>
      </c>
      <c r="J275" s="38">
        <f t="shared" si="9"/>
        <v>4014.4160000000002</v>
      </c>
      <c r="K275" s="38">
        <v>20072.080000000002</v>
      </c>
      <c r="L275" s="36" t="s">
        <v>11639</v>
      </c>
      <c r="M275" s="39" t="s">
        <v>11629</v>
      </c>
    </row>
    <row r="276" spans="1:13" ht="45" customHeight="1" outlineLevel="1" x14ac:dyDescent="0.25">
      <c r="A276" s="47" t="s">
        <v>11100</v>
      </c>
      <c r="B276" s="33">
        <f t="shared" si="8"/>
        <v>272</v>
      </c>
      <c r="C276" s="40" t="s">
        <v>11729</v>
      </c>
      <c r="D276" s="35" t="s">
        <v>11100</v>
      </c>
      <c r="E276" s="36" t="s">
        <v>11477</v>
      </c>
      <c r="F276" s="26" t="s">
        <v>11477</v>
      </c>
      <c r="G276" s="50" t="s">
        <v>15877</v>
      </c>
      <c r="H276" s="173">
        <v>1</v>
      </c>
      <c r="I276" s="38">
        <v>17200</v>
      </c>
      <c r="J276" s="38">
        <f t="shared" si="9"/>
        <v>5079.01</v>
      </c>
      <c r="K276" s="38">
        <v>5079.01</v>
      </c>
      <c r="L276" s="36" t="s">
        <v>11639</v>
      </c>
      <c r="M276" s="39" t="s">
        <v>11629</v>
      </c>
    </row>
    <row r="277" spans="1:13" ht="25.5" outlineLevel="1" x14ac:dyDescent="0.25">
      <c r="A277" s="47" t="s">
        <v>11518</v>
      </c>
      <c r="B277" s="33">
        <f t="shared" si="8"/>
        <v>273</v>
      </c>
      <c r="C277" s="40" t="s">
        <v>11730</v>
      </c>
      <c r="D277" s="35" t="s">
        <v>11518</v>
      </c>
      <c r="E277" s="36" t="s">
        <v>11477</v>
      </c>
      <c r="F277" s="26" t="s">
        <v>11477</v>
      </c>
      <c r="G277" s="50" t="s">
        <v>15877</v>
      </c>
      <c r="H277" s="173">
        <v>1</v>
      </c>
      <c r="I277" s="38">
        <v>12760</v>
      </c>
      <c r="J277" s="38">
        <f t="shared" si="9"/>
        <v>3767.92</v>
      </c>
      <c r="K277" s="38">
        <v>3767.92</v>
      </c>
      <c r="L277" s="36" t="s">
        <v>11639</v>
      </c>
      <c r="M277" s="39" t="s">
        <v>11629</v>
      </c>
    </row>
    <row r="278" spans="1:13" outlineLevel="1" x14ac:dyDescent="0.25">
      <c r="A278" s="47" t="s">
        <v>11543</v>
      </c>
      <c r="B278" s="33">
        <f t="shared" si="8"/>
        <v>274</v>
      </c>
      <c r="C278" s="40" t="s">
        <v>11731</v>
      </c>
      <c r="D278" s="35" t="s">
        <v>11543</v>
      </c>
      <c r="E278" s="36" t="s">
        <v>11477</v>
      </c>
      <c r="F278" s="26" t="s">
        <v>11477</v>
      </c>
      <c r="G278" s="50" t="s">
        <v>15877</v>
      </c>
      <c r="H278" s="173">
        <v>1</v>
      </c>
      <c r="I278" s="38">
        <v>15388</v>
      </c>
      <c r="J278" s="38">
        <f t="shared" si="9"/>
        <v>4543.9399999999996</v>
      </c>
      <c r="K278" s="38">
        <v>4543.9399999999996</v>
      </c>
      <c r="L278" s="36" t="s">
        <v>11639</v>
      </c>
      <c r="M278" s="39" t="s">
        <v>11629</v>
      </c>
    </row>
    <row r="279" spans="1:13" outlineLevel="1" x14ac:dyDescent="0.25">
      <c r="A279" s="47" t="s">
        <v>11542</v>
      </c>
      <c r="B279" s="33">
        <f t="shared" si="8"/>
        <v>275</v>
      </c>
      <c r="C279" s="36" t="s">
        <v>11101</v>
      </c>
      <c r="D279" s="35" t="s">
        <v>11542</v>
      </c>
      <c r="E279" s="36" t="s">
        <v>11477</v>
      </c>
      <c r="F279" s="26" t="s">
        <v>11477</v>
      </c>
      <c r="G279" s="50" t="s">
        <v>15877</v>
      </c>
      <c r="H279" s="173">
        <v>1</v>
      </c>
      <c r="I279" s="38">
        <v>17480</v>
      </c>
      <c r="J279" s="38">
        <f t="shared" si="9"/>
        <v>5161.6899999999996</v>
      </c>
      <c r="K279" s="38">
        <v>5161.6899999999996</v>
      </c>
      <c r="L279" s="36" t="s">
        <v>11639</v>
      </c>
      <c r="M279" s="39" t="s">
        <v>11629</v>
      </c>
    </row>
    <row r="280" spans="1:13" ht="51" outlineLevel="1" x14ac:dyDescent="0.25">
      <c r="A280" s="47" t="s">
        <v>11102</v>
      </c>
      <c r="B280" s="33">
        <f t="shared" si="8"/>
        <v>276</v>
      </c>
      <c r="C280" s="40" t="s">
        <v>11732</v>
      </c>
      <c r="D280" s="35" t="s">
        <v>11102</v>
      </c>
      <c r="E280" s="36" t="s">
        <v>11477</v>
      </c>
      <c r="F280" s="26" t="s">
        <v>11477</v>
      </c>
      <c r="G280" s="50" t="s">
        <v>15877</v>
      </c>
      <c r="H280" s="173">
        <v>2</v>
      </c>
      <c r="I280" s="38">
        <v>81652</v>
      </c>
      <c r="J280" s="38">
        <f t="shared" si="9"/>
        <v>12055.555</v>
      </c>
      <c r="K280" s="38">
        <v>24111.11</v>
      </c>
      <c r="L280" s="36" t="s">
        <v>11639</v>
      </c>
      <c r="M280" s="39" t="s">
        <v>11629</v>
      </c>
    </row>
    <row r="281" spans="1:13" outlineLevel="1" x14ac:dyDescent="0.25">
      <c r="A281" s="47" t="s">
        <v>11104</v>
      </c>
      <c r="B281" s="33">
        <f t="shared" si="8"/>
        <v>277</v>
      </c>
      <c r="C281" s="36" t="s">
        <v>11103</v>
      </c>
      <c r="D281" s="35" t="s">
        <v>11104</v>
      </c>
      <c r="E281" s="36" t="s">
        <v>11477</v>
      </c>
      <c r="F281" s="26" t="s">
        <v>11480</v>
      </c>
      <c r="G281" s="50" t="s">
        <v>15877</v>
      </c>
      <c r="H281" s="173">
        <v>1</v>
      </c>
      <c r="I281" s="38">
        <v>2429.21</v>
      </c>
      <c r="J281" s="38">
        <f t="shared" si="9"/>
        <v>1</v>
      </c>
      <c r="K281" s="38">
        <v>1</v>
      </c>
      <c r="L281" s="36" t="s">
        <v>11639</v>
      </c>
      <c r="M281" s="39" t="s">
        <v>11629</v>
      </c>
    </row>
    <row r="282" spans="1:13" outlineLevel="1" x14ac:dyDescent="0.25">
      <c r="A282" s="47" t="s">
        <v>11108</v>
      </c>
      <c r="B282" s="33">
        <f t="shared" si="8"/>
        <v>278</v>
      </c>
      <c r="C282" s="36" t="s">
        <v>11107</v>
      </c>
      <c r="D282" s="35" t="s">
        <v>11108</v>
      </c>
      <c r="E282" s="36" t="s">
        <v>11477</v>
      </c>
      <c r="F282" s="26" t="s">
        <v>11480</v>
      </c>
      <c r="G282" s="50" t="s">
        <v>15877</v>
      </c>
      <c r="H282" s="173">
        <v>2</v>
      </c>
      <c r="I282" s="38">
        <v>2176</v>
      </c>
      <c r="J282" s="38">
        <f t="shared" si="9"/>
        <v>0.5</v>
      </c>
      <c r="K282" s="38">
        <v>1</v>
      </c>
      <c r="L282" s="36" t="s">
        <v>11639</v>
      </c>
      <c r="M282" s="39" t="s">
        <v>11629</v>
      </c>
    </row>
    <row r="283" spans="1:13" outlineLevel="1" x14ac:dyDescent="0.25">
      <c r="A283" s="47" t="s">
        <v>10692</v>
      </c>
      <c r="B283" s="33">
        <f t="shared" si="8"/>
        <v>279</v>
      </c>
      <c r="C283" s="36" t="s">
        <v>10691</v>
      </c>
      <c r="D283" s="35" t="s">
        <v>10692</v>
      </c>
      <c r="E283" s="36" t="s">
        <v>11477</v>
      </c>
      <c r="F283" s="26" t="s">
        <v>11592</v>
      </c>
      <c r="G283" s="50" t="s">
        <v>15877</v>
      </c>
      <c r="H283" s="173">
        <v>2</v>
      </c>
      <c r="I283" s="42">
        <v>76.05</v>
      </c>
      <c r="J283" s="42">
        <f t="shared" si="9"/>
        <v>18.715</v>
      </c>
      <c r="K283" s="42">
        <v>37.43</v>
      </c>
      <c r="L283" s="36" t="s">
        <v>11639</v>
      </c>
      <c r="M283" s="39" t="s">
        <v>11629</v>
      </c>
    </row>
    <row r="284" spans="1:13" outlineLevel="1" x14ac:dyDescent="0.25">
      <c r="A284" s="47" t="s">
        <v>11110</v>
      </c>
      <c r="B284" s="33">
        <f t="shared" si="8"/>
        <v>280</v>
      </c>
      <c r="C284" s="36" t="s">
        <v>11109</v>
      </c>
      <c r="D284" s="35" t="s">
        <v>11110</v>
      </c>
      <c r="E284" s="36" t="s">
        <v>11477</v>
      </c>
      <c r="F284" s="26" t="s">
        <v>11610</v>
      </c>
      <c r="G284" s="50" t="s">
        <v>15877</v>
      </c>
      <c r="H284" s="173">
        <v>1</v>
      </c>
      <c r="I284" s="38">
        <v>8050.76</v>
      </c>
      <c r="J284" s="38">
        <f t="shared" si="9"/>
        <v>2377.3200000000002</v>
      </c>
      <c r="K284" s="38">
        <v>2377.3200000000002</v>
      </c>
      <c r="L284" s="36" t="s">
        <v>11639</v>
      </c>
      <c r="M284" s="39" t="s">
        <v>11629</v>
      </c>
    </row>
    <row r="285" spans="1:13" outlineLevel="1" x14ac:dyDescent="0.25">
      <c r="A285" s="47" t="s">
        <v>11112</v>
      </c>
      <c r="B285" s="33">
        <f t="shared" si="8"/>
        <v>281</v>
      </c>
      <c r="C285" s="36" t="s">
        <v>11111</v>
      </c>
      <c r="D285" s="35" t="s">
        <v>11112</v>
      </c>
      <c r="E285" s="36" t="s">
        <v>11477</v>
      </c>
      <c r="F285" s="26" t="s">
        <v>11477</v>
      </c>
      <c r="G285" s="50" t="s">
        <v>15877</v>
      </c>
      <c r="H285" s="173">
        <v>1</v>
      </c>
      <c r="I285" s="38">
        <v>5508.47</v>
      </c>
      <c r="J285" s="38">
        <f t="shared" si="9"/>
        <v>2711</v>
      </c>
      <c r="K285" s="38">
        <v>2711</v>
      </c>
      <c r="L285" s="36" t="s">
        <v>11639</v>
      </c>
      <c r="M285" s="39" t="s">
        <v>11629</v>
      </c>
    </row>
    <row r="286" spans="1:13" outlineLevel="1" x14ac:dyDescent="0.25">
      <c r="A286" s="47" t="s">
        <v>11114</v>
      </c>
      <c r="B286" s="33">
        <f t="shared" si="8"/>
        <v>282</v>
      </c>
      <c r="C286" s="36" t="s">
        <v>11113</v>
      </c>
      <c r="D286" s="35" t="s">
        <v>11114</v>
      </c>
      <c r="E286" s="36" t="s">
        <v>11477</v>
      </c>
      <c r="F286" s="26" t="s">
        <v>11480</v>
      </c>
      <c r="G286" s="50" t="s">
        <v>15877</v>
      </c>
      <c r="H286" s="173">
        <v>24</v>
      </c>
      <c r="I286" s="38">
        <v>2282.0700000000002</v>
      </c>
      <c r="J286" s="38">
        <f t="shared" si="9"/>
        <v>4.1666666666666664E-2</v>
      </c>
      <c r="K286" s="38">
        <v>1</v>
      </c>
      <c r="L286" s="36" t="s">
        <v>11639</v>
      </c>
      <c r="M286" s="39" t="s">
        <v>11629</v>
      </c>
    </row>
    <row r="287" spans="1:13" ht="25.5" outlineLevel="1" x14ac:dyDescent="0.25">
      <c r="A287" s="48" t="s">
        <v>11733</v>
      </c>
      <c r="B287" s="33">
        <f t="shared" si="8"/>
        <v>283</v>
      </c>
      <c r="C287" s="36" t="s">
        <v>11115</v>
      </c>
      <c r="D287" s="50" t="s">
        <v>11733</v>
      </c>
      <c r="E287" s="36" t="s">
        <v>11477</v>
      </c>
      <c r="F287" s="26" t="s">
        <v>11611</v>
      </c>
      <c r="G287" s="50" t="s">
        <v>15877</v>
      </c>
      <c r="H287" s="173">
        <v>1</v>
      </c>
      <c r="I287" s="38">
        <v>5300</v>
      </c>
      <c r="J287" s="38">
        <f t="shared" si="9"/>
        <v>2608.41</v>
      </c>
      <c r="K287" s="38">
        <v>2608.41</v>
      </c>
      <c r="L287" s="36" t="s">
        <v>11639</v>
      </c>
      <c r="M287" s="39" t="s">
        <v>11629</v>
      </c>
    </row>
    <row r="288" spans="1:13" outlineLevel="1" x14ac:dyDescent="0.25">
      <c r="A288" s="47" t="s">
        <v>11117</v>
      </c>
      <c r="B288" s="33">
        <f t="shared" si="8"/>
        <v>284</v>
      </c>
      <c r="C288" s="36" t="s">
        <v>11116</v>
      </c>
      <c r="D288" s="35" t="s">
        <v>11117</v>
      </c>
      <c r="E288" s="36" t="s">
        <v>11477</v>
      </c>
      <c r="F288" s="26" t="s">
        <v>11477</v>
      </c>
      <c r="G288" s="50" t="s">
        <v>15877</v>
      </c>
      <c r="H288" s="173">
        <v>1</v>
      </c>
      <c r="I288" s="38">
        <v>2850</v>
      </c>
      <c r="J288" s="38">
        <f t="shared" si="9"/>
        <v>1402.63</v>
      </c>
      <c r="K288" s="38">
        <v>1402.63</v>
      </c>
      <c r="L288" s="36" t="s">
        <v>11639</v>
      </c>
      <c r="M288" s="39" t="s">
        <v>11629</v>
      </c>
    </row>
    <row r="289" spans="1:13" outlineLevel="1" x14ac:dyDescent="0.25">
      <c r="A289" s="47" t="s">
        <v>11119</v>
      </c>
      <c r="B289" s="33">
        <f t="shared" si="8"/>
        <v>285</v>
      </c>
      <c r="C289" s="36" t="s">
        <v>11118</v>
      </c>
      <c r="D289" s="35" t="s">
        <v>11119</v>
      </c>
      <c r="E289" s="36" t="s">
        <v>11477</v>
      </c>
      <c r="F289" s="26" t="s">
        <v>11591</v>
      </c>
      <c r="G289" s="50" t="s">
        <v>15877</v>
      </c>
      <c r="H289" s="173">
        <v>1</v>
      </c>
      <c r="I289" s="38">
        <v>2640</v>
      </c>
      <c r="J289" s="38">
        <f t="shared" si="9"/>
        <v>1299.28</v>
      </c>
      <c r="K289" s="38">
        <v>1299.28</v>
      </c>
      <c r="L289" s="36" t="s">
        <v>11639</v>
      </c>
      <c r="M289" s="39" t="s">
        <v>11629</v>
      </c>
    </row>
    <row r="290" spans="1:13" ht="25.5" outlineLevel="1" x14ac:dyDescent="0.25">
      <c r="A290" s="47" t="s">
        <v>11121</v>
      </c>
      <c r="B290" s="33">
        <f t="shared" si="8"/>
        <v>286</v>
      </c>
      <c r="C290" s="40" t="s">
        <v>11734</v>
      </c>
      <c r="D290" s="35" t="s">
        <v>11121</v>
      </c>
      <c r="E290" s="36" t="s">
        <v>11477</v>
      </c>
      <c r="F290" s="26" t="s">
        <v>11607</v>
      </c>
      <c r="G290" s="50" t="s">
        <v>15877</v>
      </c>
      <c r="H290" s="173">
        <v>1</v>
      </c>
      <c r="I290" s="38">
        <v>20338.990000000002</v>
      </c>
      <c r="J290" s="38">
        <f t="shared" si="9"/>
        <v>10009.870000000001</v>
      </c>
      <c r="K290" s="38">
        <v>10009.870000000001</v>
      </c>
      <c r="L290" s="36" t="s">
        <v>11639</v>
      </c>
      <c r="M290" s="39" t="s">
        <v>11629</v>
      </c>
    </row>
    <row r="291" spans="1:13" outlineLevel="1" x14ac:dyDescent="0.25">
      <c r="A291" s="47" t="s">
        <v>11123</v>
      </c>
      <c r="B291" s="33">
        <f t="shared" si="8"/>
        <v>287</v>
      </c>
      <c r="C291" s="36" t="s">
        <v>11122</v>
      </c>
      <c r="D291" s="35" t="s">
        <v>11123</v>
      </c>
      <c r="E291" s="36" t="s">
        <v>11477</v>
      </c>
      <c r="F291" s="26" t="s">
        <v>11591</v>
      </c>
      <c r="G291" s="50" t="s">
        <v>15877</v>
      </c>
      <c r="H291" s="173">
        <v>1</v>
      </c>
      <c r="I291" s="38">
        <v>10830</v>
      </c>
      <c r="J291" s="38">
        <f t="shared" si="9"/>
        <v>5330.01</v>
      </c>
      <c r="K291" s="38">
        <v>5330.01</v>
      </c>
      <c r="L291" s="36" t="s">
        <v>11639</v>
      </c>
      <c r="M291" s="39" t="s">
        <v>11629</v>
      </c>
    </row>
    <row r="292" spans="1:13" outlineLevel="1" x14ac:dyDescent="0.25">
      <c r="A292" s="47" t="s">
        <v>11124</v>
      </c>
      <c r="B292" s="33">
        <f t="shared" si="8"/>
        <v>288</v>
      </c>
      <c r="C292" s="36" t="s">
        <v>32</v>
      </c>
      <c r="D292" s="35" t="s">
        <v>11124</v>
      </c>
      <c r="E292" s="36" t="s">
        <v>11477</v>
      </c>
      <c r="F292" s="26" t="s">
        <v>11603</v>
      </c>
      <c r="G292" s="50" t="s">
        <v>15877</v>
      </c>
      <c r="H292" s="173">
        <v>3</v>
      </c>
      <c r="I292" s="38">
        <v>2701.67</v>
      </c>
      <c r="J292" s="38">
        <f t="shared" si="9"/>
        <v>443.21000000000004</v>
      </c>
      <c r="K292" s="38">
        <v>1329.63</v>
      </c>
      <c r="L292" s="36" t="s">
        <v>11639</v>
      </c>
      <c r="M292" s="39" t="s">
        <v>11629</v>
      </c>
    </row>
    <row r="293" spans="1:13" outlineLevel="1" x14ac:dyDescent="0.25">
      <c r="A293" s="47" t="s">
        <v>11125</v>
      </c>
      <c r="B293" s="33">
        <f t="shared" si="8"/>
        <v>289</v>
      </c>
      <c r="C293" s="36" t="s">
        <v>32</v>
      </c>
      <c r="D293" s="35" t="s">
        <v>11125</v>
      </c>
      <c r="E293" s="36" t="s">
        <v>11477</v>
      </c>
      <c r="F293" s="26" t="s">
        <v>11480</v>
      </c>
      <c r="G293" s="50" t="s">
        <v>15877</v>
      </c>
      <c r="H293" s="173">
        <v>1</v>
      </c>
      <c r="I293" s="38">
        <v>1800</v>
      </c>
      <c r="J293" s="38">
        <f t="shared" si="9"/>
        <v>885.87</v>
      </c>
      <c r="K293" s="38">
        <v>885.87</v>
      </c>
      <c r="L293" s="36" t="s">
        <v>11639</v>
      </c>
      <c r="M293" s="39" t="s">
        <v>11629</v>
      </c>
    </row>
    <row r="294" spans="1:13" outlineLevel="1" x14ac:dyDescent="0.25">
      <c r="A294" s="47" t="s">
        <v>11131</v>
      </c>
      <c r="B294" s="33">
        <f t="shared" si="8"/>
        <v>290</v>
      </c>
      <c r="C294" s="36" t="s">
        <v>11130</v>
      </c>
      <c r="D294" s="35" t="s">
        <v>11131</v>
      </c>
      <c r="E294" s="36" t="s">
        <v>11477</v>
      </c>
      <c r="F294" s="26" t="s">
        <v>11609</v>
      </c>
      <c r="G294" s="50" t="s">
        <v>15877</v>
      </c>
      <c r="H294" s="173">
        <v>4</v>
      </c>
      <c r="I294" s="38">
        <v>13070</v>
      </c>
      <c r="J294" s="38">
        <f t="shared" si="9"/>
        <v>1608.1075000000001</v>
      </c>
      <c r="K294" s="38">
        <v>6432.43</v>
      </c>
      <c r="L294" s="36" t="s">
        <v>11639</v>
      </c>
      <c r="M294" s="39" t="s">
        <v>11629</v>
      </c>
    </row>
    <row r="295" spans="1:13" outlineLevel="1" x14ac:dyDescent="0.25">
      <c r="A295" s="47" t="s">
        <v>11135</v>
      </c>
      <c r="B295" s="33">
        <f t="shared" si="8"/>
        <v>291</v>
      </c>
      <c r="C295" s="36" t="s">
        <v>11134</v>
      </c>
      <c r="D295" s="35" t="s">
        <v>11135</v>
      </c>
      <c r="E295" s="36" t="s">
        <v>11477</v>
      </c>
      <c r="F295" s="26" t="s">
        <v>11480</v>
      </c>
      <c r="G295" s="50" t="s">
        <v>15877</v>
      </c>
      <c r="H295" s="173">
        <v>2</v>
      </c>
      <c r="I295" s="38">
        <v>2879.8</v>
      </c>
      <c r="J295" s="38">
        <f t="shared" si="9"/>
        <v>708.65</v>
      </c>
      <c r="K295" s="38">
        <v>1417.3</v>
      </c>
      <c r="L295" s="36" t="s">
        <v>11639</v>
      </c>
      <c r="M295" s="39" t="s">
        <v>11629</v>
      </c>
    </row>
    <row r="296" spans="1:13" outlineLevel="1" x14ac:dyDescent="0.25">
      <c r="A296" s="47" t="s">
        <v>11540</v>
      </c>
      <c r="B296" s="33">
        <f t="shared" si="8"/>
        <v>292</v>
      </c>
      <c r="C296" s="36" t="s">
        <v>11136</v>
      </c>
      <c r="D296" s="35" t="s">
        <v>11540</v>
      </c>
      <c r="E296" s="36" t="s">
        <v>11477</v>
      </c>
      <c r="F296" s="26" t="s">
        <v>11480</v>
      </c>
      <c r="G296" s="50" t="s">
        <v>15877</v>
      </c>
      <c r="H296" s="173">
        <v>10</v>
      </c>
      <c r="I296" s="38">
        <v>21000</v>
      </c>
      <c r="J296" s="38">
        <f t="shared" si="9"/>
        <v>1033.519</v>
      </c>
      <c r="K296" s="38">
        <v>10335.19</v>
      </c>
      <c r="L296" s="36" t="s">
        <v>11639</v>
      </c>
      <c r="M296" s="39" t="s">
        <v>11629</v>
      </c>
    </row>
    <row r="297" spans="1:13" outlineLevel="1" x14ac:dyDescent="0.25">
      <c r="A297" s="47" t="s">
        <v>10718</v>
      </c>
      <c r="B297" s="33">
        <f t="shared" si="8"/>
        <v>293</v>
      </c>
      <c r="C297" s="36" t="s">
        <v>10717</v>
      </c>
      <c r="D297" s="35" t="s">
        <v>10718</v>
      </c>
      <c r="E297" s="36" t="s">
        <v>11477</v>
      </c>
      <c r="F297" s="26" t="s">
        <v>11480</v>
      </c>
      <c r="G297" s="50" t="s">
        <v>15877</v>
      </c>
      <c r="H297" s="173">
        <v>4</v>
      </c>
      <c r="I297" s="38">
        <v>23720</v>
      </c>
      <c r="J297" s="38">
        <f t="shared" si="9"/>
        <v>2918.46</v>
      </c>
      <c r="K297" s="38">
        <v>11673.84</v>
      </c>
      <c r="L297" s="36" t="s">
        <v>11639</v>
      </c>
      <c r="M297" s="39" t="s">
        <v>11629</v>
      </c>
    </row>
    <row r="298" spans="1:13" outlineLevel="1" x14ac:dyDescent="0.25">
      <c r="A298" s="47" t="s">
        <v>11141</v>
      </c>
      <c r="B298" s="33">
        <f t="shared" si="8"/>
        <v>294</v>
      </c>
      <c r="C298" s="36" t="s">
        <v>11140</v>
      </c>
      <c r="D298" s="35" t="s">
        <v>11141</v>
      </c>
      <c r="E298" s="36" t="s">
        <v>11477</v>
      </c>
      <c r="F298" s="26" t="s">
        <v>11591</v>
      </c>
      <c r="G298" s="50" t="s">
        <v>15878</v>
      </c>
      <c r="H298" s="173">
        <v>5</v>
      </c>
      <c r="I298" s="38">
        <v>19250</v>
      </c>
      <c r="J298" s="38">
        <f t="shared" si="9"/>
        <v>1894.7860000000001</v>
      </c>
      <c r="K298" s="38">
        <v>9473.93</v>
      </c>
      <c r="L298" s="36" t="s">
        <v>11639</v>
      </c>
      <c r="M298" s="39" t="s">
        <v>11629</v>
      </c>
    </row>
    <row r="299" spans="1:13" outlineLevel="1" x14ac:dyDescent="0.25">
      <c r="A299" s="47" t="s">
        <v>33</v>
      </c>
      <c r="B299" s="33">
        <f t="shared" si="8"/>
        <v>295</v>
      </c>
      <c r="C299" s="36" t="s">
        <v>10719</v>
      </c>
      <c r="D299" s="35" t="s">
        <v>33</v>
      </c>
      <c r="E299" s="36" t="s">
        <v>11477</v>
      </c>
      <c r="F299" s="26" t="s">
        <v>11591</v>
      </c>
      <c r="G299" s="50" t="s">
        <v>15877</v>
      </c>
      <c r="H299" s="173">
        <v>5</v>
      </c>
      <c r="I299" s="38">
        <v>17500</v>
      </c>
      <c r="J299" s="38">
        <f t="shared" si="9"/>
        <v>1722.5319999999999</v>
      </c>
      <c r="K299" s="38">
        <v>8612.66</v>
      </c>
      <c r="L299" s="36" t="s">
        <v>11639</v>
      </c>
      <c r="M299" s="39" t="s">
        <v>11629</v>
      </c>
    </row>
    <row r="300" spans="1:13" outlineLevel="1" x14ac:dyDescent="0.25">
      <c r="A300" s="47" t="s">
        <v>11142</v>
      </c>
      <c r="B300" s="33">
        <f t="shared" si="8"/>
        <v>296</v>
      </c>
      <c r="C300" s="36" t="s">
        <v>10719</v>
      </c>
      <c r="D300" s="35" t="s">
        <v>11142</v>
      </c>
      <c r="E300" s="36" t="s">
        <v>11477</v>
      </c>
      <c r="F300" s="26" t="s">
        <v>11591</v>
      </c>
      <c r="G300" s="50" t="s">
        <v>15877</v>
      </c>
      <c r="H300" s="173">
        <v>4</v>
      </c>
      <c r="I300" s="38">
        <v>8477.7800000000007</v>
      </c>
      <c r="J300" s="38">
        <f t="shared" si="9"/>
        <v>1043.0899999999999</v>
      </c>
      <c r="K300" s="38">
        <v>4172.3599999999997</v>
      </c>
      <c r="L300" s="36" t="s">
        <v>11639</v>
      </c>
      <c r="M300" s="39" t="s">
        <v>11629</v>
      </c>
    </row>
    <row r="301" spans="1:13" outlineLevel="1" x14ac:dyDescent="0.25">
      <c r="A301" s="47" t="s">
        <v>11539</v>
      </c>
      <c r="B301" s="33">
        <f t="shared" si="8"/>
        <v>297</v>
      </c>
      <c r="C301" s="36" t="s">
        <v>10720</v>
      </c>
      <c r="D301" s="35" t="s">
        <v>11539</v>
      </c>
      <c r="E301" s="36" t="s">
        <v>11477</v>
      </c>
      <c r="F301" s="26" t="s">
        <v>11591</v>
      </c>
      <c r="G301" s="50" t="s">
        <v>15877</v>
      </c>
      <c r="H301" s="173">
        <v>12</v>
      </c>
      <c r="I301" s="38">
        <v>48972.83</v>
      </c>
      <c r="J301" s="38">
        <f t="shared" si="9"/>
        <v>2008.5058333333334</v>
      </c>
      <c r="K301" s="38">
        <v>24102.07</v>
      </c>
      <c r="L301" s="36" t="s">
        <v>11639</v>
      </c>
      <c r="M301" s="39" t="s">
        <v>11629</v>
      </c>
    </row>
    <row r="302" spans="1:13" outlineLevel="1" x14ac:dyDescent="0.25">
      <c r="A302" s="47" t="s">
        <v>11128</v>
      </c>
      <c r="B302" s="33">
        <f t="shared" si="8"/>
        <v>298</v>
      </c>
      <c r="C302" s="36" t="s">
        <v>11146</v>
      </c>
      <c r="D302" s="35" t="s">
        <v>11128</v>
      </c>
      <c r="E302" s="36" t="s">
        <v>11477</v>
      </c>
      <c r="F302" s="26" t="s">
        <v>11599</v>
      </c>
      <c r="G302" s="50" t="s">
        <v>15877</v>
      </c>
      <c r="H302" s="173">
        <v>1</v>
      </c>
      <c r="I302" s="38">
        <v>4900</v>
      </c>
      <c r="J302" s="38">
        <f t="shared" si="9"/>
        <v>1205.77</v>
      </c>
      <c r="K302" s="38">
        <f>2411.54/2*H302</f>
        <v>1205.77</v>
      </c>
      <c r="L302" s="36" t="s">
        <v>11639</v>
      </c>
      <c r="M302" s="39" t="s">
        <v>11629</v>
      </c>
    </row>
    <row r="303" spans="1:13" outlineLevel="1" x14ac:dyDescent="0.25">
      <c r="A303" s="47" t="s">
        <v>11150</v>
      </c>
      <c r="B303" s="33">
        <f t="shared" si="8"/>
        <v>299</v>
      </c>
      <c r="C303" s="36" t="s">
        <v>11149</v>
      </c>
      <c r="D303" s="35" t="s">
        <v>11150</v>
      </c>
      <c r="E303" s="36" t="s">
        <v>11477</v>
      </c>
      <c r="F303" s="26" t="s">
        <v>11612</v>
      </c>
      <c r="G303" s="50" t="s">
        <v>15877</v>
      </c>
      <c r="H303" s="173">
        <v>1</v>
      </c>
      <c r="I303" s="38">
        <v>9800</v>
      </c>
      <c r="J303" s="38">
        <f t="shared" si="9"/>
        <v>4823.09</v>
      </c>
      <c r="K303" s="38">
        <v>4823.09</v>
      </c>
      <c r="L303" s="36" t="s">
        <v>11639</v>
      </c>
      <c r="M303" s="39" t="s">
        <v>11629</v>
      </c>
    </row>
    <row r="304" spans="1:13" outlineLevel="1" x14ac:dyDescent="0.25">
      <c r="A304" s="47" t="s">
        <v>11152</v>
      </c>
      <c r="B304" s="33">
        <f t="shared" si="8"/>
        <v>300</v>
      </c>
      <c r="C304" s="36" t="s">
        <v>11151</v>
      </c>
      <c r="D304" s="35" t="s">
        <v>11152</v>
      </c>
      <c r="E304" s="36" t="s">
        <v>11477</v>
      </c>
      <c r="F304" s="26" t="s">
        <v>11480</v>
      </c>
      <c r="G304" s="50" t="s">
        <v>15877</v>
      </c>
      <c r="H304" s="173">
        <v>2</v>
      </c>
      <c r="I304" s="38">
        <v>2799.8</v>
      </c>
      <c r="J304" s="38">
        <f t="shared" si="9"/>
        <v>688.96500000000003</v>
      </c>
      <c r="K304" s="38">
        <v>1377.93</v>
      </c>
      <c r="L304" s="36" t="s">
        <v>11639</v>
      </c>
      <c r="M304" s="39" t="s">
        <v>11629</v>
      </c>
    </row>
    <row r="305" spans="1:13" ht="18.75" customHeight="1" outlineLevel="1" x14ac:dyDescent="0.25">
      <c r="A305" s="47" t="s">
        <v>11510</v>
      </c>
      <c r="B305" s="33">
        <f t="shared" si="8"/>
        <v>301</v>
      </c>
      <c r="C305" s="36" t="s">
        <v>6905</v>
      </c>
      <c r="D305" s="35" t="s">
        <v>11510</v>
      </c>
      <c r="E305" s="36" t="s">
        <v>11477</v>
      </c>
      <c r="F305" s="26" t="s">
        <v>11605</v>
      </c>
      <c r="G305" s="50" t="s">
        <v>15877</v>
      </c>
      <c r="H305" s="173">
        <v>1</v>
      </c>
      <c r="I305" s="38">
        <f>21500/2*H305</f>
        <v>10750</v>
      </c>
      <c r="J305" s="38">
        <f t="shared" si="9"/>
        <v>5290.6350000000002</v>
      </c>
      <c r="K305" s="38">
        <f>10581.27/2*H305</f>
        <v>5290.6350000000002</v>
      </c>
      <c r="L305" s="36" t="s">
        <v>11639</v>
      </c>
      <c r="M305" s="39" t="s">
        <v>11629</v>
      </c>
    </row>
    <row r="306" spans="1:13" outlineLevel="1" x14ac:dyDescent="0.25">
      <c r="A306" s="47" t="s">
        <v>11154</v>
      </c>
      <c r="B306" s="33">
        <f t="shared" si="8"/>
        <v>302</v>
      </c>
      <c r="C306" s="36" t="s">
        <v>11153</v>
      </c>
      <c r="D306" s="35" t="s">
        <v>11154</v>
      </c>
      <c r="E306" s="36" t="s">
        <v>11477</v>
      </c>
      <c r="F306" s="26" t="s">
        <v>11599</v>
      </c>
      <c r="G306" s="50" t="s">
        <v>15877</v>
      </c>
      <c r="H306" s="173">
        <v>3</v>
      </c>
      <c r="I306" s="38">
        <v>5761.9</v>
      </c>
      <c r="J306" s="38">
        <f t="shared" si="9"/>
        <v>945.24333333333334</v>
      </c>
      <c r="K306" s="38">
        <v>2835.73</v>
      </c>
      <c r="L306" s="36" t="s">
        <v>11639</v>
      </c>
      <c r="M306" s="39" t="s">
        <v>11629</v>
      </c>
    </row>
    <row r="307" spans="1:13" outlineLevel="1" x14ac:dyDescent="0.25">
      <c r="A307" s="47" t="s">
        <v>11538</v>
      </c>
      <c r="B307" s="33">
        <f t="shared" si="8"/>
        <v>303</v>
      </c>
      <c r="C307" s="36" t="s">
        <v>11155</v>
      </c>
      <c r="D307" s="35" t="s">
        <v>11538</v>
      </c>
      <c r="E307" s="36" t="s">
        <v>11477</v>
      </c>
      <c r="F307" s="26" t="s">
        <v>11591</v>
      </c>
      <c r="G307" s="50" t="s">
        <v>15877</v>
      </c>
      <c r="H307" s="173">
        <v>1</v>
      </c>
      <c r="I307" s="38">
        <v>3900</v>
      </c>
      <c r="J307" s="38">
        <f t="shared" si="9"/>
        <v>1919.39</v>
      </c>
      <c r="K307" s="38">
        <v>1919.39</v>
      </c>
      <c r="L307" s="36" t="s">
        <v>11639</v>
      </c>
      <c r="M307" s="39" t="s">
        <v>11629</v>
      </c>
    </row>
    <row r="308" spans="1:13" outlineLevel="1" x14ac:dyDescent="0.25">
      <c r="A308" s="47" t="s">
        <v>11159</v>
      </c>
      <c r="B308" s="33">
        <f t="shared" si="8"/>
        <v>304</v>
      </c>
      <c r="C308" s="36" t="s">
        <v>11158</v>
      </c>
      <c r="D308" s="35" t="s">
        <v>11159</v>
      </c>
      <c r="E308" s="36" t="s">
        <v>11477</v>
      </c>
      <c r="F308" s="26" t="s">
        <v>11480</v>
      </c>
      <c r="G308" s="50" t="s">
        <v>15881</v>
      </c>
      <c r="H308" s="173">
        <v>1.2</v>
      </c>
      <c r="I308" s="42">
        <v>479.88</v>
      </c>
      <c r="J308" s="42">
        <f t="shared" si="9"/>
        <v>196.80833333333334</v>
      </c>
      <c r="K308" s="42">
        <v>236.17</v>
      </c>
      <c r="L308" s="36" t="s">
        <v>11639</v>
      </c>
      <c r="M308" s="39" t="s">
        <v>11629</v>
      </c>
    </row>
    <row r="309" spans="1:13" outlineLevel="1" x14ac:dyDescent="0.25">
      <c r="A309" s="47" t="s">
        <v>8352</v>
      </c>
      <c r="B309" s="33">
        <f t="shared" si="8"/>
        <v>305</v>
      </c>
      <c r="C309" s="36" t="s">
        <v>8351</v>
      </c>
      <c r="D309" s="35" t="s">
        <v>8352</v>
      </c>
      <c r="E309" s="36" t="s">
        <v>11477</v>
      </c>
      <c r="F309" s="26" t="s">
        <v>11484</v>
      </c>
      <c r="G309" s="50" t="s">
        <v>15877</v>
      </c>
      <c r="H309" s="173">
        <v>1</v>
      </c>
      <c r="I309" s="38">
        <v>4012.77</v>
      </c>
      <c r="J309" s="38">
        <f t="shared" si="9"/>
        <v>1974.89</v>
      </c>
      <c r="K309" s="38">
        <v>1974.89</v>
      </c>
      <c r="L309" s="36" t="s">
        <v>11639</v>
      </c>
      <c r="M309" s="39" t="s">
        <v>11629</v>
      </c>
    </row>
    <row r="310" spans="1:13" outlineLevel="1" x14ac:dyDescent="0.25">
      <c r="A310" s="47" t="s">
        <v>11537</v>
      </c>
      <c r="B310" s="33">
        <f t="shared" si="8"/>
        <v>306</v>
      </c>
      <c r="C310" s="36" t="s">
        <v>11160</v>
      </c>
      <c r="D310" s="35" t="s">
        <v>11537</v>
      </c>
      <c r="E310" s="36" t="s">
        <v>11477</v>
      </c>
      <c r="F310" s="26" t="s">
        <v>11484</v>
      </c>
      <c r="G310" s="50" t="s">
        <v>15877</v>
      </c>
      <c r="H310" s="173">
        <v>1</v>
      </c>
      <c r="I310" s="38">
        <v>1850</v>
      </c>
      <c r="J310" s="38">
        <f t="shared" si="9"/>
        <v>910.48</v>
      </c>
      <c r="K310" s="38">
        <v>910.48</v>
      </c>
      <c r="L310" s="36" t="s">
        <v>11639</v>
      </c>
      <c r="M310" s="39" t="s">
        <v>11629</v>
      </c>
    </row>
    <row r="311" spans="1:13" ht="25.5" outlineLevel="1" x14ac:dyDescent="0.25">
      <c r="A311" s="47" t="s">
        <v>11161</v>
      </c>
      <c r="B311" s="33">
        <f t="shared" si="8"/>
        <v>307</v>
      </c>
      <c r="C311" s="40" t="s">
        <v>11735</v>
      </c>
      <c r="D311" s="35" t="s">
        <v>11161</v>
      </c>
      <c r="E311" s="36" t="s">
        <v>11477</v>
      </c>
      <c r="F311" s="26" t="s">
        <v>11601</v>
      </c>
      <c r="G311" s="50" t="s">
        <v>15877</v>
      </c>
      <c r="H311" s="173">
        <v>2</v>
      </c>
      <c r="I311" s="38">
        <v>5350</v>
      </c>
      <c r="J311" s="38">
        <f t="shared" si="9"/>
        <v>1316.5050000000001</v>
      </c>
      <c r="K311" s="38">
        <v>2633.01</v>
      </c>
      <c r="L311" s="36" t="s">
        <v>11639</v>
      </c>
      <c r="M311" s="39" t="s">
        <v>11629</v>
      </c>
    </row>
    <row r="312" spans="1:13" ht="25.5" outlineLevel="1" x14ac:dyDescent="0.25">
      <c r="A312" s="47" t="s">
        <v>11162</v>
      </c>
      <c r="B312" s="33">
        <f t="shared" si="8"/>
        <v>308</v>
      </c>
      <c r="C312" s="40" t="s">
        <v>11736</v>
      </c>
      <c r="D312" s="35" t="s">
        <v>11162</v>
      </c>
      <c r="E312" s="36" t="s">
        <v>11477</v>
      </c>
      <c r="F312" s="26" t="s">
        <v>11484</v>
      </c>
      <c r="G312" s="50" t="s">
        <v>15877</v>
      </c>
      <c r="H312" s="173">
        <v>1</v>
      </c>
      <c r="I312" s="38">
        <v>1745.76</v>
      </c>
      <c r="J312" s="38">
        <f t="shared" si="9"/>
        <v>859.18</v>
      </c>
      <c r="K312" s="38">
        <v>859.18</v>
      </c>
      <c r="L312" s="36" t="s">
        <v>11639</v>
      </c>
      <c r="M312" s="39" t="s">
        <v>11629</v>
      </c>
    </row>
    <row r="313" spans="1:13" outlineLevel="1" x14ac:dyDescent="0.25">
      <c r="A313" s="47" t="s">
        <v>8354</v>
      </c>
      <c r="B313" s="33">
        <f t="shared" si="8"/>
        <v>309</v>
      </c>
      <c r="C313" s="36" t="s">
        <v>8353</v>
      </c>
      <c r="D313" s="35" t="s">
        <v>8354</v>
      </c>
      <c r="E313" s="36" t="s">
        <v>11477</v>
      </c>
      <c r="F313" s="26" t="s">
        <v>11489</v>
      </c>
      <c r="G313" s="50" t="s">
        <v>15878</v>
      </c>
      <c r="H313" s="173">
        <v>125</v>
      </c>
      <c r="I313" s="38">
        <v>161017.26999999999</v>
      </c>
      <c r="J313" s="38">
        <f t="shared" si="9"/>
        <v>633.95968000000005</v>
      </c>
      <c r="K313" s="38">
        <v>79244.960000000006</v>
      </c>
      <c r="L313" s="36" t="s">
        <v>11639</v>
      </c>
      <c r="M313" s="39" t="s">
        <v>11629</v>
      </c>
    </row>
    <row r="314" spans="1:13" outlineLevel="1" x14ac:dyDescent="0.25">
      <c r="A314" s="47" t="s">
        <v>11163</v>
      </c>
      <c r="B314" s="33">
        <f t="shared" si="8"/>
        <v>310</v>
      </c>
      <c r="C314" s="36" t="s">
        <v>10709</v>
      </c>
      <c r="D314" s="35" t="s">
        <v>11163</v>
      </c>
      <c r="E314" s="36" t="s">
        <v>11477</v>
      </c>
      <c r="F314" s="26" t="s">
        <v>11619</v>
      </c>
      <c r="G314" s="50" t="s">
        <v>15877</v>
      </c>
      <c r="H314" s="173">
        <v>16</v>
      </c>
      <c r="I314" s="38">
        <f>8614.67/26*H314</f>
        <v>5301.335384615385</v>
      </c>
      <c r="J314" s="38">
        <f t="shared" si="9"/>
        <v>163.06653846153844</v>
      </c>
      <c r="K314" s="38">
        <f>4239.73/26*H314</f>
        <v>2609.0646153846151</v>
      </c>
      <c r="L314" s="36" t="s">
        <v>11639</v>
      </c>
      <c r="M314" s="39" t="s">
        <v>11629</v>
      </c>
    </row>
    <row r="315" spans="1:13" outlineLevel="1" x14ac:dyDescent="0.25">
      <c r="A315" s="47" t="s">
        <v>11164</v>
      </c>
      <c r="B315" s="33">
        <f t="shared" si="8"/>
        <v>311</v>
      </c>
      <c r="C315" s="36" t="s">
        <v>10709</v>
      </c>
      <c r="D315" s="35" t="s">
        <v>11164</v>
      </c>
      <c r="E315" s="36" t="s">
        <v>11477</v>
      </c>
      <c r="F315" s="26" t="s">
        <v>11591</v>
      </c>
      <c r="G315" s="50" t="s">
        <v>15877</v>
      </c>
      <c r="H315" s="173">
        <v>14</v>
      </c>
      <c r="I315" s="38">
        <v>13772.64</v>
      </c>
      <c r="J315" s="38">
        <f t="shared" si="9"/>
        <v>484.15928571428566</v>
      </c>
      <c r="K315" s="38">
        <v>6778.23</v>
      </c>
      <c r="L315" s="36" t="s">
        <v>11639</v>
      </c>
      <c r="M315" s="39" t="s">
        <v>11629</v>
      </c>
    </row>
    <row r="316" spans="1:13" outlineLevel="1" x14ac:dyDescent="0.25">
      <c r="A316" s="47" t="s">
        <v>11166</v>
      </c>
      <c r="B316" s="33">
        <f t="shared" si="8"/>
        <v>312</v>
      </c>
      <c r="C316" s="36" t="s">
        <v>11165</v>
      </c>
      <c r="D316" s="35" t="s">
        <v>11166</v>
      </c>
      <c r="E316" s="36" t="s">
        <v>11477</v>
      </c>
      <c r="F316" s="26" t="s">
        <v>11480</v>
      </c>
      <c r="G316" s="50" t="s">
        <v>15877</v>
      </c>
      <c r="H316" s="173">
        <v>45</v>
      </c>
      <c r="I316" s="38">
        <v>25060</v>
      </c>
      <c r="J316" s="38">
        <f t="shared" si="9"/>
        <v>274.07400000000001</v>
      </c>
      <c r="K316" s="38">
        <v>12333.33</v>
      </c>
      <c r="L316" s="36" t="s">
        <v>11639</v>
      </c>
      <c r="M316" s="39" t="s">
        <v>11629</v>
      </c>
    </row>
    <row r="317" spans="1:13" outlineLevel="1" x14ac:dyDescent="0.25">
      <c r="A317" s="47" t="s">
        <v>11170</v>
      </c>
      <c r="B317" s="33">
        <f t="shared" si="8"/>
        <v>313</v>
      </c>
      <c r="C317" s="36" t="s">
        <v>11169</v>
      </c>
      <c r="D317" s="35" t="s">
        <v>11170</v>
      </c>
      <c r="E317" s="36" t="s">
        <v>11477</v>
      </c>
      <c r="F317" s="26" t="s">
        <v>11599</v>
      </c>
      <c r="G317" s="50" t="s">
        <v>15877</v>
      </c>
      <c r="H317" s="173">
        <v>17</v>
      </c>
      <c r="I317" s="38">
        <v>6460</v>
      </c>
      <c r="J317" s="38">
        <f t="shared" si="9"/>
        <v>187.01764705882354</v>
      </c>
      <c r="K317" s="38">
        <v>3179.3</v>
      </c>
      <c r="L317" s="36" t="s">
        <v>11639</v>
      </c>
      <c r="M317" s="39" t="s">
        <v>11629</v>
      </c>
    </row>
    <row r="318" spans="1:13" outlineLevel="1" x14ac:dyDescent="0.25">
      <c r="A318" s="47" t="s">
        <v>10694</v>
      </c>
      <c r="B318" s="33">
        <f t="shared" si="8"/>
        <v>314</v>
      </c>
      <c r="C318" s="36" t="s">
        <v>10693</v>
      </c>
      <c r="D318" s="35" t="s">
        <v>10694</v>
      </c>
      <c r="E318" s="36" t="s">
        <v>11477</v>
      </c>
      <c r="F318" s="26" t="s">
        <v>11477</v>
      </c>
      <c r="G318" s="50" t="s">
        <v>15877</v>
      </c>
      <c r="H318" s="173">
        <v>1</v>
      </c>
      <c r="I318" s="42">
        <v>572</v>
      </c>
      <c r="J318" s="42">
        <f t="shared" si="9"/>
        <v>168.91</v>
      </c>
      <c r="K318" s="42">
        <v>168.91</v>
      </c>
      <c r="L318" s="36" t="s">
        <v>11639</v>
      </c>
      <c r="M318" s="39" t="s">
        <v>11629</v>
      </c>
    </row>
    <row r="319" spans="1:13" outlineLevel="1" x14ac:dyDescent="0.25">
      <c r="A319" s="47" t="s">
        <v>11174</v>
      </c>
      <c r="B319" s="33">
        <f t="shared" si="8"/>
        <v>315</v>
      </c>
      <c r="C319" s="36" t="s">
        <v>11173</v>
      </c>
      <c r="D319" s="35" t="s">
        <v>11174</v>
      </c>
      <c r="E319" s="36" t="s">
        <v>11477</v>
      </c>
      <c r="F319" s="26" t="s">
        <v>11477</v>
      </c>
      <c r="G319" s="50" t="s">
        <v>15877</v>
      </c>
      <c r="H319" s="173">
        <v>1</v>
      </c>
      <c r="I319" s="38">
        <v>3100</v>
      </c>
      <c r="J319" s="38">
        <f t="shared" si="9"/>
        <v>1525.67</v>
      </c>
      <c r="K319" s="38">
        <v>1525.67</v>
      </c>
      <c r="L319" s="36" t="s">
        <v>11639</v>
      </c>
      <c r="M319" s="39" t="s">
        <v>11629</v>
      </c>
    </row>
    <row r="320" spans="1:13" outlineLevel="1" x14ac:dyDescent="0.25">
      <c r="A320" s="47" t="s">
        <v>11175</v>
      </c>
      <c r="B320" s="33">
        <f t="shared" si="8"/>
        <v>316</v>
      </c>
      <c r="C320" s="40" t="s">
        <v>11737</v>
      </c>
      <c r="D320" s="35" t="s">
        <v>11175</v>
      </c>
      <c r="E320" s="36" t="s">
        <v>11477</v>
      </c>
      <c r="F320" s="26" t="s">
        <v>11477</v>
      </c>
      <c r="G320" s="50" t="s">
        <v>15877</v>
      </c>
      <c r="H320" s="173">
        <v>1</v>
      </c>
      <c r="I320" s="38">
        <v>3170</v>
      </c>
      <c r="J320" s="38">
        <f t="shared" si="9"/>
        <v>1560.12</v>
      </c>
      <c r="K320" s="38">
        <v>1560.12</v>
      </c>
      <c r="L320" s="36" t="s">
        <v>11639</v>
      </c>
      <c r="M320" s="39" t="s">
        <v>11629</v>
      </c>
    </row>
    <row r="321" spans="1:13" outlineLevel="1" x14ac:dyDescent="0.25">
      <c r="A321" s="47" t="s">
        <v>11176</v>
      </c>
      <c r="B321" s="33">
        <f t="shared" si="8"/>
        <v>317</v>
      </c>
      <c r="C321" s="40" t="s">
        <v>11738</v>
      </c>
      <c r="D321" s="35" t="s">
        <v>11176</v>
      </c>
      <c r="E321" s="36" t="s">
        <v>11477</v>
      </c>
      <c r="F321" s="26" t="s">
        <v>11477</v>
      </c>
      <c r="G321" s="50" t="s">
        <v>15877</v>
      </c>
      <c r="H321" s="173">
        <v>1</v>
      </c>
      <c r="I321" s="42">
        <v>310</v>
      </c>
      <c r="J321" s="42">
        <f t="shared" si="9"/>
        <v>152.57</v>
      </c>
      <c r="K321" s="42">
        <v>152.57</v>
      </c>
      <c r="L321" s="36" t="s">
        <v>11639</v>
      </c>
      <c r="M321" s="39" t="s">
        <v>11629</v>
      </c>
    </row>
    <row r="322" spans="1:13" outlineLevel="1" x14ac:dyDescent="0.25">
      <c r="A322" s="47" t="s">
        <v>11180</v>
      </c>
      <c r="B322" s="33">
        <f t="shared" si="8"/>
        <v>318</v>
      </c>
      <c r="C322" s="36" t="s">
        <v>11179</v>
      </c>
      <c r="D322" s="35" t="s">
        <v>11180</v>
      </c>
      <c r="E322" s="36" t="s">
        <v>11477</v>
      </c>
      <c r="F322" s="26" t="s">
        <v>11480</v>
      </c>
      <c r="G322" s="50" t="s">
        <v>15877</v>
      </c>
      <c r="H322" s="173">
        <v>2</v>
      </c>
      <c r="I322" s="42">
        <v>379.73</v>
      </c>
      <c r="J322" s="42">
        <f t="shared" si="9"/>
        <v>0.5</v>
      </c>
      <c r="K322" s="42">
        <v>1</v>
      </c>
      <c r="L322" s="36" t="s">
        <v>11639</v>
      </c>
      <c r="M322" s="39" t="s">
        <v>11629</v>
      </c>
    </row>
    <row r="323" spans="1:13" outlineLevel="1" x14ac:dyDescent="0.25">
      <c r="A323" s="47" t="s">
        <v>8359</v>
      </c>
      <c r="B323" s="33">
        <f t="shared" si="8"/>
        <v>319</v>
      </c>
      <c r="C323" s="36" t="s">
        <v>8358</v>
      </c>
      <c r="D323" s="35" t="s">
        <v>8359</v>
      </c>
      <c r="E323" s="36" t="s">
        <v>11477</v>
      </c>
      <c r="F323" s="26" t="s">
        <v>11477</v>
      </c>
      <c r="G323" s="50" t="s">
        <v>15877</v>
      </c>
      <c r="H323" s="173">
        <v>1</v>
      </c>
      <c r="I323" s="38">
        <v>13067.8</v>
      </c>
      <c r="J323" s="38">
        <f t="shared" si="9"/>
        <v>6431.34</v>
      </c>
      <c r="K323" s="38">
        <v>6431.34</v>
      </c>
      <c r="L323" s="36" t="s">
        <v>11639</v>
      </c>
      <c r="M323" s="39" t="s">
        <v>11629</v>
      </c>
    </row>
    <row r="324" spans="1:13" outlineLevel="1" x14ac:dyDescent="0.25">
      <c r="A324" s="47" t="s">
        <v>11182</v>
      </c>
      <c r="B324" s="33">
        <f t="shared" si="8"/>
        <v>320</v>
      </c>
      <c r="C324" s="36" t="s">
        <v>11181</v>
      </c>
      <c r="D324" s="35" t="s">
        <v>11182</v>
      </c>
      <c r="E324" s="36" t="s">
        <v>11477</v>
      </c>
      <c r="F324" s="26" t="s">
        <v>11480</v>
      </c>
      <c r="G324" s="50" t="s">
        <v>15877</v>
      </c>
      <c r="H324" s="173">
        <v>58</v>
      </c>
      <c r="I324" s="38">
        <v>3381.76</v>
      </c>
      <c r="J324" s="38">
        <f t="shared" si="9"/>
        <v>1.7241379310344827E-2</v>
      </c>
      <c r="K324" s="38">
        <v>1</v>
      </c>
      <c r="L324" s="36" t="s">
        <v>11639</v>
      </c>
      <c r="M324" s="39" t="s">
        <v>11629</v>
      </c>
    </row>
    <row r="325" spans="1:13" outlineLevel="1" x14ac:dyDescent="0.25">
      <c r="A325" s="47" t="s">
        <v>11184</v>
      </c>
      <c r="B325" s="33">
        <f t="shared" si="8"/>
        <v>321</v>
      </c>
      <c r="C325" s="36" t="s">
        <v>11183</v>
      </c>
      <c r="D325" s="35" t="s">
        <v>11184</v>
      </c>
      <c r="E325" s="36" t="s">
        <v>11477</v>
      </c>
      <c r="F325" s="26" t="s">
        <v>11477</v>
      </c>
      <c r="G325" s="50" t="s">
        <v>15877</v>
      </c>
      <c r="H325" s="173">
        <v>30</v>
      </c>
      <c r="I325" s="38">
        <v>1710</v>
      </c>
      <c r="J325" s="38">
        <f t="shared" si="9"/>
        <v>3.3333333333333333E-2</v>
      </c>
      <c r="K325" s="38">
        <v>1</v>
      </c>
      <c r="L325" s="36" t="s">
        <v>11639</v>
      </c>
      <c r="M325" s="39" t="s">
        <v>11629</v>
      </c>
    </row>
    <row r="326" spans="1:13" outlineLevel="1" x14ac:dyDescent="0.25">
      <c r="A326" s="47" t="s">
        <v>38</v>
      </c>
      <c r="B326" s="33">
        <f t="shared" ref="B326:B389" si="10">B325+1</f>
        <v>322</v>
      </c>
      <c r="C326" s="36" t="s">
        <v>37</v>
      </c>
      <c r="D326" s="35" t="s">
        <v>38</v>
      </c>
      <c r="E326" s="36" t="s">
        <v>11477</v>
      </c>
      <c r="F326" s="26" t="s">
        <v>11480</v>
      </c>
      <c r="G326" s="50" t="s">
        <v>15877</v>
      </c>
      <c r="H326" s="173">
        <v>3</v>
      </c>
      <c r="I326" s="38">
        <v>6170</v>
      </c>
      <c r="J326" s="38">
        <f t="shared" ref="J326:J389" si="11">K326/H326</f>
        <v>607.31666666666672</v>
      </c>
      <c r="K326" s="38">
        <v>1821.95</v>
      </c>
      <c r="L326" s="36" t="s">
        <v>11639</v>
      </c>
      <c r="M326" s="39" t="s">
        <v>11629</v>
      </c>
    </row>
    <row r="327" spans="1:13" outlineLevel="1" x14ac:dyDescent="0.25">
      <c r="A327" s="47" t="s">
        <v>36</v>
      </c>
      <c r="B327" s="33">
        <f t="shared" si="10"/>
        <v>323</v>
      </c>
      <c r="C327" s="40" t="s">
        <v>11739</v>
      </c>
      <c r="D327" s="35" t="s">
        <v>36</v>
      </c>
      <c r="E327" s="36" t="s">
        <v>11477</v>
      </c>
      <c r="F327" s="26" t="s">
        <v>11480</v>
      </c>
      <c r="G327" s="50" t="s">
        <v>15877</v>
      </c>
      <c r="H327" s="173">
        <v>1</v>
      </c>
      <c r="I327" s="38">
        <v>11999.07</v>
      </c>
      <c r="J327" s="38">
        <f t="shared" si="11"/>
        <v>3543.22</v>
      </c>
      <c r="K327" s="38">
        <v>3543.22</v>
      </c>
      <c r="L327" s="36" t="s">
        <v>11639</v>
      </c>
      <c r="M327" s="39" t="s">
        <v>11629</v>
      </c>
    </row>
    <row r="328" spans="1:13" ht="25.5" outlineLevel="1" x14ac:dyDescent="0.25">
      <c r="A328" s="47" t="s">
        <v>11185</v>
      </c>
      <c r="B328" s="33">
        <f t="shared" si="10"/>
        <v>324</v>
      </c>
      <c r="C328" s="40" t="s">
        <v>11740</v>
      </c>
      <c r="D328" s="35" t="s">
        <v>11185</v>
      </c>
      <c r="E328" s="36" t="s">
        <v>11477</v>
      </c>
      <c r="F328" s="26" t="s">
        <v>11480</v>
      </c>
      <c r="G328" s="50" t="s">
        <v>15877</v>
      </c>
      <c r="H328" s="173">
        <v>1</v>
      </c>
      <c r="I328" s="38">
        <v>2000</v>
      </c>
      <c r="J328" s="38">
        <f t="shared" si="11"/>
        <v>984.3</v>
      </c>
      <c r="K328" s="38">
        <v>984.3</v>
      </c>
      <c r="L328" s="36" t="s">
        <v>11639</v>
      </c>
      <c r="M328" s="39" t="s">
        <v>11629</v>
      </c>
    </row>
    <row r="329" spans="1:13" outlineLevel="1" x14ac:dyDescent="0.25">
      <c r="A329" s="47" t="s">
        <v>11187</v>
      </c>
      <c r="B329" s="33">
        <f t="shared" si="10"/>
        <v>325</v>
      </c>
      <c r="C329" s="36" t="s">
        <v>11186</v>
      </c>
      <c r="D329" s="35" t="s">
        <v>11187</v>
      </c>
      <c r="E329" s="36" t="s">
        <v>11477</v>
      </c>
      <c r="F329" s="26" t="s">
        <v>11484</v>
      </c>
      <c r="G329" s="50" t="s">
        <v>15877</v>
      </c>
      <c r="H329" s="173">
        <v>7</v>
      </c>
      <c r="I329" s="38">
        <v>84563.56</v>
      </c>
      <c r="J329" s="38">
        <f t="shared" si="11"/>
        <v>5945.4457142857145</v>
      </c>
      <c r="K329" s="38">
        <v>41618.120000000003</v>
      </c>
      <c r="L329" s="36" t="s">
        <v>11639</v>
      </c>
      <c r="M329" s="39" t="s">
        <v>11629</v>
      </c>
    </row>
    <row r="330" spans="1:13" outlineLevel="1" x14ac:dyDescent="0.25">
      <c r="A330" s="47" t="s">
        <v>11189</v>
      </c>
      <c r="B330" s="33">
        <f t="shared" si="10"/>
        <v>326</v>
      </c>
      <c r="C330" s="36" t="s">
        <v>11188</v>
      </c>
      <c r="D330" s="35" t="s">
        <v>11189</v>
      </c>
      <c r="E330" s="36" t="s">
        <v>11477</v>
      </c>
      <c r="F330" s="26" t="s">
        <v>11484</v>
      </c>
      <c r="G330" s="50" t="s">
        <v>15877</v>
      </c>
      <c r="H330" s="173">
        <v>3</v>
      </c>
      <c r="I330" s="38">
        <v>13023.74</v>
      </c>
      <c r="J330" s="38">
        <f t="shared" si="11"/>
        <v>2136.5533333333333</v>
      </c>
      <c r="K330" s="38">
        <v>6409.66</v>
      </c>
      <c r="L330" s="36" t="s">
        <v>11639</v>
      </c>
      <c r="M330" s="39" t="s">
        <v>11629</v>
      </c>
    </row>
    <row r="331" spans="1:13" outlineLevel="1" x14ac:dyDescent="0.25">
      <c r="A331" s="47" t="s">
        <v>11190</v>
      </c>
      <c r="B331" s="33">
        <f t="shared" si="10"/>
        <v>327</v>
      </c>
      <c r="C331" s="40" t="s">
        <v>11741</v>
      </c>
      <c r="D331" s="35" t="s">
        <v>11190</v>
      </c>
      <c r="E331" s="36" t="s">
        <v>11477</v>
      </c>
      <c r="F331" s="26" t="s">
        <v>11480</v>
      </c>
      <c r="G331" s="50" t="s">
        <v>15877</v>
      </c>
      <c r="H331" s="173">
        <v>1</v>
      </c>
      <c r="I331" s="38">
        <v>3647</v>
      </c>
      <c r="J331" s="38">
        <f t="shared" si="11"/>
        <v>1794.88</v>
      </c>
      <c r="K331" s="38">
        <v>1794.88</v>
      </c>
      <c r="L331" s="36" t="s">
        <v>11639</v>
      </c>
      <c r="M331" s="39" t="s">
        <v>11629</v>
      </c>
    </row>
    <row r="332" spans="1:13" outlineLevel="1" x14ac:dyDescent="0.25">
      <c r="A332" s="47" t="s">
        <v>11536</v>
      </c>
      <c r="B332" s="33">
        <f t="shared" si="10"/>
        <v>328</v>
      </c>
      <c r="C332" s="36" t="s">
        <v>10710</v>
      </c>
      <c r="D332" s="35" t="s">
        <v>11536</v>
      </c>
      <c r="E332" s="36" t="s">
        <v>11477</v>
      </c>
      <c r="F332" s="26" t="s">
        <v>11477</v>
      </c>
      <c r="G332" s="50" t="s">
        <v>15877</v>
      </c>
      <c r="H332" s="173">
        <v>8</v>
      </c>
      <c r="I332" s="38">
        <v>5355.92</v>
      </c>
      <c r="J332" s="38">
        <f t="shared" si="11"/>
        <v>197.69499999999999</v>
      </c>
      <c r="K332" s="38">
        <v>1581.56</v>
      </c>
      <c r="L332" s="36" t="s">
        <v>11642</v>
      </c>
      <c r="M332" s="39" t="s">
        <v>11629</v>
      </c>
    </row>
    <row r="333" spans="1:13" outlineLevel="1" x14ac:dyDescent="0.25">
      <c r="A333" s="47" t="s">
        <v>11535</v>
      </c>
      <c r="B333" s="33">
        <f t="shared" si="10"/>
        <v>329</v>
      </c>
      <c r="C333" s="36" t="s">
        <v>11191</v>
      </c>
      <c r="D333" s="35" t="s">
        <v>11535</v>
      </c>
      <c r="E333" s="36" t="s">
        <v>11477</v>
      </c>
      <c r="F333" s="26" t="s">
        <v>11477</v>
      </c>
      <c r="G333" s="50" t="s">
        <v>15877</v>
      </c>
      <c r="H333" s="173">
        <v>3</v>
      </c>
      <c r="I333" s="38">
        <v>9970</v>
      </c>
      <c r="J333" s="38">
        <f t="shared" si="11"/>
        <v>981.35</v>
      </c>
      <c r="K333" s="38">
        <v>2944.05</v>
      </c>
      <c r="L333" s="36" t="s">
        <v>11639</v>
      </c>
      <c r="M333" s="39" t="s">
        <v>11629</v>
      </c>
    </row>
    <row r="334" spans="1:13" outlineLevel="1" x14ac:dyDescent="0.25">
      <c r="A334" s="47" t="s">
        <v>11193</v>
      </c>
      <c r="B334" s="33">
        <f t="shared" si="10"/>
        <v>330</v>
      </c>
      <c r="C334" s="36" t="s">
        <v>11192</v>
      </c>
      <c r="D334" s="35" t="s">
        <v>11193</v>
      </c>
      <c r="E334" s="36" t="s">
        <v>11477</v>
      </c>
      <c r="F334" s="26" t="s">
        <v>11619</v>
      </c>
      <c r="G334" s="50" t="s">
        <v>15877</v>
      </c>
      <c r="H334" s="173">
        <v>1</v>
      </c>
      <c r="I334" s="42">
        <v>790</v>
      </c>
      <c r="J334" s="42">
        <f t="shared" si="11"/>
        <v>233.28</v>
      </c>
      <c r="K334" s="42">
        <v>233.28</v>
      </c>
      <c r="L334" s="36" t="s">
        <v>11639</v>
      </c>
      <c r="M334" s="39" t="s">
        <v>11629</v>
      </c>
    </row>
    <row r="335" spans="1:13" outlineLevel="1" x14ac:dyDescent="0.25">
      <c r="A335" s="47" t="s">
        <v>10711</v>
      </c>
      <c r="B335" s="33">
        <f t="shared" si="10"/>
        <v>331</v>
      </c>
      <c r="C335" s="36" t="s">
        <v>11194</v>
      </c>
      <c r="D335" s="35" t="s">
        <v>10711</v>
      </c>
      <c r="E335" s="36" t="s">
        <v>11477</v>
      </c>
      <c r="F335" s="26" t="s">
        <v>11477</v>
      </c>
      <c r="G335" s="50" t="s">
        <v>15877</v>
      </c>
      <c r="H335" s="173">
        <v>1</v>
      </c>
      <c r="I335" s="38">
        <v>2590</v>
      </c>
      <c r="J335" s="38">
        <f t="shared" si="11"/>
        <v>764.8</v>
      </c>
      <c r="K335" s="38">
        <v>764.8</v>
      </c>
      <c r="L335" s="36" t="s">
        <v>11639</v>
      </c>
      <c r="M335" s="39" t="s">
        <v>11629</v>
      </c>
    </row>
    <row r="336" spans="1:13" outlineLevel="1" x14ac:dyDescent="0.25">
      <c r="A336" s="47" t="s">
        <v>11534</v>
      </c>
      <c r="B336" s="33">
        <f t="shared" si="10"/>
        <v>332</v>
      </c>
      <c r="C336" s="36" t="s">
        <v>11195</v>
      </c>
      <c r="D336" s="35" t="s">
        <v>11534</v>
      </c>
      <c r="E336" s="36" t="s">
        <v>11477</v>
      </c>
      <c r="F336" s="26" t="s">
        <v>11477</v>
      </c>
      <c r="G336" s="50" t="s">
        <v>15877</v>
      </c>
      <c r="H336" s="173">
        <v>1</v>
      </c>
      <c r="I336" s="38">
        <v>1790</v>
      </c>
      <c r="J336" s="38">
        <f t="shared" si="11"/>
        <v>528.57000000000005</v>
      </c>
      <c r="K336" s="38">
        <v>528.57000000000005</v>
      </c>
      <c r="L336" s="36" t="s">
        <v>11639</v>
      </c>
      <c r="M336" s="39" t="s">
        <v>11629</v>
      </c>
    </row>
    <row r="337" spans="1:13" outlineLevel="1" x14ac:dyDescent="0.25">
      <c r="A337" s="47" t="s">
        <v>11196</v>
      </c>
      <c r="B337" s="33">
        <f t="shared" si="10"/>
        <v>333</v>
      </c>
      <c r="C337" s="40" t="s">
        <v>11742</v>
      </c>
      <c r="D337" s="35" t="s">
        <v>11196</v>
      </c>
      <c r="E337" s="36" t="s">
        <v>11477</v>
      </c>
      <c r="F337" s="26" t="s">
        <v>11477</v>
      </c>
      <c r="G337" s="50" t="s">
        <v>15877</v>
      </c>
      <c r="H337" s="173">
        <v>3</v>
      </c>
      <c r="I337" s="38">
        <v>9130.75</v>
      </c>
      <c r="J337" s="38">
        <f t="shared" si="11"/>
        <v>898.74333333333334</v>
      </c>
      <c r="K337" s="38">
        <v>2696.23</v>
      </c>
      <c r="L337" s="36" t="s">
        <v>11639</v>
      </c>
      <c r="M337" s="39" t="s">
        <v>11629</v>
      </c>
    </row>
    <row r="338" spans="1:13" outlineLevel="1" x14ac:dyDescent="0.25">
      <c r="A338" s="47" t="s">
        <v>11198</v>
      </c>
      <c r="B338" s="33">
        <f t="shared" si="10"/>
        <v>334</v>
      </c>
      <c r="C338" s="36" t="s">
        <v>11197</v>
      </c>
      <c r="D338" s="35" t="s">
        <v>11198</v>
      </c>
      <c r="E338" s="36" t="s">
        <v>11477</v>
      </c>
      <c r="F338" s="26" t="s">
        <v>11480</v>
      </c>
      <c r="G338" s="50" t="s">
        <v>15877</v>
      </c>
      <c r="H338" s="173">
        <v>1</v>
      </c>
      <c r="I338" s="38">
        <v>2549</v>
      </c>
      <c r="J338" s="38">
        <f t="shared" si="11"/>
        <v>1254.5</v>
      </c>
      <c r="K338" s="38">
        <v>1254.5</v>
      </c>
      <c r="L338" s="36" t="s">
        <v>11639</v>
      </c>
      <c r="M338" s="39" t="s">
        <v>11629</v>
      </c>
    </row>
    <row r="339" spans="1:13" outlineLevel="1" x14ac:dyDescent="0.25">
      <c r="A339" s="47" t="s">
        <v>11199</v>
      </c>
      <c r="B339" s="33">
        <f t="shared" si="10"/>
        <v>335</v>
      </c>
      <c r="C339" s="40" t="s">
        <v>11743</v>
      </c>
      <c r="D339" s="35" t="s">
        <v>11199</v>
      </c>
      <c r="E339" s="36" t="s">
        <v>11477</v>
      </c>
      <c r="F339" s="26" t="s">
        <v>11477</v>
      </c>
      <c r="G339" s="50" t="s">
        <v>15877</v>
      </c>
      <c r="H339" s="173">
        <v>7</v>
      </c>
      <c r="I339" s="38">
        <v>16793.099999999999</v>
      </c>
      <c r="J339" s="38">
        <f t="shared" si="11"/>
        <v>1180.68</v>
      </c>
      <c r="K339" s="38">
        <v>8264.76</v>
      </c>
      <c r="L339" s="36" t="s">
        <v>11639</v>
      </c>
      <c r="M339" s="39" t="s">
        <v>11629</v>
      </c>
    </row>
    <row r="340" spans="1:13" ht="25.5" outlineLevel="1" x14ac:dyDescent="0.25">
      <c r="A340" s="48">
        <v>1034</v>
      </c>
      <c r="B340" s="33">
        <f t="shared" si="10"/>
        <v>336</v>
      </c>
      <c r="C340" s="40" t="s">
        <v>11744</v>
      </c>
      <c r="D340" s="33">
        <v>1034</v>
      </c>
      <c r="E340" s="36" t="s">
        <v>11477</v>
      </c>
      <c r="F340" s="26" t="s">
        <v>11477</v>
      </c>
      <c r="G340" s="50" t="s">
        <v>15877</v>
      </c>
      <c r="H340" s="173">
        <v>11</v>
      </c>
      <c r="I340" s="38">
        <v>62588.83</v>
      </c>
      <c r="J340" s="38">
        <f t="shared" si="11"/>
        <v>2800.2918181818181</v>
      </c>
      <c r="K340" s="38">
        <v>30803.21</v>
      </c>
      <c r="L340" s="36" t="s">
        <v>11639</v>
      </c>
      <c r="M340" s="39" t="s">
        <v>11629</v>
      </c>
    </row>
    <row r="341" spans="1:13" ht="25.5" outlineLevel="1" x14ac:dyDescent="0.25">
      <c r="A341" s="47" t="s">
        <v>11200</v>
      </c>
      <c r="B341" s="33">
        <f t="shared" si="10"/>
        <v>337</v>
      </c>
      <c r="C341" s="40" t="s">
        <v>11745</v>
      </c>
      <c r="D341" s="35" t="s">
        <v>11200</v>
      </c>
      <c r="E341" s="36" t="s">
        <v>11477</v>
      </c>
      <c r="F341" s="26" t="s">
        <v>11476</v>
      </c>
      <c r="G341" s="50" t="s">
        <v>15877</v>
      </c>
      <c r="H341" s="173">
        <v>1</v>
      </c>
      <c r="I341" s="38">
        <v>28272.93</v>
      </c>
      <c r="J341" s="38">
        <f t="shared" si="11"/>
        <v>13914.58</v>
      </c>
      <c r="K341" s="38">
        <v>13914.58</v>
      </c>
      <c r="L341" s="36" t="s">
        <v>11639</v>
      </c>
      <c r="M341" s="39" t="s">
        <v>11629</v>
      </c>
    </row>
    <row r="342" spans="1:13" outlineLevel="1" x14ac:dyDescent="0.25">
      <c r="A342" s="47" t="s">
        <v>8384</v>
      </c>
      <c r="B342" s="33">
        <f t="shared" si="10"/>
        <v>338</v>
      </c>
      <c r="C342" s="36" t="s">
        <v>8383</v>
      </c>
      <c r="D342" s="35" t="s">
        <v>8384</v>
      </c>
      <c r="E342" s="36" t="s">
        <v>11477</v>
      </c>
      <c r="F342" s="26" t="s">
        <v>11607</v>
      </c>
      <c r="G342" s="50" t="s">
        <v>15879</v>
      </c>
      <c r="H342" s="173">
        <v>14</v>
      </c>
      <c r="I342" s="42">
        <v>501.31</v>
      </c>
      <c r="J342" s="42">
        <f t="shared" si="11"/>
        <v>17.622857142857143</v>
      </c>
      <c r="K342" s="42">
        <v>246.72</v>
      </c>
      <c r="L342" s="36" t="s">
        <v>11639</v>
      </c>
      <c r="M342" s="39" t="s">
        <v>11629</v>
      </c>
    </row>
    <row r="343" spans="1:13" outlineLevel="1" x14ac:dyDescent="0.25">
      <c r="A343" s="47" t="s">
        <v>11202</v>
      </c>
      <c r="B343" s="33">
        <f t="shared" si="10"/>
        <v>339</v>
      </c>
      <c r="C343" s="36" t="s">
        <v>11201</v>
      </c>
      <c r="D343" s="35" t="s">
        <v>11202</v>
      </c>
      <c r="E343" s="36" t="s">
        <v>11477</v>
      </c>
      <c r="F343" s="26" t="s">
        <v>11607</v>
      </c>
      <c r="G343" s="50" t="s">
        <v>15877</v>
      </c>
      <c r="H343" s="173">
        <v>1</v>
      </c>
      <c r="I343" s="38">
        <v>13296.61</v>
      </c>
      <c r="J343" s="38">
        <f t="shared" si="11"/>
        <v>6543.95</v>
      </c>
      <c r="K343" s="38">
        <v>6543.95</v>
      </c>
      <c r="L343" s="36" t="s">
        <v>11639</v>
      </c>
      <c r="M343" s="39" t="s">
        <v>11629</v>
      </c>
    </row>
    <row r="344" spans="1:13" outlineLevel="1" x14ac:dyDescent="0.25">
      <c r="A344" s="47" t="s">
        <v>11203</v>
      </c>
      <c r="B344" s="33">
        <f t="shared" si="10"/>
        <v>340</v>
      </c>
      <c r="C344" s="40" t="s">
        <v>11746</v>
      </c>
      <c r="D344" s="35" t="s">
        <v>11203</v>
      </c>
      <c r="E344" s="36" t="s">
        <v>11477</v>
      </c>
      <c r="F344" s="26" t="s">
        <v>11477</v>
      </c>
      <c r="G344" s="50" t="s">
        <v>15877</v>
      </c>
      <c r="H344" s="173">
        <v>1</v>
      </c>
      <c r="I344" s="38">
        <v>6566.65</v>
      </c>
      <c r="J344" s="38">
        <f t="shared" si="11"/>
        <v>3231.79</v>
      </c>
      <c r="K344" s="38">
        <v>3231.79</v>
      </c>
      <c r="L344" s="36" t="s">
        <v>11639</v>
      </c>
      <c r="M344" s="39" t="s">
        <v>11629</v>
      </c>
    </row>
    <row r="345" spans="1:13" outlineLevel="1" x14ac:dyDescent="0.25">
      <c r="A345" s="47" t="s">
        <v>11206</v>
      </c>
      <c r="B345" s="33">
        <f t="shared" si="10"/>
        <v>341</v>
      </c>
      <c r="C345" s="36" t="s">
        <v>10712</v>
      </c>
      <c r="D345" s="35" t="s">
        <v>11206</v>
      </c>
      <c r="E345" s="36" t="s">
        <v>11477</v>
      </c>
      <c r="F345" s="26" t="s">
        <v>11619</v>
      </c>
      <c r="G345" s="50" t="s">
        <v>15877</v>
      </c>
      <c r="H345" s="173">
        <v>1</v>
      </c>
      <c r="I345" s="38">
        <v>3451.59</v>
      </c>
      <c r="J345" s="38">
        <f t="shared" si="11"/>
        <v>1698.71</v>
      </c>
      <c r="K345" s="38">
        <v>1698.71</v>
      </c>
      <c r="L345" s="36" t="s">
        <v>11639</v>
      </c>
      <c r="M345" s="39" t="s">
        <v>11629</v>
      </c>
    </row>
    <row r="346" spans="1:13" outlineLevel="1" x14ac:dyDescent="0.25">
      <c r="A346" s="47" t="s">
        <v>11208</v>
      </c>
      <c r="B346" s="33">
        <f t="shared" si="10"/>
        <v>342</v>
      </c>
      <c r="C346" s="36" t="s">
        <v>11207</v>
      </c>
      <c r="D346" s="35" t="s">
        <v>11208</v>
      </c>
      <c r="E346" s="36" t="s">
        <v>11477</v>
      </c>
      <c r="F346" s="26" t="s">
        <v>11602</v>
      </c>
      <c r="G346" s="50" t="s">
        <v>15877</v>
      </c>
      <c r="H346" s="173">
        <v>21</v>
      </c>
      <c r="I346" s="38">
        <v>79500</v>
      </c>
      <c r="J346" s="38">
        <f t="shared" si="11"/>
        <v>1863.1466666666668</v>
      </c>
      <c r="K346" s="38">
        <v>39126.080000000002</v>
      </c>
      <c r="L346" s="36" t="s">
        <v>11639</v>
      </c>
      <c r="M346" s="39" t="s">
        <v>11629</v>
      </c>
    </row>
    <row r="347" spans="1:13" ht="25.5" outlineLevel="1" x14ac:dyDescent="0.25">
      <c r="A347" s="47" t="s">
        <v>11210</v>
      </c>
      <c r="B347" s="33">
        <f t="shared" si="10"/>
        <v>343</v>
      </c>
      <c r="C347" s="36" t="s">
        <v>11209</v>
      </c>
      <c r="D347" s="35" t="s">
        <v>11210</v>
      </c>
      <c r="E347" s="36" t="s">
        <v>11477</v>
      </c>
      <c r="F347" s="26" t="s">
        <v>11613</v>
      </c>
      <c r="G347" s="50" t="s">
        <v>15877</v>
      </c>
      <c r="H347" s="173">
        <v>1</v>
      </c>
      <c r="I347" s="38">
        <v>7116.95</v>
      </c>
      <c r="J347" s="38">
        <f t="shared" si="11"/>
        <v>3502.62</v>
      </c>
      <c r="K347" s="38">
        <v>3502.62</v>
      </c>
      <c r="L347" s="36" t="s">
        <v>11639</v>
      </c>
      <c r="M347" s="39" t="s">
        <v>11629</v>
      </c>
    </row>
    <row r="348" spans="1:13" outlineLevel="1" x14ac:dyDescent="0.25">
      <c r="A348" s="47" t="s">
        <v>11212</v>
      </c>
      <c r="B348" s="33">
        <f t="shared" si="10"/>
        <v>344</v>
      </c>
      <c r="C348" s="36" t="s">
        <v>11211</v>
      </c>
      <c r="D348" s="35" t="s">
        <v>11212</v>
      </c>
      <c r="E348" s="36" t="s">
        <v>11477</v>
      </c>
      <c r="F348" s="26" t="s">
        <v>11477</v>
      </c>
      <c r="G348" s="50" t="s">
        <v>15877</v>
      </c>
      <c r="H348" s="173">
        <v>1</v>
      </c>
      <c r="I348" s="38">
        <v>9548</v>
      </c>
      <c r="J348" s="38">
        <f t="shared" si="11"/>
        <v>4699.07</v>
      </c>
      <c r="K348" s="38">
        <v>4699.07</v>
      </c>
      <c r="L348" s="36" t="s">
        <v>11639</v>
      </c>
      <c r="M348" s="39" t="s">
        <v>11629</v>
      </c>
    </row>
    <row r="349" spans="1:13" ht="25.5" outlineLevel="1" x14ac:dyDescent="0.25">
      <c r="A349" s="47" t="s">
        <v>11502</v>
      </c>
      <c r="B349" s="33">
        <f t="shared" si="10"/>
        <v>345</v>
      </c>
      <c r="C349" s="36" t="s">
        <v>11213</v>
      </c>
      <c r="D349" s="35" t="s">
        <v>11502</v>
      </c>
      <c r="E349" s="36" t="s">
        <v>11477</v>
      </c>
      <c r="F349" s="26" t="s">
        <v>11477</v>
      </c>
      <c r="G349" s="50" t="s">
        <v>15877</v>
      </c>
      <c r="H349" s="173">
        <v>4</v>
      </c>
      <c r="I349" s="38">
        <v>16392.2</v>
      </c>
      <c r="J349" s="38">
        <f t="shared" si="11"/>
        <v>2016.8625</v>
      </c>
      <c r="K349" s="38">
        <v>8067.45</v>
      </c>
      <c r="L349" s="36" t="s">
        <v>11639</v>
      </c>
      <c r="M349" s="39" t="s">
        <v>11629</v>
      </c>
    </row>
    <row r="350" spans="1:13" ht="25.5" outlineLevel="1" x14ac:dyDescent="0.25">
      <c r="A350" s="47" t="s">
        <v>11533</v>
      </c>
      <c r="B350" s="33">
        <f t="shared" si="10"/>
        <v>346</v>
      </c>
      <c r="C350" s="40" t="s">
        <v>11747</v>
      </c>
      <c r="D350" s="35" t="s">
        <v>11533</v>
      </c>
      <c r="E350" s="36" t="s">
        <v>11477</v>
      </c>
      <c r="F350" s="26" t="s">
        <v>11477</v>
      </c>
      <c r="G350" s="50" t="s">
        <v>15877</v>
      </c>
      <c r="H350" s="173">
        <v>1</v>
      </c>
      <c r="I350" s="38">
        <v>5390</v>
      </c>
      <c r="J350" s="38">
        <f t="shared" si="11"/>
        <v>2652.7</v>
      </c>
      <c r="K350" s="38">
        <v>2652.7</v>
      </c>
      <c r="L350" s="36" t="s">
        <v>11639</v>
      </c>
      <c r="M350" s="39" t="s">
        <v>11629</v>
      </c>
    </row>
    <row r="351" spans="1:13" ht="25.5" outlineLevel="1" x14ac:dyDescent="0.25">
      <c r="A351" s="47" t="s">
        <v>11217</v>
      </c>
      <c r="B351" s="33">
        <f t="shared" si="10"/>
        <v>347</v>
      </c>
      <c r="C351" s="36" t="s">
        <v>11216</v>
      </c>
      <c r="D351" s="35" t="s">
        <v>11217</v>
      </c>
      <c r="E351" s="36" t="s">
        <v>11477</v>
      </c>
      <c r="F351" s="26" t="s">
        <v>11477</v>
      </c>
      <c r="G351" s="50" t="s">
        <v>15877</v>
      </c>
      <c r="H351" s="173">
        <v>1</v>
      </c>
      <c r="I351" s="38">
        <v>1268.6400000000001</v>
      </c>
      <c r="J351" s="38">
        <f t="shared" si="11"/>
        <v>374.62</v>
      </c>
      <c r="K351" s="38">
        <v>374.62</v>
      </c>
      <c r="L351" s="36" t="s">
        <v>11639</v>
      </c>
      <c r="M351" s="39" t="s">
        <v>11629</v>
      </c>
    </row>
    <row r="352" spans="1:13" ht="25.5" outlineLevel="1" x14ac:dyDescent="0.25">
      <c r="A352" s="47" t="s">
        <v>11218</v>
      </c>
      <c r="B352" s="33">
        <f t="shared" si="10"/>
        <v>348</v>
      </c>
      <c r="C352" s="40" t="s">
        <v>11748</v>
      </c>
      <c r="D352" s="35" t="s">
        <v>11218</v>
      </c>
      <c r="E352" s="36" t="s">
        <v>11477</v>
      </c>
      <c r="F352" s="26" t="s">
        <v>11477</v>
      </c>
      <c r="G352" s="50" t="s">
        <v>15877</v>
      </c>
      <c r="H352" s="173">
        <v>1</v>
      </c>
      <c r="I352" s="38">
        <v>5169.49</v>
      </c>
      <c r="J352" s="38">
        <f t="shared" si="11"/>
        <v>1526.5</v>
      </c>
      <c r="K352" s="38">
        <v>1526.5</v>
      </c>
      <c r="L352" s="36" t="s">
        <v>11639</v>
      </c>
      <c r="M352" s="39" t="s">
        <v>11629</v>
      </c>
    </row>
    <row r="353" spans="1:13" ht="25.5" outlineLevel="1" x14ac:dyDescent="0.25">
      <c r="A353" s="47" t="s">
        <v>11219</v>
      </c>
      <c r="B353" s="33">
        <f t="shared" si="10"/>
        <v>349</v>
      </c>
      <c r="C353" s="40" t="s">
        <v>11749</v>
      </c>
      <c r="D353" s="35" t="s">
        <v>11219</v>
      </c>
      <c r="E353" s="36" t="s">
        <v>11477</v>
      </c>
      <c r="F353" s="26" t="s">
        <v>11477</v>
      </c>
      <c r="G353" s="50" t="s">
        <v>15877</v>
      </c>
      <c r="H353" s="173">
        <v>1</v>
      </c>
      <c r="I353" s="38">
        <v>2805.08</v>
      </c>
      <c r="J353" s="38">
        <f t="shared" si="11"/>
        <v>828.32</v>
      </c>
      <c r="K353" s="38">
        <v>828.32</v>
      </c>
      <c r="L353" s="36" t="s">
        <v>11639</v>
      </c>
      <c r="M353" s="39" t="s">
        <v>11629</v>
      </c>
    </row>
    <row r="354" spans="1:13" outlineLevel="1" x14ac:dyDescent="0.25">
      <c r="A354" s="47" t="s">
        <v>11501</v>
      </c>
      <c r="B354" s="33">
        <f t="shared" si="10"/>
        <v>350</v>
      </c>
      <c r="C354" s="36" t="s">
        <v>11446</v>
      </c>
      <c r="D354" s="35" t="s">
        <v>11501</v>
      </c>
      <c r="E354" s="36" t="s">
        <v>11477</v>
      </c>
      <c r="F354" s="26" t="s">
        <v>11586</v>
      </c>
      <c r="G354" s="50" t="s">
        <v>15877</v>
      </c>
      <c r="H354" s="173">
        <v>1</v>
      </c>
      <c r="I354" s="38">
        <v>1800</v>
      </c>
      <c r="J354" s="38">
        <f t="shared" si="11"/>
        <v>531.52</v>
      </c>
      <c r="K354" s="38">
        <v>531.52</v>
      </c>
      <c r="L354" s="36" t="s">
        <v>11639</v>
      </c>
      <c r="M354" s="39" t="s">
        <v>11629</v>
      </c>
    </row>
    <row r="355" spans="1:13" ht="25.5" outlineLevel="1" x14ac:dyDescent="0.25">
      <c r="A355" s="47" t="s">
        <v>11532</v>
      </c>
      <c r="B355" s="33">
        <f t="shared" si="10"/>
        <v>351</v>
      </c>
      <c r="C355" s="36" t="s">
        <v>11220</v>
      </c>
      <c r="D355" s="35" t="s">
        <v>11532</v>
      </c>
      <c r="E355" s="36" t="s">
        <v>11477</v>
      </c>
      <c r="F355" s="26" t="s">
        <v>11477</v>
      </c>
      <c r="G355" s="50" t="s">
        <v>15877</v>
      </c>
      <c r="H355" s="173">
        <v>1</v>
      </c>
      <c r="I355" s="38">
        <v>2408</v>
      </c>
      <c r="J355" s="38">
        <f t="shared" si="11"/>
        <v>711.06</v>
      </c>
      <c r="K355" s="38">
        <v>711.06</v>
      </c>
      <c r="L355" s="36" t="s">
        <v>11639</v>
      </c>
      <c r="M355" s="39" t="s">
        <v>11629</v>
      </c>
    </row>
    <row r="356" spans="1:13" ht="25.5" outlineLevel="1" x14ac:dyDescent="0.25">
      <c r="A356" s="47" t="s">
        <v>11221</v>
      </c>
      <c r="B356" s="33">
        <f t="shared" si="10"/>
        <v>352</v>
      </c>
      <c r="C356" s="40" t="s">
        <v>11750</v>
      </c>
      <c r="D356" s="35" t="s">
        <v>11221</v>
      </c>
      <c r="E356" s="36" t="s">
        <v>11477</v>
      </c>
      <c r="F356" s="26" t="s">
        <v>11477</v>
      </c>
      <c r="G356" s="50" t="s">
        <v>15877</v>
      </c>
      <c r="H356" s="173">
        <v>1</v>
      </c>
      <c r="I356" s="38">
        <v>2380</v>
      </c>
      <c r="J356" s="38">
        <f t="shared" si="11"/>
        <v>702.79</v>
      </c>
      <c r="K356" s="38">
        <v>702.79</v>
      </c>
      <c r="L356" s="36" t="s">
        <v>11639</v>
      </c>
      <c r="M356" s="39" t="s">
        <v>11629</v>
      </c>
    </row>
    <row r="357" spans="1:13" outlineLevel="1" x14ac:dyDescent="0.25">
      <c r="A357" s="47" t="s">
        <v>28</v>
      </c>
      <c r="B357" s="33">
        <f t="shared" si="10"/>
        <v>353</v>
      </c>
      <c r="C357" s="36" t="s">
        <v>27</v>
      </c>
      <c r="D357" s="35" t="s">
        <v>28</v>
      </c>
      <c r="E357" s="36" t="s">
        <v>11477</v>
      </c>
      <c r="F357" s="26" t="s">
        <v>11477</v>
      </c>
      <c r="G357" s="50" t="s">
        <v>15877</v>
      </c>
      <c r="H357" s="173">
        <v>4</v>
      </c>
      <c r="I357" s="38">
        <v>1069.5999999999999</v>
      </c>
      <c r="J357" s="38">
        <f t="shared" si="11"/>
        <v>78.959999999999994</v>
      </c>
      <c r="K357" s="38">
        <v>315.83999999999997</v>
      </c>
      <c r="L357" s="36" t="s">
        <v>11639</v>
      </c>
      <c r="M357" s="39" t="s">
        <v>11629</v>
      </c>
    </row>
    <row r="358" spans="1:13" outlineLevel="1" x14ac:dyDescent="0.25">
      <c r="A358" s="47" t="s">
        <v>11222</v>
      </c>
      <c r="B358" s="33">
        <f t="shared" si="10"/>
        <v>354</v>
      </c>
      <c r="C358" s="40" t="s">
        <v>11751</v>
      </c>
      <c r="D358" s="35" t="s">
        <v>11222</v>
      </c>
      <c r="E358" s="36" t="s">
        <v>11477</v>
      </c>
      <c r="F358" s="26" t="s">
        <v>11484</v>
      </c>
      <c r="G358" s="50" t="s">
        <v>15877</v>
      </c>
      <c r="H358" s="173">
        <v>10</v>
      </c>
      <c r="I358" s="42">
        <v>769.5</v>
      </c>
      <c r="J358" s="42">
        <f t="shared" si="11"/>
        <v>37.870999999999995</v>
      </c>
      <c r="K358" s="42">
        <v>378.71</v>
      </c>
      <c r="L358" s="36" t="s">
        <v>11639</v>
      </c>
      <c r="M358" s="39" t="s">
        <v>11629</v>
      </c>
    </row>
    <row r="359" spans="1:13" outlineLevel="1" x14ac:dyDescent="0.25">
      <c r="A359" s="47" t="s">
        <v>11224</v>
      </c>
      <c r="B359" s="33">
        <f t="shared" si="10"/>
        <v>355</v>
      </c>
      <c r="C359" s="36" t="s">
        <v>11223</v>
      </c>
      <c r="D359" s="35" t="s">
        <v>11224</v>
      </c>
      <c r="E359" s="36" t="s">
        <v>11477</v>
      </c>
      <c r="F359" s="26" t="s">
        <v>11477</v>
      </c>
      <c r="G359" s="50" t="s">
        <v>15877</v>
      </c>
      <c r="H359" s="173">
        <v>1</v>
      </c>
      <c r="I359" s="38">
        <v>1900</v>
      </c>
      <c r="J359" s="38">
        <f t="shared" si="11"/>
        <v>935.09</v>
      </c>
      <c r="K359" s="38">
        <v>935.09</v>
      </c>
      <c r="L359" s="36" t="s">
        <v>11639</v>
      </c>
      <c r="M359" s="39" t="s">
        <v>11629</v>
      </c>
    </row>
    <row r="360" spans="1:13" outlineLevel="1" x14ac:dyDescent="0.25">
      <c r="A360" s="47" t="s">
        <v>11531</v>
      </c>
      <c r="B360" s="33">
        <f t="shared" si="10"/>
        <v>356</v>
      </c>
      <c r="C360" s="36" t="s">
        <v>11225</v>
      </c>
      <c r="D360" s="35" t="s">
        <v>11531</v>
      </c>
      <c r="E360" s="36" t="s">
        <v>11477</v>
      </c>
      <c r="F360" s="26" t="s">
        <v>11477</v>
      </c>
      <c r="G360" s="50" t="s">
        <v>15877</v>
      </c>
      <c r="H360" s="173">
        <v>2</v>
      </c>
      <c r="I360" s="38">
        <v>3800</v>
      </c>
      <c r="J360" s="38">
        <f t="shared" si="11"/>
        <v>935.09</v>
      </c>
      <c r="K360" s="38">
        <v>1870.18</v>
      </c>
      <c r="L360" s="36" t="s">
        <v>11639</v>
      </c>
      <c r="M360" s="39" t="s">
        <v>11629</v>
      </c>
    </row>
    <row r="361" spans="1:13" outlineLevel="1" x14ac:dyDescent="0.25">
      <c r="A361" s="47" t="s">
        <v>11530</v>
      </c>
      <c r="B361" s="33">
        <f t="shared" si="10"/>
        <v>357</v>
      </c>
      <c r="C361" s="36" t="s">
        <v>11226</v>
      </c>
      <c r="D361" s="35" t="s">
        <v>11530</v>
      </c>
      <c r="E361" s="36" t="s">
        <v>11477</v>
      </c>
      <c r="F361" s="26" t="s">
        <v>11609</v>
      </c>
      <c r="G361" s="50" t="s">
        <v>15877</v>
      </c>
      <c r="H361" s="173">
        <v>1</v>
      </c>
      <c r="I361" s="38">
        <v>4590</v>
      </c>
      <c r="J361" s="38">
        <f t="shared" si="11"/>
        <v>1355.39</v>
      </c>
      <c r="K361" s="38">
        <v>1355.39</v>
      </c>
      <c r="L361" s="36" t="s">
        <v>11639</v>
      </c>
      <c r="M361" s="39" t="s">
        <v>11629</v>
      </c>
    </row>
    <row r="362" spans="1:13" outlineLevel="1" x14ac:dyDescent="0.25">
      <c r="A362" s="47" t="s">
        <v>10713</v>
      </c>
      <c r="B362" s="33">
        <f t="shared" si="10"/>
        <v>358</v>
      </c>
      <c r="C362" s="36" t="s">
        <v>11227</v>
      </c>
      <c r="D362" s="35" t="s">
        <v>10713</v>
      </c>
      <c r="E362" s="36" t="s">
        <v>11477</v>
      </c>
      <c r="F362" s="26" t="s">
        <v>11619</v>
      </c>
      <c r="G362" s="50" t="s">
        <v>15877</v>
      </c>
      <c r="H362" s="173">
        <v>1</v>
      </c>
      <c r="I362" s="38">
        <v>6800</v>
      </c>
      <c r="J362" s="38">
        <f t="shared" si="11"/>
        <v>2007.98</v>
      </c>
      <c r="K362" s="38">
        <v>2007.98</v>
      </c>
      <c r="L362" s="36" t="s">
        <v>11639</v>
      </c>
      <c r="M362" s="39" t="s">
        <v>11629</v>
      </c>
    </row>
    <row r="363" spans="1:13" outlineLevel="1" x14ac:dyDescent="0.25">
      <c r="A363" s="47" t="s">
        <v>11230</v>
      </c>
      <c r="B363" s="33">
        <f t="shared" si="10"/>
        <v>359</v>
      </c>
      <c r="C363" s="40" t="s">
        <v>11752</v>
      </c>
      <c r="D363" s="35" t="s">
        <v>11230</v>
      </c>
      <c r="E363" s="36" t="s">
        <v>11477</v>
      </c>
      <c r="F363" s="26" t="s">
        <v>11480</v>
      </c>
      <c r="G363" s="50" t="s">
        <v>15878</v>
      </c>
      <c r="H363" s="173">
        <v>1</v>
      </c>
      <c r="I363" s="38">
        <v>5100</v>
      </c>
      <c r="J363" s="38">
        <f t="shared" si="11"/>
        <v>2509.9699999999998</v>
      </c>
      <c r="K363" s="38">
        <v>2509.9699999999998</v>
      </c>
      <c r="L363" s="36" t="s">
        <v>11639</v>
      </c>
      <c r="M363" s="39" t="s">
        <v>11629</v>
      </c>
    </row>
    <row r="364" spans="1:13" outlineLevel="1" x14ac:dyDescent="0.25">
      <c r="A364" s="47" t="s">
        <v>11232</v>
      </c>
      <c r="B364" s="33">
        <f t="shared" si="10"/>
        <v>360</v>
      </c>
      <c r="C364" s="36" t="s">
        <v>11231</v>
      </c>
      <c r="D364" s="35" t="s">
        <v>11232</v>
      </c>
      <c r="E364" s="36" t="s">
        <v>11477</v>
      </c>
      <c r="F364" s="26" t="s">
        <v>11480</v>
      </c>
      <c r="G364" s="50" t="s">
        <v>15877</v>
      </c>
      <c r="H364" s="173">
        <v>1</v>
      </c>
      <c r="I364" s="42">
        <v>194</v>
      </c>
      <c r="J364" s="42">
        <f t="shared" si="11"/>
        <v>1</v>
      </c>
      <c r="K364" s="42">
        <v>1</v>
      </c>
      <c r="L364" s="36" t="s">
        <v>11639</v>
      </c>
      <c r="M364" s="39" t="s">
        <v>11629</v>
      </c>
    </row>
    <row r="365" spans="1:13" outlineLevel="1" x14ac:dyDescent="0.25">
      <c r="A365" s="47" t="s">
        <v>29</v>
      </c>
      <c r="B365" s="33">
        <f t="shared" si="10"/>
        <v>361</v>
      </c>
      <c r="C365" s="36" t="s">
        <v>7272</v>
      </c>
      <c r="D365" s="35" t="s">
        <v>29</v>
      </c>
      <c r="E365" s="36" t="s">
        <v>11477</v>
      </c>
      <c r="F365" s="26" t="s">
        <v>11619</v>
      </c>
      <c r="G365" s="50" t="s">
        <v>15877</v>
      </c>
      <c r="H365" s="173">
        <v>6</v>
      </c>
      <c r="I365" s="38">
        <f>108855.2/7*H365</f>
        <v>93304.457142857136</v>
      </c>
      <c r="J365" s="38">
        <f t="shared" si="11"/>
        <v>7653.3285714285712</v>
      </c>
      <c r="K365" s="38">
        <f>53573.3/7*H365</f>
        <v>45919.971428571429</v>
      </c>
      <c r="L365" s="36" t="s">
        <v>11639</v>
      </c>
      <c r="M365" s="39" t="s">
        <v>11629</v>
      </c>
    </row>
    <row r="366" spans="1:13" outlineLevel="1" x14ac:dyDescent="0.25">
      <c r="A366" s="47" t="s">
        <v>11234</v>
      </c>
      <c r="B366" s="33">
        <f t="shared" si="10"/>
        <v>362</v>
      </c>
      <c r="C366" s="40" t="s">
        <v>11753</v>
      </c>
      <c r="D366" s="35" t="s">
        <v>11234</v>
      </c>
      <c r="E366" s="36" t="s">
        <v>11477</v>
      </c>
      <c r="F366" s="26" t="s">
        <v>11599</v>
      </c>
      <c r="G366" s="50" t="s">
        <v>15877</v>
      </c>
      <c r="H366" s="173">
        <v>1</v>
      </c>
      <c r="I366" s="38">
        <v>3835</v>
      </c>
      <c r="J366" s="38">
        <f t="shared" si="11"/>
        <v>1887.4</v>
      </c>
      <c r="K366" s="38">
        <v>1887.4</v>
      </c>
      <c r="L366" s="36" t="s">
        <v>11639</v>
      </c>
      <c r="M366" s="39" t="s">
        <v>11629</v>
      </c>
    </row>
    <row r="367" spans="1:13" outlineLevel="1" x14ac:dyDescent="0.25">
      <c r="A367" s="47" t="s">
        <v>11236</v>
      </c>
      <c r="B367" s="33">
        <f t="shared" si="10"/>
        <v>363</v>
      </c>
      <c r="C367" s="36" t="s">
        <v>11235</v>
      </c>
      <c r="D367" s="35" t="s">
        <v>11236</v>
      </c>
      <c r="E367" s="36" t="s">
        <v>11477</v>
      </c>
      <c r="F367" s="26" t="s">
        <v>11614</v>
      </c>
      <c r="G367" s="50" t="s">
        <v>15878</v>
      </c>
      <c r="H367" s="173">
        <v>1</v>
      </c>
      <c r="I367" s="38">
        <v>7660</v>
      </c>
      <c r="J367" s="38">
        <f t="shared" si="11"/>
        <v>3769.88</v>
      </c>
      <c r="K367" s="38">
        <v>3769.88</v>
      </c>
      <c r="L367" s="36" t="s">
        <v>11639</v>
      </c>
      <c r="M367" s="39" t="s">
        <v>11629</v>
      </c>
    </row>
    <row r="368" spans="1:13" outlineLevel="1" x14ac:dyDescent="0.25">
      <c r="A368" s="47" t="s">
        <v>11238</v>
      </c>
      <c r="B368" s="33">
        <f t="shared" si="10"/>
        <v>364</v>
      </c>
      <c r="C368" s="36" t="s">
        <v>30</v>
      </c>
      <c r="D368" s="35" t="s">
        <v>11238</v>
      </c>
      <c r="E368" s="36" t="s">
        <v>11477</v>
      </c>
      <c r="F368" s="26" t="s">
        <v>11614</v>
      </c>
      <c r="G368" s="50" t="s">
        <v>15878</v>
      </c>
      <c r="H368" s="173">
        <v>9</v>
      </c>
      <c r="I368" s="38">
        <v>40655.760000000002</v>
      </c>
      <c r="J368" s="38">
        <f t="shared" si="11"/>
        <v>2223.2011111111115</v>
      </c>
      <c r="K368" s="38">
        <v>20008.810000000001</v>
      </c>
      <c r="L368" s="36" t="s">
        <v>11639</v>
      </c>
      <c r="M368" s="39" t="s">
        <v>11629</v>
      </c>
    </row>
    <row r="369" spans="1:13" outlineLevel="1" x14ac:dyDescent="0.25">
      <c r="A369" s="47" t="s">
        <v>11240</v>
      </c>
      <c r="B369" s="33">
        <f t="shared" si="10"/>
        <v>365</v>
      </c>
      <c r="C369" s="36" t="s">
        <v>11239</v>
      </c>
      <c r="D369" s="35" t="s">
        <v>11240</v>
      </c>
      <c r="E369" s="36" t="s">
        <v>11477</v>
      </c>
      <c r="F369" s="26" t="s">
        <v>11599</v>
      </c>
      <c r="G369" s="50" t="s">
        <v>15877</v>
      </c>
      <c r="H369" s="173">
        <v>1</v>
      </c>
      <c r="I369" s="38">
        <v>5950</v>
      </c>
      <c r="J369" s="38">
        <f t="shared" si="11"/>
        <v>2928.3</v>
      </c>
      <c r="K369" s="38">
        <v>2928.3</v>
      </c>
      <c r="L369" s="36" t="s">
        <v>11639</v>
      </c>
      <c r="M369" s="39" t="s">
        <v>11629</v>
      </c>
    </row>
    <row r="370" spans="1:13" outlineLevel="1" x14ac:dyDescent="0.25">
      <c r="A370" s="47" t="s">
        <v>10715</v>
      </c>
      <c r="B370" s="33">
        <f t="shared" si="10"/>
        <v>366</v>
      </c>
      <c r="C370" s="36" t="s">
        <v>10714</v>
      </c>
      <c r="D370" s="35" t="s">
        <v>10715</v>
      </c>
      <c r="E370" s="36" t="s">
        <v>11477</v>
      </c>
      <c r="F370" s="26" t="s">
        <v>11619</v>
      </c>
      <c r="G370" s="50" t="s">
        <v>15877</v>
      </c>
      <c r="H370" s="173">
        <v>7</v>
      </c>
      <c r="I370" s="38">
        <v>37000</v>
      </c>
      <c r="J370" s="38">
        <f t="shared" si="11"/>
        <v>2601.3742857142856</v>
      </c>
      <c r="K370" s="38">
        <v>18209.62</v>
      </c>
      <c r="L370" s="36" t="s">
        <v>11639</v>
      </c>
      <c r="M370" s="39" t="s">
        <v>11629</v>
      </c>
    </row>
    <row r="371" spans="1:13" outlineLevel="1" x14ac:dyDescent="0.25">
      <c r="A371" s="47" t="s">
        <v>11528</v>
      </c>
      <c r="B371" s="33">
        <f t="shared" si="10"/>
        <v>367</v>
      </c>
      <c r="C371" s="36" t="s">
        <v>6910</v>
      </c>
      <c r="D371" s="35" t="s">
        <v>11528</v>
      </c>
      <c r="E371" s="36" t="s">
        <v>11477</v>
      </c>
      <c r="F371" s="26" t="s">
        <v>11599</v>
      </c>
      <c r="G371" s="50" t="s">
        <v>15877</v>
      </c>
      <c r="H371" s="173">
        <v>1</v>
      </c>
      <c r="I371" s="38">
        <v>9300</v>
      </c>
      <c r="J371" s="38">
        <f t="shared" si="11"/>
        <v>4577.01</v>
      </c>
      <c r="K371" s="38">
        <v>4577.01</v>
      </c>
      <c r="L371" s="36" t="s">
        <v>11639</v>
      </c>
      <c r="M371" s="39" t="s">
        <v>11629</v>
      </c>
    </row>
    <row r="372" spans="1:13" outlineLevel="1" x14ac:dyDescent="0.25">
      <c r="A372" s="47" t="s">
        <v>11244</v>
      </c>
      <c r="B372" s="33">
        <f t="shared" si="10"/>
        <v>368</v>
      </c>
      <c r="C372" s="40" t="s">
        <v>11754</v>
      </c>
      <c r="D372" s="35" t="s">
        <v>11244</v>
      </c>
      <c r="E372" s="36" t="s">
        <v>11477</v>
      </c>
      <c r="F372" s="26" t="s">
        <v>11599</v>
      </c>
      <c r="G372" s="50" t="s">
        <v>15877</v>
      </c>
      <c r="H372" s="173">
        <v>1</v>
      </c>
      <c r="I372" s="38">
        <v>9400</v>
      </c>
      <c r="J372" s="38">
        <f t="shared" si="11"/>
        <v>4626.2299999999996</v>
      </c>
      <c r="K372" s="38">
        <v>4626.2299999999996</v>
      </c>
      <c r="L372" s="36" t="s">
        <v>11639</v>
      </c>
      <c r="M372" s="39" t="s">
        <v>11629</v>
      </c>
    </row>
    <row r="373" spans="1:13" outlineLevel="1" x14ac:dyDescent="0.25">
      <c r="A373" s="47" t="s">
        <v>11246</v>
      </c>
      <c r="B373" s="33">
        <f t="shared" si="10"/>
        <v>369</v>
      </c>
      <c r="C373" s="36" t="s">
        <v>11245</v>
      </c>
      <c r="D373" s="35" t="s">
        <v>11246</v>
      </c>
      <c r="E373" s="36" t="s">
        <v>11477</v>
      </c>
      <c r="F373" s="26" t="s">
        <v>11614</v>
      </c>
      <c r="G373" s="50" t="s">
        <v>15878</v>
      </c>
      <c r="H373" s="173">
        <v>1</v>
      </c>
      <c r="I373" s="38">
        <v>6800</v>
      </c>
      <c r="J373" s="38">
        <f t="shared" si="11"/>
        <v>3346.63</v>
      </c>
      <c r="K373" s="38">
        <v>3346.63</v>
      </c>
      <c r="L373" s="36" t="s">
        <v>11639</v>
      </c>
      <c r="M373" s="39" t="s">
        <v>11629</v>
      </c>
    </row>
    <row r="374" spans="1:13" outlineLevel="1" x14ac:dyDescent="0.25">
      <c r="A374" s="47" t="s">
        <v>11527</v>
      </c>
      <c r="B374" s="33">
        <f t="shared" si="10"/>
        <v>370</v>
      </c>
      <c r="C374" s="36" t="s">
        <v>11249</v>
      </c>
      <c r="D374" s="35" t="s">
        <v>11527</v>
      </c>
      <c r="E374" s="36" t="s">
        <v>11477</v>
      </c>
      <c r="F374" s="26" t="s">
        <v>11599</v>
      </c>
      <c r="G374" s="50" t="s">
        <v>15877</v>
      </c>
      <c r="H374" s="173">
        <v>1</v>
      </c>
      <c r="I374" s="38">
        <v>5500</v>
      </c>
      <c r="J374" s="38">
        <f t="shared" si="11"/>
        <v>2706.84</v>
      </c>
      <c r="K374" s="38">
        <v>2706.84</v>
      </c>
      <c r="L374" s="36" t="s">
        <v>11639</v>
      </c>
      <c r="M374" s="39" t="s">
        <v>11629</v>
      </c>
    </row>
    <row r="375" spans="1:13" outlineLevel="1" x14ac:dyDescent="0.25">
      <c r="A375" s="47" t="s">
        <v>11251</v>
      </c>
      <c r="B375" s="33">
        <f t="shared" si="10"/>
        <v>371</v>
      </c>
      <c r="C375" s="36" t="s">
        <v>11250</v>
      </c>
      <c r="D375" s="35" t="s">
        <v>11251</v>
      </c>
      <c r="E375" s="36" t="s">
        <v>11477</v>
      </c>
      <c r="F375" s="26" t="s">
        <v>11619</v>
      </c>
      <c r="G375" s="50" t="s">
        <v>15877</v>
      </c>
      <c r="H375" s="173">
        <v>3</v>
      </c>
      <c r="I375" s="38">
        <v>15000</v>
      </c>
      <c r="J375" s="38">
        <f t="shared" si="11"/>
        <v>2460.7599999999998</v>
      </c>
      <c r="K375" s="38">
        <v>7382.28</v>
      </c>
      <c r="L375" s="36" t="s">
        <v>11639</v>
      </c>
      <c r="M375" s="39" t="s">
        <v>11629</v>
      </c>
    </row>
    <row r="376" spans="1:13" outlineLevel="1" x14ac:dyDescent="0.25">
      <c r="A376" s="47" t="s">
        <v>11257</v>
      </c>
      <c r="B376" s="33">
        <f t="shared" si="10"/>
        <v>372</v>
      </c>
      <c r="C376" s="36" t="s">
        <v>11256</v>
      </c>
      <c r="D376" s="35" t="s">
        <v>11257</v>
      </c>
      <c r="E376" s="36" t="s">
        <v>11477</v>
      </c>
      <c r="F376" s="26" t="s">
        <v>11599</v>
      </c>
      <c r="G376" s="50" t="s">
        <v>15877</v>
      </c>
      <c r="H376" s="173">
        <v>4</v>
      </c>
      <c r="I376" s="38">
        <v>12000</v>
      </c>
      <c r="J376" s="38">
        <f t="shared" si="11"/>
        <v>1476.4549999999999</v>
      </c>
      <c r="K376" s="38">
        <v>5905.82</v>
      </c>
      <c r="L376" s="36" t="s">
        <v>11639</v>
      </c>
      <c r="M376" s="39" t="s">
        <v>11629</v>
      </c>
    </row>
    <row r="377" spans="1:13" outlineLevel="1" x14ac:dyDescent="0.25">
      <c r="A377" s="47" t="s">
        <v>11525</v>
      </c>
      <c r="B377" s="33">
        <f t="shared" si="10"/>
        <v>373</v>
      </c>
      <c r="C377" s="36" t="s">
        <v>11258</v>
      </c>
      <c r="D377" s="35" t="s">
        <v>11525</v>
      </c>
      <c r="E377" s="36" t="s">
        <v>11477</v>
      </c>
      <c r="F377" s="26" t="s">
        <v>11615</v>
      </c>
      <c r="G377" s="50" t="s">
        <v>15877</v>
      </c>
      <c r="H377" s="173">
        <v>7</v>
      </c>
      <c r="I377" s="38">
        <v>54340</v>
      </c>
      <c r="J377" s="38">
        <f t="shared" si="11"/>
        <v>3820.5057142857145</v>
      </c>
      <c r="K377" s="38">
        <v>26743.54</v>
      </c>
      <c r="L377" s="36" t="s">
        <v>11639</v>
      </c>
      <c r="M377" s="39" t="s">
        <v>11629</v>
      </c>
    </row>
    <row r="378" spans="1:13" ht="25.5" outlineLevel="1" x14ac:dyDescent="0.25">
      <c r="A378" s="47" t="s">
        <v>11260</v>
      </c>
      <c r="B378" s="33">
        <f t="shared" si="10"/>
        <v>374</v>
      </c>
      <c r="C378" s="40" t="s">
        <v>11755</v>
      </c>
      <c r="D378" s="35" t="s">
        <v>11260</v>
      </c>
      <c r="E378" s="36" t="s">
        <v>11477</v>
      </c>
      <c r="F378" s="26" t="s">
        <v>11607</v>
      </c>
      <c r="G378" s="50" t="s">
        <v>15877</v>
      </c>
      <c r="H378" s="173">
        <v>1</v>
      </c>
      <c r="I378" s="38">
        <v>2200</v>
      </c>
      <c r="J378" s="38">
        <f t="shared" si="11"/>
        <v>1082.73</v>
      </c>
      <c r="K378" s="38">
        <v>1082.73</v>
      </c>
      <c r="L378" s="36" t="s">
        <v>11639</v>
      </c>
      <c r="M378" s="39" t="s">
        <v>11629</v>
      </c>
    </row>
    <row r="379" spans="1:13" ht="38.25" outlineLevel="1" x14ac:dyDescent="0.25">
      <c r="A379" s="47" t="s">
        <v>11261</v>
      </c>
      <c r="B379" s="33">
        <f t="shared" si="10"/>
        <v>375</v>
      </c>
      <c r="C379" s="40" t="s">
        <v>11756</v>
      </c>
      <c r="D379" s="35" t="s">
        <v>11261</v>
      </c>
      <c r="E379" s="36" t="s">
        <v>11477</v>
      </c>
      <c r="F379" s="26" t="s">
        <v>11477</v>
      </c>
      <c r="G379" s="50" t="s">
        <v>15877</v>
      </c>
      <c r="H379" s="173">
        <v>1</v>
      </c>
      <c r="I379" s="38">
        <v>11686.44</v>
      </c>
      <c r="J379" s="38">
        <f t="shared" si="11"/>
        <v>5751.5</v>
      </c>
      <c r="K379" s="38">
        <v>5751.5</v>
      </c>
      <c r="L379" s="36" t="s">
        <v>11639</v>
      </c>
      <c r="M379" s="39" t="s">
        <v>11629</v>
      </c>
    </row>
    <row r="380" spans="1:13" outlineLevel="1" x14ac:dyDescent="0.25">
      <c r="A380" s="47" t="s">
        <v>11263</v>
      </c>
      <c r="B380" s="33">
        <f t="shared" si="10"/>
        <v>376</v>
      </c>
      <c r="C380" s="36" t="s">
        <v>11262</v>
      </c>
      <c r="D380" s="35" t="s">
        <v>11263</v>
      </c>
      <c r="E380" s="36" t="s">
        <v>11477</v>
      </c>
      <c r="F380" s="26" t="s">
        <v>11477</v>
      </c>
      <c r="G380" s="50" t="s">
        <v>15877</v>
      </c>
      <c r="H380" s="173">
        <v>1</v>
      </c>
      <c r="I380" s="38">
        <v>3999</v>
      </c>
      <c r="J380" s="38">
        <f t="shared" si="11"/>
        <v>1968.12</v>
      </c>
      <c r="K380" s="38">
        <v>1968.12</v>
      </c>
      <c r="L380" s="36" t="s">
        <v>11639</v>
      </c>
      <c r="M380" s="39" t="s">
        <v>11629</v>
      </c>
    </row>
    <row r="381" spans="1:13" ht="25.5" outlineLevel="1" x14ac:dyDescent="0.25">
      <c r="A381" s="47" t="s">
        <v>11265</v>
      </c>
      <c r="B381" s="33">
        <f t="shared" si="10"/>
        <v>377</v>
      </c>
      <c r="C381" s="36" t="s">
        <v>11264</v>
      </c>
      <c r="D381" s="35" t="s">
        <v>11265</v>
      </c>
      <c r="E381" s="36" t="s">
        <v>11477</v>
      </c>
      <c r="F381" s="26" t="s">
        <v>11477</v>
      </c>
      <c r="G381" s="50" t="s">
        <v>15877</v>
      </c>
      <c r="H381" s="173">
        <v>1</v>
      </c>
      <c r="I381" s="38">
        <v>2399</v>
      </c>
      <c r="J381" s="38">
        <f t="shared" si="11"/>
        <v>1180.67</v>
      </c>
      <c r="K381" s="38">
        <v>1180.67</v>
      </c>
      <c r="L381" s="36" t="s">
        <v>11639</v>
      </c>
      <c r="M381" s="39" t="s">
        <v>11629</v>
      </c>
    </row>
    <row r="382" spans="1:13" outlineLevel="1" x14ac:dyDescent="0.25">
      <c r="A382" s="47" t="s">
        <v>11267</v>
      </c>
      <c r="B382" s="33">
        <f t="shared" si="10"/>
        <v>378</v>
      </c>
      <c r="C382" s="36" t="s">
        <v>11266</v>
      </c>
      <c r="D382" s="35" t="s">
        <v>11267</v>
      </c>
      <c r="E382" s="36" t="s">
        <v>11477</v>
      </c>
      <c r="F382" s="26" t="s">
        <v>11477</v>
      </c>
      <c r="G382" s="50" t="s">
        <v>15877</v>
      </c>
      <c r="H382" s="173">
        <v>1</v>
      </c>
      <c r="I382" s="42">
        <v>699.9</v>
      </c>
      <c r="J382" s="42">
        <f t="shared" si="11"/>
        <v>344.46</v>
      </c>
      <c r="K382" s="42">
        <v>344.46</v>
      </c>
      <c r="L382" s="36" t="s">
        <v>11639</v>
      </c>
      <c r="M382" s="39" t="s">
        <v>11629</v>
      </c>
    </row>
    <row r="383" spans="1:13" ht="25.5" outlineLevel="1" x14ac:dyDescent="0.25">
      <c r="A383" s="47" t="s">
        <v>11268</v>
      </c>
      <c r="B383" s="33">
        <f t="shared" si="10"/>
        <v>379</v>
      </c>
      <c r="C383" s="36" t="s">
        <v>11645</v>
      </c>
      <c r="D383" s="35" t="s">
        <v>11268</v>
      </c>
      <c r="E383" s="36" t="s">
        <v>11477</v>
      </c>
      <c r="F383" s="26" t="s">
        <v>11477</v>
      </c>
      <c r="G383" s="50" t="s">
        <v>15877</v>
      </c>
      <c r="H383" s="173">
        <v>1</v>
      </c>
      <c r="I383" s="38">
        <v>3346</v>
      </c>
      <c r="J383" s="38">
        <f t="shared" si="11"/>
        <v>1646.74</v>
      </c>
      <c r="K383" s="38">
        <v>1646.74</v>
      </c>
      <c r="L383" s="36" t="s">
        <v>11639</v>
      </c>
      <c r="M383" s="39" t="s">
        <v>11629</v>
      </c>
    </row>
    <row r="384" spans="1:13" ht="25.5" outlineLevel="1" x14ac:dyDescent="0.25">
      <c r="A384" s="47" t="s">
        <v>11270</v>
      </c>
      <c r="B384" s="33">
        <f t="shared" si="10"/>
        <v>380</v>
      </c>
      <c r="C384" s="36" t="s">
        <v>11269</v>
      </c>
      <c r="D384" s="35" t="s">
        <v>11270</v>
      </c>
      <c r="E384" s="36" t="s">
        <v>11477</v>
      </c>
      <c r="F384" s="26" t="s">
        <v>11477</v>
      </c>
      <c r="G384" s="50" t="s">
        <v>15877</v>
      </c>
      <c r="H384" s="173">
        <v>2</v>
      </c>
      <c r="I384" s="38">
        <v>11191</v>
      </c>
      <c r="J384" s="38">
        <f t="shared" si="11"/>
        <v>2753.835</v>
      </c>
      <c r="K384" s="38">
        <v>5507.67</v>
      </c>
      <c r="L384" s="36" t="s">
        <v>11639</v>
      </c>
      <c r="M384" s="39" t="s">
        <v>11629</v>
      </c>
    </row>
    <row r="385" spans="1:13" ht="25.5" outlineLevel="1" x14ac:dyDescent="0.25">
      <c r="A385" s="47" t="s">
        <v>11272</v>
      </c>
      <c r="B385" s="33">
        <f t="shared" si="10"/>
        <v>381</v>
      </c>
      <c r="C385" s="36" t="s">
        <v>11271</v>
      </c>
      <c r="D385" s="35" t="s">
        <v>11272</v>
      </c>
      <c r="E385" s="36" t="s">
        <v>11477</v>
      </c>
      <c r="F385" s="26" t="s">
        <v>11477</v>
      </c>
      <c r="G385" s="50" t="s">
        <v>15877</v>
      </c>
      <c r="H385" s="173">
        <v>1</v>
      </c>
      <c r="I385" s="38">
        <v>6269.05</v>
      </c>
      <c r="J385" s="38">
        <f t="shared" si="11"/>
        <v>3085.33</v>
      </c>
      <c r="K385" s="38">
        <v>3085.33</v>
      </c>
      <c r="L385" s="36" t="s">
        <v>11639</v>
      </c>
      <c r="M385" s="39" t="s">
        <v>11629</v>
      </c>
    </row>
    <row r="386" spans="1:13" ht="25.5" outlineLevel="1" x14ac:dyDescent="0.25">
      <c r="A386" s="47" t="s">
        <v>11470</v>
      </c>
      <c r="B386" s="33">
        <f t="shared" si="10"/>
        <v>382</v>
      </c>
      <c r="C386" s="36" t="s">
        <v>11469</v>
      </c>
      <c r="D386" s="35" t="s">
        <v>11470</v>
      </c>
      <c r="E386" s="36" t="s">
        <v>11477</v>
      </c>
      <c r="F386" s="26" t="s">
        <v>11586</v>
      </c>
      <c r="G386" s="50" t="s">
        <v>15877</v>
      </c>
      <c r="H386" s="173">
        <v>1</v>
      </c>
      <c r="I386" s="38">
        <v>2299</v>
      </c>
      <c r="J386" s="38">
        <f t="shared" si="11"/>
        <v>1131.46</v>
      </c>
      <c r="K386" s="38">
        <v>1131.46</v>
      </c>
      <c r="L386" s="36" t="s">
        <v>11639</v>
      </c>
      <c r="M386" s="39" t="s">
        <v>11629</v>
      </c>
    </row>
    <row r="387" spans="1:13" outlineLevel="1" x14ac:dyDescent="0.25">
      <c r="A387" s="47" t="s">
        <v>11523</v>
      </c>
      <c r="B387" s="33">
        <f t="shared" si="10"/>
        <v>383</v>
      </c>
      <c r="C387" s="36" t="s">
        <v>11273</v>
      </c>
      <c r="D387" s="35" t="s">
        <v>11523</v>
      </c>
      <c r="E387" s="36" t="s">
        <v>11477</v>
      </c>
      <c r="F387" s="26" t="s">
        <v>11477</v>
      </c>
      <c r="G387" s="50" t="s">
        <v>15877</v>
      </c>
      <c r="H387" s="173">
        <v>1</v>
      </c>
      <c r="I387" s="42">
        <v>850</v>
      </c>
      <c r="J387" s="42">
        <f t="shared" si="11"/>
        <v>0</v>
      </c>
      <c r="K387" s="42"/>
      <c r="L387" s="36" t="s">
        <v>11639</v>
      </c>
      <c r="M387" s="39" t="s">
        <v>11629</v>
      </c>
    </row>
    <row r="388" spans="1:13" ht="25.5" outlineLevel="1" x14ac:dyDescent="0.25">
      <c r="A388" s="47" t="s">
        <v>11275</v>
      </c>
      <c r="B388" s="33">
        <f t="shared" si="10"/>
        <v>384</v>
      </c>
      <c r="C388" s="36" t="s">
        <v>11274</v>
      </c>
      <c r="D388" s="35" t="s">
        <v>11275</v>
      </c>
      <c r="E388" s="36" t="s">
        <v>11477</v>
      </c>
      <c r="F388" s="26" t="s">
        <v>11477</v>
      </c>
      <c r="G388" s="50" t="s">
        <v>15877</v>
      </c>
      <c r="H388" s="173">
        <v>4</v>
      </c>
      <c r="I388" s="38">
        <v>3418.2</v>
      </c>
      <c r="J388" s="38">
        <f t="shared" si="11"/>
        <v>420.5675</v>
      </c>
      <c r="K388" s="38">
        <v>1682.27</v>
      </c>
      <c r="L388" s="36" t="s">
        <v>11639</v>
      </c>
      <c r="M388" s="39" t="s">
        <v>11629</v>
      </c>
    </row>
    <row r="389" spans="1:13" ht="25.5" outlineLevel="1" x14ac:dyDescent="0.25">
      <c r="A389" s="47" t="s">
        <v>8641</v>
      </c>
      <c r="B389" s="33">
        <f t="shared" si="10"/>
        <v>385</v>
      </c>
      <c r="C389" s="40" t="s">
        <v>11757</v>
      </c>
      <c r="D389" s="35" t="s">
        <v>8641</v>
      </c>
      <c r="E389" s="36" t="s">
        <v>11477</v>
      </c>
      <c r="F389" s="26" t="s">
        <v>11477</v>
      </c>
      <c r="G389" s="50" t="s">
        <v>15877</v>
      </c>
      <c r="H389" s="173">
        <v>1</v>
      </c>
      <c r="I389" s="42">
        <v>224.03</v>
      </c>
      <c r="J389" s="42">
        <f t="shared" si="11"/>
        <v>110.26</v>
      </c>
      <c r="K389" s="42">
        <v>110.26</v>
      </c>
      <c r="L389" s="36" t="s">
        <v>11639</v>
      </c>
      <c r="M389" s="39" t="s">
        <v>11629</v>
      </c>
    </row>
    <row r="390" spans="1:13" ht="20.25" customHeight="1" outlineLevel="1" x14ac:dyDescent="0.25">
      <c r="A390" s="47" t="s">
        <v>11276</v>
      </c>
      <c r="B390" s="33">
        <f t="shared" ref="B390:B415" si="12">B389+1</f>
        <v>386</v>
      </c>
      <c r="C390" s="40" t="s">
        <v>11758</v>
      </c>
      <c r="D390" s="35" t="s">
        <v>11276</v>
      </c>
      <c r="E390" s="36" t="s">
        <v>11477</v>
      </c>
      <c r="F390" s="26" t="s">
        <v>11477</v>
      </c>
      <c r="G390" s="50" t="s">
        <v>15877</v>
      </c>
      <c r="H390" s="173">
        <v>1</v>
      </c>
      <c r="I390" s="42">
        <v>539</v>
      </c>
      <c r="J390" s="42">
        <f t="shared" ref="J390:J453" si="13">K390/H390</f>
        <v>265.27</v>
      </c>
      <c r="K390" s="42">
        <v>265.27</v>
      </c>
      <c r="L390" s="36" t="s">
        <v>11639</v>
      </c>
      <c r="M390" s="39" t="s">
        <v>11629</v>
      </c>
    </row>
    <row r="391" spans="1:13" outlineLevel="1" x14ac:dyDescent="0.25">
      <c r="A391" s="47" t="s">
        <v>11277</v>
      </c>
      <c r="B391" s="33">
        <f t="shared" si="12"/>
        <v>387</v>
      </c>
      <c r="C391" s="40" t="s">
        <v>11759</v>
      </c>
      <c r="D391" s="35" t="s">
        <v>11277</v>
      </c>
      <c r="E391" s="36" t="s">
        <v>11477</v>
      </c>
      <c r="F391" s="26" t="s">
        <v>11477</v>
      </c>
      <c r="G391" s="50" t="s">
        <v>15877</v>
      </c>
      <c r="H391" s="173">
        <v>1</v>
      </c>
      <c r="I391" s="38">
        <v>1944</v>
      </c>
      <c r="J391" s="38">
        <f t="shared" si="13"/>
        <v>956.74</v>
      </c>
      <c r="K391" s="38">
        <v>956.74</v>
      </c>
      <c r="L391" s="36" t="s">
        <v>11639</v>
      </c>
      <c r="M391" s="39" t="s">
        <v>11629</v>
      </c>
    </row>
    <row r="392" spans="1:13" outlineLevel="1" x14ac:dyDescent="0.25">
      <c r="A392" s="48">
        <v>1098</v>
      </c>
      <c r="B392" s="33">
        <f t="shared" si="12"/>
        <v>388</v>
      </c>
      <c r="C392" s="36" t="s">
        <v>11278</v>
      </c>
      <c r="D392" s="33">
        <v>1098</v>
      </c>
      <c r="E392" s="36" t="s">
        <v>11477</v>
      </c>
      <c r="F392" s="26" t="s">
        <v>11477</v>
      </c>
      <c r="G392" s="50" t="s">
        <v>15877</v>
      </c>
      <c r="H392" s="173">
        <v>1</v>
      </c>
      <c r="I392" s="42">
        <v>774</v>
      </c>
      <c r="J392" s="42">
        <f t="shared" si="13"/>
        <v>380.93</v>
      </c>
      <c r="K392" s="42">
        <v>380.93</v>
      </c>
      <c r="L392" s="36" t="s">
        <v>11639</v>
      </c>
      <c r="M392" s="39" t="s">
        <v>11629</v>
      </c>
    </row>
    <row r="393" spans="1:13" ht="25.5" outlineLevel="1" x14ac:dyDescent="0.25">
      <c r="A393" s="47" t="s">
        <v>11280</v>
      </c>
      <c r="B393" s="33">
        <f t="shared" si="12"/>
        <v>389</v>
      </c>
      <c r="C393" s="36" t="s">
        <v>11279</v>
      </c>
      <c r="D393" s="35" t="s">
        <v>11280</v>
      </c>
      <c r="E393" s="36" t="s">
        <v>11477</v>
      </c>
      <c r="F393" s="26" t="s">
        <v>11477</v>
      </c>
      <c r="G393" s="50" t="s">
        <v>15877</v>
      </c>
      <c r="H393" s="173">
        <v>2</v>
      </c>
      <c r="I393" s="38">
        <v>2506.27</v>
      </c>
      <c r="J393" s="38">
        <f t="shared" si="13"/>
        <v>616.73500000000001</v>
      </c>
      <c r="K393" s="38">
        <v>1233.47</v>
      </c>
      <c r="L393" s="36" t="s">
        <v>11639</v>
      </c>
      <c r="M393" s="39" t="s">
        <v>11629</v>
      </c>
    </row>
    <row r="394" spans="1:13" outlineLevel="1" x14ac:dyDescent="0.25">
      <c r="A394" s="47" t="s">
        <v>11283</v>
      </c>
      <c r="B394" s="33">
        <f t="shared" si="12"/>
        <v>390</v>
      </c>
      <c r="C394" s="40" t="s">
        <v>11760</v>
      </c>
      <c r="D394" s="35" t="s">
        <v>11283</v>
      </c>
      <c r="E394" s="36" t="s">
        <v>11477</v>
      </c>
      <c r="F394" s="26" t="s">
        <v>11477</v>
      </c>
      <c r="G394" s="50" t="s">
        <v>15877</v>
      </c>
      <c r="H394" s="173">
        <v>7</v>
      </c>
      <c r="I394" s="38">
        <v>24299.4</v>
      </c>
      <c r="J394" s="38">
        <f t="shared" si="13"/>
        <v>1708.4285714285713</v>
      </c>
      <c r="K394" s="38">
        <v>11959</v>
      </c>
      <c r="L394" s="36" t="s">
        <v>11639</v>
      </c>
      <c r="M394" s="39" t="s">
        <v>11629</v>
      </c>
    </row>
    <row r="395" spans="1:13" outlineLevel="1" x14ac:dyDescent="0.25">
      <c r="A395" s="47" t="s">
        <v>11285</v>
      </c>
      <c r="B395" s="33">
        <f t="shared" si="12"/>
        <v>391</v>
      </c>
      <c r="C395" s="36" t="s">
        <v>11284</v>
      </c>
      <c r="D395" s="35" t="s">
        <v>11285</v>
      </c>
      <c r="E395" s="36" t="s">
        <v>11477</v>
      </c>
      <c r="F395" s="26" t="s">
        <v>11484</v>
      </c>
      <c r="G395" s="50" t="s">
        <v>15877</v>
      </c>
      <c r="H395" s="173">
        <v>1</v>
      </c>
      <c r="I395" s="38">
        <v>2600</v>
      </c>
      <c r="J395" s="38">
        <f t="shared" si="13"/>
        <v>1279.5999999999999</v>
      </c>
      <c r="K395" s="38">
        <v>1279.5999999999999</v>
      </c>
      <c r="L395" s="36" t="s">
        <v>11639</v>
      </c>
      <c r="M395" s="39" t="s">
        <v>11629</v>
      </c>
    </row>
    <row r="396" spans="1:13" ht="25.5" outlineLevel="1" x14ac:dyDescent="0.25">
      <c r="A396" s="47" t="s">
        <v>11287</v>
      </c>
      <c r="B396" s="33">
        <f t="shared" si="12"/>
        <v>392</v>
      </c>
      <c r="C396" s="36" t="s">
        <v>11286</v>
      </c>
      <c r="D396" s="35" t="s">
        <v>11287</v>
      </c>
      <c r="E396" s="36" t="s">
        <v>11477</v>
      </c>
      <c r="F396" s="26" t="s">
        <v>11477</v>
      </c>
      <c r="G396" s="50" t="s">
        <v>15877</v>
      </c>
      <c r="H396" s="173">
        <v>2</v>
      </c>
      <c r="I396" s="38">
        <v>12581.52</v>
      </c>
      <c r="J396" s="38">
        <f t="shared" si="13"/>
        <v>3096.01</v>
      </c>
      <c r="K396" s="38">
        <v>6192.02</v>
      </c>
      <c r="L396" s="36" t="s">
        <v>11639</v>
      </c>
      <c r="M396" s="39" t="s">
        <v>11629</v>
      </c>
    </row>
    <row r="397" spans="1:13" outlineLevel="1" x14ac:dyDescent="0.25">
      <c r="A397" s="47" t="s">
        <v>11292</v>
      </c>
      <c r="B397" s="33">
        <f t="shared" si="12"/>
        <v>393</v>
      </c>
      <c r="C397" s="40" t="s">
        <v>11761</v>
      </c>
      <c r="D397" s="35" t="s">
        <v>11292</v>
      </c>
      <c r="E397" s="36" t="s">
        <v>11477</v>
      </c>
      <c r="F397" s="26" t="s">
        <v>11480</v>
      </c>
      <c r="G397" s="50" t="s">
        <v>15877</v>
      </c>
      <c r="H397" s="173">
        <v>1</v>
      </c>
      <c r="I397" s="38">
        <v>22033.9</v>
      </c>
      <c r="J397" s="38">
        <f t="shared" si="13"/>
        <v>6506.42</v>
      </c>
      <c r="K397" s="38">
        <v>6506.42</v>
      </c>
      <c r="L397" s="36" t="s">
        <v>11639</v>
      </c>
      <c r="M397" s="39" t="s">
        <v>11629</v>
      </c>
    </row>
    <row r="398" spans="1:13" ht="25.5" outlineLevel="1" x14ac:dyDescent="0.25">
      <c r="A398" s="47" t="s">
        <v>11294</v>
      </c>
      <c r="B398" s="33">
        <f t="shared" si="12"/>
        <v>394</v>
      </c>
      <c r="C398" s="36" t="s">
        <v>11293</v>
      </c>
      <c r="D398" s="35" t="s">
        <v>11294</v>
      </c>
      <c r="E398" s="36" t="s">
        <v>11477</v>
      </c>
      <c r="F398" s="26" t="s">
        <v>11484</v>
      </c>
      <c r="G398" s="50" t="s">
        <v>15877</v>
      </c>
      <c r="H398" s="173">
        <v>3</v>
      </c>
      <c r="I398" s="38">
        <v>47415.25</v>
      </c>
      <c r="J398" s="38">
        <f t="shared" si="13"/>
        <v>4667.0999999999995</v>
      </c>
      <c r="K398" s="38">
        <v>14001.3</v>
      </c>
      <c r="L398" s="36" t="s">
        <v>11639</v>
      </c>
      <c r="M398" s="39" t="s">
        <v>11629</v>
      </c>
    </row>
    <row r="399" spans="1:13" ht="25.5" outlineLevel="1" x14ac:dyDescent="0.25">
      <c r="A399" s="47" t="s">
        <v>11522</v>
      </c>
      <c r="B399" s="33">
        <f t="shared" si="12"/>
        <v>395</v>
      </c>
      <c r="C399" s="36" t="s">
        <v>11295</v>
      </c>
      <c r="D399" s="35" t="s">
        <v>11522</v>
      </c>
      <c r="E399" s="36" t="s">
        <v>11477</v>
      </c>
      <c r="F399" s="26" t="s">
        <v>11484</v>
      </c>
      <c r="G399" s="50" t="s">
        <v>15877</v>
      </c>
      <c r="H399" s="173">
        <v>1</v>
      </c>
      <c r="I399" s="38">
        <v>15805.08</v>
      </c>
      <c r="J399" s="38">
        <f t="shared" si="13"/>
        <v>4667.1000000000004</v>
      </c>
      <c r="K399" s="38">
        <v>4667.1000000000004</v>
      </c>
      <c r="L399" s="36" t="s">
        <v>11639</v>
      </c>
      <c r="M399" s="39" t="s">
        <v>11629</v>
      </c>
    </row>
    <row r="400" spans="1:13" outlineLevel="1" x14ac:dyDescent="0.25">
      <c r="A400" s="47" t="s">
        <v>11365</v>
      </c>
      <c r="B400" s="33">
        <f t="shared" si="12"/>
        <v>396</v>
      </c>
      <c r="C400" s="36" t="s">
        <v>11364</v>
      </c>
      <c r="D400" s="35" t="s">
        <v>11365</v>
      </c>
      <c r="E400" s="36" t="s">
        <v>11477</v>
      </c>
      <c r="F400" s="26" t="s">
        <v>11477</v>
      </c>
      <c r="G400" s="50" t="s">
        <v>15877</v>
      </c>
      <c r="H400" s="173">
        <v>1</v>
      </c>
      <c r="I400" s="38">
        <v>4237.2</v>
      </c>
      <c r="J400" s="38">
        <f t="shared" si="13"/>
        <v>1251.21</v>
      </c>
      <c r="K400" s="38">
        <v>1251.21</v>
      </c>
      <c r="L400" s="36" t="s">
        <v>11639</v>
      </c>
      <c r="M400" s="39" t="s">
        <v>11629</v>
      </c>
    </row>
    <row r="401" spans="1:13" outlineLevel="1" x14ac:dyDescent="0.25">
      <c r="A401" s="47" t="s">
        <v>11297</v>
      </c>
      <c r="B401" s="33">
        <f t="shared" si="12"/>
        <v>397</v>
      </c>
      <c r="C401" s="36" t="s">
        <v>11296</v>
      </c>
      <c r="D401" s="35" t="s">
        <v>11297</v>
      </c>
      <c r="E401" s="36" t="s">
        <v>11477</v>
      </c>
      <c r="F401" s="26" t="s">
        <v>11617</v>
      </c>
      <c r="G401" s="50" t="s">
        <v>15877</v>
      </c>
      <c r="H401" s="173">
        <v>6</v>
      </c>
      <c r="I401" s="38">
        <v>31403.79</v>
      </c>
      <c r="J401" s="38">
        <f t="shared" si="13"/>
        <v>1545.5433333333333</v>
      </c>
      <c r="K401" s="38">
        <v>9273.26</v>
      </c>
      <c r="L401" s="36" t="s">
        <v>11639</v>
      </c>
      <c r="M401" s="39" t="s">
        <v>11629</v>
      </c>
    </row>
    <row r="402" spans="1:13" ht="25.5" outlineLevel="1" x14ac:dyDescent="0.25">
      <c r="A402" s="47" t="s">
        <v>11299</v>
      </c>
      <c r="B402" s="33">
        <f t="shared" si="12"/>
        <v>398</v>
      </c>
      <c r="C402" s="36" t="s">
        <v>11298</v>
      </c>
      <c r="D402" s="35" t="s">
        <v>11299</v>
      </c>
      <c r="E402" s="36" t="s">
        <v>11477</v>
      </c>
      <c r="F402" s="26" t="s">
        <v>11477</v>
      </c>
      <c r="G402" s="50" t="s">
        <v>15877</v>
      </c>
      <c r="H402" s="173">
        <v>6</v>
      </c>
      <c r="I402" s="38">
        <v>14405.09</v>
      </c>
      <c r="J402" s="38">
        <f t="shared" si="13"/>
        <v>1181.5816666666667</v>
      </c>
      <c r="K402" s="38">
        <v>7089.49</v>
      </c>
      <c r="L402" s="36" t="s">
        <v>11639</v>
      </c>
      <c r="M402" s="39" t="s">
        <v>11629</v>
      </c>
    </row>
    <row r="403" spans="1:13" outlineLevel="1" x14ac:dyDescent="0.25">
      <c r="A403" s="47" t="s">
        <v>11301</v>
      </c>
      <c r="B403" s="33">
        <f t="shared" si="12"/>
        <v>399</v>
      </c>
      <c r="C403" s="36" t="s">
        <v>11300</v>
      </c>
      <c r="D403" s="35" t="s">
        <v>11301</v>
      </c>
      <c r="E403" s="36" t="s">
        <v>11477</v>
      </c>
      <c r="F403" s="26" t="s">
        <v>11477</v>
      </c>
      <c r="G403" s="50" t="s">
        <v>15877</v>
      </c>
      <c r="H403" s="173">
        <v>1</v>
      </c>
      <c r="I403" s="42">
        <v>703.76</v>
      </c>
      <c r="J403" s="42">
        <f t="shared" si="13"/>
        <v>207.81</v>
      </c>
      <c r="K403" s="42">
        <v>207.81</v>
      </c>
      <c r="L403" s="36" t="s">
        <v>11639</v>
      </c>
      <c r="M403" s="39" t="s">
        <v>11629</v>
      </c>
    </row>
    <row r="404" spans="1:13" outlineLevel="1" x14ac:dyDescent="0.25">
      <c r="A404" s="47" t="s">
        <v>11302</v>
      </c>
      <c r="B404" s="33">
        <f t="shared" si="12"/>
        <v>400</v>
      </c>
      <c r="C404" s="36" t="s">
        <v>11300</v>
      </c>
      <c r="D404" s="35" t="s">
        <v>11302</v>
      </c>
      <c r="E404" s="36" t="s">
        <v>11477</v>
      </c>
      <c r="F404" s="26" t="s">
        <v>11477</v>
      </c>
      <c r="G404" s="50" t="s">
        <v>15877</v>
      </c>
      <c r="H404" s="173">
        <v>2</v>
      </c>
      <c r="I404" s="38">
        <v>3471.7</v>
      </c>
      <c r="J404" s="38">
        <f t="shared" si="13"/>
        <v>512.58000000000004</v>
      </c>
      <c r="K404" s="38">
        <v>1025.1600000000001</v>
      </c>
      <c r="L404" s="36" t="s">
        <v>11639</v>
      </c>
      <c r="M404" s="39" t="s">
        <v>11629</v>
      </c>
    </row>
    <row r="405" spans="1:13" outlineLevel="1" x14ac:dyDescent="0.25">
      <c r="A405" s="47" t="s">
        <v>11304</v>
      </c>
      <c r="B405" s="33">
        <f t="shared" si="12"/>
        <v>401</v>
      </c>
      <c r="C405" s="36" t="s">
        <v>11303</v>
      </c>
      <c r="D405" s="35" t="s">
        <v>11304</v>
      </c>
      <c r="E405" s="36" t="s">
        <v>11477</v>
      </c>
      <c r="F405" s="26" t="s">
        <v>11480</v>
      </c>
      <c r="G405" s="50" t="s">
        <v>15877</v>
      </c>
      <c r="H405" s="173">
        <v>2</v>
      </c>
      <c r="I405" s="38">
        <v>1002.54</v>
      </c>
      <c r="J405" s="38">
        <f t="shared" si="13"/>
        <v>246.7</v>
      </c>
      <c r="K405" s="38">
        <v>493.4</v>
      </c>
      <c r="L405" s="36" t="s">
        <v>11639</v>
      </c>
      <c r="M405" s="39" t="s">
        <v>11629</v>
      </c>
    </row>
    <row r="406" spans="1:13" outlineLevel="1" x14ac:dyDescent="0.25">
      <c r="A406" s="47" t="s">
        <v>11306</v>
      </c>
      <c r="B406" s="33">
        <f t="shared" si="12"/>
        <v>402</v>
      </c>
      <c r="C406" s="36" t="s">
        <v>11305</v>
      </c>
      <c r="D406" s="35" t="s">
        <v>11306</v>
      </c>
      <c r="E406" s="36" t="s">
        <v>11477</v>
      </c>
      <c r="F406" s="26" t="s">
        <v>11480</v>
      </c>
      <c r="G406" s="50" t="s">
        <v>15877</v>
      </c>
      <c r="H406" s="173">
        <v>1</v>
      </c>
      <c r="I406" s="42">
        <v>696.57</v>
      </c>
      <c r="J406" s="42">
        <f t="shared" si="13"/>
        <v>342.82</v>
      </c>
      <c r="K406" s="42">
        <v>342.82</v>
      </c>
      <c r="L406" s="36" t="s">
        <v>11639</v>
      </c>
      <c r="M406" s="39" t="s">
        <v>11629</v>
      </c>
    </row>
    <row r="407" spans="1:13" outlineLevel="1" x14ac:dyDescent="0.25">
      <c r="A407" s="47" t="s">
        <v>11308</v>
      </c>
      <c r="B407" s="33">
        <f t="shared" si="12"/>
        <v>403</v>
      </c>
      <c r="C407" s="36" t="s">
        <v>11307</v>
      </c>
      <c r="D407" s="35" t="s">
        <v>11308</v>
      </c>
      <c r="E407" s="36" t="s">
        <v>11477</v>
      </c>
      <c r="F407" s="26" t="s">
        <v>11480</v>
      </c>
      <c r="G407" s="50" t="s">
        <v>15877</v>
      </c>
      <c r="H407" s="173">
        <v>1</v>
      </c>
      <c r="I407" s="42">
        <v>668.67</v>
      </c>
      <c r="J407" s="42">
        <f t="shared" si="13"/>
        <v>329.09</v>
      </c>
      <c r="K407" s="42">
        <v>329.09</v>
      </c>
      <c r="L407" s="36" t="s">
        <v>11639</v>
      </c>
      <c r="M407" s="39" t="s">
        <v>11629</v>
      </c>
    </row>
    <row r="408" spans="1:13" outlineLevel="1" x14ac:dyDescent="0.25">
      <c r="A408" s="47" t="s">
        <v>10722</v>
      </c>
      <c r="B408" s="33">
        <f t="shared" si="12"/>
        <v>404</v>
      </c>
      <c r="C408" s="36" t="s">
        <v>15</v>
      </c>
      <c r="D408" s="35" t="s">
        <v>10722</v>
      </c>
      <c r="E408" s="36" t="s">
        <v>11477</v>
      </c>
      <c r="F408" s="26" t="s">
        <v>11618</v>
      </c>
      <c r="G408" s="50" t="s">
        <v>15877</v>
      </c>
      <c r="H408" s="173">
        <v>1</v>
      </c>
      <c r="I408" s="42">
        <v>803.5</v>
      </c>
      <c r="J408" s="42">
        <f t="shared" si="13"/>
        <v>237.27</v>
      </c>
      <c r="K408" s="42">
        <v>237.27</v>
      </c>
      <c r="L408" s="36" t="s">
        <v>11639</v>
      </c>
      <c r="M408" s="39" t="s">
        <v>11629</v>
      </c>
    </row>
    <row r="409" spans="1:13" ht="25.5" outlineLevel="1" x14ac:dyDescent="0.25">
      <c r="A409" s="47" t="s">
        <v>11516</v>
      </c>
      <c r="B409" s="33">
        <f t="shared" si="12"/>
        <v>405</v>
      </c>
      <c r="C409" s="36" t="s">
        <v>32</v>
      </c>
      <c r="D409" s="35" t="s">
        <v>11516</v>
      </c>
      <c r="E409" s="51" t="s">
        <v>11635</v>
      </c>
      <c r="F409" s="26"/>
      <c r="G409" s="50" t="s">
        <v>15877</v>
      </c>
      <c r="H409" s="173">
        <v>1</v>
      </c>
      <c r="I409" s="38">
        <v>8999</v>
      </c>
      <c r="J409" s="38">
        <f t="shared" si="13"/>
        <v>4428.88</v>
      </c>
      <c r="K409" s="38">
        <v>4428.88</v>
      </c>
      <c r="L409" s="36" t="s">
        <v>11639</v>
      </c>
      <c r="M409" s="39" t="s">
        <v>11629</v>
      </c>
    </row>
    <row r="410" spans="1:13" ht="25.5" outlineLevel="1" x14ac:dyDescent="0.25">
      <c r="A410" s="47" t="s">
        <v>11517</v>
      </c>
      <c r="B410" s="33">
        <f t="shared" si="12"/>
        <v>406</v>
      </c>
      <c r="C410" s="36" t="s">
        <v>32</v>
      </c>
      <c r="D410" s="35" t="s">
        <v>11517</v>
      </c>
      <c r="E410" s="36" t="s">
        <v>11635</v>
      </c>
      <c r="F410" s="26"/>
      <c r="G410" s="50" t="s">
        <v>15877</v>
      </c>
      <c r="H410" s="173">
        <v>1</v>
      </c>
      <c r="I410" s="38">
        <v>7700</v>
      </c>
      <c r="J410" s="38">
        <f t="shared" si="13"/>
        <v>3789.57</v>
      </c>
      <c r="K410" s="38">
        <v>3789.57</v>
      </c>
      <c r="L410" s="36" t="s">
        <v>11639</v>
      </c>
      <c r="M410" s="39" t="s">
        <v>11629</v>
      </c>
    </row>
    <row r="411" spans="1:13" ht="25.5" outlineLevel="1" x14ac:dyDescent="0.25">
      <c r="A411" s="47" t="s">
        <v>11515</v>
      </c>
      <c r="B411" s="33">
        <f t="shared" si="12"/>
        <v>407</v>
      </c>
      <c r="C411" s="36" t="s">
        <v>10719</v>
      </c>
      <c r="D411" s="35" t="s">
        <v>11515</v>
      </c>
      <c r="E411" s="36" t="s">
        <v>11635</v>
      </c>
      <c r="F411" s="26"/>
      <c r="G411" s="50" t="s">
        <v>15877</v>
      </c>
      <c r="H411" s="173">
        <v>1</v>
      </c>
      <c r="I411" s="38">
        <v>3033.34</v>
      </c>
      <c r="J411" s="38">
        <f t="shared" si="13"/>
        <v>1492.86</v>
      </c>
      <c r="K411" s="38">
        <v>1492.86</v>
      </c>
      <c r="L411" s="36" t="s">
        <v>11639</v>
      </c>
      <c r="M411" s="39" t="s">
        <v>11629</v>
      </c>
    </row>
    <row r="412" spans="1:13" ht="25.5" outlineLevel="1" x14ac:dyDescent="0.25">
      <c r="A412" s="47" t="s">
        <v>11519</v>
      </c>
      <c r="B412" s="33">
        <f t="shared" si="12"/>
        <v>408</v>
      </c>
      <c r="C412" s="36" t="s">
        <v>13</v>
      </c>
      <c r="D412" s="35" t="s">
        <v>11519</v>
      </c>
      <c r="E412" s="36" t="s">
        <v>11635</v>
      </c>
      <c r="F412" s="26"/>
      <c r="G412" s="50" t="s">
        <v>15877</v>
      </c>
      <c r="H412" s="173">
        <v>1</v>
      </c>
      <c r="I412" s="38">
        <v>4137.5</v>
      </c>
      <c r="J412" s="38">
        <f t="shared" si="13"/>
        <v>1221.77</v>
      </c>
      <c r="K412" s="38">
        <v>1221.77</v>
      </c>
      <c r="L412" s="36" t="s">
        <v>11639</v>
      </c>
      <c r="M412" s="39" t="s">
        <v>11629</v>
      </c>
    </row>
    <row r="413" spans="1:13" ht="25.5" outlineLevel="1" x14ac:dyDescent="0.25">
      <c r="A413" s="47" t="s">
        <v>11514</v>
      </c>
      <c r="B413" s="33">
        <f t="shared" si="12"/>
        <v>409</v>
      </c>
      <c r="C413" s="36" t="s">
        <v>10709</v>
      </c>
      <c r="D413" s="35" t="s">
        <v>11514</v>
      </c>
      <c r="E413" s="36" t="s">
        <v>11635</v>
      </c>
      <c r="F413" s="26"/>
      <c r="G413" s="50" t="s">
        <v>15877</v>
      </c>
      <c r="H413" s="173">
        <v>4</v>
      </c>
      <c r="I413" s="38">
        <v>8000</v>
      </c>
      <c r="J413" s="38">
        <f t="shared" si="13"/>
        <v>984.30499999999995</v>
      </c>
      <c r="K413" s="38">
        <v>3937.22</v>
      </c>
      <c r="L413" s="36" t="s">
        <v>11639</v>
      </c>
      <c r="M413" s="39" t="s">
        <v>11629</v>
      </c>
    </row>
    <row r="414" spans="1:13" ht="25.5" outlineLevel="1" x14ac:dyDescent="0.25">
      <c r="A414" s="47" t="s">
        <v>11513</v>
      </c>
      <c r="B414" s="33">
        <f t="shared" si="12"/>
        <v>410</v>
      </c>
      <c r="C414" s="36" t="s">
        <v>11227</v>
      </c>
      <c r="D414" s="35" t="s">
        <v>11513</v>
      </c>
      <c r="E414" s="36" t="s">
        <v>11635</v>
      </c>
      <c r="F414" s="26"/>
      <c r="G414" s="50" t="s">
        <v>15877</v>
      </c>
      <c r="H414" s="173">
        <v>1</v>
      </c>
      <c r="I414" s="38">
        <v>39599.1</v>
      </c>
      <c r="J414" s="38">
        <f t="shared" si="13"/>
        <v>11693.26</v>
      </c>
      <c r="K414" s="38">
        <v>11693.26</v>
      </c>
      <c r="L414" s="36" t="s">
        <v>11639</v>
      </c>
      <c r="M414" s="39" t="s">
        <v>11629</v>
      </c>
    </row>
    <row r="415" spans="1:13" outlineLevel="1" x14ac:dyDescent="0.25">
      <c r="A415" s="47" t="s">
        <v>11373</v>
      </c>
      <c r="B415" s="33">
        <f t="shared" si="12"/>
        <v>411</v>
      </c>
      <c r="C415" s="36" t="s">
        <v>11372</v>
      </c>
      <c r="D415" s="35" t="s">
        <v>11373</v>
      </c>
      <c r="E415" s="36" t="s">
        <v>11646</v>
      </c>
      <c r="F415" s="26"/>
      <c r="G415" s="50" t="s">
        <v>15878</v>
      </c>
      <c r="H415" s="173">
        <v>1</v>
      </c>
      <c r="I415" s="38">
        <v>3000</v>
      </c>
      <c r="J415" s="38">
        <f t="shared" si="13"/>
        <v>1476.46</v>
      </c>
      <c r="K415" s="38">
        <v>1476.46</v>
      </c>
      <c r="L415" s="36" t="s">
        <v>11639</v>
      </c>
      <c r="M415" s="39" t="s">
        <v>11629</v>
      </c>
    </row>
    <row r="416" spans="1:13" s="20" customFormat="1" x14ac:dyDescent="0.25">
      <c r="A416" s="44"/>
      <c r="B416" s="33"/>
      <c r="C416" s="41" t="s">
        <v>15723</v>
      </c>
      <c r="D416" s="44"/>
      <c r="E416" s="41"/>
      <c r="F416" s="45"/>
      <c r="G416" s="193"/>
      <c r="H416" s="177">
        <f>SUM(H5:H415)</f>
        <v>1477.2</v>
      </c>
      <c r="I416" s="46">
        <f t="shared" ref="I416" si="14">SUM(I5:I415)</f>
        <v>4367706.5025274716</v>
      </c>
      <c r="J416" s="46"/>
      <c r="K416" s="46">
        <f>SUM(K5:K415)-K189</f>
        <v>1809040.0223772898</v>
      </c>
      <c r="L416" s="45"/>
      <c r="M416" s="43"/>
    </row>
    <row r="417" spans="1:13" s="22" customFormat="1" outlineLevel="1" x14ac:dyDescent="0.25">
      <c r="A417" s="161" t="s">
        <v>15258</v>
      </c>
      <c r="B417" s="33">
        <f>B415+1</f>
        <v>412</v>
      </c>
      <c r="C417" s="31" t="s">
        <v>15259</v>
      </c>
      <c r="D417" s="162" t="s">
        <v>15258</v>
      </c>
      <c r="E417" s="31" t="s">
        <v>6809</v>
      </c>
      <c r="F417" s="163">
        <v>1</v>
      </c>
      <c r="G417" s="50" t="s">
        <v>15877</v>
      </c>
      <c r="H417" s="174">
        <v>1</v>
      </c>
      <c r="I417" s="25"/>
      <c r="J417" s="25">
        <f t="shared" si="13"/>
        <v>200</v>
      </c>
      <c r="K417" s="25">
        <v>200</v>
      </c>
      <c r="L417" s="31" t="s">
        <v>11639</v>
      </c>
      <c r="M417" s="151" t="s">
        <v>11628</v>
      </c>
    </row>
    <row r="418" spans="1:13" s="22" customFormat="1" outlineLevel="1" x14ac:dyDescent="0.25">
      <c r="A418" s="161" t="s">
        <v>15260</v>
      </c>
      <c r="B418" s="33">
        <f t="shared" ref="B418:B449" si="15">B417+1</f>
        <v>413</v>
      </c>
      <c r="C418" s="31" t="s">
        <v>15261</v>
      </c>
      <c r="D418" s="162" t="s">
        <v>15260</v>
      </c>
      <c r="E418" s="31" t="s">
        <v>6809</v>
      </c>
      <c r="F418" s="163">
        <v>1</v>
      </c>
      <c r="G418" s="50" t="s">
        <v>15877</v>
      </c>
      <c r="H418" s="174">
        <v>1</v>
      </c>
      <c r="I418" s="25"/>
      <c r="J418" s="25">
        <f t="shared" si="13"/>
        <v>1192</v>
      </c>
      <c r="K418" s="25">
        <v>1192</v>
      </c>
      <c r="L418" s="31" t="s">
        <v>11639</v>
      </c>
      <c r="M418" s="151" t="s">
        <v>11628</v>
      </c>
    </row>
    <row r="419" spans="1:13" s="22" customFormat="1" outlineLevel="1" x14ac:dyDescent="0.25">
      <c r="A419" s="152" t="s">
        <v>15648</v>
      </c>
      <c r="B419" s="33">
        <f t="shared" si="15"/>
        <v>414</v>
      </c>
      <c r="C419" s="31" t="s">
        <v>15262</v>
      </c>
      <c r="D419" s="153" t="s">
        <v>15648</v>
      </c>
      <c r="E419" s="31" t="s">
        <v>6809</v>
      </c>
      <c r="F419" s="163">
        <v>1</v>
      </c>
      <c r="G419" s="50" t="s">
        <v>15877</v>
      </c>
      <c r="H419" s="174">
        <v>1</v>
      </c>
      <c r="I419" s="25"/>
      <c r="J419" s="25">
        <f t="shared" si="13"/>
        <v>1000</v>
      </c>
      <c r="K419" s="25">
        <v>1000</v>
      </c>
      <c r="L419" s="31" t="s">
        <v>11639</v>
      </c>
      <c r="M419" s="151" t="s">
        <v>11628</v>
      </c>
    </row>
    <row r="420" spans="1:13" s="22" customFormat="1" outlineLevel="1" x14ac:dyDescent="0.25">
      <c r="A420" s="161" t="s">
        <v>15263</v>
      </c>
      <c r="B420" s="33">
        <f t="shared" si="15"/>
        <v>415</v>
      </c>
      <c r="C420" s="31" t="s">
        <v>15264</v>
      </c>
      <c r="D420" s="162" t="s">
        <v>15263</v>
      </c>
      <c r="E420" s="31" t="s">
        <v>6809</v>
      </c>
      <c r="F420" s="163">
        <v>3</v>
      </c>
      <c r="G420" s="50" t="s">
        <v>15877</v>
      </c>
      <c r="H420" s="174">
        <v>3</v>
      </c>
      <c r="I420" s="25"/>
      <c r="J420" s="25">
        <f t="shared" si="13"/>
        <v>150</v>
      </c>
      <c r="K420" s="25">
        <v>450</v>
      </c>
      <c r="L420" s="31" t="s">
        <v>11639</v>
      </c>
      <c r="M420" s="151" t="s">
        <v>11628</v>
      </c>
    </row>
    <row r="421" spans="1:13" s="22" customFormat="1" outlineLevel="1" x14ac:dyDescent="0.25">
      <c r="A421" s="161" t="s">
        <v>15265</v>
      </c>
      <c r="B421" s="33">
        <f t="shared" si="15"/>
        <v>416</v>
      </c>
      <c r="C421" s="31" t="s">
        <v>15266</v>
      </c>
      <c r="D421" s="162" t="s">
        <v>15265</v>
      </c>
      <c r="E421" s="31" t="s">
        <v>6809</v>
      </c>
      <c r="F421" s="163">
        <v>1</v>
      </c>
      <c r="G421" s="50" t="s">
        <v>15877</v>
      </c>
      <c r="H421" s="174">
        <v>1</v>
      </c>
      <c r="I421" s="25"/>
      <c r="J421" s="25">
        <f t="shared" si="13"/>
        <v>150</v>
      </c>
      <c r="K421" s="25">
        <v>150</v>
      </c>
      <c r="L421" s="31" t="s">
        <v>11639</v>
      </c>
      <c r="M421" s="151" t="s">
        <v>11628</v>
      </c>
    </row>
    <row r="422" spans="1:13" s="22" customFormat="1" outlineLevel="1" x14ac:dyDescent="0.25">
      <c r="A422" s="161" t="s">
        <v>15267</v>
      </c>
      <c r="B422" s="33">
        <f t="shared" si="15"/>
        <v>417</v>
      </c>
      <c r="C422" s="31" t="s">
        <v>15268</v>
      </c>
      <c r="D422" s="162" t="s">
        <v>15267</v>
      </c>
      <c r="E422" s="31" t="s">
        <v>6809</v>
      </c>
      <c r="F422" s="163">
        <v>1</v>
      </c>
      <c r="G422" s="50" t="s">
        <v>15877</v>
      </c>
      <c r="H422" s="174">
        <v>1</v>
      </c>
      <c r="I422" s="25"/>
      <c r="J422" s="25">
        <f t="shared" si="13"/>
        <v>150</v>
      </c>
      <c r="K422" s="25">
        <v>150</v>
      </c>
      <c r="L422" s="31" t="s">
        <v>11639</v>
      </c>
      <c r="M422" s="151" t="s">
        <v>11628</v>
      </c>
    </row>
    <row r="423" spans="1:13" s="22" customFormat="1" outlineLevel="1" x14ac:dyDescent="0.25">
      <c r="A423" s="161" t="s">
        <v>15269</v>
      </c>
      <c r="B423" s="33">
        <f t="shared" si="15"/>
        <v>418</v>
      </c>
      <c r="C423" s="31" t="s">
        <v>15270</v>
      </c>
      <c r="D423" s="162" t="s">
        <v>15269</v>
      </c>
      <c r="E423" s="31" t="s">
        <v>6809</v>
      </c>
      <c r="F423" s="163">
        <v>1</v>
      </c>
      <c r="G423" s="50" t="s">
        <v>15877</v>
      </c>
      <c r="H423" s="174">
        <v>1</v>
      </c>
      <c r="I423" s="25"/>
      <c r="J423" s="25">
        <f t="shared" si="13"/>
        <v>450</v>
      </c>
      <c r="K423" s="25">
        <v>450</v>
      </c>
      <c r="L423" s="31" t="s">
        <v>11639</v>
      </c>
      <c r="M423" s="151" t="s">
        <v>11628</v>
      </c>
    </row>
    <row r="424" spans="1:13" s="22" customFormat="1" outlineLevel="1" x14ac:dyDescent="0.25">
      <c r="A424" s="161" t="s">
        <v>15271</v>
      </c>
      <c r="B424" s="33">
        <f t="shared" si="15"/>
        <v>419</v>
      </c>
      <c r="C424" s="31" t="s">
        <v>15272</v>
      </c>
      <c r="D424" s="162" t="s">
        <v>15271</v>
      </c>
      <c r="E424" s="31" t="s">
        <v>6809</v>
      </c>
      <c r="F424" s="163">
        <v>2</v>
      </c>
      <c r="G424" s="50" t="s">
        <v>15877</v>
      </c>
      <c r="H424" s="174">
        <v>2</v>
      </c>
      <c r="I424" s="25"/>
      <c r="J424" s="25">
        <f t="shared" si="13"/>
        <v>100</v>
      </c>
      <c r="K424" s="25">
        <v>200</v>
      </c>
      <c r="L424" s="31" t="s">
        <v>11639</v>
      </c>
      <c r="M424" s="151" t="s">
        <v>11628</v>
      </c>
    </row>
    <row r="425" spans="1:13" s="22" customFormat="1" outlineLevel="1" x14ac:dyDescent="0.25">
      <c r="A425" s="161" t="s">
        <v>15273</v>
      </c>
      <c r="B425" s="33">
        <f t="shared" si="15"/>
        <v>420</v>
      </c>
      <c r="C425" s="31" t="s">
        <v>6863</v>
      </c>
      <c r="D425" s="162" t="s">
        <v>15273</v>
      </c>
      <c r="E425" s="31" t="s">
        <v>6809</v>
      </c>
      <c r="F425" s="163">
        <v>10</v>
      </c>
      <c r="G425" s="50" t="s">
        <v>15877</v>
      </c>
      <c r="H425" s="174">
        <v>10</v>
      </c>
      <c r="I425" s="25"/>
      <c r="J425" s="25">
        <f t="shared" si="13"/>
        <v>1000</v>
      </c>
      <c r="K425" s="25">
        <v>10000</v>
      </c>
      <c r="L425" s="31" t="s">
        <v>11639</v>
      </c>
      <c r="M425" s="151" t="s">
        <v>11628</v>
      </c>
    </row>
    <row r="426" spans="1:13" s="22" customFormat="1" outlineLevel="1" x14ac:dyDescent="0.25">
      <c r="A426" s="161" t="s">
        <v>15274</v>
      </c>
      <c r="B426" s="33">
        <f t="shared" si="15"/>
        <v>421</v>
      </c>
      <c r="C426" s="31" t="s">
        <v>32</v>
      </c>
      <c r="D426" s="162" t="s">
        <v>15274</v>
      </c>
      <c r="E426" s="31" t="s">
        <v>6809</v>
      </c>
      <c r="F426" s="163">
        <v>1</v>
      </c>
      <c r="G426" s="50" t="s">
        <v>15877</v>
      </c>
      <c r="H426" s="174">
        <v>1</v>
      </c>
      <c r="I426" s="25"/>
      <c r="J426" s="25">
        <f t="shared" si="13"/>
        <v>875</v>
      </c>
      <c r="K426" s="25">
        <v>875</v>
      </c>
      <c r="L426" s="31" t="s">
        <v>11639</v>
      </c>
      <c r="M426" s="151" t="s">
        <v>11628</v>
      </c>
    </row>
    <row r="427" spans="1:13" s="22" customFormat="1" outlineLevel="1" x14ac:dyDescent="0.25">
      <c r="A427" s="161" t="s">
        <v>15275</v>
      </c>
      <c r="B427" s="33">
        <f t="shared" si="15"/>
        <v>422</v>
      </c>
      <c r="C427" s="31" t="s">
        <v>15276</v>
      </c>
      <c r="D427" s="162" t="s">
        <v>15275</v>
      </c>
      <c r="E427" s="31" t="s">
        <v>6809</v>
      </c>
      <c r="F427" s="163">
        <v>1</v>
      </c>
      <c r="G427" s="50" t="s">
        <v>15877</v>
      </c>
      <c r="H427" s="174">
        <v>1</v>
      </c>
      <c r="I427" s="25"/>
      <c r="J427" s="25">
        <f t="shared" si="13"/>
        <v>875</v>
      </c>
      <c r="K427" s="25">
        <v>875</v>
      </c>
      <c r="L427" s="31" t="s">
        <v>11639</v>
      </c>
      <c r="M427" s="151" t="s">
        <v>11628</v>
      </c>
    </row>
    <row r="428" spans="1:13" s="22" customFormat="1" outlineLevel="1" x14ac:dyDescent="0.25">
      <c r="A428" s="161" t="s">
        <v>11529</v>
      </c>
      <c r="B428" s="33">
        <f t="shared" si="15"/>
        <v>423</v>
      </c>
      <c r="C428" s="31" t="s">
        <v>10714</v>
      </c>
      <c r="D428" s="162" t="s">
        <v>11529</v>
      </c>
      <c r="E428" s="31" t="s">
        <v>6809</v>
      </c>
      <c r="F428" s="163">
        <v>5</v>
      </c>
      <c r="G428" s="50" t="s">
        <v>15877</v>
      </c>
      <c r="H428" s="174">
        <v>5</v>
      </c>
      <c r="I428" s="25"/>
      <c r="J428" s="25">
        <f t="shared" si="13"/>
        <v>4000</v>
      </c>
      <c r="K428" s="25">
        <v>20000</v>
      </c>
      <c r="L428" s="31" t="s">
        <v>11639</v>
      </c>
      <c r="M428" s="151" t="s">
        <v>11628</v>
      </c>
    </row>
    <row r="429" spans="1:13" s="22" customFormat="1" outlineLevel="1" x14ac:dyDescent="0.25">
      <c r="A429" s="161" t="s">
        <v>15277</v>
      </c>
      <c r="B429" s="33">
        <f t="shared" si="15"/>
        <v>424</v>
      </c>
      <c r="C429" s="31" t="s">
        <v>15278</v>
      </c>
      <c r="D429" s="162" t="s">
        <v>15277</v>
      </c>
      <c r="E429" s="31" t="s">
        <v>6809</v>
      </c>
      <c r="F429" s="163">
        <v>1</v>
      </c>
      <c r="G429" s="50" t="s">
        <v>15877</v>
      </c>
      <c r="H429" s="174">
        <v>1</v>
      </c>
      <c r="I429" s="25">
        <v>369</v>
      </c>
      <c r="J429" s="25">
        <f t="shared" si="13"/>
        <v>181.6</v>
      </c>
      <c r="K429" s="25">
        <v>181.6</v>
      </c>
      <c r="L429" s="31" t="s">
        <v>11639</v>
      </c>
      <c r="M429" s="151" t="s">
        <v>11628</v>
      </c>
    </row>
    <row r="430" spans="1:13" s="22" customFormat="1" outlineLevel="1" x14ac:dyDescent="0.25">
      <c r="A430" s="161" t="s">
        <v>15279</v>
      </c>
      <c r="B430" s="33">
        <f t="shared" si="15"/>
        <v>425</v>
      </c>
      <c r="C430" s="31" t="s">
        <v>10699</v>
      </c>
      <c r="D430" s="162" t="s">
        <v>15279</v>
      </c>
      <c r="E430" s="31" t="s">
        <v>6809</v>
      </c>
      <c r="F430" s="163">
        <v>5</v>
      </c>
      <c r="G430" s="50" t="s">
        <v>15882</v>
      </c>
      <c r="H430" s="174">
        <v>5</v>
      </c>
      <c r="I430" s="32">
        <v>10485</v>
      </c>
      <c r="J430" s="32">
        <f t="shared" si="13"/>
        <v>0.2</v>
      </c>
      <c r="K430" s="32">
        <v>1</v>
      </c>
      <c r="L430" s="31" t="s">
        <v>11639</v>
      </c>
      <c r="M430" s="151" t="s">
        <v>11628</v>
      </c>
    </row>
    <row r="431" spans="1:13" s="22" customFormat="1" outlineLevel="1" x14ac:dyDescent="0.25">
      <c r="A431" s="161" t="s">
        <v>15280</v>
      </c>
      <c r="B431" s="33">
        <f t="shared" si="15"/>
        <v>426</v>
      </c>
      <c r="C431" s="31" t="s">
        <v>10701</v>
      </c>
      <c r="D431" s="162" t="s">
        <v>15280</v>
      </c>
      <c r="E431" s="31" t="s">
        <v>6809</v>
      </c>
      <c r="F431" s="163">
        <v>4</v>
      </c>
      <c r="G431" s="50" t="s">
        <v>15878</v>
      </c>
      <c r="H431" s="174">
        <v>4</v>
      </c>
      <c r="I431" s="32">
        <v>1115.9100000000001</v>
      </c>
      <c r="J431" s="32">
        <f t="shared" si="13"/>
        <v>137.30000000000001</v>
      </c>
      <c r="K431" s="32">
        <v>549.20000000000005</v>
      </c>
      <c r="L431" s="31" t="s">
        <v>11639</v>
      </c>
      <c r="M431" s="151" t="s">
        <v>11628</v>
      </c>
    </row>
    <row r="432" spans="1:13" s="22" customFormat="1" outlineLevel="1" x14ac:dyDescent="0.25">
      <c r="A432" s="161" t="s">
        <v>15281</v>
      </c>
      <c r="B432" s="33">
        <f t="shared" si="15"/>
        <v>427</v>
      </c>
      <c r="C432" s="31" t="s">
        <v>15282</v>
      </c>
      <c r="D432" s="162" t="s">
        <v>15281</v>
      </c>
      <c r="E432" s="31" t="s">
        <v>6809</v>
      </c>
      <c r="F432" s="163">
        <v>1</v>
      </c>
      <c r="G432" s="50" t="s">
        <v>15878</v>
      </c>
      <c r="H432" s="174">
        <v>1</v>
      </c>
      <c r="I432" s="32">
        <v>2310</v>
      </c>
      <c r="J432" s="32">
        <f t="shared" si="13"/>
        <v>1136.8699999999999</v>
      </c>
      <c r="K432" s="32">
        <v>1136.8699999999999</v>
      </c>
      <c r="L432" s="31" t="s">
        <v>11639</v>
      </c>
      <c r="M432" s="151" t="s">
        <v>11628</v>
      </c>
    </row>
    <row r="433" spans="1:13" s="22" customFormat="1" ht="25.5" outlineLevel="1" x14ac:dyDescent="0.25">
      <c r="A433" s="161" t="s">
        <v>15283</v>
      </c>
      <c r="B433" s="33">
        <f t="shared" si="15"/>
        <v>428</v>
      </c>
      <c r="C433" s="24" t="s">
        <v>15649</v>
      </c>
      <c r="D433" s="162" t="s">
        <v>15283</v>
      </c>
      <c r="E433" s="31" t="s">
        <v>6809</v>
      </c>
      <c r="F433" s="163">
        <v>1</v>
      </c>
      <c r="G433" s="50" t="s">
        <v>15877</v>
      </c>
      <c r="H433" s="174">
        <v>1</v>
      </c>
      <c r="I433" s="25">
        <v>80</v>
      </c>
      <c r="J433" s="25">
        <f t="shared" si="13"/>
        <v>23.62</v>
      </c>
      <c r="K433" s="25">
        <v>23.62</v>
      </c>
      <c r="L433" s="31" t="s">
        <v>11639</v>
      </c>
      <c r="M433" s="151" t="s">
        <v>11628</v>
      </c>
    </row>
    <row r="434" spans="1:13" s="22" customFormat="1" outlineLevel="1" x14ac:dyDescent="0.25">
      <c r="A434" s="161" t="s">
        <v>15284</v>
      </c>
      <c r="B434" s="33">
        <f t="shared" si="15"/>
        <v>429</v>
      </c>
      <c r="C434" s="24" t="s">
        <v>15650</v>
      </c>
      <c r="D434" s="162" t="s">
        <v>15284</v>
      </c>
      <c r="E434" s="31" t="s">
        <v>6809</v>
      </c>
      <c r="F434" s="163">
        <v>1</v>
      </c>
      <c r="G434" s="50" t="s">
        <v>15877</v>
      </c>
      <c r="H434" s="174">
        <v>1</v>
      </c>
      <c r="I434" s="32">
        <v>1155</v>
      </c>
      <c r="J434" s="32">
        <f t="shared" si="13"/>
        <v>341.06</v>
      </c>
      <c r="K434" s="32">
        <v>341.06</v>
      </c>
      <c r="L434" s="31" t="s">
        <v>11639</v>
      </c>
      <c r="M434" s="151" t="s">
        <v>11628</v>
      </c>
    </row>
    <row r="435" spans="1:13" s="22" customFormat="1" outlineLevel="1" x14ac:dyDescent="0.25">
      <c r="A435" s="161" t="s">
        <v>10704</v>
      </c>
      <c r="B435" s="33">
        <f t="shared" si="15"/>
        <v>430</v>
      </c>
      <c r="C435" s="31" t="s">
        <v>10703</v>
      </c>
      <c r="D435" s="162" t="s">
        <v>10704</v>
      </c>
      <c r="E435" s="31" t="s">
        <v>6809</v>
      </c>
      <c r="F435" s="163">
        <v>6</v>
      </c>
      <c r="G435" s="50" t="s">
        <v>15877</v>
      </c>
      <c r="H435" s="174">
        <v>6</v>
      </c>
      <c r="I435" s="32">
        <f>4066/7*F435</f>
        <v>3485.1428571428573</v>
      </c>
      <c r="J435" s="32">
        <f t="shared" si="13"/>
        <v>171.52142857142857</v>
      </c>
      <c r="K435" s="32">
        <f>1200.65/7*F435</f>
        <v>1029.1285714285714</v>
      </c>
      <c r="L435" s="31" t="s">
        <v>11639</v>
      </c>
      <c r="M435" s="151" t="s">
        <v>11628</v>
      </c>
    </row>
    <row r="436" spans="1:13" s="22" customFormat="1" ht="25.5" outlineLevel="1" x14ac:dyDescent="0.25">
      <c r="A436" s="161" t="s">
        <v>15285</v>
      </c>
      <c r="B436" s="33">
        <f t="shared" si="15"/>
        <v>431</v>
      </c>
      <c r="C436" s="24" t="s">
        <v>15651</v>
      </c>
      <c r="D436" s="162" t="s">
        <v>15285</v>
      </c>
      <c r="E436" s="31" t="s">
        <v>6809</v>
      </c>
      <c r="F436" s="163">
        <v>3</v>
      </c>
      <c r="G436" s="50" t="s">
        <v>15877</v>
      </c>
      <c r="H436" s="174">
        <v>3</v>
      </c>
      <c r="I436" s="32">
        <v>1282.5</v>
      </c>
      <c r="J436" s="32">
        <f t="shared" si="13"/>
        <v>126.23666666666666</v>
      </c>
      <c r="K436" s="32">
        <v>378.71</v>
      </c>
      <c r="L436" s="31" t="s">
        <v>11639</v>
      </c>
      <c r="M436" s="151" t="s">
        <v>11628</v>
      </c>
    </row>
    <row r="437" spans="1:13" s="22" customFormat="1" outlineLevel="1" x14ac:dyDescent="0.25">
      <c r="A437" s="161" t="s">
        <v>15286</v>
      </c>
      <c r="B437" s="33">
        <f t="shared" si="15"/>
        <v>432</v>
      </c>
      <c r="C437" s="31" t="s">
        <v>15287</v>
      </c>
      <c r="D437" s="162" t="s">
        <v>15286</v>
      </c>
      <c r="E437" s="31" t="s">
        <v>6809</v>
      </c>
      <c r="F437" s="163">
        <v>2</v>
      </c>
      <c r="G437" s="50" t="s">
        <v>15877</v>
      </c>
      <c r="H437" s="174">
        <v>2</v>
      </c>
      <c r="I437" s="32">
        <v>2299.9</v>
      </c>
      <c r="J437" s="32">
        <f t="shared" si="13"/>
        <v>565.95000000000005</v>
      </c>
      <c r="K437" s="32">
        <v>1131.9000000000001</v>
      </c>
      <c r="L437" s="31" t="s">
        <v>11639</v>
      </c>
      <c r="M437" s="151" t="s">
        <v>11628</v>
      </c>
    </row>
    <row r="438" spans="1:13" s="22" customFormat="1" outlineLevel="1" x14ac:dyDescent="0.25">
      <c r="A438" s="161" t="s">
        <v>15288</v>
      </c>
      <c r="B438" s="33">
        <f t="shared" si="15"/>
        <v>433</v>
      </c>
      <c r="C438" s="31" t="s">
        <v>12</v>
      </c>
      <c r="D438" s="162" t="s">
        <v>15288</v>
      </c>
      <c r="E438" s="31" t="s">
        <v>6809</v>
      </c>
      <c r="F438" s="163">
        <v>5</v>
      </c>
      <c r="G438" s="50" t="s">
        <v>15877</v>
      </c>
      <c r="H438" s="174">
        <v>5</v>
      </c>
      <c r="I438" s="32">
        <v>1296.58</v>
      </c>
      <c r="J438" s="32">
        <f t="shared" si="13"/>
        <v>127.622</v>
      </c>
      <c r="K438" s="32">
        <v>638.11</v>
      </c>
      <c r="L438" s="31" t="s">
        <v>11639</v>
      </c>
      <c r="M438" s="151" t="s">
        <v>11628</v>
      </c>
    </row>
    <row r="439" spans="1:13" s="22" customFormat="1" outlineLevel="1" x14ac:dyDescent="0.25">
      <c r="A439" s="161" t="s">
        <v>15289</v>
      </c>
      <c r="B439" s="33">
        <f t="shared" si="15"/>
        <v>434</v>
      </c>
      <c r="C439" s="31" t="s">
        <v>12</v>
      </c>
      <c r="D439" s="162" t="s">
        <v>15289</v>
      </c>
      <c r="E439" s="31" t="s">
        <v>6809</v>
      </c>
      <c r="F439" s="163">
        <v>1</v>
      </c>
      <c r="G439" s="50" t="s">
        <v>15877</v>
      </c>
      <c r="H439" s="174">
        <v>1</v>
      </c>
      <c r="I439" s="25">
        <v>648.29</v>
      </c>
      <c r="J439" s="25">
        <f t="shared" si="13"/>
        <v>319.06</v>
      </c>
      <c r="K439" s="25">
        <v>319.06</v>
      </c>
      <c r="L439" s="31" t="s">
        <v>11639</v>
      </c>
      <c r="M439" s="151" t="s">
        <v>11628</v>
      </c>
    </row>
    <row r="440" spans="1:13" s="22" customFormat="1" ht="38.25" outlineLevel="1" x14ac:dyDescent="0.25">
      <c r="A440" s="161" t="s">
        <v>15290</v>
      </c>
      <c r="B440" s="33">
        <f t="shared" si="15"/>
        <v>435</v>
      </c>
      <c r="C440" s="24" t="s">
        <v>15652</v>
      </c>
      <c r="D440" s="162" t="s">
        <v>15290</v>
      </c>
      <c r="E440" s="31" t="s">
        <v>6809</v>
      </c>
      <c r="F440" s="163">
        <v>3</v>
      </c>
      <c r="G440" s="50" t="s">
        <v>15877</v>
      </c>
      <c r="H440" s="174">
        <v>3</v>
      </c>
      <c r="I440" s="32">
        <v>38200</v>
      </c>
      <c r="J440" s="32">
        <f t="shared" si="13"/>
        <v>3760.0400000000004</v>
      </c>
      <c r="K440" s="32">
        <v>11280.12</v>
      </c>
      <c r="L440" s="31" t="s">
        <v>11639</v>
      </c>
      <c r="M440" s="151" t="s">
        <v>11628</v>
      </c>
    </row>
    <row r="441" spans="1:13" s="22" customFormat="1" outlineLevel="1" x14ac:dyDescent="0.25">
      <c r="A441" s="161" t="s">
        <v>15291</v>
      </c>
      <c r="B441" s="33">
        <f t="shared" si="15"/>
        <v>436</v>
      </c>
      <c r="C441" s="31" t="s">
        <v>15292</v>
      </c>
      <c r="D441" s="162" t="s">
        <v>15291</v>
      </c>
      <c r="E441" s="31" t="s">
        <v>6809</v>
      </c>
      <c r="F441" s="163">
        <v>2</v>
      </c>
      <c r="G441" s="50" t="s">
        <v>15877</v>
      </c>
      <c r="H441" s="174">
        <v>2</v>
      </c>
      <c r="I441" s="32">
        <v>10478.5</v>
      </c>
      <c r="J441" s="32">
        <f t="shared" si="13"/>
        <v>1547.105</v>
      </c>
      <c r="K441" s="32">
        <v>3094.21</v>
      </c>
      <c r="L441" s="31" t="s">
        <v>11639</v>
      </c>
      <c r="M441" s="151" t="s">
        <v>11628</v>
      </c>
    </row>
    <row r="442" spans="1:13" s="22" customFormat="1" outlineLevel="1" x14ac:dyDescent="0.25">
      <c r="A442" s="161" t="s">
        <v>15293</v>
      </c>
      <c r="B442" s="33">
        <f t="shared" si="15"/>
        <v>437</v>
      </c>
      <c r="C442" s="24" t="s">
        <v>15653</v>
      </c>
      <c r="D442" s="162" t="s">
        <v>15293</v>
      </c>
      <c r="E442" s="31" t="s">
        <v>6809</v>
      </c>
      <c r="F442" s="163">
        <v>1</v>
      </c>
      <c r="G442" s="50" t="s">
        <v>15877</v>
      </c>
      <c r="H442" s="174">
        <v>1</v>
      </c>
      <c r="I442" s="32">
        <v>8052</v>
      </c>
      <c r="J442" s="32">
        <f t="shared" si="13"/>
        <v>2377.6799999999998</v>
      </c>
      <c r="K442" s="32">
        <v>2377.6799999999998</v>
      </c>
      <c r="L442" s="31" t="s">
        <v>11639</v>
      </c>
      <c r="M442" s="151" t="s">
        <v>11628</v>
      </c>
    </row>
    <row r="443" spans="1:13" s="22" customFormat="1" outlineLevel="1" x14ac:dyDescent="0.25">
      <c r="A443" s="161" t="s">
        <v>15294</v>
      </c>
      <c r="B443" s="33">
        <f t="shared" si="15"/>
        <v>438</v>
      </c>
      <c r="C443" s="31" t="s">
        <v>15295</v>
      </c>
      <c r="D443" s="162" t="s">
        <v>15294</v>
      </c>
      <c r="E443" s="31" t="s">
        <v>6809</v>
      </c>
      <c r="F443" s="163">
        <v>8</v>
      </c>
      <c r="G443" s="50" t="s">
        <v>15877</v>
      </c>
      <c r="H443" s="174">
        <v>8</v>
      </c>
      <c r="I443" s="32">
        <v>38903</v>
      </c>
      <c r="J443" s="32">
        <f t="shared" si="13"/>
        <v>1435.9637499999999</v>
      </c>
      <c r="K443" s="32">
        <v>11487.71</v>
      </c>
      <c r="L443" s="31" t="s">
        <v>11639</v>
      </c>
      <c r="M443" s="151" t="s">
        <v>11628</v>
      </c>
    </row>
    <row r="444" spans="1:13" s="22" customFormat="1" outlineLevel="1" x14ac:dyDescent="0.25">
      <c r="A444" s="161" t="s">
        <v>15296</v>
      </c>
      <c r="B444" s="33">
        <f t="shared" si="15"/>
        <v>439</v>
      </c>
      <c r="C444" s="24" t="s">
        <v>15654</v>
      </c>
      <c r="D444" s="162" t="s">
        <v>15296</v>
      </c>
      <c r="E444" s="31" t="s">
        <v>6809</v>
      </c>
      <c r="F444" s="163">
        <v>2</v>
      </c>
      <c r="G444" s="50" t="s">
        <v>15877</v>
      </c>
      <c r="H444" s="174">
        <v>2</v>
      </c>
      <c r="I444" s="32">
        <v>11385</v>
      </c>
      <c r="J444" s="32">
        <f t="shared" si="13"/>
        <v>1680.9449999999999</v>
      </c>
      <c r="K444" s="32">
        <v>3361.89</v>
      </c>
      <c r="L444" s="31" t="s">
        <v>11639</v>
      </c>
      <c r="M444" s="151" t="s">
        <v>11628</v>
      </c>
    </row>
    <row r="445" spans="1:13" s="22" customFormat="1" outlineLevel="1" x14ac:dyDescent="0.25">
      <c r="A445" s="161" t="s">
        <v>15297</v>
      </c>
      <c r="B445" s="33">
        <f t="shared" si="15"/>
        <v>440</v>
      </c>
      <c r="C445" s="24" t="s">
        <v>15655</v>
      </c>
      <c r="D445" s="162" t="s">
        <v>15297</v>
      </c>
      <c r="E445" s="31" t="s">
        <v>6809</v>
      </c>
      <c r="F445" s="163">
        <v>1</v>
      </c>
      <c r="G445" s="50" t="s">
        <v>15877</v>
      </c>
      <c r="H445" s="174">
        <v>1</v>
      </c>
      <c r="I445" s="32">
        <v>6161.65</v>
      </c>
      <c r="J445" s="32">
        <f t="shared" si="13"/>
        <v>1819.48</v>
      </c>
      <c r="K445" s="32">
        <v>1819.48</v>
      </c>
      <c r="L445" s="31" t="s">
        <v>11639</v>
      </c>
      <c r="M445" s="151" t="s">
        <v>11628</v>
      </c>
    </row>
    <row r="446" spans="1:13" s="22" customFormat="1" outlineLevel="1" x14ac:dyDescent="0.25">
      <c r="A446" s="161" t="s">
        <v>15298</v>
      </c>
      <c r="B446" s="33">
        <f t="shared" si="15"/>
        <v>441</v>
      </c>
      <c r="C446" s="24" t="s">
        <v>15656</v>
      </c>
      <c r="D446" s="162" t="s">
        <v>15298</v>
      </c>
      <c r="E446" s="31" t="s">
        <v>6809</v>
      </c>
      <c r="F446" s="163">
        <v>1</v>
      </c>
      <c r="G446" s="50" t="s">
        <v>15877</v>
      </c>
      <c r="H446" s="174">
        <v>1</v>
      </c>
      <c r="I446" s="32">
        <v>15154</v>
      </c>
      <c r="J446" s="32">
        <f t="shared" si="13"/>
        <v>4474.84</v>
      </c>
      <c r="K446" s="32">
        <v>4474.84</v>
      </c>
      <c r="L446" s="31" t="s">
        <v>11639</v>
      </c>
      <c r="M446" s="151" t="s">
        <v>11628</v>
      </c>
    </row>
    <row r="447" spans="1:13" s="22" customFormat="1" outlineLevel="1" x14ac:dyDescent="0.25">
      <c r="A447" s="161" t="s">
        <v>15299</v>
      </c>
      <c r="B447" s="33">
        <f t="shared" si="15"/>
        <v>442</v>
      </c>
      <c r="C447" s="31" t="s">
        <v>15300</v>
      </c>
      <c r="D447" s="162" t="s">
        <v>15299</v>
      </c>
      <c r="E447" s="31" t="s">
        <v>6809</v>
      </c>
      <c r="F447" s="163">
        <v>8</v>
      </c>
      <c r="G447" s="50" t="s">
        <v>15877</v>
      </c>
      <c r="H447" s="174">
        <v>8</v>
      </c>
      <c r="I447" s="32">
        <v>30906.87</v>
      </c>
      <c r="J447" s="32">
        <f t="shared" si="13"/>
        <v>1140.8162500000001</v>
      </c>
      <c r="K447" s="32">
        <v>9126.5300000000007</v>
      </c>
      <c r="L447" s="31" t="s">
        <v>11642</v>
      </c>
      <c r="M447" s="151" t="s">
        <v>11628</v>
      </c>
    </row>
    <row r="448" spans="1:13" s="22" customFormat="1" outlineLevel="1" x14ac:dyDescent="0.25">
      <c r="A448" s="161" t="s">
        <v>11494</v>
      </c>
      <c r="B448" s="33">
        <f t="shared" si="15"/>
        <v>443</v>
      </c>
      <c r="C448" s="31" t="s">
        <v>10927</v>
      </c>
      <c r="D448" s="162" t="s">
        <v>11494</v>
      </c>
      <c r="E448" s="31" t="s">
        <v>6809</v>
      </c>
      <c r="F448" s="163">
        <v>8</v>
      </c>
      <c r="G448" s="50" t="s">
        <v>15877</v>
      </c>
      <c r="H448" s="174">
        <v>8</v>
      </c>
      <c r="I448" s="32">
        <f>36439.95/9*F448</f>
        <v>32391.066666666666</v>
      </c>
      <c r="J448" s="32">
        <f t="shared" si="13"/>
        <v>1195.5999999999999</v>
      </c>
      <c r="K448" s="32">
        <f>10760.4/9*F448</f>
        <v>9564.7999999999993</v>
      </c>
      <c r="L448" s="31" t="s">
        <v>11639</v>
      </c>
      <c r="M448" s="151" t="s">
        <v>11628</v>
      </c>
    </row>
    <row r="449" spans="1:13" s="22" customFormat="1" outlineLevel="1" x14ac:dyDescent="0.25">
      <c r="A449" s="161" t="s">
        <v>15301</v>
      </c>
      <c r="B449" s="33">
        <f t="shared" si="15"/>
        <v>444</v>
      </c>
      <c r="C449" s="31" t="s">
        <v>15302</v>
      </c>
      <c r="D449" s="162" t="s">
        <v>15301</v>
      </c>
      <c r="E449" s="31" t="s">
        <v>6809</v>
      </c>
      <c r="F449" s="163">
        <v>3</v>
      </c>
      <c r="G449" s="50" t="s">
        <v>15877</v>
      </c>
      <c r="H449" s="174">
        <v>3</v>
      </c>
      <c r="I449" s="32">
        <v>9134.26</v>
      </c>
      <c r="J449" s="32">
        <f t="shared" si="13"/>
        <v>899.09</v>
      </c>
      <c r="K449" s="32">
        <v>2697.27</v>
      </c>
      <c r="L449" s="31" t="s">
        <v>11639</v>
      </c>
      <c r="M449" s="151" t="s">
        <v>11628</v>
      </c>
    </row>
    <row r="450" spans="1:13" s="22" customFormat="1" ht="25.5" outlineLevel="1" x14ac:dyDescent="0.25">
      <c r="A450" s="161" t="s">
        <v>15303</v>
      </c>
      <c r="B450" s="33">
        <f t="shared" ref="B450:B481" si="16">B449+1</f>
        <v>445</v>
      </c>
      <c r="C450" s="24" t="s">
        <v>15657</v>
      </c>
      <c r="D450" s="162" t="s">
        <v>15303</v>
      </c>
      <c r="E450" s="31" t="s">
        <v>6809</v>
      </c>
      <c r="F450" s="163">
        <v>1</v>
      </c>
      <c r="G450" s="50" t="s">
        <v>15877</v>
      </c>
      <c r="H450" s="174">
        <v>1</v>
      </c>
      <c r="I450" s="32">
        <v>8820</v>
      </c>
      <c r="J450" s="32">
        <f t="shared" si="13"/>
        <v>2604.4699999999998</v>
      </c>
      <c r="K450" s="32">
        <v>2604.4699999999998</v>
      </c>
      <c r="L450" s="31" t="s">
        <v>11639</v>
      </c>
      <c r="M450" s="151" t="s">
        <v>11628</v>
      </c>
    </row>
    <row r="451" spans="1:13" s="22" customFormat="1" ht="38.25" outlineLevel="1" x14ac:dyDescent="0.25">
      <c r="A451" s="161" t="s">
        <v>15304</v>
      </c>
      <c r="B451" s="33">
        <f t="shared" si="16"/>
        <v>446</v>
      </c>
      <c r="C451" s="24" t="s">
        <v>15658</v>
      </c>
      <c r="D451" s="162" t="s">
        <v>15304</v>
      </c>
      <c r="E451" s="31" t="s">
        <v>6809</v>
      </c>
      <c r="F451" s="163">
        <v>1</v>
      </c>
      <c r="G451" s="50" t="s">
        <v>15877</v>
      </c>
      <c r="H451" s="174">
        <v>1</v>
      </c>
      <c r="I451" s="32">
        <v>22420.2</v>
      </c>
      <c r="J451" s="32">
        <f t="shared" si="13"/>
        <v>6620.49</v>
      </c>
      <c r="K451" s="32">
        <v>6620.49</v>
      </c>
      <c r="L451" s="31" t="s">
        <v>11639</v>
      </c>
      <c r="M451" s="151" t="s">
        <v>11628</v>
      </c>
    </row>
    <row r="452" spans="1:13" s="22" customFormat="1" outlineLevel="1" x14ac:dyDescent="0.25">
      <c r="A452" s="161" t="s">
        <v>15305</v>
      </c>
      <c r="B452" s="33">
        <f t="shared" si="16"/>
        <v>447</v>
      </c>
      <c r="C452" s="31" t="s">
        <v>15306</v>
      </c>
      <c r="D452" s="162" t="s">
        <v>15305</v>
      </c>
      <c r="E452" s="31" t="s">
        <v>6809</v>
      </c>
      <c r="F452" s="163">
        <v>5</v>
      </c>
      <c r="G452" s="50" t="s">
        <v>15877</v>
      </c>
      <c r="H452" s="174">
        <v>5</v>
      </c>
      <c r="I452" s="32">
        <v>27011.5</v>
      </c>
      <c r="J452" s="32">
        <f t="shared" si="13"/>
        <v>1595.252</v>
      </c>
      <c r="K452" s="32">
        <v>7976.26</v>
      </c>
      <c r="L452" s="31" t="s">
        <v>11642</v>
      </c>
      <c r="M452" s="151" t="s">
        <v>11628</v>
      </c>
    </row>
    <row r="453" spans="1:13" s="22" customFormat="1" outlineLevel="1" x14ac:dyDescent="0.25">
      <c r="A453" s="161" t="s">
        <v>15307</v>
      </c>
      <c r="B453" s="33">
        <f t="shared" si="16"/>
        <v>448</v>
      </c>
      <c r="C453" s="31" t="s">
        <v>15308</v>
      </c>
      <c r="D453" s="162" t="s">
        <v>15307</v>
      </c>
      <c r="E453" s="31" t="s">
        <v>6809</v>
      </c>
      <c r="F453" s="163">
        <v>2</v>
      </c>
      <c r="G453" s="50" t="s">
        <v>15877</v>
      </c>
      <c r="H453" s="174">
        <v>2</v>
      </c>
      <c r="I453" s="25">
        <v>580</v>
      </c>
      <c r="J453" s="25">
        <f t="shared" si="13"/>
        <v>85.635000000000005</v>
      </c>
      <c r="K453" s="25">
        <v>171.27</v>
      </c>
      <c r="L453" s="31" t="s">
        <v>11639</v>
      </c>
      <c r="M453" s="151" t="s">
        <v>11628</v>
      </c>
    </row>
    <row r="454" spans="1:13" s="22" customFormat="1" outlineLevel="1" x14ac:dyDescent="0.25">
      <c r="A454" s="161" t="s">
        <v>10706</v>
      </c>
      <c r="B454" s="33">
        <f t="shared" si="16"/>
        <v>449</v>
      </c>
      <c r="C454" s="24" t="s">
        <v>11650</v>
      </c>
      <c r="D454" s="162" t="s">
        <v>10706</v>
      </c>
      <c r="E454" s="31" t="s">
        <v>6809</v>
      </c>
      <c r="F454" s="163">
        <v>6</v>
      </c>
      <c r="G454" s="50" t="s">
        <v>15877</v>
      </c>
      <c r="H454" s="174">
        <v>6</v>
      </c>
      <c r="I454" s="32">
        <f>2410/7*F454</f>
        <v>2065.7142857142858</v>
      </c>
      <c r="J454" s="32">
        <f t="shared" ref="J454:J517" si="17">K454/H454</f>
        <v>101.66428571428571</v>
      </c>
      <c r="K454" s="32">
        <f>711.65/7*F454</f>
        <v>609.98571428571427</v>
      </c>
      <c r="L454" s="31" t="s">
        <v>11639</v>
      </c>
      <c r="M454" s="151" t="s">
        <v>11628</v>
      </c>
    </row>
    <row r="455" spans="1:13" s="22" customFormat="1" outlineLevel="1" x14ac:dyDescent="0.25">
      <c r="A455" s="161" t="s">
        <v>15309</v>
      </c>
      <c r="B455" s="33">
        <f t="shared" si="16"/>
        <v>450</v>
      </c>
      <c r="C455" s="24" t="s">
        <v>15659</v>
      </c>
      <c r="D455" s="162" t="s">
        <v>15309</v>
      </c>
      <c r="E455" s="31" t="s">
        <v>6809</v>
      </c>
      <c r="F455" s="163">
        <v>3</v>
      </c>
      <c r="G455" s="50" t="s">
        <v>15877</v>
      </c>
      <c r="H455" s="174">
        <v>3</v>
      </c>
      <c r="I455" s="32">
        <v>1470</v>
      </c>
      <c r="J455" s="32">
        <f t="shared" si="17"/>
        <v>144.69333333333333</v>
      </c>
      <c r="K455" s="32">
        <v>434.08</v>
      </c>
      <c r="L455" s="31" t="s">
        <v>11639</v>
      </c>
      <c r="M455" s="151" t="s">
        <v>11628</v>
      </c>
    </row>
    <row r="456" spans="1:13" s="22" customFormat="1" outlineLevel="1" x14ac:dyDescent="0.25">
      <c r="A456" s="161" t="s">
        <v>15310</v>
      </c>
      <c r="B456" s="33">
        <f t="shared" si="16"/>
        <v>451</v>
      </c>
      <c r="C456" s="31" t="s">
        <v>15311</v>
      </c>
      <c r="D456" s="162" t="s">
        <v>15310</v>
      </c>
      <c r="E456" s="31" t="s">
        <v>6809</v>
      </c>
      <c r="F456" s="163">
        <v>1</v>
      </c>
      <c r="G456" s="50" t="s">
        <v>15877</v>
      </c>
      <c r="H456" s="174">
        <v>1</v>
      </c>
      <c r="I456" s="32">
        <v>5500</v>
      </c>
      <c r="J456" s="32">
        <f t="shared" si="17"/>
        <v>1624.1</v>
      </c>
      <c r="K456" s="32">
        <v>1624.1</v>
      </c>
      <c r="L456" s="31" t="s">
        <v>11639</v>
      </c>
      <c r="M456" s="151" t="s">
        <v>11628</v>
      </c>
    </row>
    <row r="457" spans="1:13" s="22" customFormat="1" outlineLevel="1" x14ac:dyDescent="0.25">
      <c r="A457" s="161" t="s">
        <v>15312</v>
      </c>
      <c r="B457" s="33">
        <f t="shared" si="16"/>
        <v>452</v>
      </c>
      <c r="C457" s="31" t="s">
        <v>13</v>
      </c>
      <c r="D457" s="162" t="s">
        <v>15312</v>
      </c>
      <c r="E457" s="31" t="s">
        <v>6809</v>
      </c>
      <c r="F457" s="163">
        <v>2</v>
      </c>
      <c r="G457" s="50" t="s">
        <v>15877</v>
      </c>
      <c r="H457" s="174">
        <v>2</v>
      </c>
      <c r="I457" s="32">
        <v>5936.5</v>
      </c>
      <c r="J457" s="32">
        <f t="shared" si="17"/>
        <v>876.5</v>
      </c>
      <c r="K457" s="32">
        <v>1753</v>
      </c>
      <c r="L457" s="31" t="s">
        <v>11639</v>
      </c>
      <c r="M457" s="151" t="s">
        <v>11628</v>
      </c>
    </row>
    <row r="458" spans="1:13" s="22" customFormat="1" ht="25.5" outlineLevel="1" x14ac:dyDescent="0.25">
      <c r="A458" s="161" t="s">
        <v>11493</v>
      </c>
      <c r="B458" s="33">
        <f t="shared" si="16"/>
        <v>453</v>
      </c>
      <c r="C458" s="31" t="s">
        <v>11641</v>
      </c>
      <c r="D458" s="162" t="s">
        <v>11493</v>
      </c>
      <c r="E458" s="31" t="s">
        <v>6809</v>
      </c>
      <c r="F458" s="163">
        <v>24</v>
      </c>
      <c r="G458" s="50" t="s">
        <v>15877</v>
      </c>
      <c r="H458" s="174">
        <v>24</v>
      </c>
      <c r="I458" s="32">
        <f>479268.91/25*F458</f>
        <v>460098.15359999996</v>
      </c>
      <c r="J458" s="32">
        <f t="shared" si="17"/>
        <v>5660.9552000000003</v>
      </c>
      <c r="K458" s="32">
        <f>141523.88/25*F458</f>
        <v>135862.92480000001</v>
      </c>
      <c r="L458" s="31" t="s">
        <v>11639</v>
      </c>
      <c r="M458" s="151" t="s">
        <v>11628</v>
      </c>
    </row>
    <row r="459" spans="1:13" s="22" customFormat="1" outlineLevel="1" x14ac:dyDescent="0.25">
      <c r="A459" s="161" t="s">
        <v>15313</v>
      </c>
      <c r="B459" s="33">
        <f t="shared" si="16"/>
        <v>454</v>
      </c>
      <c r="C459" s="31" t="s">
        <v>15314</v>
      </c>
      <c r="D459" s="162" t="s">
        <v>15313</v>
      </c>
      <c r="E459" s="31" t="s">
        <v>6809</v>
      </c>
      <c r="F459" s="163">
        <v>5</v>
      </c>
      <c r="G459" s="50" t="s">
        <v>15877</v>
      </c>
      <c r="H459" s="174">
        <v>5</v>
      </c>
      <c r="I459" s="32">
        <v>2052</v>
      </c>
      <c r="J459" s="32">
        <f t="shared" si="17"/>
        <v>201.98</v>
      </c>
      <c r="K459" s="32">
        <v>1009.9</v>
      </c>
      <c r="L459" s="31" t="s">
        <v>11639</v>
      </c>
      <c r="M459" s="151" t="s">
        <v>11628</v>
      </c>
    </row>
    <row r="460" spans="1:13" s="22" customFormat="1" ht="25.5" outlineLevel="1" x14ac:dyDescent="0.25">
      <c r="A460" s="161" t="s">
        <v>15315</v>
      </c>
      <c r="B460" s="33">
        <f t="shared" si="16"/>
        <v>455</v>
      </c>
      <c r="C460" s="31" t="s">
        <v>15316</v>
      </c>
      <c r="D460" s="162" t="s">
        <v>15315</v>
      </c>
      <c r="E460" s="31" t="s">
        <v>6809</v>
      </c>
      <c r="F460" s="163">
        <v>5</v>
      </c>
      <c r="G460" s="50" t="s">
        <v>15877</v>
      </c>
      <c r="H460" s="174">
        <v>5</v>
      </c>
      <c r="I460" s="32">
        <v>2400</v>
      </c>
      <c r="J460" s="32">
        <f t="shared" si="17"/>
        <v>236.23200000000003</v>
      </c>
      <c r="K460" s="32">
        <v>1181.1600000000001</v>
      </c>
      <c r="L460" s="31" t="s">
        <v>11639</v>
      </c>
      <c r="M460" s="151" t="s">
        <v>11628</v>
      </c>
    </row>
    <row r="461" spans="1:13" s="22" customFormat="1" outlineLevel="1" x14ac:dyDescent="0.25">
      <c r="A461" s="161" t="s">
        <v>10707</v>
      </c>
      <c r="B461" s="33">
        <f t="shared" si="16"/>
        <v>456</v>
      </c>
      <c r="C461" s="24" t="s">
        <v>11651</v>
      </c>
      <c r="D461" s="162" t="s">
        <v>10707</v>
      </c>
      <c r="E461" s="31" t="s">
        <v>6809</v>
      </c>
      <c r="F461" s="163">
        <v>1</v>
      </c>
      <c r="G461" s="50" t="s">
        <v>15877</v>
      </c>
      <c r="H461" s="174">
        <v>1</v>
      </c>
      <c r="I461" s="32">
        <f>3490/2*F461</f>
        <v>1745</v>
      </c>
      <c r="J461" s="32">
        <f t="shared" si="17"/>
        <v>515.28499999999997</v>
      </c>
      <c r="K461" s="32">
        <f>1030.57/2*F461</f>
        <v>515.28499999999997</v>
      </c>
      <c r="L461" s="31" t="s">
        <v>11639</v>
      </c>
      <c r="M461" s="151" t="s">
        <v>11628</v>
      </c>
    </row>
    <row r="462" spans="1:13" s="22" customFormat="1" outlineLevel="1" x14ac:dyDescent="0.25">
      <c r="A462" s="161" t="s">
        <v>15317</v>
      </c>
      <c r="B462" s="33">
        <f t="shared" si="16"/>
        <v>457</v>
      </c>
      <c r="C462" s="31" t="s">
        <v>15318</v>
      </c>
      <c r="D462" s="162" t="s">
        <v>15317</v>
      </c>
      <c r="E462" s="31" t="s">
        <v>6809</v>
      </c>
      <c r="F462" s="163">
        <v>2</v>
      </c>
      <c r="G462" s="50" t="s">
        <v>15877</v>
      </c>
      <c r="H462" s="174">
        <v>2</v>
      </c>
      <c r="I462" s="32">
        <v>19183.330000000002</v>
      </c>
      <c r="J462" s="32">
        <f t="shared" si="17"/>
        <v>2832.335</v>
      </c>
      <c r="K462" s="32">
        <v>5664.67</v>
      </c>
      <c r="L462" s="31" t="s">
        <v>11639</v>
      </c>
      <c r="M462" s="151" t="s">
        <v>11628</v>
      </c>
    </row>
    <row r="463" spans="1:13" s="22" customFormat="1" ht="25.5" outlineLevel="1" x14ac:dyDescent="0.25">
      <c r="A463" s="161" t="s">
        <v>15319</v>
      </c>
      <c r="B463" s="33">
        <f t="shared" si="16"/>
        <v>458</v>
      </c>
      <c r="C463" s="31" t="s">
        <v>15320</v>
      </c>
      <c r="D463" s="162" t="s">
        <v>15319</v>
      </c>
      <c r="E463" s="31" t="s">
        <v>6809</v>
      </c>
      <c r="F463" s="163">
        <v>2</v>
      </c>
      <c r="G463" s="50" t="s">
        <v>15877</v>
      </c>
      <c r="H463" s="174">
        <v>2</v>
      </c>
      <c r="I463" s="32">
        <v>1500</v>
      </c>
      <c r="J463" s="32">
        <f t="shared" si="17"/>
        <v>369.11500000000001</v>
      </c>
      <c r="K463" s="32">
        <v>738.23</v>
      </c>
      <c r="L463" s="31" t="s">
        <v>11639</v>
      </c>
      <c r="M463" s="151" t="s">
        <v>11628</v>
      </c>
    </row>
    <row r="464" spans="1:13" s="22" customFormat="1" outlineLevel="1" x14ac:dyDescent="0.25">
      <c r="A464" s="161" t="s">
        <v>15321</v>
      </c>
      <c r="B464" s="33">
        <f t="shared" si="16"/>
        <v>459</v>
      </c>
      <c r="C464" s="31" t="s">
        <v>15322</v>
      </c>
      <c r="D464" s="162" t="s">
        <v>15321</v>
      </c>
      <c r="E464" s="31" t="s">
        <v>6809</v>
      </c>
      <c r="F464" s="163">
        <v>2</v>
      </c>
      <c r="G464" s="50" t="s">
        <v>15877</v>
      </c>
      <c r="H464" s="174">
        <v>2</v>
      </c>
      <c r="I464" s="32">
        <v>5800</v>
      </c>
      <c r="J464" s="32">
        <f t="shared" si="17"/>
        <v>1427.24</v>
      </c>
      <c r="K464" s="32">
        <v>2854.48</v>
      </c>
      <c r="L464" s="31" t="s">
        <v>11639</v>
      </c>
      <c r="M464" s="151" t="s">
        <v>11628</v>
      </c>
    </row>
    <row r="465" spans="1:13" s="22" customFormat="1" outlineLevel="1" x14ac:dyDescent="0.25">
      <c r="A465" s="161" t="s">
        <v>15323</v>
      </c>
      <c r="B465" s="33">
        <f t="shared" si="16"/>
        <v>460</v>
      </c>
      <c r="C465" s="31" t="s">
        <v>15324</v>
      </c>
      <c r="D465" s="162" t="s">
        <v>15323</v>
      </c>
      <c r="E465" s="31" t="s">
        <v>6809</v>
      </c>
      <c r="F465" s="163">
        <v>1</v>
      </c>
      <c r="G465" s="50" t="s">
        <v>15877</v>
      </c>
      <c r="H465" s="174">
        <v>1</v>
      </c>
      <c r="I465" s="32">
        <v>3370</v>
      </c>
      <c r="J465" s="32">
        <f t="shared" si="17"/>
        <v>1658.55</v>
      </c>
      <c r="K465" s="32">
        <v>1658.55</v>
      </c>
      <c r="L465" s="31" t="s">
        <v>11639</v>
      </c>
      <c r="M465" s="151" t="s">
        <v>11628</v>
      </c>
    </row>
    <row r="466" spans="1:13" s="22" customFormat="1" outlineLevel="1" x14ac:dyDescent="0.25">
      <c r="A466" s="161" t="s">
        <v>15325</v>
      </c>
      <c r="B466" s="33">
        <f t="shared" si="16"/>
        <v>461</v>
      </c>
      <c r="C466" s="31" t="s">
        <v>15326</v>
      </c>
      <c r="D466" s="162" t="s">
        <v>15325</v>
      </c>
      <c r="E466" s="31" t="s">
        <v>6809</v>
      </c>
      <c r="F466" s="163">
        <v>1</v>
      </c>
      <c r="G466" s="50" t="s">
        <v>15877</v>
      </c>
      <c r="H466" s="174">
        <v>1</v>
      </c>
      <c r="I466" s="32">
        <v>2781.5</v>
      </c>
      <c r="J466" s="32">
        <f t="shared" si="17"/>
        <v>1368.92</v>
      </c>
      <c r="K466" s="32">
        <v>1368.92</v>
      </c>
      <c r="L466" s="31" t="s">
        <v>11639</v>
      </c>
      <c r="M466" s="151" t="s">
        <v>11628</v>
      </c>
    </row>
    <row r="467" spans="1:13" s="22" customFormat="1" outlineLevel="1" x14ac:dyDescent="0.25">
      <c r="A467" s="161" t="s">
        <v>15327</v>
      </c>
      <c r="B467" s="33">
        <f t="shared" si="16"/>
        <v>462</v>
      </c>
      <c r="C467" s="31" t="s">
        <v>15328</v>
      </c>
      <c r="D467" s="162" t="s">
        <v>15327</v>
      </c>
      <c r="E467" s="31" t="s">
        <v>6809</v>
      </c>
      <c r="F467" s="163">
        <v>1</v>
      </c>
      <c r="G467" s="50" t="s">
        <v>15877</v>
      </c>
      <c r="H467" s="174">
        <v>1</v>
      </c>
      <c r="I467" s="32">
        <v>4500</v>
      </c>
      <c r="J467" s="32">
        <f t="shared" si="17"/>
        <v>2214.6799999999998</v>
      </c>
      <c r="K467" s="32">
        <v>2214.6799999999998</v>
      </c>
      <c r="L467" s="31" t="s">
        <v>11639</v>
      </c>
      <c r="M467" s="151" t="s">
        <v>11628</v>
      </c>
    </row>
    <row r="468" spans="1:13" s="22" customFormat="1" ht="25.5" outlineLevel="1" x14ac:dyDescent="0.25">
      <c r="A468" s="161" t="s">
        <v>15329</v>
      </c>
      <c r="B468" s="33">
        <f t="shared" si="16"/>
        <v>463</v>
      </c>
      <c r="C468" s="31" t="s">
        <v>15330</v>
      </c>
      <c r="D468" s="162" t="s">
        <v>15329</v>
      </c>
      <c r="E468" s="31" t="s">
        <v>6809</v>
      </c>
      <c r="F468" s="163">
        <v>2</v>
      </c>
      <c r="G468" s="50" t="s">
        <v>15878</v>
      </c>
      <c r="H468" s="174">
        <v>2</v>
      </c>
      <c r="I468" s="32">
        <v>24160</v>
      </c>
      <c r="J468" s="32">
        <f t="shared" si="17"/>
        <v>5945.1949999999997</v>
      </c>
      <c r="K468" s="32">
        <v>11890.39</v>
      </c>
      <c r="L468" s="31" t="s">
        <v>11639</v>
      </c>
      <c r="M468" s="151" t="s">
        <v>11628</v>
      </c>
    </row>
    <row r="469" spans="1:13" s="22" customFormat="1" outlineLevel="1" x14ac:dyDescent="0.25">
      <c r="A469" s="161" t="s">
        <v>10708</v>
      </c>
      <c r="B469" s="33">
        <f t="shared" si="16"/>
        <v>464</v>
      </c>
      <c r="C469" s="31" t="s">
        <v>11640</v>
      </c>
      <c r="D469" s="162" t="s">
        <v>10708</v>
      </c>
      <c r="E469" s="31" t="s">
        <v>6809</v>
      </c>
      <c r="F469" s="163">
        <v>3</v>
      </c>
      <c r="G469" s="50" t="s">
        <v>15877</v>
      </c>
      <c r="H469" s="174">
        <v>3</v>
      </c>
      <c r="I469" s="32">
        <f>27800/4*F469</f>
        <v>20850</v>
      </c>
      <c r="J469" s="32">
        <f t="shared" si="17"/>
        <v>3420.4549999999999</v>
      </c>
      <c r="K469" s="32">
        <f>13681.82/4*F469</f>
        <v>10261.365</v>
      </c>
      <c r="L469" s="31" t="s">
        <v>11639</v>
      </c>
      <c r="M469" s="151" t="s">
        <v>11628</v>
      </c>
    </row>
    <row r="470" spans="1:13" s="22" customFormat="1" ht="25.5" outlineLevel="1" x14ac:dyDescent="0.25">
      <c r="A470" s="161" t="s">
        <v>15331</v>
      </c>
      <c r="B470" s="33">
        <f t="shared" si="16"/>
        <v>465</v>
      </c>
      <c r="C470" s="24" t="s">
        <v>15660</v>
      </c>
      <c r="D470" s="162" t="s">
        <v>15331</v>
      </c>
      <c r="E470" s="31" t="s">
        <v>6809</v>
      </c>
      <c r="F470" s="163">
        <v>1</v>
      </c>
      <c r="G470" s="50" t="s">
        <v>15877</v>
      </c>
      <c r="H470" s="174">
        <v>1</v>
      </c>
      <c r="I470" s="32">
        <v>9150</v>
      </c>
      <c r="J470" s="32">
        <f t="shared" si="17"/>
        <v>4503.1899999999996</v>
      </c>
      <c r="K470" s="32">
        <v>4503.1899999999996</v>
      </c>
      <c r="L470" s="31" t="s">
        <v>11639</v>
      </c>
      <c r="M470" s="151" t="s">
        <v>11628</v>
      </c>
    </row>
    <row r="471" spans="1:13" s="22" customFormat="1" outlineLevel="1" x14ac:dyDescent="0.25">
      <c r="A471" s="161" t="s">
        <v>15332</v>
      </c>
      <c r="B471" s="33">
        <f t="shared" si="16"/>
        <v>466</v>
      </c>
      <c r="C471" s="24" t="s">
        <v>15661</v>
      </c>
      <c r="D471" s="162" t="s">
        <v>15332</v>
      </c>
      <c r="E471" s="31" t="s">
        <v>6809</v>
      </c>
      <c r="F471" s="163">
        <v>3</v>
      </c>
      <c r="G471" s="50" t="s">
        <v>15877</v>
      </c>
      <c r="H471" s="174">
        <v>3</v>
      </c>
      <c r="I471" s="32">
        <v>20650</v>
      </c>
      <c r="J471" s="32">
        <f t="shared" si="17"/>
        <v>3387.646666666667</v>
      </c>
      <c r="K471" s="32">
        <v>10162.94</v>
      </c>
      <c r="L471" s="31" t="s">
        <v>11639</v>
      </c>
      <c r="M471" s="151" t="s">
        <v>11628</v>
      </c>
    </row>
    <row r="472" spans="1:13" s="22" customFormat="1" outlineLevel="1" x14ac:dyDescent="0.25">
      <c r="A472" s="161" t="s">
        <v>15333</v>
      </c>
      <c r="B472" s="33">
        <f t="shared" si="16"/>
        <v>467</v>
      </c>
      <c r="C472" s="31" t="s">
        <v>10709</v>
      </c>
      <c r="D472" s="162" t="s">
        <v>15333</v>
      </c>
      <c r="E472" s="31" t="s">
        <v>6809</v>
      </c>
      <c r="F472" s="163">
        <v>19</v>
      </c>
      <c r="G472" s="50" t="s">
        <v>15877</v>
      </c>
      <c r="H472" s="174">
        <v>19</v>
      </c>
      <c r="I472" s="32">
        <v>8280.25</v>
      </c>
      <c r="J472" s="32">
        <f t="shared" si="17"/>
        <v>214.48105263157893</v>
      </c>
      <c r="K472" s="32">
        <v>4075.14</v>
      </c>
      <c r="L472" s="31" t="s">
        <v>11639</v>
      </c>
      <c r="M472" s="151" t="s">
        <v>11628</v>
      </c>
    </row>
    <row r="473" spans="1:13" s="22" customFormat="1" outlineLevel="1" x14ac:dyDescent="0.25">
      <c r="A473" s="161" t="s">
        <v>15334</v>
      </c>
      <c r="B473" s="33">
        <f t="shared" si="16"/>
        <v>468</v>
      </c>
      <c r="C473" s="31" t="s">
        <v>10709</v>
      </c>
      <c r="D473" s="162" t="s">
        <v>15334</v>
      </c>
      <c r="E473" s="31" t="s">
        <v>6809</v>
      </c>
      <c r="F473" s="163">
        <v>60</v>
      </c>
      <c r="G473" s="50" t="s">
        <v>15877</v>
      </c>
      <c r="H473" s="174">
        <v>60</v>
      </c>
      <c r="I473" s="32">
        <v>50197.9</v>
      </c>
      <c r="J473" s="32">
        <f t="shared" si="17"/>
        <v>411.74983333333336</v>
      </c>
      <c r="K473" s="32">
        <v>24704.99</v>
      </c>
      <c r="L473" s="31" t="s">
        <v>11639</v>
      </c>
      <c r="M473" s="151" t="s">
        <v>11628</v>
      </c>
    </row>
    <row r="474" spans="1:13" s="22" customFormat="1" outlineLevel="1" x14ac:dyDescent="0.25">
      <c r="A474" s="161" t="s">
        <v>15335</v>
      </c>
      <c r="B474" s="33">
        <f t="shared" si="16"/>
        <v>469</v>
      </c>
      <c r="C474" s="31" t="s">
        <v>15336</v>
      </c>
      <c r="D474" s="162" t="s">
        <v>15335</v>
      </c>
      <c r="E474" s="31" t="s">
        <v>6809</v>
      </c>
      <c r="F474" s="163">
        <v>11</v>
      </c>
      <c r="G474" s="50" t="s">
        <v>15877</v>
      </c>
      <c r="H474" s="174">
        <v>11</v>
      </c>
      <c r="I474" s="32">
        <v>7011.87</v>
      </c>
      <c r="J474" s="32">
        <f t="shared" si="17"/>
        <v>188.23090909090908</v>
      </c>
      <c r="K474" s="32">
        <v>2070.54</v>
      </c>
      <c r="L474" s="31" t="s">
        <v>11639</v>
      </c>
      <c r="M474" s="151" t="s">
        <v>11628</v>
      </c>
    </row>
    <row r="475" spans="1:13" s="22" customFormat="1" outlineLevel="1" x14ac:dyDescent="0.25">
      <c r="A475" s="161" t="s">
        <v>15337</v>
      </c>
      <c r="B475" s="33">
        <f t="shared" si="16"/>
        <v>470</v>
      </c>
      <c r="C475" s="31" t="s">
        <v>15338</v>
      </c>
      <c r="D475" s="162" t="s">
        <v>15337</v>
      </c>
      <c r="E475" s="31" t="s">
        <v>6809</v>
      </c>
      <c r="F475" s="163">
        <v>1</v>
      </c>
      <c r="G475" s="50" t="s">
        <v>15877</v>
      </c>
      <c r="H475" s="174">
        <v>1</v>
      </c>
      <c r="I475" s="25">
        <v>450</v>
      </c>
      <c r="J475" s="25">
        <f t="shared" si="17"/>
        <v>221.47</v>
      </c>
      <c r="K475" s="25">
        <v>221.47</v>
      </c>
      <c r="L475" s="31" t="s">
        <v>11639</v>
      </c>
      <c r="M475" s="151" t="s">
        <v>11628</v>
      </c>
    </row>
    <row r="476" spans="1:13" s="22" customFormat="1" outlineLevel="1" x14ac:dyDescent="0.25">
      <c r="A476" s="161" t="s">
        <v>15339</v>
      </c>
      <c r="B476" s="33">
        <f t="shared" si="16"/>
        <v>471</v>
      </c>
      <c r="C476" s="31" t="s">
        <v>15340</v>
      </c>
      <c r="D476" s="162" t="s">
        <v>15339</v>
      </c>
      <c r="E476" s="31" t="s">
        <v>6809</v>
      </c>
      <c r="F476" s="163">
        <v>1</v>
      </c>
      <c r="G476" s="50" t="s">
        <v>15877</v>
      </c>
      <c r="H476" s="174">
        <v>1</v>
      </c>
      <c r="I476" s="32">
        <v>2960</v>
      </c>
      <c r="J476" s="32">
        <f t="shared" si="17"/>
        <v>1456.77</v>
      </c>
      <c r="K476" s="32">
        <v>1456.77</v>
      </c>
      <c r="L476" s="31" t="s">
        <v>11639</v>
      </c>
      <c r="M476" s="151" t="s">
        <v>11628</v>
      </c>
    </row>
    <row r="477" spans="1:13" s="22" customFormat="1" outlineLevel="1" x14ac:dyDescent="0.25">
      <c r="A477" s="161" t="s">
        <v>15341</v>
      </c>
      <c r="B477" s="33">
        <f t="shared" si="16"/>
        <v>472</v>
      </c>
      <c r="C477" s="24" t="s">
        <v>15662</v>
      </c>
      <c r="D477" s="162" t="s">
        <v>15341</v>
      </c>
      <c r="E477" s="31" t="s">
        <v>6809</v>
      </c>
      <c r="F477" s="163">
        <v>5</v>
      </c>
      <c r="G477" s="50" t="s">
        <v>15877</v>
      </c>
      <c r="H477" s="174">
        <v>5</v>
      </c>
      <c r="I477" s="32">
        <v>18436</v>
      </c>
      <c r="J477" s="32">
        <f t="shared" si="17"/>
        <v>1814.6619999999998</v>
      </c>
      <c r="K477" s="32">
        <v>9073.31</v>
      </c>
      <c r="L477" s="31" t="s">
        <v>11639</v>
      </c>
      <c r="M477" s="151" t="s">
        <v>11628</v>
      </c>
    </row>
    <row r="478" spans="1:13" s="22" customFormat="1" ht="25.5" outlineLevel="1" x14ac:dyDescent="0.25">
      <c r="A478" s="161" t="s">
        <v>15342</v>
      </c>
      <c r="B478" s="33">
        <f t="shared" si="16"/>
        <v>473</v>
      </c>
      <c r="C478" s="31" t="s">
        <v>15343</v>
      </c>
      <c r="D478" s="162" t="s">
        <v>15342</v>
      </c>
      <c r="E478" s="31" t="s">
        <v>6809</v>
      </c>
      <c r="F478" s="163">
        <v>6</v>
      </c>
      <c r="G478" s="50" t="s">
        <v>15877</v>
      </c>
      <c r="H478" s="174">
        <v>6</v>
      </c>
      <c r="I478" s="32">
        <v>14340</v>
      </c>
      <c r="J478" s="32">
        <f t="shared" si="17"/>
        <v>1176.2433333333333</v>
      </c>
      <c r="K478" s="32">
        <v>7057.46</v>
      </c>
      <c r="L478" s="31" t="s">
        <v>11639</v>
      </c>
      <c r="M478" s="151" t="s">
        <v>11628</v>
      </c>
    </row>
    <row r="479" spans="1:13" s="22" customFormat="1" outlineLevel="1" x14ac:dyDescent="0.25">
      <c r="A479" s="161" t="s">
        <v>15344</v>
      </c>
      <c r="B479" s="33">
        <f t="shared" si="16"/>
        <v>474</v>
      </c>
      <c r="C479" s="31" t="s">
        <v>10712</v>
      </c>
      <c r="D479" s="162" t="s">
        <v>15344</v>
      </c>
      <c r="E479" s="31" t="s">
        <v>6809</v>
      </c>
      <c r="F479" s="163">
        <v>1</v>
      </c>
      <c r="G479" s="50" t="s">
        <v>15877</v>
      </c>
      <c r="H479" s="174">
        <v>1</v>
      </c>
      <c r="I479" s="32">
        <v>4608.33</v>
      </c>
      <c r="J479" s="32">
        <f t="shared" si="17"/>
        <v>2268</v>
      </c>
      <c r="K479" s="32">
        <v>2268</v>
      </c>
      <c r="L479" s="31" t="s">
        <v>11639</v>
      </c>
      <c r="M479" s="151" t="s">
        <v>11628</v>
      </c>
    </row>
    <row r="480" spans="1:13" s="22" customFormat="1" outlineLevel="1" x14ac:dyDescent="0.25">
      <c r="A480" s="161" t="s">
        <v>15345</v>
      </c>
      <c r="B480" s="33">
        <f t="shared" si="16"/>
        <v>475</v>
      </c>
      <c r="C480" s="31" t="s">
        <v>15346</v>
      </c>
      <c r="D480" s="162" t="s">
        <v>15345</v>
      </c>
      <c r="E480" s="31" t="s">
        <v>6809</v>
      </c>
      <c r="F480" s="163">
        <v>1</v>
      </c>
      <c r="G480" s="50" t="s">
        <v>15877</v>
      </c>
      <c r="H480" s="174">
        <v>1</v>
      </c>
      <c r="I480" s="32">
        <v>4436</v>
      </c>
      <c r="J480" s="32">
        <f t="shared" si="17"/>
        <v>2183.19</v>
      </c>
      <c r="K480" s="32">
        <v>2183.19</v>
      </c>
      <c r="L480" s="31" t="s">
        <v>11639</v>
      </c>
      <c r="M480" s="151" t="s">
        <v>11628</v>
      </c>
    </row>
    <row r="481" spans="1:13" s="22" customFormat="1" outlineLevel="1" x14ac:dyDescent="0.25">
      <c r="A481" s="161" t="s">
        <v>15347</v>
      </c>
      <c r="B481" s="33">
        <f t="shared" si="16"/>
        <v>476</v>
      </c>
      <c r="C481" s="31" t="s">
        <v>15348</v>
      </c>
      <c r="D481" s="162" t="s">
        <v>15347</v>
      </c>
      <c r="E481" s="31" t="s">
        <v>6809</v>
      </c>
      <c r="F481" s="163">
        <v>7</v>
      </c>
      <c r="G481" s="50" t="s">
        <v>15877</v>
      </c>
      <c r="H481" s="174">
        <v>7</v>
      </c>
      <c r="I481" s="32">
        <v>43992.3</v>
      </c>
      <c r="J481" s="32">
        <f t="shared" si="17"/>
        <v>1855.7914285714287</v>
      </c>
      <c r="K481" s="32">
        <v>12990.54</v>
      </c>
      <c r="L481" s="31" t="s">
        <v>11639</v>
      </c>
      <c r="M481" s="151" t="s">
        <v>11628</v>
      </c>
    </row>
    <row r="482" spans="1:13" s="22" customFormat="1" outlineLevel="1" x14ac:dyDescent="0.25">
      <c r="A482" s="161" t="s">
        <v>15349</v>
      </c>
      <c r="B482" s="33">
        <f t="shared" ref="B482:B492" si="18">B481+1</f>
        <v>477</v>
      </c>
      <c r="C482" s="31" t="s">
        <v>15350</v>
      </c>
      <c r="D482" s="162" t="s">
        <v>15349</v>
      </c>
      <c r="E482" s="31" t="s">
        <v>6809</v>
      </c>
      <c r="F482" s="163">
        <v>2</v>
      </c>
      <c r="G482" s="50" t="s">
        <v>15877</v>
      </c>
      <c r="H482" s="174">
        <v>2</v>
      </c>
      <c r="I482" s="32">
        <v>13600</v>
      </c>
      <c r="J482" s="32">
        <f t="shared" si="17"/>
        <v>2007.98</v>
      </c>
      <c r="K482" s="32">
        <v>4015.96</v>
      </c>
      <c r="L482" s="31" t="s">
        <v>11639</v>
      </c>
      <c r="M482" s="151" t="s">
        <v>11628</v>
      </c>
    </row>
    <row r="483" spans="1:13" s="22" customFormat="1" outlineLevel="1" x14ac:dyDescent="0.25">
      <c r="A483" s="161" t="s">
        <v>15351</v>
      </c>
      <c r="B483" s="33">
        <f t="shared" si="18"/>
        <v>478</v>
      </c>
      <c r="C483" s="31" t="s">
        <v>15350</v>
      </c>
      <c r="D483" s="162" t="s">
        <v>15351</v>
      </c>
      <c r="E483" s="31" t="s">
        <v>6809</v>
      </c>
      <c r="F483" s="163">
        <v>1</v>
      </c>
      <c r="G483" s="50" t="s">
        <v>15877</v>
      </c>
      <c r="H483" s="174">
        <v>1</v>
      </c>
      <c r="I483" s="32">
        <v>8200</v>
      </c>
      <c r="J483" s="32">
        <f t="shared" si="17"/>
        <v>2421.39</v>
      </c>
      <c r="K483" s="32">
        <v>2421.39</v>
      </c>
      <c r="L483" s="31" t="s">
        <v>11639</v>
      </c>
      <c r="M483" s="151" t="s">
        <v>11628</v>
      </c>
    </row>
    <row r="484" spans="1:13" s="22" customFormat="1" outlineLevel="1" x14ac:dyDescent="0.25">
      <c r="A484" s="161" t="s">
        <v>15352</v>
      </c>
      <c r="B484" s="33">
        <f t="shared" si="18"/>
        <v>479</v>
      </c>
      <c r="C484" s="31" t="s">
        <v>15353</v>
      </c>
      <c r="D484" s="162" t="s">
        <v>15352</v>
      </c>
      <c r="E484" s="31" t="s">
        <v>6809</v>
      </c>
      <c r="F484" s="163">
        <v>2</v>
      </c>
      <c r="G484" s="50" t="s">
        <v>15877</v>
      </c>
      <c r="H484" s="174">
        <v>2</v>
      </c>
      <c r="I484" s="32">
        <v>27700</v>
      </c>
      <c r="J484" s="32">
        <f t="shared" si="17"/>
        <v>4089.7849999999999</v>
      </c>
      <c r="K484" s="32">
        <v>8179.57</v>
      </c>
      <c r="L484" s="31" t="s">
        <v>11639</v>
      </c>
      <c r="M484" s="151" t="s">
        <v>11628</v>
      </c>
    </row>
    <row r="485" spans="1:13" s="22" customFormat="1" outlineLevel="1" x14ac:dyDescent="0.25">
      <c r="A485" s="161" t="s">
        <v>15354</v>
      </c>
      <c r="B485" s="33">
        <f t="shared" si="18"/>
        <v>480</v>
      </c>
      <c r="C485" s="31" t="s">
        <v>15355</v>
      </c>
      <c r="D485" s="162" t="s">
        <v>15354</v>
      </c>
      <c r="E485" s="31" t="s">
        <v>6809</v>
      </c>
      <c r="F485" s="163">
        <v>1</v>
      </c>
      <c r="G485" s="50" t="s">
        <v>15877</v>
      </c>
      <c r="H485" s="174">
        <v>1</v>
      </c>
      <c r="I485" s="32">
        <v>12479</v>
      </c>
      <c r="J485" s="32">
        <f t="shared" si="17"/>
        <v>3684.94</v>
      </c>
      <c r="K485" s="32">
        <v>3684.94</v>
      </c>
      <c r="L485" s="31" t="s">
        <v>11639</v>
      </c>
      <c r="M485" s="151" t="s">
        <v>11628</v>
      </c>
    </row>
    <row r="486" spans="1:13" s="22" customFormat="1" outlineLevel="1" x14ac:dyDescent="0.25">
      <c r="A486" s="161" t="s">
        <v>15356</v>
      </c>
      <c r="B486" s="33">
        <f t="shared" si="18"/>
        <v>481</v>
      </c>
      <c r="C486" s="31" t="s">
        <v>15</v>
      </c>
      <c r="D486" s="162" t="s">
        <v>15356</v>
      </c>
      <c r="E486" s="31" t="s">
        <v>6809</v>
      </c>
      <c r="F486" s="163">
        <v>4</v>
      </c>
      <c r="G486" s="50" t="s">
        <v>15877</v>
      </c>
      <c r="H486" s="174">
        <v>4</v>
      </c>
      <c r="I486" s="32">
        <v>2958.89</v>
      </c>
      <c r="J486" s="32">
        <f t="shared" si="17"/>
        <v>218.4325</v>
      </c>
      <c r="K486" s="32">
        <v>873.73</v>
      </c>
      <c r="L486" s="31" t="s">
        <v>11639</v>
      </c>
      <c r="M486" s="151" t="s">
        <v>11628</v>
      </c>
    </row>
    <row r="487" spans="1:13" s="22" customFormat="1" outlineLevel="1" x14ac:dyDescent="0.25">
      <c r="A487" s="161" t="s">
        <v>15357</v>
      </c>
      <c r="B487" s="33">
        <f t="shared" si="18"/>
        <v>482</v>
      </c>
      <c r="C487" s="31" t="s">
        <v>15358</v>
      </c>
      <c r="D487" s="162" t="s">
        <v>15357</v>
      </c>
      <c r="E487" s="31" t="s">
        <v>6809</v>
      </c>
      <c r="F487" s="163">
        <v>1</v>
      </c>
      <c r="G487" s="50" t="s">
        <v>15877</v>
      </c>
      <c r="H487" s="174">
        <v>1</v>
      </c>
      <c r="I487" s="25">
        <v>634.71</v>
      </c>
      <c r="J487" s="25">
        <f t="shared" si="17"/>
        <v>312.37</v>
      </c>
      <c r="K487" s="25">
        <v>312.37</v>
      </c>
      <c r="L487" s="31" t="s">
        <v>11639</v>
      </c>
      <c r="M487" s="151" t="s">
        <v>11628</v>
      </c>
    </row>
    <row r="488" spans="1:13" s="22" customFormat="1" outlineLevel="1" x14ac:dyDescent="0.25">
      <c r="A488" s="161" t="s">
        <v>15359</v>
      </c>
      <c r="B488" s="33">
        <f t="shared" si="18"/>
        <v>483</v>
      </c>
      <c r="C488" s="31" t="s">
        <v>15360</v>
      </c>
      <c r="D488" s="162" t="s">
        <v>15359</v>
      </c>
      <c r="E488" s="31" t="s">
        <v>6809</v>
      </c>
      <c r="F488" s="163">
        <v>1</v>
      </c>
      <c r="G488" s="50" t="s">
        <v>15877</v>
      </c>
      <c r="H488" s="174">
        <v>1</v>
      </c>
      <c r="I488" s="32">
        <v>6050</v>
      </c>
      <c r="J488" s="32">
        <f t="shared" si="17"/>
        <v>2977.52</v>
      </c>
      <c r="K488" s="32">
        <v>2977.52</v>
      </c>
      <c r="L488" s="31" t="s">
        <v>11639</v>
      </c>
      <c r="M488" s="151" t="s">
        <v>11628</v>
      </c>
    </row>
    <row r="489" spans="1:13" s="22" customFormat="1" outlineLevel="1" x14ac:dyDescent="0.25">
      <c r="A489" s="161" t="s">
        <v>15361</v>
      </c>
      <c r="B489" s="33">
        <f t="shared" si="18"/>
        <v>484</v>
      </c>
      <c r="C489" s="31" t="s">
        <v>15362</v>
      </c>
      <c r="D489" s="162" t="s">
        <v>15361</v>
      </c>
      <c r="E489" s="31" t="s">
        <v>6809</v>
      </c>
      <c r="F489" s="163">
        <v>2</v>
      </c>
      <c r="G489" s="50" t="s">
        <v>15877</v>
      </c>
      <c r="H489" s="174">
        <v>2</v>
      </c>
      <c r="I489" s="32">
        <v>10000</v>
      </c>
      <c r="J489" s="32">
        <f t="shared" si="17"/>
        <v>2460.7600000000002</v>
      </c>
      <c r="K489" s="32">
        <v>4921.5200000000004</v>
      </c>
      <c r="L489" s="31" t="s">
        <v>11639</v>
      </c>
      <c r="M489" s="151" t="s">
        <v>11628</v>
      </c>
    </row>
    <row r="490" spans="1:13" s="22" customFormat="1" outlineLevel="1" x14ac:dyDescent="0.25">
      <c r="A490" s="161" t="s">
        <v>15363</v>
      </c>
      <c r="B490" s="33">
        <f t="shared" si="18"/>
        <v>485</v>
      </c>
      <c r="C490" s="31" t="s">
        <v>15364</v>
      </c>
      <c r="D490" s="162" t="s">
        <v>15363</v>
      </c>
      <c r="E490" s="31" t="s">
        <v>6809</v>
      </c>
      <c r="F490" s="163">
        <v>2</v>
      </c>
      <c r="G490" s="50" t="s">
        <v>15877</v>
      </c>
      <c r="H490" s="174">
        <v>2</v>
      </c>
      <c r="I490" s="32">
        <v>1163</v>
      </c>
      <c r="J490" s="32">
        <f t="shared" si="17"/>
        <v>286.185</v>
      </c>
      <c r="K490" s="32">
        <v>572.37</v>
      </c>
      <c r="L490" s="31" t="s">
        <v>11639</v>
      </c>
      <c r="M490" s="151" t="s">
        <v>11628</v>
      </c>
    </row>
    <row r="491" spans="1:13" s="22" customFormat="1" outlineLevel="1" x14ac:dyDescent="0.25">
      <c r="A491" s="161" t="s">
        <v>15365</v>
      </c>
      <c r="B491" s="33">
        <f t="shared" si="18"/>
        <v>486</v>
      </c>
      <c r="C491" s="31" t="s">
        <v>15366</v>
      </c>
      <c r="D491" s="162" t="s">
        <v>15365</v>
      </c>
      <c r="E491" s="31" t="s">
        <v>6809</v>
      </c>
      <c r="F491" s="163">
        <v>3</v>
      </c>
      <c r="G491" s="50" t="s">
        <v>15877</v>
      </c>
      <c r="H491" s="174">
        <v>3</v>
      </c>
      <c r="I491" s="32">
        <v>1744.5</v>
      </c>
      <c r="J491" s="32">
        <f t="shared" si="17"/>
        <v>286.18666666666667</v>
      </c>
      <c r="K491" s="32">
        <v>858.56</v>
      </c>
      <c r="L491" s="31" t="s">
        <v>11639</v>
      </c>
      <c r="M491" s="151" t="s">
        <v>11628</v>
      </c>
    </row>
    <row r="492" spans="1:13" s="22" customFormat="1" ht="25.5" outlineLevel="1" x14ac:dyDescent="0.25">
      <c r="A492" s="161" t="s">
        <v>15367</v>
      </c>
      <c r="B492" s="33">
        <f t="shared" si="18"/>
        <v>487</v>
      </c>
      <c r="C492" s="31" t="s">
        <v>15368</v>
      </c>
      <c r="D492" s="162" t="s">
        <v>15367</v>
      </c>
      <c r="E492" s="31" t="s">
        <v>6809</v>
      </c>
      <c r="F492" s="163">
        <v>2</v>
      </c>
      <c r="G492" s="50" t="s">
        <v>15878</v>
      </c>
      <c r="H492" s="174">
        <v>2</v>
      </c>
      <c r="I492" s="32">
        <v>4300</v>
      </c>
      <c r="J492" s="32">
        <f t="shared" si="17"/>
        <v>1058.125</v>
      </c>
      <c r="K492" s="32">
        <v>2116.25</v>
      </c>
      <c r="L492" s="31" t="s">
        <v>11639</v>
      </c>
      <c r="M492" s="151" t="s">
        <v>11628</v>
      </c>
    </row>
    <row r="493" spans="1:13" s="18" customFormat="1" x14ac:dyDescent="0.25">
      <c r="A493" s="164"/>
      <c r="B493" s="33"/>
      <c r="C493" s="165" t="s">
        <v>15722</v>
      </c>
      <c r="D493" s="166"/>
      <c r="E493" s="165"/>
      <c r="F493" s="167">
        <f>SUM(F417:F492)</f>
        <v>302</v>
      </c>
      <c r="G493" s="166"/>
      <c r="H493" s="175">
        <f>SUM(H417:H492)</f>
        <v>302</v>
      </c>
      <c r="I493" s="168">
        <f t="shared" ref="I493:K493" si="19">SUM(I417:I492)</f>
        <v>1120880.3174095235</v>
      </c>
      <c r="J493" s="168"/>
      <c r="K493" s="168">
        <f t="shared" si="19"/>
        <v>409272.71908571426</v>
      </c>
      <c r="L493" s="165"/>
      <c r="M493" s="19"/>
    </row>
    <row r="494" spans="1:13" s="22" customFormat="1" ht="25.5" outlineLevel="1" x14ac:dyDescent="0.25">
      <c r="A494" s="161" t="s">
        <v>15369</v>
      </c>
      <c r="B494" s="33">
        <f>B492+1</f>
        <v>488</v>
      </c>
      <c r="C494" s="24" t="s">
        <v>15663</v>
      </c>
      <c r="D494" s="162" t="s">
        <v>15369</v>
      </c>
      <c r="E494" s="31" t="s">
        <v>15370</v>
      </c>
      <c r="F494" s="163">
        <v>1</v>
      </c>
      <c r="G494" s="50" t="s">
        <v>15878</v>
      </c>
      <c r="H494" s="174">
        <v>1</v>
      </c>
      <c r="I494" s="25"/>
      <c r="J494" s="25">
        <f t="shared" si="17"/>
        <v>150</v>
      </c>
      <c r="K494" s="25">
        <v>150</v>
      </c>
      <c r="L494" s="31" t="s">
        <v>11639</v>
      </c>
      <c r="M494" s="151" t="s">
        <v>11628</v>
      </c>
    </row>
    <row r="495" spans="1:13" s="22" customFormat="1" ht="25.5" outlineLevel="1" x14ac:dyDescent="0.25">
      <c r="A495" s="161" t="s">
        <v>15371</v>
      </c>
      <c r="B495" s="33">
        <f t="shared" ref="B495:B507" si="20">B494+1</f>
        <v>489</v>
      </c>
      <c r="C495" s="31" t="s">
        <v>15372</v>
      </c>
      <c r="D495" s="162" t="s">
        <v>15371</v>
      </c>
      <c r="E495" s="31" t="s">
        <v>15370</v>
      </c>
      <c r="F495" s="163">
        <v>1</v>
      </c>
      <c r="G495" s="50" t="s">
        <v>15878</v>
      </c>
      <c r="H495" s="174">
        <v>1</v>
      </c>
      <c r="I495" s="25"/>
      <c r="J495" s="25">
        <f t="shared" si="17"/>
        <v>150</v>
      </c>
      <c r="K495" s="25">
        <v>150</v>
      </c>
      <c r="L495" s="31" t="s">
        <v>11639</v>
      </c>
      <c r="M495" s="151" t="s">
        <v>11628</v>
      </c>
    </row>
    <row r="496" spans="1:13" s="22" customFormat="1" ht="25.5" outlineLevel="1" x14ac:dyDescent="0.25">
      <c r="A496" s="161" t="s">
        <v>15373</v>
      </c>
      <c r="B496" s="33">
        <f t="shared" si="20"/>
        <v>490</v>
      </c>
      <c r="C496" s="24" t="s">
        <v>15664</v>
      </c>
      <c r="D496" s="162" t="s">
        <v>15373</v>
      </c>
      <c r="E496" s="31" t="s">
        <v>15370</v>
      </c>
      <c r="F496" s="163">
        <v>1</v>
      </c>
      <c r="G496" s="50" t="s">
        <v>15877</v>
      </c>
      <c r="H496" s="174">
        <v>1</v>
      </c>
      <c r="I496" s="25"/>
      <c r="J496" s="25">
        <f t="shared" si="17"/>
        <v>4500</v>
      </c>
      <c r="K496" s="25">
        <v>4500</v>
      </c>
      <c r="L496" s="31" t="s">
        <v>11639</v>
      </c>
      <c r="M496" s="151" t="s">
        <v>11628</v>
      </c>
    </row>
    <row r="497" spans="1:13" s="22" customFormat="1" ht="25.5" outlineLevel="1" x14ac:dyDescent="0.25">
      <c r="A497" s="161" t="s">
        <v>15374</v>
      </c>
      <c r="B497" s="33">
        <f t="shared" si="20"/>
        <v>491</v>
      </c>
      <c r="C497" s="24" t="s">
        <v>15665</v>
      </c>
      <c r="D497" s="162" t="s">
        <v>15374</v>
      </c>
      <c r="E497" s="31" t="s">
        <v>15370</v>
      </c>
      <c r="F497" s="163">
        <v>1</v>
      </c>
      <c r="G497" s="50" t="s">
        <v>15877</v>
      </c>
      <c r="H497" s="174">
        <v>1</v>
      </c>
      <c r="I497" s="25"/>
      <c r="J497" s="25">
        <f t="shared" si="17"/>
        <v>4500</v>
      </c>
      <c r="K497" s="25">
        <v>4500</v>
      </c>
      <c r="L497" s="31" t="s">
        <v>11639</v>
      </c>
      <c r="M497" s="151" t="s">
        <v>11628</v>
      </c>
    </row>
    <row r="498" spans="1:13" s="22" customFormat="1" ht="25.5" outlineLevel="1" x14ac:dyDescent="0.25">
      <c r="A498" s="161" t="s">
        <v>15375</v>
      </c>
      <c r="B498" s="33">
        <f t="shared" si="20"/>
        <v>492</v>
      </c>
      <c r="C498" s="24" t="s">
        <v>15666</v>
      </c>
      <c r="D498" s="162" t="s">
        <v>15375</v>
      </c>
      <c r="E498" s="31" t="s">
        <v>15370</v>
      </c>
      <c r="F498" s="163">
        <v>1</v>
      </c>
      <c r="G498" s="50" t="s">
        <v>15877</v>
      </c>
      <c r="H498" s="174">
        <v>1</v>
      </c>
      <c r="I498" s="25"/>
      <c r="J498" s="25">
        <f t="shared" si="17"/>
        <v>100</v>
      </c>
      <c r="K498" s="25">
        <v>100</v>
      </c>
      <c r="L498" s="31" t="s">
        <v>11639</v>
      </c>
      <c r="M498" s="151" t="s">
        <v>11628</v>
      </c>
    </row>
    <row r="499" spans="1:13" s="22" customFormat="1" ht="25.5" outlineLevel="1" x14ac:dyDescent="0.25">
      <c r="A499" s="161" t="s">
        <v>15376</v>
      </c>
      <c r="B499" s="33">
        <f t="shared" si="20"/>
        <v>493</v>
      </c>
      <c r="C499" s="24" t="s">
        <v>15667</v>
      </c>
      <c r="D499" s="162" t="s">
        <v>15376</v>
      </c>
      <c r="E499" s="31" t="s">
        <v>15370</v>
      </c>
      <c r="F499" s="163">
        <v>1</v>
      </c>
      <c r="G499" s="50" t="s">
        <v>15877</v>
      </c>
      <c r="H499" s="174">
        <v>1</v>
      </c>
      <c r="I499" s="25"/>
      <c r="J499" s="25">
        <f t="shared" si="17"/>
        <v>100</v>
      </c>
      <c r="K499" s="25">
        <v>100</v>
      </c>
      <c r="L499" s="31" t="s">
        <v>11639</v>
      </c>
      <c r="M499" s="151" t="s">
        <v>11628</v>
      </c>
    </row>
    <row r="500" spans="1:13" s="22" customFormat="1" ht="25.5" outlineLevel="1" x14ac:dyDescent="0.25">
      <c r="A500" s="161" t="s">
        <v>15377</v>
      </c>
      <c r="B500" s="33">
        <f t="shared" si="20"/>
        <v>494</v>
      </c>
      <c r="C500" s="24" t="s">
        <v>15668</v>
      </c>
      <c r="D500" s="162" t="s">
        <v>15377</v>
      </c>
      <c r="E500" s="31" t="s">
        <v>15370</v>
      </c>
      <c r="F500" s="163">
        <v>1</v>
      </c>
      <c r="G500" s="50" t="s">
        <v>15877</v>
      </c>
      <c r="H500" s="174">
        <v>1</v>
      </c>
      <c r="I500" s="25"/>
      <c r="J500" s="25">
        <f t="shared" si="17"/>
        <v>1990</v>
      </c>
      <c r="K500" s="25">
        <v>1990</v>
      </c>
      <c r="L500" s="31" t="s">
        <v>11639</v>
      </c>
      <c r="M500" s="151" t="s">
        <v>11628</v>
      </c>
    </row>
    <row r="501" spans="1:13" s="22" customFormat="1" ht="25.5" outlineLevel="1" x14ac:dyDescent="0.25">
      <c r="A501" s="161" t="s">
        <v>15378</v>
      </c>
      <c r="B501" s="33">
        <f t="shared" si="20"/>
        <v>495</v>
      </c>
      <c r="C501" s="24" t="s">
        <v>15669</v>
      </c>
      <c r="D501" s="162" t="s">
        <v>15378</v>
      </c>
      <c r="E501" s="31" t="s">
        <v>15370</v>
      </c>
      <c r="F501" s="163">
        <v>1</v>
      </c>
      <c r="G501" s="50" t="s">
        <v>15877</v>
      </c>
      <c r="H501" s="174">
        <v>1</v>
      </c>
      <c r="I501" s="25"/>
      <c r="J501" s="25">
        <f t="shared" si="17"/>
        <v>1990</v>
      </c>
      <c r="K501" s="25">
        <v>1990</v>
      </c>
      <c r="L501" s="31" t="s">
        <v>11639</v>
      </c>
      <c r="M501" s="151" t="s">
        <v>11628</v>
      </c>
    </row>
    <row r="502" spans="1:13" s="22" customFormat="1" ht="25.5" outlineLevel="1" x14ac:dyDescent="0.25">
      <c r="A502" s="161" t="s">
        <v>15379</v>
      </c>
      <c r="B502" s="33">
        <f t="shared" si="20"/>
        <v>496</v>
      </c>
      <c r="C502" s="31" t="s">
        <v>10699</v>
      </c>
      <c r="D502" s="162" t="s">
        <v>15379</v>
      </c>
      <c r="E502" s="24" t="s">
        <v>15670</v>
      </c>
      <c r="F502" s="163">
        <v>5</v>
      </c>
      <c r="G502" s="50" t="s">
        <v>15877</v>
      </c>
      <c r="H502" s="174">
        <v>5</v>
      </c>
      <c r="I502" s="32">
        <v>19500</v>
      </c>
      <c r="J502" s="32">
        <f t="shared" si="17"/>
        <v>0.2</v>
      </c>
      <c r="K502" s="32">
        <v>1</v>
      </c>
      <c r="L502" s="31" t="s">
        <v>11639</v>
      </c>
      <c r="M502" s="151" t="s">
        <v>11628</v>
      </c>
    </row>
    <row r="503" spans="1:13" s="22" customFormat="1" ht="25.5" outlineLevel="1" x14ac:dyDescent="0.25">
      <c r="A503" s="161" t="s">
        <v>15380</v>
      </c>
      <c r="B503" s="33">
        <f t="shared" si="20"/>
        <v>497</v>
      </c>
      <c r="C503" s="24" t="s">
        <v>15671</v>
      </c>
      <c r="D503" s="162" t="s">
        <v>15380</v>
      </c>
      <c r="E503" s="24" t="s">
        <v>15670</v>
      </c>
      <c r="F503" s="163">
        <v>1</v>
      </c>
      <c r="G503" s="50" t="s">
        <v>15877</v>
      </c>
      <c r="H503" s="174">
        <v>1</v>
      </c>
      <c r="I503" s="32">
        <v>5220</v>
      </c>
      <c r="J503" s="32">
        <f t="shared" si="17"/>
        <v>1541.42</v>
      </c>
      <c r="K503" s="32">
        <v>1541.42</v>
      </c>
      <c r="L503" s="31" t="s">
        <v>11639</v>
      </c>
      <c r="M503" s="151" t="s">
        <v>11628</v>
      </c>
    </row>
    <row r="504" spans="1:13" s="22" customFormat="1" ht="25.5" outlineLevel="1" x14ac:dyDescent="0.25">
      <c r="A504" s="161" t="s">
        <v>15381</v>
      </c>
      <c r="B504" s="33">
        <f t="shared" si="20"/>
        <v>498</v>
      </c>
      <c r="C504" s="24" t="s">
        <v>15671</v>
      </c>
      <c r="D504" s="162" t="s">
        <v>15381</v>
      </c>
      <c r="E504" s="24" t="s">
        <v>15670</v>
      </c>
      <c r="F504" s="163">
        <v>1</v>
      </c>
      <c r="G504" s="50" t="s">
        <v>15877</v>
      </c>
      <c r="H504" s="174">
        <v>1</v>
      </c>
      <c r="I504" s="32">
        <v>5220</v>
      </c>
      <c r="J504" s="32">
        <f t="shared" si="17"/>
        <v>1541.42</v>
      </c>
      <c r="K504" s="32">
        <v>1541.42</v>
      </c>
      <c r="L504" s="31" t="s">
        <v>11639</v>
      </c>
      <c r="M504" s="151" t="s">
        <v>11628</v>
      </c>
    </row>
    <row r="505" spans="1:13" s="22" customFormat="1" ht="25.5" outlineLevel="1" x14ac:dyDescent="0.25">
      <c r="A505" s="161" t="s">
        <v>15382</v>
      </c>
      <c r="B505" s="33">
        <f t="shared" si="20"/>
        <v>499</v>
      </c>
      <c r="C505" s="31" t="s">
        <v>15383</v>
      </c>
      <c r="D505" s="162" t="s">
        <v>15382</v>
      </c>
      <c r="E505" s="24" t="s">
        <v>15670</v>
      </c>
      <c r="F505" s="163">
        <v>1</v>
      </c>
      <c r="G505" s="50" t="s">
        <v>15877</v>
      </c>
      <c r="H505" s="174">
        <v>1</v>
      </c>
      <c r="I505" s="25">
        <v>690</v>
      </c>
      <c r="J505" s="25">
        <f t="shared" si="17"/>
        <v>203.75</v>
      </c>
      <c r="K505" s="25">
        <v>203.75</v>
      </c>
      <c r="L505" s="31" t="s">
        <v>11639</v>
      </c>
      <c r="M505" s="151" t="s">
        <v>11628</v>
      </c>
    </row>
    <row r="506" spans="1:13" s="22" customFormat="1" ht="51" outlineLevel="1" x14ac:dyDescent="0.25">
      <c r="A506" s="161" t="s">
        <v>15384</v>
      </c>
      <c r="B506" s="33">
        <f t="shared" si="20"/>
        <v>500</v>
      </c>
      <c r="C506" s="24" t="s">
        <v>15672</v>
      </c>
      <c r="D506" s="162" t="s">
        <v>15384</v>
      </c>
      <c r="E506" s="24" t="s">
        <v>15670</v>
      </c>
      <c r="F506" s="163">
        <v>1</v>
      </c>
      <c r="G506" s="50" t="s">
        <v>15877</v>
      </c>
      <c r="H506" s="174">
        <v>1</v>
      </c>
      <c r="I506" s="32">
        <v>16000</v>
      </c>
      <c r="J506" s="32">
        <f t="shared" si="17"/>
        <v>4724.66</v>
      </c>
      <c r="K506" s="32">
        <v>4724.66</v>
      </c>
      <c r="L506" s="31" t="s">
        <v>11639</v>
      </c>
      <c r="M506" s="151" t="s">
        <v>11628</v>
      </c>
    </row>
    <row r="507" spans="1:13" s="22" customFormat="1" ht="51" outlineLevel="1" x14ac:dyDescent="0.25">
      <c r="A507" s="161" t="s">
        <v>15385</v>
      </c>
      <c r="B507" s="33">
        <f t="shared" si="20"/>
        <v>501</v>
      </c>
      <c r="C507" s="24" t="s">
        <v>15672</v>
      </c>
      <c r="D507" s="162" t="s">
        <v>15385</v>
      </c>
      <c r="E507" s="24" t="s">
        <v>15670</v>
      </c>
      <c r="F507" s="163">
        <v>1</v>
      </c>
      <c r="G507" s="50" t="s">
        <v>15877</v>
      </c>
      <c r="H507" s="174">
        <v>1</v>
      </c>
      <c r="I507" s="32">
        <v>16000</v>
      </c>
      <c r="J507" s="32">
        <f t="shared" si="17"/>
        <v>4724.66</v>
      </c>
      <c r="K507" s="32">
        <v>4724.66</v>
      </c>
      <c r="L507" s="31" t="s">
        <v>11639</v>
      </c>
      <c r="M507" s="151" t="s">
        <v>11628</v>
      </c>
    </row>
    <row r="508" spans="1:13" s="18" customFormat="1" x14ac:dyDescent="0.25">
      <c r="A508" s="164"/>
      <c r="B508" s="33"/>
      <c r="C508" s="165" t="s">
        <v>15722</v>
      </c>
      <c r="D508" s="166"/>
      <c r="E508" s="165"/>
      <c r="F508" s="165"/>
      <c r="G508" s="166"/>
      <c r="H508" s="176">
        <f>SUM(H494:H507)</f>
        <v>18</v>
      </c>
      <c r="I508" s="168">
        <f t="shared" ref="I508:K508" si="21">SUM(I494:I507)</f>
        <v>62630</v>
      </c>
      <c r="J508" s="168"/>
      <c r="K508" s="168">
        <f t="shared" si="21"/>
        <v>26216.91</v>
      </c>
      <c r="L508" s="165"/>
      <c r="M508" s="19"/>
    </row>
    <row r="509" spans="1:13" s="22" customFormat="1" outlineLevel="1" x14ac:dyDescent="0.25">
      <c r="A509" s="161" t="s">
        <v>15386</v>
      </c>
      <c r="B509" s="33">
        <f>B507+1</f>
        <v>502</v>
      </c>
      <c r="C509" s="31" t="s">
        <v>15387</v>
      </c>
      <c r="D509" s="162" t="s">
        <v>15386</v>
      </c>
      <c r="E509" s="31" t="s">
        <v>15388</v>
      </c>
      <c r="F509" s="163">
        <v>1</v>
      </c>
      <c r="G509" s="50" t="s">
        <v>15877</v>
      </c>
      <c r="H509" s="174">
        <v>1</v>
      </c>
      <c r="I509" s="25"/>
      <c r="J509" s="25">
        <f t="shared" si="17"/>
        <v>350</v>
      </c>
      <c r="K509" s="25">
        <v>350</v>
      </c>
      <c r="L509" s="31" t="s">
        <v>11639</v>
      </c>
      <c r="M509" s="151" t="s">
        <v>11628</v>
      </c>
    </row>
    <row r="510" spans="1:13" s="22" customFormat="1" outlineLevel="1" x14ac:dyDescent="0.25">
      <c r="A510" s="161" t="s">
        <v>15389</v>
      </c>
      <c r="B510" s="33">
        <f t="shared" ref="B510:B537" si="22">B509+1</f>
        <v>503</v>
      </c>
      <c r="C510" s="31" t="s">
        <v>15390</v>
      </c>
      <c r="D510" s="162" t="s">
        <v>15389</v>
      </c>
      <c r="E510" s="31" t="s">
        <v>15388</v>
      </c>
      <c r="F510" s="163">
        <v>1</v>
      </c>
      <c r="G510" s="50" t="s">
        <v>15877</v>
      </c>
      <c r="H510" s="174">
        <v>1</v>
      </c>
      <c r="I510" s="32">
        <v>20317.45</v>
      </c>
      <c r="J510" s="32">
        <f t="shared" si="17"/>
        <v>5999.56</v>
      </c>
      <c r="K510" s="32">
        <v>5999.56</v>
      </c>
      <c r="L510" s="31" t="s">
        <v>11639</v>
      </c>
      <c r="M510" s="151" t="s">
        <v>11628</v>
      </c>
    </row>
    <row r="511" spans="1:13" s="22" customFormat="1" outlineLevel="1" x14ac:dyDescent="0.25">
      <c r="A511" s="161" t="s">
        <v>15391</v>
      </c>
      <c r="B511" s="33">
        <f t="shared" si="22"/>
        <v>504</v>
      </c>
      <c r="C511" s="31" t="s">
        <v>15392</v>
      </c>
      <c r="D511" s="162" t="s">
        <v>15391</v>
      </c>
      <c r="E511" s="31" t="s">
        <v>15388</v>
      </c>
      <c r="F511" s="163">
        <v>1</v>
      </c>
      <c r="G511" s="50" t="s">
        <v>15877</v>
      </c>
      <c r="H511" s="174">
        <v>1</v>
      </c>
      <c r="I511" s="32">
        <v>2679</v>
      </c>
      <c r="J511" s="32">
        <f t="shared" si="17"/>
        <v>1318.48</v>
      </c>
      <c r="K511" s="32">
        <v>1318.48</v>
      </c>
      <c r="L511" s="31" t="s">
        <v>11639</v>
      </c>
      <c r="M511" s="151" t="s">
        <v>11628</v>
      </c>
    </row>
    <row r="512" spans="1:13" s="22" customFormat="1" outlineLevel="1" x14ac:dyDescent="0.25">
      <c r="A512" s="161" t="s">
        <v>15393</v>
      </c>
      <c r="B512" s="33">
        <f t="shared" si="22"/>
        <v>505</v>
      </c>
      <c r="C512" s="31" t="s">
        <v>15394</v>
      </c>
      <c r="D512" s="162" t="s">
        <v>15393</v>
      </c>
      <c r="E512" s="31" t="s">
        <v>15388</v>
      </c>
      <c r="F512" s="163">
        <v>2</v>
      </c>
      <c r="G512" s="50" t="s">
        <v>15877</v>
      </c>
      <c r="H512" s="174">
        <v>2</v>
      </c>
      <c r="I512" s="32">
        <v>2150</v>
      </c>
      <c r="J512" s="32">
        <f t="shared" si="17"/>
        <v>529.06500000000005</v>
      </c>
      <c r="K512" s="32">
        <v>1058.1300000000001</v>
      </c>
      <c r="L512" s="31" t="s">
        <v>11639</v>
      </c>
      <c r="M512" s="151" t="s">
        <v>11628</v>
      </c>
    </row>
    <row r="513" spans="1:13" s="22" customFormat="1" outlineLevel="1" x14ac:dyDescent="0.25">
      <c r="A513" s="161" t="s">
        <v>15395</v>
      </c>
      <c r="B513" s="33">
        <f t="shared" si="22"/>
        <v>506</v>
      </c>
      <c r="C513" s="31" t="s">
        <v>15396</v>
      </c>
      <c r="D513" s="162" t="s">
        <v>15395</v>
      </c>
      <c r="E513" s="31" t="s">
        <v>15388</v>
      </c>
      <c r="F513" s="163">
        <v>5</v>
      </c>
      <c r="G513" s="50" t="s">
        <v>15877</v>
      </c>
      <c r="H513" s="174">
        <v>5</v>
      </c>
      <c r="I513" s="25">
        <v>595</v>
      </c>
      <c r="J513" s="25">
        <f t="shared" si="17"/>
        <v>58.565999999999995</v>
      </c>
      <c r="K513" s="25">
        <v>292.83</v>
      </c>
      <c r="L513" s="31" t="s">
        <v>11639</v>
      </c>
      <c r="M513" s="151" t="s">
        <v>11628</v>
      </c>
    </row>
    <row r="514" spans="1:13" s="22" customFormat="1" outlineLevel="1" x14ac:dyDescent="0.25">
      <c r="A514" s="161" t="s">
        <v>15397</v>
      </c>
      <c r="B514" s="33">
        <f t="shared" si="22"/>
        <v>507</v>
      </c>
      <c r="C514" s="31" t="s">
        <v>15398</v>
      </c>
      <c r="D514" s="162" t="s">
        <v>15397</v>
      </c>
      <c r="E514" s="31" t="s">
        <v>15388</v>
      </c>
      <c r="F514" s="163">
        <v>1</v>
      </c>
      <c r="G514" s="50" t="s">
        <v>15877</v>
      </c>
      <c r="H514" s="174">
        <v>1</v>
      </c>
      <c r="I514" s="32">
        <v>5000</v>
      </c>
      <c r="J514" s="32">
        <f t="shared" si="17"/>
        <v>1476.46</v>
      </c>
      <c r="K514" s="32">
        <v>1476.46</v>
      </c>
      <c r="L514" s="31" t="s">
        <v>11639</v>
      </c>
      <c r="M514" s="151" t="s">
        <v>11628</v>
      </c>
    </row>
    <row r="515" spans="1:13" s="22" customFormat="1" outlineLevel="1" x14ac:dyDescent="0.25">
      <c r="A515" s="161" t="s">
        <v>15399</v>
      </c>
      <c r="B515" s="33">
        <f t="shared" si="22"/>
        <v>508</v>
      </c>
      <c r="C515" s="31" t="s">
        <v>15400</v>
      </c>
      <c r="D515" s="162" t="s">
        <v>15399</v>
      </c>
      <c r="E515" s="31" t="s">
        <v>15401</v>
      </c>
      <c r="F515" s="163">
        <v>1</v>
      </c>
      <c r="G515" s="50" t="s">
        <v>15878</v>
      </c>
      <c r="H515" s="174">
        <v>1</v>
      </c>
      <c r="I515" s="25"/>
      <c r="J515" s="25">
        <f t="shared" si="17"/>
        <v>10</v>
      </c>
      <c r="K515" s="25">
        <v>10</v>
      </c>
      <c r="L515" s="31" t="s">
        <v>11639</v>
      </c>
      <c r="M515" s="151" t="s">
        <v>11628</v>
      </c>
    </row>
    <row r="516" spans="1:13" s="22" customFormat="1" outlineLevel="1" x14ac:dyDescent="0.25">
      <c r="A516" s="161" t="s">
        <v>10819</v>
      </c>
      <c r="B516" s="33">
        <f t="shared" si="22"/>
        <v>509</v>
      </c>
      <c r="C516" s="31" t="s">
        <v>10818</v>
      </c>
      <c r="D516" s="162" t="s">
        <v>10819</v>
      </c>
      <c r="E516" s="31" t="s">
        <v>15401</v>
      </c>
      <c r="F516" s="163">
        <v>1</v>
      </c>
      <c r="G516" s="50" t="s">
        <v>15877</v>
      </c>
      <c r="H516" s="174">
        <v>1</v>
      </c>
      <c r="I516" s="25"/>
      <c r="J516" s="25">
        <f t="shared" si="17"/>
        <v>250</v>
      </c>
      <c r="K516" s="25">
        <v>250</v>
      </c>
      <c r="L516" s="31" t="s">
        <v>11639</v>
      </c>
      <c r="M516" s="151" t="s">
        <v>11628</v>
      </c>
    </row>
    <row r="517" spans="1:13" s="22" customFormat="1" outlineLevel="1" x14ac:dyDescent="0.25">
      <c r="A517" s="161" t="s">
        <v>15402</v>
      </c>
      <c r="B517" s="33">
        <f t="shared" si="22"/>
        <v>510</v>
      </c>
      <c r="C517" s="31" t="s">
        <v>15403</v>
      </c>
      <c r="D517" s="162" t="s">
        <v>15402</v>
      </c>
      <c r="E517" s="31" t="s">
        <v>15401</v>
      </c>
      <c r="F517" s="163">
        <v>1</v>
      </c>
      <c r="G517" s="50" t="s">
        <v>15877</v>
      </c>
      <c r="H517" s="174">
        <v>1</v>
      </c>
      <c r="I517" s="25"/>
      <c r="J517" s="25">
        <f t="shared" si="17"/>
        <v>1</v>
      </c>
      <c r="K517" s="25">
        <v>1</v>
      </c>
      <c r="L517" s="31" t="s">
        <v>11639</v>
      </c>
      <c r="M517" s="151" t="s">
        <v>11628</v>
      </c>
    </row>
    <row r="518" spans="1:13" s="22" customFormat="1" outlineLevel="1" x14ac:dyDescent="0.25">
      <c r="A518" s="161" t="s">
        <v>15404</v>
      </c>
      <c r="B518" s="33">
        <f t="shared" si="22"/>
        <v>511</v>
      </c>
      <c r="C518" s="31" t="s">
        <v>15405</v>
      </c>
      <c r="D518" s="162" t="s">
        <v>15404</v>
      </c>
      <c r="E518" s="31" t="s">
        <v>15401</v>
      </c>
      <c r="F518" s="163">
        <v>1</v>
      </c>
      <c r="G518" s="50" t="s">
        <v>15877</v>
      </c>
      <c r="H518" s="174">
        <v>1</v>
      </c>
      <c r="I518" s="25"/>
      <c r="J518" s="25">
        <f t="shared" ref="J518:J581" si="23">K518/H518</f>
        <v>875</v>
      </c>
      <c r="K518" s="25">
        <v>875</v>
      </c>
      <c r="L518" s="31" t="s">
        <v>11639</v>
      </c>
      <c r="M518" s="151" t="s">
        <v>11628</v>
      </c>
    </row>
    <row r="519" spans="1:13" s="22" customFormat="1" outlineLevel="1" x14ac:dyDescent="0.25">
      <c r="A519" s="161" t="s">
        <v>15406</v>
      </c>
      <c r="B519" s="33">
        <f t="shared" si="22"/>
        <v>512</v>
      </c>
      <c r="C519" s="31" t="s">
        <v>15407</v>
      </c>
      <c r="D519" s="162" t="s">
        <v>15406</v>
      </c>
      <c r="E519" s="31" t="s">
        <v>15401</v>
      </c>
      <c r="F519" s="163">
        <v>2</v>
      </c>
      <c r="G519" s="50" t="s">
        <v>15877</v>
      </c>
      <c r="H519" s="174">
        <v>2</v>
      </c>
      <c r="I519" s="25"/>
      <c r="J519" s="25">
        <f t="shared" si="23"/>
        <v>200</v>
      </c>
      <c r="K519" s="25">
        <v>400</v>
      </c>
      <c r="L519" s="31" t="s">
        <v>11639</v>
      </c>
      <c r="M519" s="151" t="s">
        <v>11628</v>
      </c>
    </row>
    <row r="520" spans="1:13" s="22" customFormat="1" outlineLevel="1" x14ac:dyDescent="0.25">
      <c r="A520" s="161" t="s">
        <v>15408</v>
      </c>
      <c r="B520" s="33">
        <f t="shared" si="22"/>
        <v>513</v>
      </c>
      <c r="C520" s="31" t="s">
        <v>15409</v>
      </c>
      <c r="D520" s="162" t="s">
        <v>15408</v>
      </c>
      <c r="E520" s="31" t="s">
        <v>15401</v>
      </c>
      <c r="F520" s="163">
        <v>1</v>
      </c>
      <c r="G520" s="50" t="s">
        <v>15878</v>
      </c>
      <c r="H520" s="174">
        <v>1</v>
      </c>
      <c r="I520" s="25"/>
      <c r="J520" s="25">
        <f t="shared" si="23"/>
        <v>700</v>
      </c>
      <c r="K520" s="25">
        <v>700</v>
      </c>
      <c r="L520" s="31" t="s">
        <v>11639</v>
      </c>
      <c r="M520" s="151" t="s">
        <v>11628</v>
      </c>
    </row>
    <row r="521" spans="1:13" s="22" customFormat="1" outlineLevel="1" x14ac:dyDescent="0.25">
      <c r="A521" s="161" t="s">
        <v>15410</v>
      </c>
      <c r="B521" s="33">
        <f t="shared" si="22"/>
        <v>514</v>
      </c>
      <c r="C521" s="31" t="s">
        <v>15411</v>
      </c>
      <c r="D521" s="162" t="s">
        <v>15410</v>
      </c>
      <c r="E521" s="31" t="s">
        <v>15401</v>
      </c>
      <c r="F521" s="163">
        <v>1</v>
      </c>
      <c r="G521" s="50" t="s">
        <v>15877</v>
      </c>
      <c r="H521" s="174">
        <v>1</v>
      </c>
      <c r="I521" s="25"/>
      <c r="J521" s="25">
        <f t="shared" si="23"/>
        <v>4500</v>
      </c>
      <c r="K521" s="25">
        <v>4500</v>
      </c>
      <c r="L521" s="31" t="s">
        <v>11639</v>
      </c>
      <c r="M521" s="151" t="s">
        <v>11628</v>
      </c>
    </row>
    <row r="522" spans="1:13" s="22" customFormat="1" outlineLevel="1" x14ac:dyDescent="0.25">
      <c r="A522" s="152" t="s">
        <v>15673</v>
      </c>
      <c r="B522" s="33">
        <f t="shared" si="22"/>
        <v>515</v>
      </c>
      <c r="C522" s="31" t="s">
        <v>15412</v>
      </c>
      <c r="D522" s="153" t="s">
        <v>15673</v>
      </c>
      <c r="E522" s="31" t="s">
        <v>15401</v>
      </c>
      <c r="F522" s="163">
        <v>1</v>
      </c>
      <c r="G522" s="50" t="s">
        <v>15877</v>
      </c>
      <c r="H522" s="174">
        <v>1</v>
      </c>
      <c r="I522" s="25"/>
      <c r="J522" s="25">
        <f t="shared" si="23"/>
        <v>150</v>
      </c>
      <c r="K522" s="25">
        <v>150</v>
      </c>
      <c r="L522" s="31" t="s">
        <v>11639</v>
      </c>
      <c r="M522" s="151" t="s">
        <v>11628</v>
      </c>
    </row>
    <row r="523" spans="1:13" s="22" customFormat="1" outlineLevel="1" x14ac:dyDescent="0.25">
      <c r="A523" s="161" t="s">
        <v>15413</v>
      </c>
      <c r="B523" s="33">
        <f t="shared" si="22"/>
        <v>516</v>
      </c>
      <c r="C523" s="31" t="s">
        <v>15414</v>
      </c>
      <c r="D523" s="162" t="s">
        <v>15413</v>
      </c>
      <c r="E523" s="31" t="s">
        <v>15401</v>
      </c>
      <c r="F523" s="163">
        <v>1</v>
      </c>
      <c r="G523" s="50" t="s">
        <v>15877</v>
      </c>
      <c r="H523" s="174">
        <v>1</v>
      </c>
      <c r="I523" s="25"/>
      <c r="J523" s="25">
        <f t="shared" si="23"/>
        <v>4000</v>
      </c>
      <c r="K523" s="25">
        <v>4000</v>
      </c>
      <c r="L523" s="31" t="s">
        <v>11639</v>
      </c>
      <c r="M523" s="151" t="s">
        <v>11628</v>
      </c>
    </row>
    <row r="524" spans="1:13" s="22" customFormat="1" outlineLevel="1" x14ac:dyDescent="0.25">
      <c r="A524" s="161" t="s">
        <v>15415</v>
      </c>
      <c r="B524" s="33">
        <f t="shared" si="22"/>
        <v>517</v>
      </c>
      <c r="C524" s="31" t="s">
        <v>15416</v>
      </c>
      <c r="D524" s="162" t="s">
        <v>15415</v>
      </c>
      <c r="E524" s="31" t="s">
        <v>15401</v>
      </c>
      <c r="F524" s="163">
        <v>1</v>
      </c>
      <c r="G524" s="50" t="s">
        <v>15877</v>
      </c>
      <c r="H524" s="174">
        <v>1</v>
      </c>
      <c r="I524" s="25">
        <v>680</v>
      </c>
      <c r="J524" s="25">
        <f t="shared" si="23"/>
        <v>334.66</v>
      </c>
      <c r="K524" s="25">
        <v>334.66</v>
      </c>
      <c r="L524" s="31" t="s">
        <v>11639</v>
      </c>
      <c r="M524" s="151" t="s">
        <v>11628</v>
      </c>
    </row>
    <row r="525" spans="1:13" s="22" customFormat="1" outlineLevel="1" x14ac:dyDescent="0.25">
      <c r="A525" s="161" t="s">
        <v>15417</v>
      </c>
      <c r="B525" s="33">
        <f t="shared" si="22"/>
        <v>518</v>
      </c>
      <c r="C525" s="31" t="s">
        <v>15418</v>
      </c>
      <c r="D525" s="162" t="s">
        <v>15417</v>
      </c>
      <c r="E525" s="31" t="s">
        <v>15401</v>
      </c>
      <c r="F525" s="163">
        <v>1</v>
      </c>
      <c r="G525" s="50" t="s">
        <v>15877</v>
      </c>
      <c r="H525" s="174">
        <v>1</v>
      </c>
      <c r="I525" s="32">
        <v>3980</v>
      </c>
      <c r="J525" s="32">
        <f t="shared" si="23"/>
        <v>1175.26</v>
      </c>
      <c r="K525" s="32">
        <v>1175.26</v>
      </c>
      <c r="L525" s="31" t="s">
        <v>11639</v>
      </c>
      <c r="M525" s="151" t="s">
        <v>11628</v>
      </c>
    </row>
    <row r="526" spans="1:13" s="22" customFormat="1" outlineLevel="1" x14ac:dyDescent="0.25">
      <c r="A526" s="161" t="s">
        <v>15419</v>
      </c>
      <c r="B526" s="33">
        <f t="shared" si="22"/>
        <v>519</v>
      </c>
      <c r="C526" s="31" t="s">
        <v>15420</v>
      </c>
      <c r="D526" s="162" t="s">
        <v>15419</v>
      </c>
      <c r="E526" s="31" t="s">
        <v>15401</v>
      </c>
      <c r="F526" s="163">
        <v>1</v>
      </c>
      <c r="G526" s="50" t="s">
        <v>15877</v>
      </c>
      <c r="H526" s="174">
        <v>1</v>
      </c>
      <c r="I526" s="25">
        <v>250</v>
      </c>
      <c r="J526" s="25">
        <f t="shared" si="23"/>
        <v>123.04</v>
      </c>
      <c r="K526" s="25">
        <v>123.04</v>
      </c>
      <c r="L526" s="31" t="s">
        <v>11639</v>
      </c>
      <c r="M526" s="151" t="s">
        <v>11628</v>
      </c>
    </row>
    <row r="527" spans="1:13" s="22" customFormat="1" outlineLevel="1" x14ac:dyDescent="0.25">
      <c r="A527" s="161" t="s">
        <v>15421</v>
      </c>
      <c r="B527" s="33">
        <f t="shared" si="22"/>
        <v>520</v>
      </c>
      <c r="C527" s="31" t="s">
        <v>15422</v>
      </c>
      <c r="D527" s="162" t="s">
        <v>15421</v>
      </c>
      <c r="E527" s="31" t="s">
        <v>15401</v>
      </c>
      <c r="F527" s="163">
        <v>1</v>
      </c>
      <c r="G527" s="50" t="s">
        <v>15877</v>
      </c>
      <c r="H527" s="174">
        <v>1</v>
      </c>
      <c r="I527" s="32">
        <v>20129</v>
      </c>
      <c r="J527" s="32">
        <f t="shared" si="23"/>
        <v>9906.5300000000007</v>
      </c>
      <c r="K527" s="32">
        <v>9906.5300000000007</v>
      </c>
      <c r="L527" s="31" t="s">
        <v>11639</v>
      </c>
      <c r="M527" s="151" t="s">
        <v>11628</v>
      </c>
    </row>
    <row r="528" spans="1:13" s="22" customFormat="1" ht="25.5" outlineLevel="1" x14ac:dyDescent="0.25">
      <c r="A528" s="161" t="s">
        <v>15423</v>
      </c>
      <c r="B528" s="33">
        <f t="shared" si="22"/>
        <v>521</v>
      </c>
      <c r="C528" s="24" t="s">
        <v>15674</v>
      </c>
      <c r="D528" s="162" t="s">
        <v>15423</v>
      </c>
      <c r="E528" s="31" t="s">
        <v>15401</v>
      </c>
      <c r="F528" s="163">
        <v>2</v>
      </c>
      <c r="G528" s="50" t="s">
        <v>15877</v>
      </c>
      <c r="H528" s="174">
        <v>2</v>
      </c>
      <c r="I528" s="32">
        <v>8897.4599999999991</v>
      </c>
      <c r="J528" s="32">
        <f t="shared" si="23"/>
        <v>1313.67</v>
      </c>
      <c r="K528" s="32">
        <v>2627.34</v>
      </c>
      <c r="L528" s="31" t="s">
        <v>11639</v>
      </c>
      <c r="M528" s="151" t="s">
        <v>11628</v>
      </c>
    </row>
    <row r="529" spans="1:13" s="22" customFormat="1" outlineLevel="1" x14ac:dyDescent="0.25">
      <c r="A529" s="161" t="s">
        <v>15424</v>
      </c>
      <c r="B529" s="33">
        <f t="shared" si="22"/>
        <v>522</v>
      </c>
      <c r="C529" s="31" t="s">
        <v>15425</v>
      </c>
      <c r="D529" s="162" t="s">
        <v>15424</v>
      </c>
      <c r="E529" s="31" t="s">
        <v>15401</v>
      </c>
      <c r="F529" s="163">
        <v>1</v>
      </c>
      <c r="G529" s="50" t="s">
        <v>15877</v>
      </c>
      <c r="H529" s="174">
        <v>1</v>
      </c>
      <c r="I529" s="32">
        <v>3386.88</v>
      </c>
      <c r="J529" s="32">
        <f t="shared" si="23"/>
        <v>1666.86</v>
      </c>
      <c r="K529" s="32">
        <v>1666.86</v>
      </c>
      <c r="L529" s="31" t="s">
        <v>11639</v>
      </c>
      <c r="M529" s="151" t="s">
        <v>11628</v>
      </c>
    </row>
    <row r="530" spans="1:13" s="22" customFormat="1" outlineLevel="1" x14ac:dyDescent="0.25">
      <c r="A530" s="161" t="s">
        <v>15426</v>
      </c>
      <c r="B530" s="33">
        <f t="shared" si="22"/>
        <v>523</v>
      </c>
      <c r="C530" s="31" t="s">
        <v>15427</v>
      </c>
      <c r="D530" s="162" t="s">
        <v>15426</v>
      </c>
      <c r="E530" s="31" t="s">
        <v>15401</v>
      </c>
      <c r="F530" s="163">
        <v>1</v>
      </c>
      <c r="G530" s="50" t="s">
        <v>15877</v>
      </c>
      <c r="H530" s="174">
        <v>1</v>
      </c>
      <c r="I530" s="32">
        <v>8398.08</v>
      </c>
      <c r="J530" s="32">
        <f t="shared" si="23"/>
        <v>4133.13</v>
      </c>
      <c r="K530" s="32">
        <v>4133.13</v>
      </c>
      <c r="L530" s="31" t="s">
        <v>11639</v>
      </c>
      <c r="M530" s="151" t="s">
        <v>11628</v>
      </c>
    </row>
    <row r="531" spans="1:13" s="22" customFormat="1" outlineLevel="1" x14ac:dyDescent="0.25">
      <c r="A531" s="161" t="s">
        <v>15428</v>
      </c>
      <c r="B531" s="33">
        <f t="shared" si="22"/>
        <v>524</v>
      </c>
      <c r="C531" s="24" t="s">
        <v>15675</v>
      </c>
      <c r="D531" s="162" t="s">
        <v>15428</v>
      </c>
      <c r="E531" s="31" t="s">
        <v>15401</v>
      </c>
      <c r="F531" s="163">
        <v>1</v>
      </c>
      <c r="G531" s="50" t="s">
        <v>15877</v>
      </c>
      <c r="H531" s="174">
        <v>1</v>
      </c>
      <c r="I531" s="32">
        <v>5890</v>
      </c>
      <c r="J531" s="32">
        <f t="shared" si="23"/>
        <v>1739.26</v>
      </c>
      <c r="K531" s="32">
        <v>1739.26</v>
      </c>
      <c r="L531" s="31" t="s">
        <v>11639</v>
      </c>
      <c r="M531" s="151" t="s">
        <v>11628</v>
      </c>
    </row>
    <row r="532" spans="1:13" s="22" customFormat="1" outlineLevel="1" x14ac:dyDescent="0.25">
      <c r="A532" s="161" t="s">
        <v>15429</v>
      </c>
      <c r="B532" s="33">
        <f t="shared" si="22"/>
        <v>525</v>
      </c>
      <c r="C532" s="31" t="s">
        <v>15430</v>
      </c>
      <c r="D532" s="162" t="s">
        <v>15429</v>
      </c>
      <c r="E532" s="31" t="s">
        <v>15401</v>
      </c>
      <c r="F532" s="163">
        <v>1</v>
      </c>
      <c r="G532" s="50" t="s">
        <v>15877</v>
      </c>
      <c r="H532" s="174">
        <v>1</v>
      </c>
      <c r="I532" s="32">
        <v>23800</v>
      </c>
      <c r="J532" s="32">
        <f t="shared" si="23"/>
        <v>7027.93</v>
      </c>
      <c r="K532" s="32">
        <v>7027.93</v>
      </c>
      <c r="L532" s="31" t="s">
        <v>11639</v>
      </c>
      <c r="M532" s="151" t="s">
        <v>11628</v>
      </c>
    </row>
    <row r="533" spans="1:13" s="22" customFormat="1" outlineLevel="1" x14ac:dyDescent="0.25">
      <c r="A533" s="161" t="s">
        <v>15431</v>
      </c>
      <c r="B533" s="33">
        <f t="shared" si="22"/>
        <v>526</v>
      </c>
      <c r="C533" s="31" t="s">
        <v>15432</v>
      </c>
      <c r="D533" s="162" t="s">
        <v>15431</v>
      </c>
      <c r="E533" s="31" t="s">
        <v>15401</v>
      </c>
      <c r="F533" s="163">
        <v>1</v>
      </c>
      <c r="G533" s="50" t="s">
        <v>15877</v>
      </c>
      <c r="H533" s="174">
        <v>1</v>
      </c>
      <c r="I533" s="25">
        <v>150</v>
      </c>
      <c r="J533" s="25">
        <f t="shared" si="23"/>
        <v>73.819999999999993</v>
      </c>
      <c r="K533" s="25">
        <v>73.819999999999993</v>
      </c>
      <c r="L533" s="31" t="s">
        <v>11639</v>
      </c>
      <c r="M533" s="151" t="s">
        <v>11628</v>
      </c>
    </row>
    <row r="534" spans="1:13" s="22" customFormat="1" ht="25.5" outlineLevel="1" x14ac:dyDescent="0.25">
      <c r="A534" s="161" t="s">
        <v>15433</v>
      </c>
      <c r="B534" s="33">
        <f t="shared" si="22"/>
        <v>527</v>
      </c>
      <c r="C534" s="24" t="s">
        <v>15676</v>
      </c>
      <c r="D534" s="162" t="s">
        <v>15433</v>
      </c>
      <c r="E534" s="31" t="s">
        <v>15401</v>
      </c>
      <c r="F534" s="163">
        <v>1</v>
      </c>
      <c r="G534" s="50" t="s">
        <v>15877</v>
      </c>
      <c r="H534" s="174">
        <v>1</v>
      </c>
      <c r="I534" s="32">
        <v>1100</v>
      </c>
      <c r="J534" s="32">
        <f t="shared" si="23"/>
        <v>324.82</v>
      </c>
      <c r="K534" s="32">
        <v>324.82</v>
      </c>
      <c r="L534" s="31" t="s">
        <v>11639</v>
      </c>
      <c r="M534" s="151" t="s">
        <v>11628</v>
      </c>
    </row>
    <row r="535" spans="1:13" s="22" customFormat="1" outlineLevel="1" x14ac:dyDescent="0.25">
      <c r="A535" s="161" t="s">
        <v>15434</v>
      </c>
      <c r="B535" s="33">
        <f t="shared" si="22"/>
        <v>528</v>
      </c>
      <c r="C535" s="31" t="s">
        <v>15435</v>
      </c>
      <c r="D535" s="162" t="s">
        <v>15434</v>
      </c>
      <c r="E535" s="31" t="s">
        <v>15401</v>
      </c>
      <c r="F535" s="163">
        <v>1</v>
      </c>
      <c r="G535" s="50" t="s">
        <v>15877</v>
      </c>
      <c r="H535" s="174">
        <v>1</v>
      </c>
      <c r="I535" s="32">
        <v>4021.11</v>
      </c>
      <c r="J535" s="32">
        <f t="shared" si="23"/>
        <v>1979</v>
      </c>
      <c r="K535" s="32">
        <v>1979</v>
      </c>
      <c r="L535" s="31" t="s">
        <v>11639</v>
      </c>
      <c r="M535" s="151" t="s">
        <v>11628</v>
      </c>
    </row>
    <row r="536" spans="1:13" s="22" customFormat="1" outlineLevel="1" x14ac:dyDescent="0.25">
      <c r="A536" s="161" t="s">
        <v>15436</v>
      </c>
      <c r="B536" s="33">
        <f t="shared" si="22"/>
        <v>529</v>
      </c>
      <c r="C536" s="31" t="s">
        <v>15411</v>
      </c>
      <c r="D536" s="162" t="s">
        <v>15436</v>
      </c>
      <c r="E536" s="31" t="s">
        <v>15401</v>
      </c>
      <c r="F536" s="163">
        <v>1</v>
      </c>
      <c r="G536" s="50" t="s">
        <v>15877</v>
      </c>
      <c r="H536" s="174">
        <v>1</v>
      </c>
      <c r="I536" s="32">
        <v>10500</v>
      </c>
      <c r="J536" s="32">
        <f t="shared" si="23"/>
        <v>3100.56</v>
      </c>
      <c r="K536" s="32">
        <v>3100.56</v>
      </c>
      <c r="L536" s="31" t="s">
        <v>11639</v>
      </c>
      <c r="M536" s="151" t="s">
        <v>11628</v>
      </c>
    </row>
    <row r="537" spans="1:13" s="22" customFormat="1" outlineLevel="1" x14ac:dyDescent="0.25">
      <c r="A537" s="161" t="s">
        <v>15437</v>
      </c>
      <c r="B537" s="33">
        <f t="shared" si="22"/>
        <v>530</v>
      </c>
      <c r="C537" s="31" t="s">
        <v>15438</v>
      </c>
      <c r="D537" s="162" t="s">
        <v>15437</v>
      </c>
      <c r="E537" s="31" t="s">
        <v>15401</v>
      </c>
      <c r="F537" s="163">
        <v>1</v>
      </c>
      <c r="G537" s="50" t="s">
        <v>15877</v>
      </c>
      <c r="H537" s="174">
        <v>1</v>
      </c>
      <c r="I537" s="32">
        <v>2400</v>
      </c>
      <c r="J537" s="32">
        <f t="shared" si="23"/>
        <v>708.7</v>
      </c>
      <c r="K537" s="32">
        <v>708.7</v>
      </c>
      <c r="L537" s="31" t="s">
        <v>11639</v>
      </c>
      <c r="M537" s="151" t="s">
        <v>11628</v>
      </c>
    </row>
    <row r="538" spans="1:13" s="18" customFormat="1" x14ac:dyDescent="0.25">
      <c r="A538" s="164"/>
      <c r="B538" s="33"/>
      <c r="C538" s="165" t="s">
        <v>15722</v>
      </c>
      <c r="D538" s="166"/>
      <c r="E538" s="165"/>
      <c r="F538" s="165"/>
      <c r="G538" s="166"/>
      <c r="H538" s="176">
        <f>SUM(H509:H537)</f>
        <v>36</v>
      </c>
      <c r="I538" s="168">
        <f t="shared" ref="I538:K538" si="24">SUM(I509:I537)</f>
        <v>124323.98</v>
      </c>
      <c r="J538" s="168"/>
      <c r="K538" s="168">
        <f t="shared" si="24"/>
        <v>56302.37</v>
      </c>
      <c r="L538" s="165"/>
      <c r="M538" s="165"/>
    </row>
    <row r="539" spans="1:13" s="22" customFormat="1" outlineLevel="1" x14ac:dyDescent="0.25">
      <c r="A539" s="161" t="s">
        <v>15439</v>
      </c>
      <c r="B539" s="33">
        <f>B537+1</f>
        <v>531</v>
      </c>
      <c r="C539" s="31" t="s">
        <v>15440</v>
      </c>
      <c r="D539" s="162" t="s">
        <v>15439</v>
      </c>
      <c r="E539" s="31" t="s">
        <v>15441</v>
      </c>
      <c r="F539" s="163">
        <v>1</v>
      </c>
      <c r="G539" s="50" t="s">
        <v>15877</v>
      </c>
      <c r="H539" s="174">
        <v>1</v>
      </c>
      <c r="I539" s="25"/>
      <c r="J539" s="25">
        <f t="shared" si="23"/>
        <v>269</v>
      </c>
      <c r="K539" s="25">
        <v>269</v>
      </c>
      <c r="L539" s="31" t="s">
        <v>11639</v>
      </c>
      <c r="M539" s="151" t="s">
        <v>11628</v>
      </c>
    </row>
    <row r="540" spans="1:13" s="22" customFormat="1" outlineLevel="1" x14ac:dyDescent="0.25">
      <c r="A540" s="161" t="s">
        <v>15442</v>
      </c>
      <c r="B540" s="33">
        <f t="shared" ref="B540:B548" si="25">B539+1</f>
        <v>532</v>
      </c>
      <c r="C540" s="31" t="s">
        <v>10789</v>
      </c>
      <c r="D540" s="162" t="s">
        <v>15442</v>
      </c>
      <c r="E540" s="31" t="s">
        <v>15441</v>
      </c>
      <c r="F540" s="163">
        <v>1</v>
      </c>
      <c r="G540" s="50" t="s">
        <v>15877</v>
      </c>
      <c r="H540" s="174">
        <v>1</v>
      </c>
      <c r="I540" s="25"/>
      <c r="J540" s="25">
        <f t="shared" si="23"/>
        <v>7833</v>
      </c>
      <c r="K540" s="25">
        <v>7833</v>
      </c>
      <c r="L540" s="31" t="s">
        <v>11639</v>
      </c>
      <c r="M540" s="151" t="s">
        <v>11628</v>
      </c>
    </row>
    <row r="541" spans="1:13" s="22" customFormat="1" outlineLevel="1" x14ac:dyDescent="0.25">
      <c r="A541" s="161" t="s">
        <v>15443</v>
      </c>
      <c r="B541" s="33">
        <f t="shared" si="25"/>
        <v>533</v>
      </c>
      <c r="C541" s="31" t="s">
        <v>15444</v>
      </c>
      <c r="D541" s="162" t="s">
        <v>15443</v>
      </c>
      <c r="E541" s="31" t="s">
        <v>15441</v>
      </c>
      <c r="F541" s="163">
        <v>1</v>
      </c>
      <c r="G541" s="50" t="s">
        <v>15877</v>
      </c>
      <c r="H541" s="174">
        <v>1</v>
      </c>
      <c r="I541" s="25"/>
      <c r="J541" s="25">
        <f t="shared" si="23"/>
        <v>1000</v>
      </c>
      <c r="K541" s="25">
        <v>1000</v>
      </c>
      <c r="L541" s="31" t="s">
        <v>11639</v>
      </c>
      <c r="M541" s="151" t="s">
        <v>11628</v>
      </c>
    </row>
    <row r="542" spans="1:13" s="22" customFormat="1" outlineLevel="1" x14ac:dyDescent="0.25">
      <c r="A542" s="161" t="s">
        <v>15445</v>
      </c>
      <c r="B542" s="33">
        <f t="shared" si="25"/>
        <v>534</v>
      </c>
      <c r="C542" s="31" t="s">
        <v>15446</v>
      </c>
      <c r="D542" s="162" t="s">
        <v>15445</v>
      </c>
      <c r="E542" s="31" t="s">
        <v>15441</v>
      </c>
      <c r="F542" s="163">
        <v>1</v>
      </c>
      <c r="G542" s="50" t="s">
        <v>15877</v>
      </c>
      <c r="H542" s="174">
        <v>1</v>
      </c>
      <c r="I542" s="25"/>
      <c r="J542" s="25">
        <f t="shared" si="23"/>
        <v>3862</v>
      </c>
      <c r="K542" s="25">
        <v>3862</v>
      </c>
      <c r="L542" s="31" t="s">
        <v>11639</v>
      </c>
      <c r="M542" s="151" t="s">
        <v>11628</v>
      </c>
    </row>
    <row r="543" spans="1:13" s="22" customFormat="1" outlineLevel="1" x14ac:dyDescent="0.25">
      <c r="A543" s="161" t="s">
        <v>10700</v>
      </c>
      <c r="B543" s="33">
        <f t="shared" si="25"/>
        <v>535</v>
      </c>
      <c r="C543" s="31" t="s">
        <v>10699</v>
      </c>
      <c r="D543" s="162" t="s">
        <v>10700</v>
      </c>
      <c r="E543" s="31" t="s">
        <v>15441</v>
      </c>
      <c r="F543" s="163">
        <v>1</v>
      </c>
      <c r="G543" s="50" t="s">
        <v>15877</v>
      </c>
      <c r="H543" s="174">
        <v>1</v>
      </c>
      <c r="I543" s="32">
        <f>3698.66/2</f>
        <v>1849.33</v>
      </c>
      <c r="J543" s="32">
        <f t="shared" si="23"/>
        <v>0.5</v>
      </c>
      <c r="K543" s="32">
        <f>1/2</f>
        <v>0.5</v>
      </c>
      <c r="L543" s="31" t="s">
        <v>11639</v>
      </c>
      <c r="M543" s="151" t="s">
        <v>11628</v>
      </c>
    </row>
    <row r="544" spans="1:13" s="22" customFormat="1" outlineLevel="1" x14ac:dyDescent="0.25">
      <c r="A544" s="161" t="s">
        <v>15447</v>
      </c>
      <c r="B544" s="33">
        <f t="shared" si="25"/>
        <v>536</v>
      </c>
      <c r="C544" s="31" t="s">
        <v>15448</v>
      </c>
      <c r="D544" s="162" t="s">
        <v>15447</v>
      </c>
      <c r="E544" s="31" t="s">
        <v>15441</v>
      </c>
      <c r="F544" s="163">
        <v>1</v>
      </c>
      <c r="G544" s="50" t="s">
        <v>15877</v>
      </c>
      <c r="H544" s="174">
        <v>1</v>
      </c>
      <c r="I544" s="25"/>
      <c r="J544" s="25">
        <f t="shared" si="23"/>
        <v>1000</v>
      </c>
      <c r="K544" s="25">
        <v>1000</v>
      </c>
      <c r="L544" s="31" t="s">
        <v>11639</v>
      </c>
      <c r="M544" s="151" t="s">
        <v>11628</v>
      </c>
    </row>
    <row r="545" spans="1:13" s="22" customFormat="1" outlineLevel="1" x14ac:dyDescent="0.25">
      <c r="A545" s="161" t="s">
        <v>15410</v>
      </c>
      <c r="B545" s="33">
        <f t="shared" si="25"/>
        <v>537</v>
      </c>
      <c r="C545" s="31" t="s">
        <v>15449</v>
      </c>
      <c r="D545" s="162" t="s">
        <v>15410</v>
      </c>
      <c r="E545" s="31" t="s">
        <v>15441</v>
      </c>
      <c r="F545" s="163">
        <v>1</v>
      </c>
      <c r="G545" s="50" t="s">
        <v>15877</v>
      </c>
      <c r="H545" s="174">
        <v>1</v>
      </c>
      <c r="I545" s="25"/>
      <c r="J545" s="25">
        <f t="shared" si="23"/>
        <v>4500</v>
      </c>
      <c r="K545" s="25">
        <v>4500</v>
      </c>
      <c r="L545" s="31" t="s">
        <v>11639</v>
      </c>
      <c r="M545" s="151" t="s">
        <v>11628</v>
      </c>
    </row>
    <row r="546" spans="1:13" s="22" customFormat="1" outlineLevel="1" x14ac:dyDescent="0.25">
      <c r="A546" s="161" t="s">
        <v>15450</v>
      </c>
      <c r="B546" s="33">
        <f t="shared" si="25"/>
        <v>538</v>
      </c>
      <c r="C546" s="31" t="s">
        <v>15451</v>
      </c>
      <c r="D546" s="162" t="s">
        <v>15450</v>
      </c>
      <c r="E546" s="31" t="s">
        <v>15441</v>
      </c>
      <c r="F546" s="163">
        <v>2</v>
      </c>
      <c r="G546" s="50" t="s">
        <v>15877</v>
      </c>
      <c r="H546" s="174">
        <v>2</v>
      </c>
      <c r="I546" s="25"/>
      <c r="J546" s="25">
        <f t="shared" si="23"/>
        <v>4000</v>
      </c>
      <c r="K546" s="25">
        <v>8000</v>
      </c>
      <c r="L546" s="31" t="s">
        <v>11639</v>
      </c>
      <c r="M546" s="151" t="s">
        <v>11628</v>
      </c>
    </row>
    <row r="547" spans="1:13" s="22" customFormat="1" outlineLevel="1" x14ac:dyDescent="0.25">
      <c r="A547" s="161" t="s">
        <v>15452</v>
      </c>
      <c r="B547" s="33">
        <f t="shared" si="25"/>
        <v>539</v>
      </c>
      <c r="C547" s="31" t="s">
        <v>15453</v>
      </c>
      <c r="D547" s="162" t="s">
        <v>15452</v>
      </c>
      <c r="E547" s="31" t="s">
        <v>15441</v>
      </c>
      <c r="F547" s="163">
        <v>1</v>
      </c>
      <c r="G547" s="50" t="s">
        <v>15877</v>
      </c>
      <c r="H547" s="174">
        <v>1</v>
      </c>
      <c r="I547" s="32">
        <v>12000</v>
      </c>
      <c r="J547" s="32">
        <f t="shared" si="23"/>
        <v>5905.82</v>
      </c>
      <c r="K547" s="32">
        <v>5905.82</v>
      </c>
      <c r="L547" s="31" t="s">
        <v>11639</v>
      </c>
      <c r="M547" s="151" t="s">
        <v>11628</v>
      </c>
    </row>
    <row r="548" spans="1:13" s="22" customFormat="1" ht="25.5" outlineLevel="1" x14ac:dyDescent="0.25">
      <c r="A548" s="161" t="s">
        <v>15454</v>
      </c>
      <c r="B548" s="33">
        <f t="shared" si="25"/>
        <v>540</v>
      </c>
      <c r="C548" s="24" t="s">
        <v>15677</v>
      </c>
      <c r="D548" s="162" t="s">
        <v>15454</v>
      </c>
      <c r="E548" s="31" t="s">
        <v>15441</v>
      </c>
      <c r="F548" s="163">
        <v>1</v>
      </c>
      <c r="G548" s="50" t="s">
        <v>15877</v>
      </c>
      <c r="H548" s="174">
        <v>1</v>
      </c>
      <c r="I548" s="25">
        <v>850</v>
      </c>
      <c r="J548" s="25">
        <f t="shared" si="23"/>
        <v>418.33</v>
      </c>
      <c r="K548" s="25">
        <v>418.33</v>
      </c>
      <c r="L548" s="31" t="s">
        <v>11639</v>
      </c>
      <c r="M548" s="151" t="s">
        <v>11628</v>
      </c>
    </row>
    <row r="549" spans="1:13" s="18" customFormat="1" x14ac:dyDescent="0.25">
      <c r="A549" s="164"/>
      <c r="B549" s="33"/>
      <c r="C549" s="165" t="s">
        <v>15722</v>
      </c>
      <c r="D549" s="166"/>
      <c r="E549" s="165"/>
      <c r="F549" s="167">
        <f>SUM(F539:F548)</f>
        <v>11</v>
      </c>
      <c r="G549" s="166"/>
      <c r="H549" s="175">
        <f>SUM(H539:H548)</f>
        <v>11</v>
      </c>
      <c r="I549" s="168">
        <f t="shared" ref="I549:K549" si="26">SUM(I539:I548)</f>
        <v>14699.33</v>
      </c>
      <c r="J549" s="168"/>
      <c r="K549" s="168">
        <f t="shared" si="26"/>
        <v>32788.65</v>
      </c>
      <c r="L549" s="165"/>
      <c r="M549" s="165"/>
    </row>
    <row r="550" spans="1:13" s="22" customFormat="1" outlineLevel="1" x14ac:dyDescent="0.25">
      <c r="A550" s="161" t="s">
        <v>15455</v>
      </c>
      <c r="B550" s="33">
        <f>B548+1</f>
        <v>541</v>
      </c>
      <c r="C550" s="31" t="s">
        <v>15456</v>
      </c>
      <c r="D550" s="162" t="s">
        <v>15455</v>
      </c>
      <c r="E550" s="31" t="s">
        <v>15457</v>
      </c>
      <c r="F550" s="163">
        <v>1</v>
      </c>
      <c r="G550" s="50" t="s">
        <v>15877</v>
      </c>
      <c r="H550" s="174">
        <v>1</v>
      </c>
      <c r="I550" s="25"/>
      <c r="J550" s="25">
        <f t="shared" si="23"/>
        <v>500</v>
      </c>
      <c r="K550" s="25">
        <v>500</v>
      </c>
      <c r="L550" s="31" t="s">
        <v>11639</v>
      </c>
      <c r="M550" s="151" t="s">
        <v>11628</v>
      </c>
    </row>
    <row r="551" spans="1:13" s="22" customFormat="1" outlineLevel="1" x14ac:dyDescent="0.25">
      <c r="A551" s="161" t="s">
        <v>15458</v>
      </c>
      <c r="B551" s="33">
        <f t="shared" ref="B551:B554" si="27">B550+1</f>
        <v>542</v>
      </c>
      <c r="C551" s="31" t="s">
        <v>15459</v>
      </c>
      <c r="D551" s="162" t="s">
        <v>15458</v>
      </c>
      <c r="E551" s="31" t="s">
        <v>15457</v>
      </c>
      <c r="F551" s="163">
        <v>1</v>
      </c>
      <c r="G551" s="50" t="s">
        <v>15877</v>
      </c>
      <c r="H551" s="174">
        <v>1</v>
      </c>
      <c r="I551" s="25"/>
      <c r="J551" s="25">
        <f t="shared" si="23"/>
        <v>200</v>
      </c>
      <c r="K551" s="25">
        <v>200</v>
      </c>
      <c r="L551" s="31" t="s">
        <v>11639</v>
      </c>
      <c r="M551" s="151" t="s">
        <v>11628</v>
      </c>
    </row>
    <row r="552" spans="1:13" s="22" customFormat="1" outlineLevel="1" x14ac:dyDescent="0.25">
      <c r="A552" s="161" t="s">
        <v>15460</v>
      </c>
      <c r="B552" s="33">
        <f t="shared" si="27"/>
        <v>543</v>
      </c>
      <c r="C552" s="31" t="s">
        <v>15461</v>
      </c>
      <c r="D552" s="162" t="s">
        <v>15460</v>
      </c>
      <c r="E552" s="31" t="s">
        <v>15457</v>
      </c>
      <c r="F552" s="163">
        <v>1</v>
      </c>
      <c r="G552" s="50" t="s">
        <v>15877</v>
      </c>
      <c r="H552" s="174">
        <v>1</v>
      </c>
      <c r="I552" s="25"/>
      <c r="J552" s="25">
        <f t="shared" si="23"/>
        <v>1900</v>
      </c>
      <c r="K552" s="25">
        <v>1900</v>
      </c>
      <c r="L552" s="31" t="s">
        <v>11639</v>
      </c>
      <c r="M552" s="151" t="s">
        <v>11628</v>
      </c>
    </row>
    <row r="553" spans="1:13" s="22" customFormat="1" ht="25.5" outlineLevel="1" x14ac:dyDescent="0.25">
      <c r="A553" s="161" t="s">
        <v>15462</v>
      </c>
      <c r="B553" s="33">
        <f t="shared" si="27"/>
        <v>544</v>
      </c>
      <c r="C553" s="24" t="s">
        <v>15678</v>
      </c>
      <c r="D553" s="162" t="s">
        <v>15462</v>
      </c>
      <c r="E553" s="31" t="s">
        <v>15457</v>
      </c>
      <c r="F553" s="163">
        <v>1</v>
      </c>
      <c r="G553" s="50" t="s">
        <v>15877</v>
      </c>
      <c r="H553" s="174">
        <v>1</v>
      </c>
      <c r="I553" s="32">
        <v>8747</v>
      </c>
      <c r="J553" s="32">
        <f t="shared" si="23"/>
        <v>2582.91</v>
      </c>
      <c r="K553" s="32">
        <v>2582.91</v>
      </c>
      <c r="L553" s="31" t="s">
        <v>11639</v>
      </c>
      <c r="M553" s="151" t="s">
        <v>11628</v>
      </c>
    </row>
    <row r="554" spans="1:13" s="22" customFormat="1" outlineLevel="1" x14ac:dyDescent="0.25">
      <c r="A554" s="161" t="s">
        <v>15463</v>
      </c>
      <c r="B554" s="33">
        <f t="shared" si="27"/>
        <v>545</v>
      </c>
      <c r="C554" s="31" t="s">
        <v>15464</v>
      </c>
      <c r="D554" s="162" t="s">
        <v>15463</v>
      </c>
      <c r="E554" s="31" t="s">
        <v>15457</v>
      </c>
      <c r="F554" s="163">
        <v>1</v>
      </c>
      <c r="G554" s="50" t="s">
        <v>15877</v>
      </c>
      <c r="H554" s="174">
        <v>1</v>
      </c>
      <c r="I554" s="25">
        <v>440</v>
      </c>
      <c r="J554" s="25">
        <f t="shared" si="23"/>
        <v>216.55</v>
      </c>
      <c r="K554" s="25">
        <v>216.55</v>
      </c>
      <c r="L554" s="31" t="s">
        <v>11639</v>
      </c>
      <c r="M554" s="151" t="s">
        <v>11628</v>
      </c>
    </row>
    <row r="555" spans="1:13" s="18" customFormat="1" x14ac:dyDescent="0.25">
      <c r="A555" s="164"/>
      <c r="B555" s="33"/>
      <c r="C555" s="165" t="s">
        <v>15722</v>
      </c>
      <c r="D555" s="166"/>
      <c r="E555" s="165"/>
      <c r="F555" s="168">
        <f>SUM(F550:F554)</f>
        <v>5</v>
      </c>
      <c r="G555" s="166"/>
      <c r="H555" s="175">
        <f>SUM(H550:H554)</f>
        <v>5</v>
      </c>
      <c r="I555" s="168">
        <f t="shared" ref="I555:K555" si="28">SUM(I550:I554)</f>
        <v>9187</v>
      </c>
      <c r="J555" s="168"/>
      <c r="K555" s="168">
        <f t="shared" si="28"/>
        <v>5399.46</v>
      </c>
      <c r="L555" s="165"/>
      <c r="M555" s="165"/>
    </row>
    <row r="556" spans="1:13" s="22" customFormat="1" outlineLevel="1" x14ac:dyDescent="0.25">
      <c r="A556" s="161" t="s">
        <v>15465</v>
      </c>
      <c r="B556" s="33">
        <f>B554+1</f>
        <v>546</v>
      </c>
      <c r="C556" s="24" t="s">
        <v>15679</v>
      </c>
      <c r="D556" s="162" t="s">
        <v>15465</v>
      </c>
      <c r="E556" s="31" t="s">
        <v>15466</v>
      </c>
      <c r="F556" s="163">
        <v>1</v>
      </c>
      <c r="G556" s="50" t="s">
        <v>15877</v>
      </c>
      <c r="H556" s="174">
        <v>1</v>
      </c>
      <c r="I556" s="25">
        <v>550</v>
      </c>
      <c r="J556" s="25">
        <f t="shared" si="23"/>
        <v>1</v>
      </c>
      <c r="K556" s="25">
        <v>1</v>
      </c>
      <c r="L556" s="31" t="s">
        <v>11639</v>
      </c>
      <c r="M556" s="151" t="s">
        <v>11628</v>
      </c>
    </row>
    <row r="557" spans="1:13" s="22" customFormat="1" outlineLevel="1" x14ac:dyDescent="0.25">
      <c r="A557" s="161" t="s">
        <v>15467</v>
      </c>
      <c r="B557" s="33">
        <f t="shared" ref="B557:B587" si="29">B556+1</f>
        <v>547</v>
      </c>
      <c r="C557" s="31" t="s">
        <v>15468</v>
      </c>
      <c r="D557" s="162" t="s">
        <v>15467</v>
      </c>
      <c r="E557" s="31" t="s">
        <v>15466</v>
      </c>
      <c r="F557" s="163">
        <v>1</v>
      </c>
      <c r="G557" s="50" t="s">
        <v>15877</v>
      </c>
      <c r="H557" s="174">
        <v>1</v>
      </c>
      <c r="I557" s="32">
        <v>4278</v>
      </c>
      <c r="J557" s="32">
        <f t="shared" si="23"/>
        <v>1263.26</v>
      </c>
      <c r="K557" s="32">
        <v>1263.26</v>
      </c>
      <c r="L557" s="31" t="s">
        <v>11639</v>
      </c>
      <c r="M557" s="151" t="s">
        <v>11628</v>
      </c>
    </row>
    <row r="558" spans="1:13" s="22" customFormat="1" ht="38.25" outlineLevel="1" x14ac:dyDescent="0.25">
      <c r="A558" s="161" t="s">
        <v>15469</v>
      </c>
      <c r="B558" s="33">
        <f t="shared" si="29"/>
        <v>548</v>
      </c>
      <c r="C558" s="24" t="s">
        <v>15680</v>
      </c>
      <c r="D558" s="162" t="s">
        <v>15469</v>
      </c>
      <c r="E558" s="31" t="s">
        <v>15466</v>
      </c>
      <c r="F558" s="163">
        <v>5</v>
      </c>
      <c r="G558" s="50" t="s">
        <v>15877</v>
      </c>
      <c r="H558" s="174">
        <v>5</v>
      </c>
      <c r="I558" s="32">
        <v>43500</v>
      </c>
      <c r="J558" s="32">
        <f t="shared" si="23"/>
        <v>2569.0340000000001</v>
      </c>
      <c r="K558" s="32">
        <v>12845.17</v>
      </c>
      <c r="L558" s="31" t="s">
        <v>11639</v>
      </c>
      <c r="M558" s="151" t="s">
        <v>11628</v>
      </c>
    </row>
    <row r="559" spans="1:13" s="22" customFormat="1" ht="25.5" outlineLevel="1" x14ac:dyDescent="0.25">
      <c r="A559" s="161" t="s">
        <v>15470</v>
      </c>
      <c r="B559" s="33">
        <f t="shared" si="29"/>
        <v>549</v>
      </c>
      <c r="C559" s="24" t="s">
        <v>15681</v>
      </c>
      <c r="D559" s="162" t="s">
        <v>15470</v>
      </c>
      <c r="E559" s="31" t="s">
        <v>15466</v>
      </c>
      <c r="F559" s="163">
        <v>1</v>
      </c>
      <c r="G559" s="50" t="s">
        <v>15877</v>
      </c>
      <c r="H559" s="174">
        <v>1</v>
      </c>
      <c r="I559" s="32">
        <v>2647</v>
      </c>
      <c r="J559" s="32">
        <f t="shared" si="23"/>
        <v>781.64</v>
      </c>
      <c r="K559" s="32">
        <v>781.64</v>
      </c>
      <c r="L559" s="31" t="s">
        <v>11639</v>
      </c>
      <c r="M559" s="151" t="s">
        <v>11628</v>
      </c>
    </row>
    <row r="560" spans="1:13" s="22" customFormat="1" outlineLevel="1" x14ac:dyDescent="0.25">
      <c r="A560" s="161" t="s">
        <v>15471</v>
      </c>
      <c r="B560" s="33">
        <f t="shared" si="29"/>
        <v>550</v>
      </c>
      <c r="C560" s="31" t="s">
        <v>15472</v>
      </c>
      <c r="D560" s="162" t="s">
        <v>15471</v>
      </c>
      <c r="E560" s="31" t="s">
        <v>15466</v>
      </c>
      <c r="F560" s="163">
        <v>1</v>
      </c>
      <c r="G560" s="50" t="s">
        <v>15877</v>
      </c>
      <c r="H560" s="174">
        <v>1</v>
      </c>
      <c r="I560" s="25">
        <v>278</v>
      </c>
      <c r="J560" s="25">
        <f t="shared" si="23"/>
        <v>136.82</v>
      </c>
      <c r="K560" s="25">
        <v>136.82</v>
      </c>
      <c r="L560" s="31" t="s">
        <v>11639</v>
      </c>
      <c r="M560" s="151" t="s">
        <v>11628</v>
      </c>
    </row>
    <row r="561" spans="1:13" s="22" customFormat="1" ht="25.5" outlineLevel="1" x14ac:dyDescent="0.25">
      <c r="A561" s="161" t="s">
        <v>15473</v>
      </c>
      <c r="B561" s="33">
        <f t="shared" si="29"/>
        <v>551</v>
      </c>
      <c r="C561" s="24" t="s">
        <v>15682</v>
      </c>
      <c r="D561" s="162" t="s">
        <v>15473</v>
      </c>
      <c r="E561" s="31" t="s">
        <v>15466</v>
      </c>
      <c r="F561" s="163">
        <v>1</v>
      </c>
      <c r="G561" s="50" t="s">
        <v>15877</v>
      </c>
      <c r="H561" s="174">
        <v>1</v>
      </c>
      <c r="I561" s="32">
        <v>29990</v>
      </c>
      <c r="J561" s="32">
        <f t="shared" si="23"/>
        <v>8855.7800000000007</v>
      </c>
      <c r="K561" s="32">
        <v>8855.7800000000007</v>
      </c>
      <c r="L561" s="31" t="s">
        <v>11639</v>
      </c>
      <c r="M561" s="151" t="s">
        <v>11628</v>
      </c>
    </row>
    <row r="562" spans="1:13" s="22" customFormat="1" ht="25.5" outlineLevel="1" x14ac:dyDescent="0.25">
      <c r="A562" s="161" t="s">
        <v>15474</v>
      </c>
      <c r="B562" s="33">
        <f t="shared" si="29"/>
        <v>552</v>
      </c>
      <c r="C562" s="24" t="s">
        <v>15683</v>
      </c>
      <c r="D562" s="162" t="s">
        <v>15474</v>
      </c>
      <c r="E562" s="31" t="s">
        <v>15466</v>
      </c>
      <c r="F562" s="163">
        <v>3</v>
      </c>
      <c r="G562" s="50" t="s">
        <v>15877</v>
      </c>
      <c r="H562" s="174">
        <v>3</v>
      </c>
      <c r="I562" s="25">
        <v>303</v>
      </c>
      <c r="J562" s="25">
        <f t="shared" si="23"/>
        <v>29.823333333333334</v>
      </c>
      <c r="K562" s="25">
        <v>89.47</v>
      </c>
      <c r="L562" s="31" t="s">
        <v>11639</v>
      </c>
      <c r="M562" s="151" t="s">
        <v>11628</v>
      </c>
    </row>
    <row r="563" spans="1:13" s="22" customFormat="1" outlineLevel="1" x14ac:dyDescent="0.25">
      <c r="A563" s="161" t="s">
        <v>15475</v>
      </c>
      <c r="B563" s="33">
        <f t="shared" si="29"/>
        <v>553</v>
      </c>
      <c r="C563" s="31" t="s">
        <v>15476</v>
      </c>
      <c r="D563" s="162" t="s">
        <v>15475</v>
      </c>
      <c r="E563" s="31" t="s">
        <v>15466</v>
      </c>
      <c r="F563" s="163">
        <v>3</v>
      </c>
      <c r="G563" s="50" t="s">
        <v>15877</v>
      </c>
      <c r="H563" s="174">
        <v>3</v>
      </c>
      <c r="I563" s="32">
        <v>4560</v>
      </c>
      <c r="J563" s="32">
        <f t="shared" si="23"/>
        <v>448.84333333333331</v>
      </c>
      <c r="K563" s="32">
        <v>1346.53</v>
      </c>
      <c r="L563" s="31" t="s">
        <v>11639</v>
      </c>
      <c r="M563" s="151" t="s">
        <v>11628</v>
      </c>
    </row>
    <row r="564" spans="1:13" s="22" customFormat="1" outlineLevel="1" x14ac:dyDescent="0.25">
      <c r="A564" s="161" t="s">
        <v>15477</v>
      </c>
      <c r="B564" s="33">
        <f t="shared" si="29"/>
        <v>554</v>
      </c>
      <c r="C564" s="24" t="s">
        <v>15684</v>
      </c>
      <c r="D564" s="162" t="s">
        <v>15477</v>
      </c>
      <c r="E564" s="31" t="s">
        <v>15466</v>
      </c>
      <c r="F564" s="163">
        <v>1</v>
      </c>
      <c r="G564" s="50" t="s">
        <v>15877</v>
      </c>
      <c r="H564" s="174">
        <v>1</v>
      </c>
      <c r="I564" s="25">
        <v>438.5</v>
      </c>
      <c r="J564" s="25">
        <f t="shared" si="23"/>
        <v>129.49</v>
      </c>
      <c r="K564" s="25">
        <v>129.49</v>
      </c>
      <c r="L564" s="31" t="s">
        <v>11639</v>
      </c>
      <c r="M564" s="151" t="s">
        <v>11628</v>
      </c>
    </row>
    <row r="565" spans="1:13" s="22" customFormat="1" ht="38.25" outlineLevel="1" x14ac:dyDescent="0.25">
      <c r="A565" s="161" t="s">
        <v>15478</v>
      </c>
      <c r="B565" s="33">
        <f t="shared" si="29"/>
        <v>555</v>
      </c>
      <c r="C565" s="24" t="s">
        <v>15685</v>
      </c>
      <c r="D565" s="162" t="s">
        <v>15478</v>
      </c>
      <c r="E565" s="31" t="s">
        <v>15466</v>
      </c>
      <c r="F565" s="163">
        <v>2</v>
      </c>
      <c r="G565" s="50" t="s">
        <v>15877</v>
      </c>
      <c r="H565" s="174">
        <v>2</v>
      </c>
      <c r="I565" s="32">
        <v>7740</v>
      </c>
      <c r="J565" s="32">
        <f t="shared" si="23"/>
        <v>1142.7750000000001</v>
      </c>
      <c r="K565" s="32">
        <v>2285.5500000000002</v>
      </c>
      <c r="L565" s="31" t="s">
        <v>11639</v>
      </c>
      <c r="M565" s="151" t="s">
        <v>11628</v>
      </c>
    </row>
    <row r="566" spans="1:13" s="22" customFormat="1" ht="25.5" outlineLevel="1" x14ac:dyDescent="0.25">
      <c r="A566" s="161" t="s">
        <v>15479</v>
      </c>
      <c r="B566" s="33">
        <f t="shared" si="29"/>
        <v>556</v>
      </c>
      <c r="C566" s="24" t="s">
        <v>15686</v>
      </c>
      <c r="D566" s="162" t="s">
        <v>15479</v>
      </c>
      <c r="E566" s="31" t="s">
        <v>15466</v>
      </c>
      <c r="F566" s="163">
        <v>3</v>
      </c>
      <c r="G566" s="50" t="s">
        <v>15877</v>
      </c>
      <c r="H566" s="174">
        <v>3</v>
      </c>
      <c r="I566" s="32">
        <v>1811.7</v>
      </c>
      <c r="J566" s="32">
        <f t="shared" si="23"/>
        <v>178.32666666666668</v>
      </c>
      <c r="K566" s="32">
        <v>534.98</v>
      </c>
      <c r="L566" s="31" t="s">
        <v>11639</v>
      </c>
      <c r="M566" s="151" t="s">
        <v>11628</v>
      </c>
    </row>
    <row r="567" spans="1:13" s="22" customFormat="1" ht="25.5" outlineLevel="1" x14ac:dyDescent="0.25">
      <c r="A567" s="161" t="s">
        <v>15480</v>
      </c>
      <c r="B567" s="33">
        <f t="shared" si="29"/>
        <v>557</v>
      </c>
      <c r="C567" s="24" t="s">
        <v>15687</v>
      </c>
      <c r="D567" s="162" t="s">
        <v>15480</v>
      </c>
      <c r="E567" s="31" t="s">
        <v>15466</v>
      </c>
      <c r="F567" s="163">
        <v>3</v>
      </c>
      <c r="G567" s="50" t="s">
        <v>15877</v>
      </c>
      <c r="H567" s="174">
        <v>3</v>
      </c>
      <c r="I567" s="32">
        <v>1388.97</v>
      </c>
      <c r="J567" s="32">
        <f t="shared" si="23"/>
        <v>136.71666666666667</v>
      </c>
      <c r="K567" s="32">
        <v>410.15</v>
      </c>
      <c r="L567" s="31" t="s">
        <v>11639</v>
      </c>
      <c r="M567" s="151" t="s">
        <v>11628</v>
      </c>
    </row>
    <row r="568" spans="1:13" s="22" customFormat="1" ht="25.5" outlineLevel="1" x14ac:dyDescent="0.25">
      <c r="A568" s="161" t="s">
        <v>15481</v>
      </c>
      <c r="B568" s="33">
        <f t="shared" si="29"/>
        <v>558</v>
      </c>
      <c r="C568" s="31" t="s">
        <v>15482</v>
      </c>
      <c r="D568" s="162" t="s">
        <v>15481</v>
      </c>
      <c r="E568" s="31" t="s">
        <v>15466</v>
      </c>
      <c r="F568" s="163">
        <v>1</v>
      </c>
      <c r="G568" s="50" t="s">
        <v>15878</v>
      </c>
      <c r="H568" s="174">
        <v>1</v>
      </c>
      <c r="I568" s="32">
        <v>11500</v>
      </c>
      <c r="J568" s="32">
        <f t="shared" si="23"/>
        <v>3395.85</v>
      </c>
      <c r="K568" s="32">
        <v>3395.85</v>
      </c>
      <c r="L568" s="31" t="s">
        <v>11639</v>
      </c>
      <c r="M568" s="151" t="s">
        <v>11628</v>
      </c>
    </row>
    <row r="569" spans="1:13" s="22" customFormat="1" outlineLevel="1" x14ac:dyDescent="0.25">
      <c r="A569" s="161" t="s">
        <v>15483</v>
      </c>
      <c r="B569" s="33">
        <f t="shared" si="29"/>
        <v>559</v>
      </c>
      <c r="C569" s="31" t="s">
        <v>23</v>
      </c>
      <c r="D569" s="162" t="s">
        <v>15483</v>
      </c>
      <c r="E569" s="31" t="s">
        <v>15466</v>
      </c>
      <c r="F569" s="163">
        <v>1</v>
      </c>
      <c r="G569" s="50" t="s">
        <v>15877</v>
      </c>
      <c r="H569" s="174">
        <v>1</v>
      </c>
      <c r="I569" s="32">
        <v>3670.8</v>
      </c>
      <c r="J569" s="32">
        <f t="shared" si="23"/>
        <v>1083.95</v>
      </c>
      <c r="K569" s="32">
        <v>1083.95</v>
      </c>
      <c r="L569" s="31" t="s">
        <v>11639</v>
      </c>
      <c r="M569" s="151" t="s">
        <v>11628</v>
      </c>
    </row>
    <row r="570" spans="1:13" s="22" customFormat="1" ht="25.5" outlineLevel="1" x14ac:dyDescent="0.25">
      <c r="A570" s="161" t="s">
        <v>15484</v>
      </c>
      <c r="B570" s="33">
        <f t="shared" si="29"/>
        <v>560</v>
      </c>
      <c r="C570" s="24" t="s">
        <v>15688</v>
      </c>
      <c r="D570" s="162" t="s">
        <v>15484</v>
      </c>
      <c r="E570" s="31" t="s">
        <v>15466</v>
      </c>
      <c r="F570" s="163">
        <v>1</v>
      </c>
      <c r="G570" s="50" t="s">
        <v>15877</v>
      </c>
      <c r="H570" s="174">
        <v>1</v>
      </c>
      <c r="I570" s="32">
        <v>2507</v>
      </c>
      <c r="J570" s="32">
        <f t="shared" si="23"/>
        <v>740.29</v>
      </c>
      <c r="K570" s="32">
        <v>740.29</v>
      </c>
      <c r="L570" s="31" t="s">
        <v>11639</v>
      </c>
      <c r="M570" s="151" t="s">
        <v>11628</v>
      </c>
    </row>
    <row r="571" spans="1:13" s="22" customFormat="1" ht="51" outlineLevel="1" x14ac:dyDescent="0.25">
      <c r="A571" s="161" t="s">
        <v>15485</v>
      </c>
      <c r="B571" s="33">
        <f t="shared" si="29"/>
        <v>561</v>
      </c>
      <c r="C571" s="24" t="s">
        <v>15689</v>
      </c>
      <c r="D571" s="162" t="s">
        <v>15485</v>
      </c>
      <c r="E571" s="31" t="s">
        <v>15466</v>
      </c>
      <c r="F571" s="163">
        <v>1</v>
      </c>
      <c r="G571" s="50" t="s">
        <v>15877</v>
      </c>
      <c r="H571" s="174">
        <v>1</v>
      </c>
      <c r="I571" s="32">
        <v>4966.5</v>
      </c>
      <c r="J571" s="32">
        <f t="shared" si="23"/>
        <v>1466.56</v>
      </c>
      <c r="K571" s="32">
        <v>1466.56</v>
      </c>
      <c r="L571" s="31" t="s">
        <v>11639</v>
      </c>
      <c r="M571" s="151" t="s">
        <v>11628</v>
      </c>
    </row>
    <row r="572" spans="1:13" s="22" customFormat="1" outlineLevel="1" x14ac:dyDescent="0.25">
      <c r="A572" s="161" t="s">
        <v>15486</v>
      </c>
      <c r="B572" s="33">
        <f t="shared" si="29"/>
        <v>562</v>
      </c>
      <c r="C572" s="31" t="s">
        <v>15487</v>
      </c>
      <c r="D572" s="162" t="s">
        <v>15486</v>
      </c>
      <c r="E572" s="31" t="s">
        <v>15466</v>
      </c>
      <c r="F572" s="163">
        <v>2</v>
      </c>
      <c r="G572" s="50" t="s">
        <v>15877</v>
      </c>
      <c r="H572" s="174">
        <v>2</v>
      </c>
      <c r="I572" s="32">
        <v>1998</v>
      </c>
      <c r="J572" s="32">
        <f t="shared" si="23"/>
        <v>294.995</v>
      </c>
      <c r="K572" s="32">
        <v>589.99</v>
      </c>
      <c r="L572" s="31" t="s">
        <v>11639</v>
      </c>
      <c r="M572" s="151" t="s">
        <v>11628</v>
      </c>
    </row>
    <row r="573" spans="1:13" s="22" customFormat="1" ht="25.5" outlineLevel="1" x14ac:dyDescent="0.25">
      <c r="A573" s="161" t="s">
        <v>15488</v>
      </c>
      <c r="B573" s="33">
        <f t="shared" si="29"/>
        <v>563</v>
      </c>
      <c r="C573" s="31" t="s">
        <v>15489</v>
      </c>
      <c r="D573" s="162" t="s">
        <v>15488</v>
      </c>
      <c r="E573" s="31" t="s">
        <v>15466</v>
      </c>
      <c r="F573" s="163">
        <v>1</v>
      </c>
      <c r="G573" s="50" t="s">
        <v>15877</v>
      </c>
      <c r="H573" s="174">
        <v>1</v>
      </c>
      <c r="I573" s="25">
        <v>620</v>
      </c>
      <c r="J573" s="25">
        <f t="shared" si="23"/>
        <v>183.08</v>
      </c>
      <c r="K573" s="25">
        <v>183.08</v>
      </c>
      <c r="L573" s="31" t="s">
        <v>11639</v>
      </c>
      <c r="M573" s="151" t="s">
        <v>11628</v>
      </c>
    </row>
    <row r="574" spans="1:13" s="22" customFormat="1" ht="38.25" outlineLevel="1" x14ac:dyDescent="0.25">
      <c r="A574" s="161" t="s">
        <v>15490</v>
      </c>
      <c r="B574" s="33">
        <f t="shared" si="29"/>
        <v>564</v>
      </c>
      <c r="C574" s="24" t="s">
        <v>15690</v>
      </c>
      <c r="D574" s="162" t="s">
        <v>15490</v>
      </c>
      <c r="E574" s="31" t="s">
        <v>15466</v>
      </c>
      <c r="F574" s="163">
        <v>1</v>
      </c>
      <c r="G574" s="50" t="s">
        <v>15877</v>
      </c>
      <c r="H574" s="174">
        <v>1</v>
      </c>
      <c r="I574" s="32">
        <v>3828</v>
      </c>
      <c r="J574" s="32">
        <f t="shared" si="23"/>
        <v>1130.3699999999999</v>
      </c>
      <c r="K574" s="32">
        <v>1130.3699999999999</v>
      </c>
      <c r="L574" s="31" t="s">
        <v>11639</v>
      </c>
      <c r="M574" s="151" t="s">
        <v>11628</v>
      </c>
    </row>
    <row r="575" spans="1:13" s="22" customFormat="1" ht="25.5" outlineLevel="1" x14ac:dyDescent="0.25">
      <c r="A575" s="161" t="s">
        <v>15491</v>
      </c>
      <c r="B575" s="33">
        <f t="shared" si="29"/>
        <v>565</v>
      </c>
      <c r="C575" s="24" t="s">
        <v>15691</v>
      </c>
      <c r="D575" s="162" t="s">
        <v>15491</v>
      </c>
      <c r="E575" s="31" t="s">
        <v>15466</v>
      </c>
      <c r="F575" s="163">
        <v>1</v>
      </c>
      <c r="G575" s="50" t="s">
        <v>15877</v>
      </c>
      <c r="H575" s="174">
        <v>1</v>
      </c>
      <c r="I575" s="32">
        <v>28000</v>
      </c>
      <c r="J575" s="32">
        <f t="shared" si="23"/>
        <v>8268.15</v>
      </c>
      <c r="K575" s="32">
        <v>8268.15</v>
      </c>
      <c r="L575" s="31" t="s">
        <v>11639</v>
      </c>
      <c r="M575" s="151" t="s">
        <v>11628</v>
      </c>
    </row>
    <row r="576" spans="1:13" s="22" customFormat="1" outlineLevel="1" x14ac:dyDescent="0.25">
      <c r="A576" s="161" t="s">
        <v>15492</v>
      </c>
      <c r="B576" s="33">
        <f t="shared" si="29"/>
        <v>566</v>
      </c>
      <c r="C576" s="31" t="s">
        <v>15493</v>
      </c>
      <c r="D576" s="162" t="s">
        <v>15492</v>
      </c>
      <c r="E576" s="31" t="s">
        <v>15466</v>
      </c>
      <c r="F576" s="163">
        <v>1</v>
      </c>
      <c r="G576" s="50" t="s">
        <v>15877</v>
      </c>
      <c r="H576" s="174">
        <v>1</v>
      </c>
      <c r="I576" s="32">
        <v>13020</v>
      </c>
      <c r="J576" s="32">
        <f t="shared" si="23"/>
        <v>3844.69</v>
      </c>
      <c r="K576" s="32">
        <v>3844.69</v>
      </c>
      <c r="L576" s="31" t="s">
        <v>11639</v>
      </c>
      <c r="M576" s="151" t="s">
        <v>11628</v>
      </c>
    </row>
    <row r="577" spans="1:13" s="22" customFormat="1" ht="25.5" outlineLevel="1" x14ac:dyDescent="0.25">
      <c r="A577" s="161" t="s">
        <v>15494</v>
      </c>
      <c r="B577" s="33">
        <f t="shared" si="29"/>
        <v>567</v>
      </c>
      <c r="C577" s="24" t="s">
        <v>15692</v>
      </c>
      <c r="D577" s="162" t="s">
        <v>15494</v>
      </c>
      <c r="E577" s="31" t="s">
        <v>15466</v>
      </c>
      <c r="F577" s="163">
        <v>1</v>
      </c>
      <c r="G577" s="50" t="s">
        <v>15877</v>
      </c>
      <c r="H577" s="174">
        <v>1</v>
      </c>
      <c r="I577" s="32">
        <v>2450</v>
      </c>
      <c r="J577" s="32">
        <f t="shared" si="23"/>
        <v>723.46</v>
      </c>
      <c r="K577" s="32">
        <v>723.46</v>
      </c>
      <c r="L577" s="31" t="s">
        <v>11639</v>
      </c>
      <c r="M577" s="151" t="s">
        <v>11628</v>
      </c>
    </row>
    <row r="578" spans="1:13" s="22" customFormat="1" outlineLevel="1" x14ac:dyDescent="0.25">
      <c r="A578" s="161" t="s">
        <v>15495</v>
      </c>
      <c r="B578" s="33">
        <f t="shared" si="29"/>
        <v>568</v>
      </c>
      <c r="C578" s="31" t="s">
        <v>15496</v>
      </c>
      <c r="D578" s="162" t="s">
        <v>15495</v>
      </c>
      <c r="E578" s="31" t="s">
        <v>15466</v>
      </c>
      <c r="F578" s="163">
        <v>1</v>
      </c>
      <c r="G578" s="50" t="s">
        <v>15877</v>
      </c>
      <c r="H578" s="174">
        <v>1</v>
      </c>
      <c r="I578" s="32">
        <v>1900</v>
      </c>
      <c r="J578" s="32">
        <f t="shared" si="23"/>
        <v>561.04999999999995</v>
      </c>
      <c r="K578" s="32">
        <v>561.04999999999995</v>
      </c>
      <c r="L578" s="31" t="s">
        <v>11639</v>
      </c>
      <c r="M578" s="151" t="s">
        <v>11628</v>
      </c>
    </row>
    <row r="579" spans="1:13" s="22" customFormat="1" outlineLevel="1" x14ac:dyDescent="0.25">
      <c r="A579" s="161" t="s">
        <v>15497</v>
      </c>
      <c r="B579" s="33">
        <f t="shared" si="29"/>
        <v>569</v>
      </c>
      <c r="C579" s="24" t="s">
        <v>15693</v>
      </c>
      <c r="D579" s="162" t="s">
        <v>15497</v>
      </c>
      <c r="E579" s="31" t="s">
        <v>15466</v>
      </c>
      <c r="F579" s="163">
        <v>1</v>
      </c>
      <c r="G579" s="50" t="s">
        <v>15877</v>
      </c>
      <c r="H579" s="174">
        <v>1</v>
      </c>
      <c r="I579" s="32">
        <v>35861.269999999997</v>
      </c>
      <c r="J579" s="32">
        <f t="shared" si="23"/>
        <v>10589.52</v>
      </c>
      <c r="K579" s="32">
        <v>10589.52</v>
      </c>
      <c r="L579" s="31" t="s">
        <v>11639</v>
      </c>
      <c r="M579" s="151" t="s">
        <v>11628</v>
      </c>
    </row>
    <row r="580" spans="1:13" s="22" customFormat="1" outlineLevel="1" x14ac:dyDescent="0.25">
      <c r="A580" s="161" t="s">
        <v>15498</v>
      </c>
      <c r="B580" s="33">
        <f t="shared" si="29"/>
        <v>570</v>
      </c>
      <c r="C580" s="31" t="s">
        <v>15499</v>
      </c>
      <c r="D580" s="162" t="s">
        <v>15498</v>
      </c>
      <c r="E580" s="31" t="s">
        <v>15466</v>
      </c>
      <c r="F580" s="163">
        <v>1</v>
      </c>
      <c r="G580" s="50" t="s">
        <v>15877</v>
      </c>
      <c r="H580" s="174">
        <v>1</v>
      </c>
      <c r="I580" s="32">
        <v>9992</v>
      </c>
      <c r="J580" s="32">
        <f t="shared" si="23"/>
        <v>2950.55</v>
      </c>
      <c r="K580" s="32">
        <v>2950.55</v>
      </c>
      <c r="L580" s="31" t="s">
        <v>11639</v>
      </c>
      <c r="M580" s="151" t="s">
        <v>11628</v>
      </c>
    </row>
    <row r="581" spans="1:13" s="22" customFormat="1" outlineLevel="1" x14ac:dyDescent="0.25">
      <c r="A581" s="161" t="s">
        <v>15500</v>
      </c>
      <c r="B581" s="33">
        <f t="shared" si="29"/>
        <v>571</v>
      </c>
      <c r="C581" s="31" t="s">
        <v>15501</v>
      </c>
      <c r="D581" s="162" t="s">
        <v>15500</v>
      </c>
      <c r="E581" s="31" t="s">
        <v>15466</v>
      </c>
      <c r="F581" s="163">
        <v>1</v>
      </c>
      <c r="G581" s="50" t="s">
        <v>15877</v>
      </c>
      <c r="H581" s="174">
        <v>1</v>
      </c>
      <c r="I581" s="32">
        <v>28440</v>
      </c>
      <c r="J581" s="32">
        <f t="shared" si="23"/>
        <v>8398.08</v>
      </c>
      <c r="K581" s="32">
        <v>8398.08</v>
      </c>
      <c r="L581" s="31" t="s">
        <v>11639</v>
      </c>
      <c r="M581" s="151" t="s">
        <v>11628</v>
      </c>
    </row>
    <row r="582" spans="1:13" s="22" customFormat="1" ht="25.5" outlineLevel="1" x14ac:dyDescent="0.25">
      <c r="A582" s="161" t="s">
        <v>15502</v>
      </c>
      <c r="B582" s="33">
        <f t="shared" si="29"/>
        <v>572</v>
      </c>
      <c r="C582" s="24" t="s">
        <v>15694</v>
      </c>
      <c r="D582" s="162" t="s">
        <v>15502</v>
      </c>
      <c r="E582" s="31" t="s">
        <v>15466</v>
      </c>
      <c r="F582" s="163">
        <v>1</v>
      </c>
      <c r="G582" s="50" t="s">
        <v>15877</v>
      </c>
      <c r="H582" s="174">
        <v>1</v>
      </c>
      <c r="I582" s="32">
        <v>32700</v>
      </c>
      <c r="J582" s="32">
        <f t="shared" ref="J582:J644" si="30">K582/H582</f>
        <v>9656.02</v>
      </c>
      <c r="K582" s="32">
        <v>9656.02</v>
      </c>
      <c r="L582" s="31" t="s">
        <v>11639</v>
      </c>
      <c r="M582" s="151" t="s">
        <v>11628</v>
      </c>
    </row>
    <row r="583" spans="1:13" s="22" customFormat="1" ht="25.5" outlineLevel="1" x14ac:dyDescent="0.25">
      <c r="A583" s="161" t="s">
        <v>15503</v>
      </c>
      <c r="B583" s="33">
        <f t="shared" si="29"/>
        <v>573</v>
      </c>
      <c r="C583" s="31" t="s">
        <v>15504</v>
      </c>
      <c r="D583" s="162" t="s">
        <v>15503</v>
      </c>
      <c r="E583" s="31" t="s">
        <v>15466</v>
      </c>
      <c r="F583" s="163">
        <v>1</v>
      </c>
      <c r="G583" s="50" t="s">
        <v>15877</v>
      </c>
      <c r="H583" s="174">
        <v>1</v>
      </c>
      <c r="I583" s="32">
        <v>18143.099999999999</v>
      </c>
      <c r="J583" s="32">
        <f t="shared" si="30"/>
        <v>5357.5</v>
      </c>
      <c r="K583" s="32">
        <v>5357.5</v>
      </c>
      <c r="L583" s="31" t="s">
        <v>11639</v>
      </c>
      <c r="M583" s="151" t="s">
        <v>11628</v>
      </c>
    </row>
    <row r="584" spans="1:13" s="22" customFormat="1" outlineLevel="1" x14ac:dyDescent="0.25">
      <c r="A584" s="161" t="s">
        <v>15505</v>
      </c>
      <c r="B584" s="33">
        <f t="shared" si="29"/>
        <v>574</v>
      </c>
      <c r="C584" s="31" t="s">
        <v>15506</v>
      </c>
      <c r="D584" s="162" t="s">
        <v>15505</v>
      </c>
      <c r="E584" s="31" t="s">
        <v>15466</v>
      </c>
      <c r="F584" s="163">
        <v>1</v>
      </c>
      <c r="G584" s="50" t="s">
        <v>15877</v>
      </c>
      <c r="H584" s="174">
        <v>1</v>
      </c>
      <c r="I584" s="32">
        <v>18143.099999999999</v>
      </c>
      <c r="J584" s="32">
        <f t="shared" si="30"/>
        <v>5357.5</v>
      </c>
      <c r="K584" s="32">
        <v>5357.5</v>
      </c>
      <c r="L584" s="31" t="s">
        <v>11639</v>
      </c>
      <c r="M584" s="151" t="s">
        <v>11628</v>
      </c>
    </row>
    <row r="585" spans="1:13" s="22" customFormat="1" outlineLevel="1" x14ac:dyDescent="0.25">
      <c r="A585" s="161" t="s">
        <v>15507</v>
      </c>
      <c r="B585" s="33">
        <f t="shared" si="29"/>
        <v>575</v>
      </c>
      <c r="C585" s="31" t="s">
        <v>15508</v>
      </c>
      <c r="D585" s="162" t="s">
        <v>15507</v>
      </c>
      <c r="E585" s="31" t="s">
        <v>15466</v>
      </c>
      <c r="F585" s="163">
        <v>1</v>
      </c>
      <c r="G585" s="50" t="s">
        <v>15877</v>
      </c>
      <c r="H585" s="174">
        <v>1</v>
      </c>
      <c r="I585" s="32">
        <v>1168.5</v>
      </c>
      <c r="J585" s="32">
        <f t="shared" si="30"/>
        <v>345.05</v>
      </c>
      <c r="K585" s="32">
        <v>345.05</v>
      </c>
      <c r="L585" s="31" t="s">
        <v>11639</v>
      </c>
      <c r="M585" s="151" t="s">
        <v>11628</v>
      </c>
    </row>
    <row r="586" spans="1:13" s="22" customFormat="1" outlineLevel="1" x14ac:dyDescent="0.25">
      <c r="A586" s="161" t="s">
        <v>15509</v>
      </c>
      <c r="B586" s="33">
        <f t="shared" si="29"/>
        <v>576</v>
      </c>
      <c r="C586" s="31" t="s">
        <v>15510</v>
      </c>
      <c r="D586" s="162" t="s">
        <v>15509</v>
      </c>
      <c r="E586" s="31" t="s">
        <v>15466</v>
      </c>
      <c r="F586" s="163">
        <v>1</v>
      </c>
      <c r="G586" s="50" t="s">
        <v>15877</v>
      </c>
      <c r="H586" s="174">
        <v>1</v>
      </c>
      <c r="I586" s="32">
        <v>18900</v>
      </c>
      <c r="J586" s="32">
        <f t="shared" si="30"/>
        <v>5581</v>
      </c>
      <c r="K586" s="32">
        <v>5581</v>
      </c>
      <c r="L586" s="31" t="s">
        <v>11639</v>
      </c>
      <c r="M586" s="151" t="s">
        <v>11628</v>
      </c>
    </row>
    <row r="587" spans="1:13" s="22" customFormat="1" outlineLevel="1" x14ac:dyDescent="0.25">
      <c r="A587" s="161" t="s">
        <v>15511</v>
      </c>
      <c r="B587" s="33">
        <f t="shared" si="29"/>
        <v>577</v>
      </c>
      <c r="C587" s="24" t="s">
        <v>15695</v>
      </c>
      <c r="D587" s="162" t="s">
        <v>15511</v>
      </c>
      <c r="E587" s="31" t="s">
        <v>15466</v>
      </c>
      <c r="F587" s="163">
        <v>1</v>
      </c>
      <c r="G587" s="50" t="s">
        <v>15877</v>
      </c>
      <c r="H587" s="174">
        <v>1</v>
      </c>
      <c r="I587" s="32">
        <v>20352.2</v>
      </c>
      <c r="J587" s="32">
        <f t="shared" si="30"/>
        <v>6009.82</v>
      </c>
      <c r="K587" s="32">
        <v>6009.82</v>
      </c>
      <c r="L587" s="31" t="s">
        <v>11639</v>
      </c>
      <c r="M587" s="151" t="s">
        <v>11628</v>
      </c>
    </row>
    <row r="588" spans="1:13" s="18" customFormat="1" x14ac:dyDescent="0.25">
      <c r="A588" s="164"/>
      <c r="B588" s="33"/>
      <c r="C588" s="165" t="s">
        <v>15722</v>
      </c>
      <c r="D588" s="166"/>
      <c r="E588" s="165"/>
      <c r="F588" s="168">
        <f>SUM(F556:F587)</f>
        <v>46</v>
      </c>
      <c r="G588" s="166"/>
      <c r="H588" s="175">
        <f>SUM(H556:H587)</f>
        <v>46</v>
      </c>
      <c r="I588" s="168">
        <f t="shared" ref="I588:K588" si="31">SUM(I556:I587)</f>
        <v>355645.63999999996</v>
      </c>
      <c r="J588" s="168"/>
      <c r="K588" s="168">
        <f t="shared" si="31"/>
        <v>104912.32000000001</v>
      </c>
      <c r="L588" s="165"/>
      <c r="M588" s="165"/>
    </row>
    <row r="589" spans="1:13" s="22" customFormat="1" ht="25.5" outlineLevel="1" x14ac:dyDescent="0.25">
      <c r="A589" s="161" t="s">
        <v>15512</v>
      </c>
      <c r="B589" s="33">
        <f>B587+1</f>
        <v>578</v>
      </c>
      <c r="C589" s="24" t="s">
        <v>15696</v>
      </c>
      <c r="D589" s="162" t="s">
        <v>15512</v>
      </c>
      <c r="E589" s="31" t="s">
        <v>15513</v>
      </c>
      <c r="F589" s="163">
        <v>1</v>
      </c>
      <c r="G589" s="50" t="s">
        <v>15877</v>
      </c>
      <c r="H589" s="174">
        <v>1</v>
      </c>
      <c r="I589" s="32">
        <v>9264</v>
      </c>
      <c r="J589" s="32">
        <f t="shared" si="30"/>
        <v>2735.58</v>
      </c>
      <c r="K589" s="32">
        <v>2735.58</v>
      </c>
      <c r="L589" s="31" t="s">
        <v>11639</v>
      </c>
      <c r="M589" s="151" t="s">
        <v>11628</v>
      </c>
    </row>
    <row r="590" spans="1:13" s="22" customFormat="1" outlineLevel="1" x14ac:dyDescent="0.25">
      <c r="A590" s="161" t="s">
        <v>15514</v>
      </c>
      <c r="B590" s="33">
        <f>B589+1</f>
        <v>579</v>
      </c>
      <c r="C590" s="31" t="s">
        <v>10719</v>
      </c>
      <c r="D590" s="162" t="s">
        <v>15514</v>
      </c>
      <c r="E590" s="31" t="s">
        <v>15513</v>
      </c>
      <c r="F590" s="163">
        <v>2</v>
      </c>
      <c r="G590" s="50" t="s">
        <v>15877</v>
      </c>
      <c r="H590" s="174">
        <v>2</v>
      </c>
      <c r="I590" s="32">
        <v>6100</v>
      </c>
      <c r="J590" s="32">
        <f t="shared" si="30"/>
        <v>1501.0650000000001</v>
      </c>
      <c r="K590" s="32">
        <v>3002.13</v>
      </c>
      <c r="L590" s="31" t="s">
        <v>11639</v>
      </c>
      <c r="M590" s="151" t="s">
        <v>11628</v>
      </c>
    </row>
    <row r="591" spans="1:13" s="22" customFormat="1" outlineLevel="1" x14ac:dyDescent="0.25">
      <c r="A591" s="161" t="s">
        <v>15515</v>
      </c>
      <c r="B591" s="33">
        <f>B590+1</f>
        <v>580</v>
      </c>
      <c r="C591" s="31" t="s">
        <v>15516</v>
      </c>
      <c r="D591" s="162" t="s">
        <v>15515</v>
      </c>
      <c r="E591" s="31" t="s">
        <v>15513</v>
      </c>
      <c r="F591" s="163">
        <v>1</v>
      </c>
      <c r="G591" s="50" t="s">
        <v>15877</v>
      </c>
      <c r="H591" s="174">
        <v>1</v>
      </c>
      <c r="I591" s="32">
        <v>3500</v>
      </c>
      <c r="J591" s="32">
        <f t="shared" si="30"/>
        <v>1722.53</v>
      </c>
      <c r="K591" s="32">
        <v>1722.53</v>
      </c>
      <c r="L591" s="31" t="s">
        <v>11639</v>
      </c>
      <c r="M591" s="151" t="s">
        <v>11628</v>
      </c>
    </row>
    <row r="592" spans="1:13" s="22" customFormat="1" outlineLevel="1" x14ac:dyDescent="0.25">
      <c r="A592" s="161" t="s">
        <v>15517</v>
      </c>
      <c r="B592" s="33">
        <f>B591+1</f>
        <v>581</v>
      </c>
      <c r="C592" s="31" t="s">
        <v>6910</v>
      </c>
      <c r="D592" s="162" t="s">
        <v>15517</v>
      </c>
      <c r="E592" s="31" t="s">
        <v>15513</v>
      </c>
      <c r="F592" s="163">
        <v>7</v>
      </c>
      <c r="G592" s="50" t="s">
        <v>15878</v>
      </c>
      <c r="H592" s="174">
        <v>7</v>
      </c>
      <c r="I592" s="32">
        <v>42000</v>
      </c>
      <c r="J592" s="32">
        <f t="shared" si="30"/>
        <v>2952.9114285714286</v>
      </c>
      <c r="K592" s="32">
        <v>20670.38</v>
      </c>
      <c r="L592" s="31" t="s">
        <v>11639</v>
      </c>
      <c r="M592" s="151" t="s">
        <v>11628</v>
      </c>
    </row>
    <row r="593" spans="1:13" s="18" customFormat="1" x14ac:dyDescent="0.25">
      <c r="A593" s="164"/>
      <c r="B593" s="33"/>
      <c r="C593" s="165" t="s">
        <v>15722</v>
      </c>
      <c r="D593" s="166"/>
      <c r="E593" s="165"/>
      <c r="F593" s="168">
        <f>SUM(F589:F592)</f>
        <v>11</v>
      </c>
      <c r="G593" s="166"/>
      <c r="H593" s="175">
        <f>SUM(H589:H592)</f>
        <v>11</v>
      </c>
      <c r="I593" s="168">
        <f t="shared" ref="I593:K593" si="32">SUM(I589:I592)</f>
        <v>60864</v>
      </c>
      <c r="J593" s="168"/>
      <c r="K593" s="168">
        <f t="shared" si="32"/>
        <v>28130.620000000003</v>
      </c>
      <c r="L593" s="165"/>
      <c r="M593" s="165"/>
    </row>
    <row r="594" spans="1:13" s="22" customFormat="1" ht="25.5" outlineLevel="1" x14ac:dyDescent="0.25">
      <c r="A594" s="161" t="s">
        <v>15518</v>
      </c>
      <c r="B594" s="33">
        <f>B592+1</f>
        <v>582</v>
      </c>
      <c r="C594" s="24" t="s">
        <v>15697</v>
      </c>
      <c r="D594" s="162" t="s">
        <v>15518</v>
      </c>
      <c r="E594" s="31" t="s">
        <v>11633</v>
      </c>
      <c r="F594" s="163">
        <v>1</v>
      </c>
      <c r="G594" s="50" t="s">
        <v>15877</v>
      </c>
      <c r="H594" s="174">
        <v>1</v>
      </c>
      <c r="I594" s="25"/>
      <c r="J594" s="25">
        <f t="shared" si="30"/>
        <v>575</v>
      </c>
      <c r="K594" s="25">
        <v>575</v>
      </c>
      <c r="L594" s="31" t="s">
        <v>11639</v>
      </c>
      <c r="M594" s="151" t="s">
        <v>11628</v>
      </c>
    </row>
    <row r="595" spans="1:13" s="22" customFormat="1" ht="25.5" outlineLevel="1" x14ac:dyDescent="0.25">
      <c r="A595" s="161" t="s">
        <v>15519</v>
      </c>
      <c r="B595" s="33">
        <f t="shared" ref="B595:B611" si="33">B594+1</f>
        <v>583</v>
      </c>
      <c r="C595" s="31" t="s">
        <v>15520</v>
      </c>
      <c r="D595" s="162" t="s">
        <v>15519</v>
      </c>
      <c r="E595" s="31" t="s">
        <v>11633</v>
      </c>
      <c r="F595" s="163">
        <v>4</v>
      </c>
      <c r="G595" s="50" t="s">
        <v>15877</v>
      </c>
      <c r="H595" s="174">
        <v>4</v>
      </c>
      <c r="I595" s="25"/>
      <c r="J595" s="25">
        <f t="shared" si="30"/>
        <v>1</v>
      </c>
      <c r="K595" s="25">
        <v>4</v>
      </c>
      <c r="L595" s="31" t="s">
        <v>11639</v>
      </c>
      <c r="M595" s="151" t="s">
        <v>11628</v>
      </c>
    </row>
    <row r="596" spans="1:13" s="22" customFormat="1" ht="25.5" outlineLevel="1" x14ac:dyDescent="0.25">
      <c r="A596" s="161" t="s">
        <v>15521</v>
      </c>
      <c r="B596" s="33">
        <f t="shared" si="33"/>
        <v>584</v>
      </c>
      <c r="C596" s="31" t="s">
        <v>15522</v>
      </c>
      <c r="D596" s="162" t="s">
        <v>15521</v>
      </c>
      <c r="E596" s="31" t="s">
        <v>11633</v>
      </c>
      <c r="F596" s="163">
        <v>1</v>
      </c>
      <c r="G596" s="50" t="s">
        <v>15877</v>
      </c>
      <c r="H596" s="174">
        <v>1</v>
      </c>
      <c r="I596" s="25"/>
      <c r="J596" s="25">
        <f t="shared" si="30"/>
        <v>2300</v>
      </c>
      <c r="K596" s="25">
        <v>2300</v>
      </c>
      <c r="L596" s="31" t="s">
        <v>11639</v>
      </c>
      <c r="M596" s="151" t="s">
        <v>11628</v>
      </c>
    </row>
    <row r="597" spans="1:13" s="22" customFormat="1" ht="25.5" outlineLevel="1" x14ac:dyDescent="0.25">
      <c r="A597" s="161" t="s">
        <v>15523</v>
      </c>
      <c r="B597" s="33">
        <f t="shared" si="33"/>
        <v>585</v>
      </c>
      <c r="C597" s="31" t="s">
        <v>15524</v>
      </c>
      <c r="D597" s="162" t="s">
        <v>15523</v>
      </c>
      <c r="E597" s="31" t="s">
        <v>11633</v>
      </c>
      <c r="F597" s="163">
        <v>1</v>
      </c>
      <c r="G597" s="50" t="s">
        <v>15877</v>
      </c>
      <c r="H597" s="174">
        <v>1</v>
      </c>
      <c r="I597" s="25"/>
      <c r="J597" s="25">
        <f t="shared" si="30"/>
        <v>1</v>
      </c>
      <c r="K597" s="25">
        <v>1</v>
      </c>
      <c r="L597" s="31" t="s">
        <v>11639</v>
      </c>
      <c r="M597" s="151" t="s">
        <v>11628</v>
      </c>
    </row>
    <row r="598" spans="1:13" s="22" customFormat="1" ht="25.5" outlineLevel="1" x14ac:dyDescent="0.25">
      <c r="A598" s="161" t="s">
        <v>15525</v>
      </c>
      <c r="B598" s="33">
        <f t="shared" si="33"/>
        <v>586</v>
      </c>
      <c r="C598" s="24" t="s">
        <v>15698</v>
      </c>
      <c r="D598" s="162" t="s">
        <v>15525</v>
      </c>
      <c r="E598" s="31" t="s">
        <v>11633</v>
      </c>
      <c r="F598" s="163">
        <v>1</v>
      </c>
      <c r="G598" s="50" t="s">
        <v>15877</v>
      </c>
      <c r="H598" s="174">
        <v>1</v>
      </c>
      <c r="I598" s="25"/>
      <c r="J598" s="25">
        <f t="shared" si="30"/>
        <v>875</v>
      </c>
      <c r="K598" s="25">
        <v>875</v>
      </c>
      <c r="L598" s="31" t="s">
        <v>11639</v>
      </c>
      <c r="M598" s="151" t="s">
        <v>11628</v>
      </c>
    </row>
    <row r="599" spans="1:13" s="22" customFormat="1" ht="25.5" outlineLevel="1" x14ac:dyDescent="0.25">
      <c r="A599" s="161" t="s">
        <v>15526</v>
      </c>
      <c r="B599" s="33">
        <f t="shared" si="33"/>
        <v>587</v>
      </c>
      <c r="C599" s="31" t="s">
        <v>15527</v>
      </c>
      <c r="D599" s="162" t="s">
        <v>15526</v>
      </c>
      <c r="E599" s="31" t="s">
        <v>11633</v>
      </c>
      <c r="F599" s="163">
        <v>1</v>
      </c>
      <c r="G599" s="50" t="s">
        <v>15877</v>
      </c>
      <c r="H599" s="174">
        <v>1</v>
      </c>
      <c r="I599" s="25"/>
      <c r="J599" s="25">
        <f t="shared" si="30"/>
        <v>300</v>
      </c>
      <c r="K599" s="25">
        <v>300</v>
      </c>
      <c r="L599" s="31" t="s">
        <v>11639</v>
      </c>
      <c r="M599" s="151" t="s">
        <v>11628</v>
      </c>
    </row>
    <row r="600" spans="1:13" s="22" customFormat="1" ht="25.5" outlineLevel="1" x14ac:dyDescent="0.25">
      <c r="A600" s="161" t="s">
        <v>15528</v>
      </c>
      <c r="B600" s="33">
        <f t="shared" si="33"/>
        <v>588</v>
      </c>
      <c r="C600" s="24" t="s">
        <v>15699</v>
      </c>
      <c r="D600" s="162" t="s">
        <v>15528</v>
      </c>
      <c r="E600" s="31" t="s">
        <v>11633</v>
      </c>
      <c r="F600" s="163">
        <v>1</v>
      </c>
      <c r="G600" s="50" t="s">
        <v>15877</v>
      </c>
      <c r="H600" s="174">
        <v>1</v>
      </c>
      <c r="I600" s="25">
        <v>690</v>
      </c>
      <c r="J600" s="25">
        <f t="shared" si="30"/>
        <v>339.58</v>
      </c>
      <c r="K600" s="25">
        <v>339.58</v>
      </c>
      <c r="L600" s="31" t="s">
        <v>11639</v>
      </c>
      <c r="M600" s="151" t="s">
        <v>11628</v>
      </c>
    </row>
    <row r="601" spans="1:13" s="22" customFormat="1" ht="25.5" outlineLevel="1" x14ac:dyDescent="0.25">
      <c r="A601" s="161" t="s">
        <v>15529</v>
      </c>
      <c r="B601" s="33">
        <f t="shared" si="33"/>
        <v>589</v>
      </c>
      <c r="C601" s="31" t="s">
        <v>15530</v>
      </c>
      <c r="D601" s="162" t="s">
        <v>15529</v>
      </c>
      <c r="E601" s="31" t="s">
        <v>11633</v>
      </c>
      <c r="F601" s="163">
        <v>1</v>
      </c>
      <c r="G601" s="50" t="s">
        <v>15877</v>
      </c>
      <c r="H601" s="174">
        <v>1</v>
      </c>
      <c r="I601" s="25">
        <v>561</v>
      </c>
      <c r="J601" s="25">
        <f t="shared" si="30"/>
        <v>276.10000000000002</v>
      </c>
      <c r="K601" s="25">
        <v>276.10000000000002</v>
      </c>
      <c r="L601" s="31" t="s">
        <v>11639</v>
      </c>
      <c r="M601" s="151" t="s">
        <v>11628</v>
      </c>
    </row>
    <row r="602" spans="1:13" s="22" customFormat="1" ht="25.5" outlineLevel="1" x14ac:dyDescent="0.25">
      <c r="A602" s="161" t="s">
        <v>15531</v>
      </c>
      <c r="B602" s="33">
        <f t="shared" si="33"/>
        <v>590</v>
      </c>
      <c r="C602" s="24" t="s">
        <v>15700</v>
      </c>
      <c r="D602" s="162" t="s">
        <v>15531</v>
      </c>
      <c r="E602" s="31" t="s">
        <v>11633</v>
      </c>
      <c r="F602" s="163">
        <v>1</v>
      </c>
      <c r="G602" s="50" t="s">
        <v>15877</v>
      </c>
      <c r="H602" s="174">
        <v>1</v>
      </c>
      <c r="I602" s="32">
        <v>1980</v>
      </c>
      <c r="J602" s="32">
        <f t="shared" si="30"/>
        <v>974.46</v>
      </c>
      <c r="K602" s="32">
        <v>974.46</v>
      </c>
      <c r="L602" s="31" t="s">
        <v>11639</v>
      </c>
      <c r="M602" s="151" t="s">
        <v>11628</v>
      </c>
    </row>
    <row r="603" spans="1:13" s="22" customFormat="1" ht="25.5" outlineLevel="1" x14ac:dyDescent="0.25">
      <c r="A603" s="161" t="s">
        <v>15532</v>
      </c>
      <c r="B603" s="33">
        <f t="shared" si="33"/>
        <v>591</v>
      </c>
      <c r="C603" s="31" t="s">
        <v>15533</v>
      </c>
      <c r="D603" s="162" t="s">
        <v>15532</v>
      </c>
      <c r="E603" s="31" t="s">
        <v>11633</v>
      </c>
      <c r="F603" s="163">
        <v>1</v>
      </c>
      <c r="G603" s="50" t="s">
        <v>15877</v>
      </c>
      <c r="H603" s="174">
        <v>1</v>
      </c>
      <c r="I603" s="32">
        <v>1400</v>
      </c>
      <c r="J603" s="32">
        <f t="shared" si="30"/>
        <v>413.41</v>
      </c>
      <c r="K603" s="32">
        <v>413.41</v>
      </c>
      <c r="L603" s="31" t="s">
        <v>11639</v>
      </c>
      <c r="M603" s="151" t="s">
        <v>11628</v>
      </c>
    </row>
    <row r="604" spans="1:13" s="22" customFormat="1" ht="25.5" outlineLevel="1" x14ac:dyDescent="0.25">
      <c r="A604" s="152" t="s">
        <v>15701</v>
      </c>
      <c r="B604" s="33">
        <f t="shared" si="33"/>
        <v>592</v>
      </c>
      <c r="C604" s="31" t="s">
        <v>15534</v>
      </c>
      <c r="D604" s="153" t="s">
        <v>15701</v>
      </c>
      <c r="E604" s="31" t="s">
        <v>11633</v>
      </c>
      <c r="F604" s="163">
        <v>1</v>
      </c>
      <c r="G604" s="50" t="s">
        <v>15877</v>
      </c>
      <c r="H604" s="174">
        <v>1</v>
      </c>
      <c r="I604" s="25">
        <v>548.9</v>
      </c>
      <c r="J604" s="25">
        <f t="shared" si="30"/>
        <v>162.09</v>
      </c>
      <c r="K604" s="25">
        <v>162.09</v>
      </c>
      <c r="L604" s="31" t="s">
        <v>11639</v>
      </c>
      <c r="M604" s="151" t="s">
        <v>11628</v>
      </c>
    </row>
    <row r="605" spans="1:13" s="22" customFormat="1" ht="25.5" outlineLevel="1" x14ac:dyDescent="0.25">
      <c r="A605" s="161" t="s">
        <v>15535</v>
      </c>
      <c r="B605" s="33">
        <f t="shared" si="33"/>
        <v>593</v>
      </c>
      <c r="C605" s="24" t="s">
        <v>15702</v>
      </c>
      <c r="D605" s="162" t="s">
        <v>15535</v>
      </c>
      <c r="E605" s="31" t="s">
        <v>11633</v>
      </c>
      <c r="F605" s="163">
        <v>1</v>
      </c>
      <c r="G605" s="50" t="s">
        <v>15877</v>
      </c>
      <c r="H605" s="174">
        <v>1</v>
      </c>
      <c r="I605" s="32">
        <v>3326.63</v>
      </c>
      <c r="J605" s="32">
        <f t="shared" si="30"/>
        <v>982.32</v>
      </c>
      <c r="K605" s="32">
        <v>982.32</v>
      </c>
      <c r="L605" s="31" t="s">
        <v>11639</v>
      </c>
      <c r="M605" s="151" t="s">
        <v>11628</v>
      </c>
    </row>
    <row r="606" spans="1:13" s="22" customFormat="1" ht="25.5" outlineLevel="1" x14ac:dyDescent="0.25">
      <c r="A606" s="161" t="s">
        <v>15536</v>
      </c>
      <c r="B606" s="33">
        <f t="shared" si="33"/>
        <v>594</v>
      </c>
      <c r="C606" s="31" t="s">
        <v>15537</v>
      </c>
      <c r="D606" s="162" t="s">
        <v>15536</v>
      </c>
      <c r="E606" s="31" t="s">
        <v>11633</v>
      </c>
      <c r="F606" s="163">
        <v>2</v>
      </c>
      <c r="G606" s="50" t="s">
        <v>15877</v>
      </c>
      <c r="H606" s="174">
        <v>2</v>
      </c>
      <c r="I606" s="32">
        <v>1355.94</v>
      </c>
      <c r="J606" s="32">
        <f t="shared" si="30"/>
        <v>200.2</v>
      </c>
      <c r="K606" s="32">
        <v>400.4</v>
      </c>
      <c r="L606" s="31" t="s">
        <v>11639</v>
      </c>
      <c r="M606" s="151" t="s">
        <v>11628</v>
      </c>
    </row>
    <row r="607" spans="1:13" s="22" customFormat="1" ht="25.5" outlineLevel="1" x14ac:dyDescent="0.25">
      <c r="A607" s="161" t="s">
        <v>15538</v>
      </c>
      <c r="B607" s="33">
        <f t="shared" si="33"/>
        <v>595</v>
      </c>
      <c r="C607" s="24" t="s">
        <v>15703</v>
      </c>
      <c r="D607" s="162" t="s">
        <v>15538</v>
      </c>
      <c r="E607" s="31" t="s">
        <v>11633</v>
      </c>
      <c r="F607" s="163">
        <v>1</v>
      </c>
      <c r="G607" s="50" t="s">
        <v>15877</v>
      </c>
      <c r="H607" s="174">
        <v>1</v>
      </c>
      <c r="I607" s="32">
        <v>3960</v>
      </c>
      <c r="J607" s="32">
        <f t="shared" si="30"/>
        <v>1169.3499999999999</v>
      </c>
      <c r="K607" s="32">
        <v>1169.3499999999999</v>
      </c>
      <c r="L607" s="31" t="s">
        <v>11639</v>
      </c>
      <c r="M607" s="151" t="s">
        <v>11628</v>
      </c>
    </row>
    <row r="608" spans="1:13" s="22" customFormat="1" ht="25.5" outlineLevel="1" x14ac:dyDescent="0.25">
      <c r="A608" s="161" t="s">
        <v>15539</v>
      </c>
      <c r="B608" s="33">
        <f t="shared" si="33"/>
        <v>596</v>
      </c>
      <c r="C608" s="31" t="s">
        <v>15540</v>
      </c>
      <c r="D608" s="162" t="s">
        <v>15539</v>
      </c>
      <c r="E608" s="31" t="s">
        <v>11633</v>
      </c>
      <c r="F608" s="163">
        <v>1</v>
      </c>
      <c r="G608" s="50" t="s">
        <v>15877</v>
      </c>
      <c r="H608" s="174">
        <v>1</v>
      </c>
      <c r="I608" s="32">
        <v>1212.2</v>
      </c>
      <c r="J608" s="32">
        <f t="shared" si="30"/>
        <v>357.95</v>
      </c>
      <c r="K608" s="32">
        <v>357.95</v>
      </c>
      <c r="L608" s="31" t="s">
        <v>11639</v>
      </c>
      <c r="M608" s="151" t="s">
        <v>11628</v>
      </c>
    </row>
    <row r="609" spans="1:13" s="22" customFormat="1" ht="25.5" outlineLevel="1" x14ac:dyDescent="0.25">
      <c r="A609" s="161" t="s">
        <v>15541</v>
      </c>
      <c r="B609" s="33">
        <f t="shared" si="33"/>
        <v>597</v>
      </c>
      <c r="C609" s="24" t="s">
        <v>15704</v>
      </c>
      <c r="D609" s="162" t="s">
        <v>15541</v>
      </c>
      <c r="E609" s="31" t="s">
        <v>11633</v>
      </c>
      <c r="F609" s="163">
        <v>1</v>
      </c>
      <c r="G609" s="50" t="s">
        <v>15877</v>
      </c>
      <c r="H609" s="174">
        <v>1</v>
      </c>
      <c r="I609" s="32">
        <v>2673</v>
      </c>
      <c r="J609" s="32">
        <f t="shared" si="30"/>
        <v>789.31</v>
      </c>
      <c r="K609" s="32">
        <v>789.31</v>
      </c>
      <c r="L609" s="31" t="s">
        <v>11639</v>
      </c>
      <c r="M609" s="151" t="s">
        <v>11628</v>
      </c>
    </row>
    <row r="610" spans="1:13" s="22" customFormat="1" ht="38.25" outlineLevel="1" x14ac:dyDescent="0.25">
      <c r="A610" s="161" t="s">
        <v>15542</v>
      </c>
      <c r="B610" s="33">
        <f t="shared" si="33"/>
        <v>598</v>
      </c>
      <c r="C610" s="24" t="s">
        <v>15705</v>
      </c>
      <c r="D610" s="162" t="s">
        <v>15542</v>
      </c>
      <c r="E610" s="31" t="s">
        <v>11633</v>
      </c>
      <c r="F610" s="163">
        <v>2</v>
      </c>
      <c r="G610" s="50" t="s">
        <v>15877</v>
      </c>
      <c r="H610" s="174">
        <v>2</v>
      </c>
      <c r="I610" s="32">
        <v>7600</v>
      </c>
      <c r="J610" s="32">
        <f t="shared" si="30"/>
        <v>1122.105</v>
      </c>
      <c r="K610" s="32">
        <v>2244.21</v>
      </c>
      <c r="L610" s="31" t="s">
        <v>11639</v>
      </c>
      <c r="M610" s="151" t="s">
        <v>11628</v>
      </c>
    </row>
    <row r="611" spans="1:13" s="22" customFormat="1" ht="25.5" outlineLevel="1" x14ac:dyDescent="0.25">
      <c r="A611" s="161" t="s">
        <v>15543</v>
      </c>
      <c r="B611" s="33">
        <f t="shared" si="33"/>
        <v>599</v>
      </c>
      <c r="C611" s="31" t="s">
        <v>15544</v>
      </c>
      <c r="D611" s="162" t="s">
        <v>15543</v>
      </c>
      <c r="E611" s="31" t="s">
        <v>11633</v>
      </c>
      <c r="F611" s="163">
        <v>4</v>
      </c>
      <c r="G611" s="50" t="s">
        <v>15877</v>
      </c>
      <c r="H611" s="174">
        <v>4</v>
      </c>
      <c r="I611" s="32">
        <v>18644.080000000002</v>
      </c>
      <c r="J611" s="32">
        <f t="shared" si="30"/>
        <v>1376.3575000000001</v>
      </c>
      <c r="K611" s="32">
        <v>5505.43</v>
      </c>
      <c r="L611" s="31" t="s">
        <v>11639</v>
      </c>
      <c r="M611" s="151" t="s">
        <v>11628</v>
      </c>
    </row>
    <row r="612" spans="1:13" s="22" customFormat="1" ht="25.5" outlineLevel="1" x14ac:dyDescent="0.25">
      <c r="A612" s="161" t="s">
        <v>15545</v>
      </c>
      <c r="B612" s="33">
        <f>'[3]лот1+ лот2'!B182+1</f>
        <v>618</v>
      </c>
      <c r="C612" s="24" t="s">
        <v>15706</v>
      </c>
      <c r="D612" s="162" t="s">
        <v>15545</v>
      </c>
      <c r="E612" s="31" t="s">
        <v>11633</v>
      </c>
      <c r="F612" s="163">
        <v>1</v>
      </c>
      <c r="G612" s="50" t="s">
        <v>15877</v>
      </c>
      <c r="H612" s="174">
        <v>1</v>
      </c>
      <c r="I612" s="32">
        <v>1900</v>
      </c>
      <c r="J612" s="32">
        <f t="shared" si="30"/>
        <v>561.04999999999995</v>
      </c>
      <c r="K612" s="32">
        <v>561.04999999999995</v>
      </c>
      <c r="L612" s="31" t="s">
        <v>11639</v>
      </c>
      <c r="M612" s="151" t="s">
        <v>11628</v>
      </c>
    </row>
    <row r="613" spans="1:13" s="22" customFormat="1" ht="25.5" outlineLevel="1" x14ac:dyDescent="0.25">
      <c r="A613" s="161" t="s">
        <v>15546</v>
      </c>
      <c r="B613" s="33">
        <f t="shared" ref="B613:B639" si="34">B612+1</f>
        <v>619</v>
      </c>
      <c r="C613" s="31" t="s">
        <v>10699</v>
      </c>
      <c r="D613" s="162" t="s">
        <v>15546</v>
      </c>
      <c r="E613" s="31" t="s">
        <v>11633</v>
      </c>
      <c r="F613" s="163">
        <v>7.03</v>
      </c>
      <c r="G613" s="50" t="s">
        <v>15882</v>
      </c>
      <c r="H613" s="174">
        <v>7.03</v>
      </c>
      <c r="I613" s="32">
        <v>3656</v>
      </c>
      <c r="J613" s="32">
        <f t="shared" si="30"/>
        <v>0.14224751066856328</v>
      </c>
      <c r="K613" s="32">
        <v>1</v>
      </c>
      <c r="L613" s="31" t="s">
        <v>11639</v>
      </c>
      <c r="M613" s="151" t="s">
        <v>11628</v>
      </c>
    </row>
    <row r="614" spans="1:13" s="22" customFormat="1" ht="38.25" outlineLevel="1" x14ac:dyDescent="0.25">
      <c r="A614" s="161" t="s">
        <v>15547</v>
      </c>
      <c r="B614" s="33">
        <f t="shared" si="34"/>
        <v>620</v>
      </c>
      <c r="C614" s="31" t="s">
        <v>15548</v>
      </c>
      <c r="D614" s="162" t="s">
        <v>15547</v>
      </c>
      <c r="E614" s="31" t="s">
        <v>11633</v>
      </c>
      <c r="F614" s="163">
        <v>1</v>
      </c>
      <c r="G614" s="50" t="s">
        <v>15877</v>
      </c>
      <c r="H614" s="174">
        <v>1</v>
      </c>
      <c r="I614" s="32">
        <v>30500</v>
      </c>
      <c r="J614" s="32">
        <f t="shared" si="30"/>
        <v>9006.3799999999992</v>
      </c>
      <c r="K614" s="32">
        <v>9006.3799999999992</v>
      </c>
      <c r="L614" s="31" t="s">
        <v>11639</v>
      </c>
      <c r="M614" s="151" t="s">
        <v>11628</v>
      </c>
    </row>
    <row r="615" spans="1:13" s="22" customFormat="1" ht="38.25" outlineLevel="1" x14ac:dyDescent="0.25">
      <c r="A615" s="161" t="s">
        <v>15549</v>
      </c>
      <c r="B615" s="33">
        <f t="shared" si="34"/>
        <v>621</v>
      </c>
      <c r="C615" s="24" t="s">
        <v>15707</v>
      </c>
      <c r="D615" s="162" t="s">
        <v>15549</v>
      </c>
      <c r="E615" s="31" t="s">
        <v>11633</v>
      </c>
      <c r="F615" s="163">
        <v>2</v>
      </c>
      <c r="G615" s="50" t="s">
        <v>15877</v>
      </c>
      <c r="H615" s="174">
        <v>2</v>
      </c>
      <c r="I615" s="25">
        <v>100</v>
      </c>
      <c r="J615" s="25">
        <f t="shared" si="30"/>
        <v>14.765000000000001</v>
      </c>
      <c r="K615" s="25">
        <v>29.53</v>
      </c>
      <c r="L615" s="31" t="s">
        <v>11639</v>
      </c>
      <c r="M615" s="151" t="s">
        <v>11628</v>
      </c>
    </row>
    <row r="616" spans="1:13" s="22" customFormat="1" ht="25.5" outlineLevel="1" x14ac:dyDescent="0.25">
      <c r="A616" s="161" t="s">
        <v>15550</v>
      </c>
      <c r="B616" s="33">
        <f t="shared" si="34"/>
        <v>622</v>
      </c>
      <c r="C616" s="31" t="s">
        <v>15551</v>
      </c>
      <c r="D616" s="162" t="s">
        <v>15550</v>
      </c>
      <c r="E616" s="31" t="s">
        <v>11633</v>
      </c>
      <c r="F616" s="163">
        <v>2</v>
      </c>
      <c r="G616" s="50" t="s">
        <v>15877</v>
      </c>
      <c r="H616" s="174">
        <v>2</v>
      </c>
      <c r="I616" s="32">
        <v>1560</v>
      </c>
      <c r="J616" s="32">
        <f t="shared" si="30"/>
        <v>230.32499999999999</v>
      </c>
      <c r="K616" s="32">
        <v>460.65</v>
      </c>
      <c r="L616" s="31" t="s">
        <v>11639</v>
      </c>
      <c r="M616" s="151" t="s">
        <v>11628</v>
      </c>
    </row>
    <row r="617" spans="1:13" s="22" customFormat="1" ht="25.5" outlineLevel="1" x14ac:dyDescent="0.25">
      <c r="A617" s="161" t="s">
        <v>15552</v>
      </c>
      <c r="B617" s="33">
        <f t="shared" si="34"/>
        <v>623</v>
      </c>
      <c r="C617" s="31" t="s">
        <v>15553</v>
      </c>
      <c r="D617" s="162" t="s">
        <v>15552</v>
      </c>
      <c r="E617" s="31" t="s">
        <v>11633</v>
      </c>
      <c r="F617" s="163">
        <v>4</v>
      </c>
      <c r="G617" s="50" t="s">
        <v>15877</v>
      </c>
      <c r="H617" s="174">
        <v>4</v>
      </c>
      <c r="I617" s="32">
        <v>18829.060000000001</v>
      </c>
      <c r="J617" s="32">
        <f t="shared" si="30"/>
        <v>1390.0150000000001</v>
      </c>
      <c r="K617" s="32">
        <v>5560.06</v>
      </c>
      <c r="L617" s="31" t="s">
        <v>11639</v>
      </c>
      <c r="M617" s="151" t="s">
        <v>11628</v>
      </c>
    </row>
    <row r="618" spans="1:13" s="22" customFormat="1" ht="25.5" outlineLevel="1" x14ac:dyDescent="0.25">
      <c r="A618" s="161" t="s">
        <v>15554</v>
      </c>
      <c r="B618" s="33">
        <f t="shared" si="34"/>
        <v>624</v>
      </c>
      <c r="C618" s="24" t="s">
        <v>15708</v>
      </c>
      <c r="D618" s="162" t="s">
        <v>15554</v>
      </c>
      <c r="E618" s="31" t="s">
        <v>11633</v>
      </c>
      <c r="F618" s="163">
        <v>1</v>
      </c>
      <c r="G618" s="50" t="s">
        <v>15877</v>
      </c>
      <c r="H618" s="174">
        <v>1</v>
      </c>
      <c r="I618" s="25">
        <v>450</v>
      </c>
      <c r="J618" s="25">
        <f t="shared" si="30"/>
        <v>221.47</v>
      </c>
      <c r="K618" s="25">
        <v>221.47</v>
      </c>
      <c r="L618" s="31" t="s">
        <v>11639</v>
      </c>
      <c r="M618" s="151" t="s">
        <v>11628</v>
      </c>
    </row>
    <row r="619" spans="1:13" s="22" customFormat="1" ht="25.5" outlineLevel="1" x14ac:dyDescent="0.25">
      <c r="A619" s="161" t="s">
        <v>15555</v>
      </c>
      <c r="B619" s="33">
        <f t="shared" si="34"/>
        <v>625</v>
      </c>
      <c r="C619" s="31" t="s">
        <v>15556</v>
      </c>
      <c r="D619" s="162" t="s">
        <v>15555</v>
      </c>
      <c r="E619" s="31" t="s">
        <v>11633</v>
      </c>
      <c r="F619" s="163">
        <v>1.48</v>
      </c>
      <c r="G619" s="50" t="s">
        <v>15877</v>
      </c>
      <c r="H619" s="174">
        <v>1.48</v>
      </c>
      <c r="I619" s="32">
        <v>1702</v>
      </c>
      <c r="J619" s="32">
        <f t="shared" si="30"/>
        <v>565.97297297297303</v>
      </c>
      <c r="K619" s="32">
        <v>837.64</v>
      </c>
      <c r="L619" s="31" t="s">
        <v>11639</v>
      </c>
      <c r="M619" s="151" t="s">
        <v>11628</v>
      </c>
    </row>
    <row r="620" spans="1:13" s="22" customFormat="1" ht="25.5" outlineLevel="1" x14ac:dyDescent="0.25">
      <c r="A620" s="161" t="s">
        <v>15557</v>
      </c>
      <c r="B620" s="33">
        <f t="shared" si="34"/>
        <v>626</v>
      </c>
      <c r="C620" s="24" t="s">
        <v>15709</v>
      </c>
      <c r="D620" s="162" t="s">
        <v>15557</v>
      </c>
      <c r="E620" s="31" t="s">
        <v>11633</v>
      </c>
      <c r="F620" s="163">
        <v>1</v>
      </c>
      <c r="G620" s="50" t="s">
        <v>15877</v>
      </c>
      <c r="H620" s="174">
        <v>1</v>
      </c>
      <c r="I620" s="32">
        <v>24500</v>
      </c>
      <c r="J620" s="32">
        <f t="shared" si="30"/>
        <v>7234.63</v>
      </c>
      <c r="K620" s="32">
        <v>7234.63</v>
      </c>
      <c r="L620" s="31" t="s">
        <v>11639</v>
      </c>
      <c r="M620" s="151" t="s">
        <v>11628</v>
      </c>
    </row>
    <row r="621" spans="1:13" s="22" customFormat="1" ht="25.5" outlineLevel="1" x14ac:dyDescent="0.25">
      <c r="A621" s="161" t="s">
        <v>8139</v>
      </c>
      <c r="B621" s="33">
        <f t="shared" si="34"/>
        <v>627</v>
      </c>
      <c r="C621" s="24" t="s">
        <v>14909</v>
      </c>
      <c r="D621" s="162" t="s">
        <v>8139</v>
      </c>
      <c r="E621" s="31" t="s">
        <v>11633</v>
      </c>
      <c r="F621" s="163">
        <v>13</v>
      </c>
      <c r="G621" s="50" t="s">
        <v>15877</v>
      </c>
      <c r="H621" s="174">
        <v>13</v>
      </c>
      <c r="I621" s="32">
        <v>12512.61</v>
      </c>
      <c r="J621" s="32">
        <f t="shared" si="30"/>
        <v>473.7007692307692</v>
      </c>
      <c r="K621" s="32">
        <v>6158.11</v>
      </c>
      <c r="L621" s="31" t="s">
        <v>11639</v>
      </c>
      <c r="M621" s="151" t="s">
        <v>11628</v>
      </c>
    </row>
    <row r="622" spans="1:13" s="22" customFormat="1" ht="25.5" outlineLevel="1" x14ac:dyDescent="0.25">
      <c r="A622" s="161" t="s">
        <v>15558</v>
      </c>
      <c r="B622" s="33">
        <f t="shared" si="34"/>
        <v>628</v>
      </c>
      <c r="C622" s="31" t="s">
        <v>15559</v>
      </c>
      <c r="D622" s="162" t="s">
        <v>15558</v>
      </c>
      <c r="E622" s="31" t="s">
        <v>11633</v>
      </c>
      <c r="F622" s="163">
        <v>3</v>
      </c>
      <c r="G622" s="50" t="s">
        <v>15877</v>
      </c>
      <c r="H622" s="174">
        <v>3</v>
      </c>
      <c r="I622" s="32">
        <v>1500</v>
      </c>
      <c r="J622" s="32">
        <f t="shared" si="30"/>
        <v>0</v>
      </c>
      <c r="K622" s="32"/>
      <c r="L622" s="31" t="s">
        <v>11639</v>
      </c>
      <c r="M622" s="151" t="s">
        <v>11628</v>
      </c>
    </row>
    <row r="623" spans="1:13" s="22" customFormat="1" ht="25.5" outlineLevel="1" x14ac:dyDescent="0.25">
      <c r="A623" s="161" t="s">
        <v>15560</v>
      </c>
      <c r="B623" s="33">
        <f t="shared" si="34"/>
        <v>629</v>
      </c>
      <c r="C623" s="31" t="s">
        <v>15561</v>
      </c>
      <c r="D623" s="162" t="s">
        <v>15560</v>
      </c>
      <c r="E623" s="31" t="s">
        <v>11633</v>
      </c>
      <c r="F623" s="163">
        <v>7</v>
      </c>
      <c r="G623" s="50" t="s">
        <v>15877</v>
      </c>
      <c r="H623" s="174">
        <v>7</v>
      </c>
      <c r="I623" s="32">
        <v>4900</v>
      </c>
      <c r="J623" s="32">
        <f t="shared" si="30"/>
        <v>0</v>
      </c>
      <c r="K623" s="32"/>
      <c r="L623" s="31" t="s">
        <v>11639</v>
      </c>
      <c r="M623" s="151" t="s">
        <v>11628</v>
      </c>
    </row>
    <row r="624" spans="1:13" s="22" customFormat="1" ht="25.5" outlineLevel="1" x14ac:dyDescent="0.25">
      <c r="A624" s="161" t="s">
        <v>15562</v>
      </c>
      <c r="B624" s="33">
        <f t="shared" si="34"/>
        <v>630</v>
      </c>
      <c r="C624" s="31" t="s">
        <v>13</v>
      </c>
      <c r="D624" s="162" t="s">
        <v>15562</v>
      </c>
      <c r="E624" s="31" t="s">
        <v>11633</v>
      </c>
      <c r="F624" s="163">
        <v>1</v>
      </c>
      <c r="G624" s="50" t="s">
        <v>15877</v>
      </c>
      <c r="H624" s="174">
        <v>1</v>
      </c>
      <c r="I624" s="32">
        <v>2967</v>
      </c>
      <c r="J624" s="32">
        <f t="shared" si="30"/>
        <v>876.13</v>
      </c>
      <c r="K624" s="32">
        <v>876.13</v>
      </c>
      <c r="L624" s="31" t="s">
        <v>11639</v>
      </c>
      <c r="M624" s="151" t="s">
        <v>11628</v>
      </c>
    </row>
    <row r="625" spans="1:13" s="22" customFormat="1" ht="25.5" outlineLevel="1" x14ac:dyDescent="0.25">
      <c r="A625" s="161" t="s">
        <v>14</v>
      </c>
      <c r="B625" s="33">
        <f t="shared" si="34"/>
        <v>631</v>
      </c>
      <c r="C625" s="24" t="s">
        <v>15710</v>
      </c>
      <c r="D625" s="162" t="s">
        <v>14</v>
      </c>
      <c r="E625" s="31" t="s">
        <v>11633</v>
      </c>
      <c r="F625" s="163">
        <v>1</v>
      </c>
      <c r="G625" s="50" t="s">
        <v>15877</v>
      </c>
      <c r="H625" s="174">
        <v>1</v>
      </c>
      <c r="I625" s="25">
        <v>940</v>
      </c>
      <c r="J625" s="25">
        <f t="shared" si="30"/>
        <v>277.57</v>
      </c>
      <c r="K625" s="25">
        <v>277.57</v>
      </c>
      <c r="L625" s="31" t="s">
        <v>11639</v>
      </c>
      <c r="M625" s="151" t="s">
        <v>11628</v>
      </c>
    </row>
    <row r="626" spans="1:13" s="22" customFormat="1" ht="51" outlineLevel="1" x14ac:dyDescent="0.25">
      <c r="A626" s="161" t="s">
        <v>15563</v>
      </c>
      <c r="B626" s="33">
        <f t="shared" si="34"/>
        <v>632</v>
      </c>
      <c r="C626" s="24" t="s">
        <v>15711</v>
      </c>
      <c r="D626" s="162" t="s">
        <v>15563</v>
      </c>
      <c r="E626" s="31" t="s">
        <v>11633</v>
      </c>
      <c r="F626" s="163">
        <v>1</v>
      </c>
      <c r="G626" s="50" t="s">
        <v>15877</v>
      </c>
      <c r="H626" s="174">
        <v>1</v>
      </c>
      <c r="I626" s="32">
        <v>15206</v>
      </c>
      <c r="J626" s="32">
        <f t="shared" si="30"/>
        <v>4490.2</v>
      </c>
      <c r="K626" s="32">
        <v>4490.2</v>
      </c>
      <c r="L626" s="31" t="s">
        <v>11639</v>
      </c>
      <c r="M626" s="151" t="s">
        <v>11628</v>
      </c>
    </row>
    <row r="627" spans="1:13" s="22" customFormat="1" ht="25.5" outlineLevel="1" x14ac:dyDescent="0.25">
      <c r="A627" s="161" t="s">
        <v>15564</v>
      </c>
      <c r="B627" s="33">
        <f t="shared" si="34"/>
        <v>633</v>
      </c>
      <c r="C627" s="31" t="s">
        <v>15565</v>
      </c>
      <c r="D627" s="162" t="s">
        <v>15564</v>
      </c>
      <c r="E627" s="31" t="s">
        <v>11633</v>
      </c>
      <c r="F627" s="163">
        <v>1</v>
      </c>
      <c r="G627" s="50" t="s">
        <v>15877</v>
      </c>
      <c r="H627" s="174">
        <v>1</v>
      </c>
      <c r="I627" s="32">
        <v>2281.14</v>
      </c>
      <c r="J627" s="32">
        <f t="shared" si="30"/>
        <v>1122.67</v>
      </c>
      <c r="K627" s="32">
        <v>1122.67</v>
      </c>
      <c r="L627" s="31" t="s">
        <v>11639</v>
      </c>
      <c r="M627" s="151" t="s">
        <v>11628</v>
      </c>
    </row>
    <row r="628" spans="1:13" s="22" customFormat="1" ht="25.5" outlineLevel="1" x14ac:dyDescent="0.25">
      <c r="A628" s="161" t="s">
        <v>15566</v>
      </c>
      <c r="B628" s="33">
        <f t="shared" si="34"/>
        <v>634</v>
      </c>
      <c r="C628" s="24" t="s">
        <v>15712</v>
      </c>
      <c r="D628" s="162" t="s">
        <v>15566</v>
      </c>
      <c r="E628" s="31" t="s">
        <v>11633</v>
      </c>
      <c r="F628" s="163">
        <v>2</v>
      </c>
      <c r="G628" s="50" t="s">
        <v>15877</v>
      </c>
      <c r="H628" s="174">
        <v>2</v>
      </c>
      <c r="I628" s="32">
        <v>3980</v>
      </c>
      <c r="J628" s="32">
        <f t="shared" si="30"/>
        <v>979.38</v>
      </c>
      <c r="K628" s="32">
        <v>1958.76</v>
      </c>
      <c r="L628" s="31" t="s">
        <v>11639</v>
      </c>
      <c r="M628" s="151" t="s">
        <v>11628</v>
      </c>
    </row>
    <row r="629" spans="1:13" s="22" customFormat="1" ht="25.5" outlineLevel="1" x14ac:dyDescent="0.25">
      <c r="A629" s="161" t="s">
        <v>15567</v>
      </c>
      <c r="B629" s="33">
        <f t="shared" si="34"/>
        <v>635</v>
      </c>
      <c r="C629" s="31" t="s">
        <v>15568</v>
      </c>
      <c r="D629" s="162" t="s">
        <v>15567</v>
      </c>
      <c r="E629" s="31" t="s">
        <v>11633</v>
      </c>
      <c r="F629" s="163">
        <v>4</v>
      </c>
      <c r="G629" s="50" t="s">
        <v>15877</v>
      </c>
      <c r="H629" s="174">
        <v>4</v>
      </c>
      <c r="I629" s="25">
        <v>200</v>
      </c>
      <c r="J629" s="25">
        <f t="shared" si="30"/>
        <v>24.607500000000002</v>
      </c>
      <c r="K629" s="25">
        <v>98.43</v>
      </c>
      <c r="L629" s="31" t="s">
        <v>11639</v>
      </c>
      <c r="M629" s="151" t="s">
        <v>11628</v>
      </c>
    </row>
    <row r="630" spans="1:13" s="22" customFormat="1" ht="25.5" outlineLevel="1" x14ac:dyDescent="0.25">
      <c r="A630" s="161" t="s">
        <v>15569</v>
      </c>
      <c r="B630" s="33">
        <f t="shared" si="34"/>
        <v>636</v>
      </c>
      <c r="C630" s="31" t="s">
        <v>15570</v>
      </c>
      <c r="D630" s="162" t="s">
        <v>15569</v>
      </c>
      <c r="E630" s="31" t="s">
        <v>11633</v>
      </c>
      <c r="F630" s="163">
        <v>1</v>
      </c>
      <c r="G630" s="50" t="s">
        <v>15877</v>
      </c>
      <c r="H630" s="174">
        <v>1</v>
      </c>
      <c r="I630" s="25">
        <v>419</v>
      </c>
      <c r="J630" s="25">
        <f t="shared" si="30"/>
        <v>123.73</v>
      </c>
      <c r="K630" s="25">
        <v>123.73</v>
      </c>
      <c r="L630" s="31" t="s">
        <v>11639</v>
      </c>
      <c r="M630" s="151" t="s">
        <v>11628</v>
      </c>
    </row>
    <row r="631" spans="1:13" s="22" customFormat="1" ht="25.5" outlineLevel="1" x14ac:dyDescent="0.25">
      <c r="A631" s="161" t="s">
        <v>15571</v>
      </c>
      <c r="B631" s="33">
        <f t="shared" si="34"/>
        <v>637</v>
      </c>
      <c r="C631" s="24" t="s">
        <v>15713</v>
      </c>
      <c r="D631" s="162" t="s">
        <v>15571</v>
      </c>
      <c r="E631" s="31" t="s">
        <v>11633</v>
      </c>
      <c r="F631" s="163">
        <v>1</v>
      </c>
      <c r="G631" s="50" t="s">
        <v>15877</v>
      </c>
      <c r="H631" s="174">
        <v>1</v>
      </c>
      <c r="I631" s="32">
        <v>1900</v>
      </c>
      <c r="J631" s="32">
        <f t="shared" si="30"/>
        <v>935.09</v>
      </c>
      <c r="K631" s="32">
        <v>935.09</v>
      </c>
      <c r="L631" s="31" t="s">
        <v>11639</v>
      </c>
      <c r="M631" s="151" t="s">
        <v>11628</v>
      </c>
    </row>
    <row r="632" spans="1:13" s="22" customFormat="1" ht="25.5" outlineLevel="1" x14ac:dyDescent="0.25">
      <c r="A632" s="161" t="s">
        <v>15572</v>
      </c>
      <c r="B632" s="33">
        <f t="shared" si="34"/>
        <v>638</v>
      </c>
      <c r="C632" s="31" t="s">
        <v>15573</v>
      </c>
      <c r="D632" s="162" t="s">
        <v>15572</v>
      </c>
      <c r="E632" s="31" t="s">
        <v>11633</v>
      </c>
      <c r="F632" s="163">
        <v>3</v>
      </c>
      <c r="G632" s="50" t="s">
        <v>15877</v>
      </c>
      <c r="H632" s="174">
        <v>3</v>
      </c>
      <c r="I632" s="32">
        <v>16564.48</v>
      </c>
      <c r="J632" s="32">
        <f t="shared" si="30"/>
        <v>1630.4466666666667</v>
      </c>
      <c r="K632" s="32">
        <v>4891.34</v>
      </c>
      <c r="L632" s="31" t="s">
        <v>11639</v>
      </c>
      <c r="M632" s="151" t="s">
        <v>11628</v>
      </c>
    </row>
    <row r="633" spans="1:13" s="22" customFormat="1" ht="25.5" outlineLevel="1" x14ac:dyDescent="0.25">
      <c r="A633" s="161" t="s">
        <v>15574</v>
      </c>
      <c r="B633" s="33">
        <f t="shared" si="34"/>
        <v>639</v>
      </c>
      <c r="C633" s="31" t="s">
        <v>15575</v>
      </c>
      <c r="D633" s="162" t="s">
        <v>15574</v>
      </c>
      <c r="E633" s="31" t="s">
        <v>11633</v>
      </c>
      <c r="F633" s="163">
        <v>2</v>
      </c>
      <c r="G633" s="50" t="s">
        <v>15877</v>
      </c>
      <c r="H633" s="174">
        <v>2</v>
      </c>
      <c r="I633" s="32">
        <v>1023</v>
      </c>
      <c r="J633" s="32">
        <f t="shared" si="30"/>
        <v>151.04</v>
      </c>
      <c r="K633" s="32">
        <v>302.08</v>
      </c>
      <c r="L633" s="31" t="s">
        <v>11639</v>
      </c>
      <c r="M633" s="151" t="s">
        <v>11628</v>
      </c>
    </row>
    <row r="634" spans="1:13" s="22" customFormat="1" ht="25.5" outlineLevel="1" x14ac:dyDescent="0.25">
      <c r="A634" s="161" t="s">
        <v>15576</v>
      </c>
      <c r="B634" s="33">
        <f t="shared" si="34"/>
        <v>640</v>
      </c>
      <c r="C634" s="31" t="s">
        <v>15577</v>
      </c>
      <c r="D634" s="162" t="s">
        <v>15576</v>
      </c>
      <c r="E634" s="31" t="s">
        <v>11633</v>
      </c>
      <c r="F634" s="163">
        <v>1</v>
      </c>
      <c r="G634" s="50" t="s">
        <v>15877</v>
      </c>
      <c r="H634" s="174">
        <v>1</v>
      </c>
      <c r="I634" s="32">
        <v>9299</v>
      </c>
      <c r="J634" s="32">
        <f t="shared" si="30"/>
        <v>2745.91</v>
      </c>
      <c r="K634" s="32">
        <v>2745.91</v>
      </c>
      <c r="L634" s="31" t="s">
        <v>11639</v>
      </c>
      <c r="M634" s="151" t="s">
        <v>11628</v>
      </c>
    </row>
    <row r="635" spans="1:13" s="22" customFormat="1" ht="25.5" outlineLevel="1" x14ac:dyDescent="0.25">
      <c r="A635" s="161" t="s">
        <v>15578</v>
      </c>
      <c r="B635" s="33">
        <f t="shared" si="34"/>
        <v>641</v>
      </c>
      <c r="C635" s="31" t="s">
        <v>15579</v>
      </c>
      <c r="D635" s="162" t="s">
        <v>15578</v>
      </c>
      <c r="E635" s="31" t="s">
        <v>11633</v>
      </c>
      <c r="F635" s="163">
        <v>1</v>
      </c>
      <c r="G635" s="50" t="s">
        <v>15877</v>
      </c>
      <c r="H635" s="174">
        <v>1</v>
      </c>
      <c r="I635" s="25">
        <v>400</v>
      </c>
      <c r="J635" s="25">
        <f t="shared" si="30"/>
        <v>196.86</v>
      </c>
      <c r="K635" s="25">
        <v>196.86</v>
      </c>
      <c r="L635" s="31" t="s">
        <v>11639</v>
      </c>
      <c r="M635" s="151" t="s">
        <v>11628</v>
      </c>
    </row>
    <row r="636" spans="1:13" s="22" customFormat="1" ht="25.5" outlineLevel="1" x14ac:dyDescent="0.25">
      <c r="A636" s="161" t="s">
        <v>11243</v>
      </c>
      <c r="B636" s="33">
        <f t="shared" si="34"/>
        <v>642</v>
      </c>
      <c r="C636" s="31" t="s">
        <v>30</v>
      </c>
      <c r="D636" s="162" t="s">
        <v>11243</v>
      </c>
      <c r="E636" s="31" t="s">
        <v>11633</v>
      </c>
      <c r="F636" s="163">
        <v>3</v>
      </c>
      <c r="G636" s="50" t="s">
        <v>15877</v>
      </c>
      <c r="H636" s="174">
        <v>3</v>
      </c>
      <c r="I636" s="32">
        <f>23808.11/4*F636</f>
        <v>17856.0825</v>
      </c>
      <c r="J636" s="32">
        <f t="shared" si="30"/>
        <v>2929.3024999999998</v>
      </c>
      <c r="K636" s="32">
        <f>11717.21/4*F636</f>
        <v>8787.9074999999993</v>
      </c>
      <c r="L636" s="31" t="s">
        <v>11639</v>
      </c>
      <c r="M636" s="151" t="s">
        <v>11628</v>
      </c>
    </row>
    <row r="637" spans="1:13" s="22" customFormat="1" ht="25.5" outlineLevel="1" x14ac:dyDescent="0.25">
      <c r="A637" s="161" t="s">
        <v>15580</v>
      </c>
      <c r="B637" s="33">
        <f t="shared" si="34"/>
        <v>643</v>
      </c>
      <c r="C637" s="31" t="s">
        <v>15581</v>
      </c>
      <c r="D637" s="162" t="s">
        <v>15580</v>
      </c>
      <c r="E637" s="31" t="s">
        <v>11633</v>
      </c>
      <c r="F637" s="163">
        <v>8</v>
      </c>
      <c r="G637" s="50" t="s">
        <v>15877</v>
      </c>
      <c r="H637" s="174">
        <v>8</v>
      </c>
      <c r="I637" s="32">
        <v>4000</v>
      </c>
      <c r="J637" s="32">
        <f t="shared" si="30"/>
        <v>0</v>
      </c>
      <c r="K637" s="32"/>
      <c r="L637" s="31" t="s">
        <v>11639</v>
      </c>
      <c r="M637" s="151" t="s">
        <v>11628</v>
      </c>
    </row>
    <row r="638" spans="1:13" s="22" customFormat="1" ht="25.5" outlineLevel="1" x14ac:dyDescent="0.25">
      <c r="A638" s="161" t="s">
        <v>15582</v>
      </c>
      <c r="B638" s="33">
        <f t="shared" si="34"/>
        <v>644</v>
      </c>
      <c r="C638" s="24" t="s">
        <v>15714</v>
      </c>
      <c r="D638" s="162" t="s">
        <v>15582</v>
      </c>
      <c r="E638" s="31" t="s">
        <v>11633</v>
      </c>
      <c r="F638" s="163">
        <v>1</v>
      </c>
      <c r="G638" s="50" t="s">
        <v>15878</v>
      </c>
      <c r="H638" s="174">
        <v>1</v>
      </c>
      <c r="I638" s="32">
        <v>22068</v>
      </c>
      <c r="J638" s="32">
        <f t="shared" si="30"/>
        <v>22068</v>
      </c>
      <c r="K638" s="32">
        <v>22068</v>
      </c>
      <c r="L638" s="31" t="s">
        <v>11639</v>
      </c>
      <c r="M638" s="151" t="s">
        <v>11628</v>
      </c>
    </row>
    <row r="639" spans="1:13" s="22" customFormat="1" ht="25.5" outlineLevel="1" x14ac:dyDescent="0.25">
      <c r="A639" s="161" t="s">
        <v>15583</v>
      </c>
      <c r="B639" s="33">
        <f t="shared" si="34"/>
        <v>645</v>
      </c>
      <c r="C639" s="24" t="s">
        <v>15715</v>
      </c>
      <c r="D639" s="162" t="s">
        <v>15583</v>
      </c>
      <c r="E639" s="31" t="s">
        <v>11633</v>
      </c>
      <c r="F639" s="163">
        <v>1</v>
      </c>
      <c r="G639" s="50" t="s">
        <v>15877</v>
      </c>
      <c r="H639" s="174">
        <v>1</v>
      </c>
      <c r="I639" s="32">
        <v>2100</v>
      </c>
      <c r="J639" s="32">
        <f t="shared" si="30"/>
        <v>620.11</v>
      </c>
      <c r="K639" s="32">
        <v>620.11</v>
      </c>
      <c r="L639" s="31" t="s">
        <v>11639</v>
      </c>
      <c r="M639" s="151" t="s">
        <v>11628</v>
      </c>
    </row>
    <row r="640" spans="1:13" s="18" customFormat="1" x14ac:dyDescent="0.25">
      <c r="A640" s="164"/>
      <c r="B640" s="33"/>
      <c r="C640" s="165" t="s">
        <v>15722</v>
      </c>
      <c r="D640" s="166"/>
      <c r="E640" s="165"/>
      <c r="F640" s="168">
        <f>SUM(F594:F639)</f>
        <v>101.50999999999999</v>
      </c>
      <c r="G640" s="166"/>
      <c r="H640" s="175">
        <f>SUM(H594:H639)</f>
        <v>101.50999999999999</v>
      </c>
      <c r="I640" s="168">
        <f t="shared" ref="I640:K640" si="35">SUM(I594:I639)</f>
        <v>247265.1225</v>
      </c>
      <c r="J640" s="168"/>
      <c r="K640" s="168">
        <f t="shared" si="35"/>
        <v>97234.917499999996</v>
      </c>
      <c r="L640" s="168"/>
      <c r="M640" s="168"/>
    </row>
    <row r="641" spans="1:13" s="22" customFormat="1" outlineLevel="1" x14ac:dyDescent="0.25">
      <c r="A641" s="161" t="s">
        <v>15584</v>
      </c>
      <c r="B641" s="33">
        <f>B639+1</f>
        <v>646</v>
      </c>
      <c r="C641" s="24" t="s">
        <v>15716</v>
      </c>
      <c r="D641" s="162" t="s">
        <v>15584</v>
      </c>
      <c r="E641" s="31" t="s">
        <v>15585</v>
      </c>
      <c r="F641" s="163">
        <v>1</v>
      </c>
      <c r="G641" s="50" t="s">
        <v>15877</v>
      </c>
      <c r="H641" s="174">
        <v>1</v>
      </c>
      <c r="I641" s="32">
        <v>9060.66</v>
      </c>
      <c r="J641" s="32">
        <f t="shared" si="30"/>
        <v>2675.53</v>
      </c>
      <c r="K641" s="32">
        <v>2675.53</v>
      </c>
      <c r="L641" s="31" t="s">
        <v>11642</v>
      </c>
      <c r="M641" s="151" t="s">
        <v>11628</v>
      </c>
    </row>
    <row r="642" spans="1:13" s="22" customFormat="1" ht="25.5" outlineLevel="1" x14ac:dyDescent="0.25">
      <c r="A642" s="161" t="s">
        <v>15586</v>
      </c>
      <c r="B642" s="33">
        <f>B641+1</f>
        <v>647</v>
      </c>
      <c r="C642" s="31" t="s">
        <v>15587</v>
      </c>
      <c r="D642" s="162" t="s">
        <v>15586</v>
      </c>
      <c r="E642" s="31" t="s">
        <v>15588</v>
      </c>
      <c r="F642" s="163">
        <v>3</v>
      </c>
      <c r="G642" s="50" t="s">
        <v>15877</v>
      </c>
      <c r="H642" s="174">
        <v>3</v>
      </c>
      <c r="I642" s="32">
        <v>4962</v>
      </c>
      <c r="J642" s="32">
        <f t="shared" si="30"/>
        <v>814.02</v>
      </c>
      <c r="K642" s="32">
        <v>2442.06</v>
      </c>
      <c r="L642" s="31" t="s">
        <v>11639</v>
      </c>
      <c r="M642" s="151" t="s">
        <v>11628</v>
      </c>
    </row>
    <row r="643" spans="1:13" s="22" customFormat="1" ht="25.5" outlineLevel="1" x14ac:dyDescent="0.25">
      <c r="A643" s="161" t="s">
        <v>15589</v>
      </c>
      <c r="B643" s="33">
        <f>B642+1</f>
        <v>648</v>
      </c>
      <c r="C643" s="24" t="s">
        <v>15717</v>
      </c>
      <c r="D643" s="162" t="s">
        <v>15589</v>
      </c>
      <c r="E643" s="31" t="s">
        <v>15588</v>
      </c>
      <c r="F643" s="163">
        <v>1</v>
      </c>
      <c r="G643" s="50" t="s">
        <v>15877</v>
      </c>
      <c r="H643" s="174">
        <v>1</v>
      </c>
      <c r="I643" s="32">
        <v>5120.5</v>
      </c>
      <c r="J643" s="32">
        <f t="shared" si="30"/>
        <v>1512.04</v>
      </c>
      <c r="K643" s="32">
        <v>1512.04</v>
      </c>
      <c r="L643" s="31" t="s">
        <v>11639</v>
      </c>
      <c r="M643" s="151" t="s">
        <v>11628</v>
      </c>
    </row>
    <row r="644" spans="1:13" s="22" customFormat="1" ht="25.5" outlineLevel="1" x14ac:dyDescent="0.25">
      <c r="A644" s="161" t="s">
        <v>15590</v>
      </c>
      <c r="B644" s="33">
        <f>B643+1</f>
        <v>649</v>
      </c>
      <c r="C644" s="31" t="s">
        <v>15591</v>
      </c>
      <c r="D644" s="162" t="s">
        <v>15590</v>
      </c>
      <c r="E644" s="31" t="s">
        <v>15588</v>
      </c>
      <c r="F644" s="163">
        <v>1</v>
      </c>
      <c r="G644" s="50" t="s">
        <v>15877</v>
      </c>
      <c r="H644" s="174">
        <v>1</v>
      </c>
      <c r="I644" s="32">
        <v>2270.5</v>
      </c>
      <c r="J644" s="32">
        <f t="shared" si="30"/>
        <v>670.46</v>
      </c>
      <c r="K644" s="32">
        <v>670.46</v>
      </c>
      <c r="L644" s="31" t="s">
        <v>11639</v>
      </c>
      <c r="M644" s="151" t="s">
        <v>11628</v>
      </c>
    </row>
    <row r="645" spans="1:13" s="18" customFormat="1" x14ac:dyDescent="0.25">
      <c r="A645" s="164"/>
      <c r="B645" s="33"/>
      <c r="C645" s="165" t="s">
        <v>15722</v>
      </c>
      <c r="D645" s="166"/>
      <c r="E645" s="165"/>
      <c r="F645" s="168">
        <f>SUM(F641:F644)</f>
        <v>6</v>
      </c>
      <c r="G645" s="166"/>
      <c r="H645" s="175">
        <f>SUM(H641:H644)</f>
        <v>6</v>
      </c>
      <c r="I645" s="168">
        <f t="shared" ref="I645:K645" si="36">SUM(I641:I644)</f>
        <v>21413.66</v>
      </c>
      <c r="J645" s="168"/>
      <c r="K645" s="168">
        <f t="shared" si="36"/>
        <v>7300.09</v>
      </c>
      <c r="L645" s="168"/>
      <c r="M645" s="168"/>
    </row>
    <row r="646" spans="1:13" s="22" customFormat="1" ht="25.5" outlineLevel="1" x14ac:dyDescent="0.25">
      <c r="A646" s="161" t="s">
        <v>15592</v>
      </c>
      <c r="B646" s="33">
        <f>B644+1</f>
        <v>650</v>
      </c>
      <c r="C646" s="31" t="s">
        <v>15593</v>
      </c>
      <c r="D646" s="162" t="s">
        <v>15592</v>
      </c>
      <c r="E646" s="31" t="s">
        <v>6916</v>
      </c>
      <c r="F646" s="163">
        <v>1</v>
      </c>
      <c r="G646" s="50" t="s">
        <v>15877</v>
      </c>
      <c r="H646" s="174">
        <v>1</v>
      </c>
      <c r="I646" s="32">
        <v>2000</v>
      </c>
      <c r="J646" s="32">
        <f t="shared" ref="J646:J709" si="37">K646/H646</f>
        <v>984.3</v>
      </c>
      <c r="K646" s="32">
        <v>984.3</v>
      </c>
      <c r="L646" s="31" t="s">
        <v>11639</v>
      </c>
      <c r="M646" s="151" t="s">
        <v>11628</v>
      </c>
    </row>
    <row r="647" spans="1:13" s="22" customFormat="1" outlineLevel="1" x14ac:dyDescent="0.25">
      <c r="A647" s="161" t="s">
        <v>15594</v>
      </c>
      <c r="B647" s="33">
        <f t="shared" ref="B647:B660" si="38">B646+1</f>
        <v>651</v>
      </c>
      <c r="C647" s="31" t="s">
        <v>15400</v>
      </c>
      <c r="D647" s="162" t="s">
        <v>15594</v>
      </c>
      <c r="E647" s="31" t="s">
        <v>6916</v>
      </c>
      <c r="F647" s="163">
        <v>1</v>
      </c>
      <c r="G647" s="50" t="s">
        <v>15877</v>
      </c>
      <c r="H647" s="174">
        <v>1</v>
      </c>
      <c r="I647" s="25">
        <v>1</v>
      </c>
      <c r="J647" s="25">
        <f t="shared" si="37"/>
        <v>1</v>
      </c>
      <c r="K647" s="25">
        <v>1</v>
      </c>
      <c r="L647" s="31" t="s">
        <v>11639</v>
      </c>
      <c r="M647" s="151" t="s">
        <v>11628</v>
      </c>
    </row>
    <row r="648" spans="1:13" s="22" customFormat="1" ht="25.5" outlineLevel="1" x14ac:dyDescent="0.25">
      <c r="A648" s="161" t="s">
        <v>15595</v>
      </c>
      <c r="B648" s="33">
        <f t="shared" si="38"/>
        <v>652</v>
      </c>
      <c r="C648" s="31" t="s">
        <v>15596</v>
      </c>
      <c r="D648" s="162" t="s">
        <v>15595</v>
      </c>
      <c r="E648" s="31" t="s">
        <v>6916</v>
      </c>
      <c r="F648" s="163">
        <v>1</v>
      </c>
      <c r="G648" s="50" t="s">
        <v>15877</v>
      </c>
      <c r="H648" s="174">
        <v>1</v>
      </c>
      <c r="I648" s="32">
        <v>9699</v>
      </c>
      <c r="J648" s="32">
        <f t="shared" si="37"/>
        <v>2864.03</v>
      </c>
      <c r="K648" s="32">
        <v>2864.03</v>
      </c>
      <c r="L648" s="31" t="s">
        <v>11639</v>
      </c>
      <c r="M648" s="151" t="s">
        <v>11628</v>
      </c>
    </row>
    <row r="649" spans="1:13" s="22" customFormat="1" outlineLevel="1" x14ac:dyDescent="0.25">
      <c r="A649" s="161" t="s">
        <v>15597</v>
      </c>
      <c r="B649" s="33">
        <f t="shared" si="38"/>
        <v>653</v>
      </c>
      <c r="C649" s="31" t="s">
        <v>10699</v>
      </c>
      <c r="D649" s="162" t="s">
        <v>15597</v>
      </c>
      <c r="E649" s="31" t="s">
        <v>6916</v>
      </c>
      <c r="F649" s="163">
        <v>2</v>
      </c>
      <c r="G649" s="50" t="s">
        <v>15877</v>
      </c>
      <c r="H649" s="174">
        <v>2</v>
      </c>
      <c r="I649" s="25">
        <v>2</v>
      </c>
      <c r="J649" s="25">
        <f t="shared" si="37"/>
        <v>0.5</v>
      </c>
      <c r="K649" s="25">
        <v>1</v>
      </c>
      <c r="L649" s="31" t="s">
        <v>11639</v>
      </c>
      <c r="M649" s="151" t="s">
        <v>11628</v>
      </c>
    </row>
    <row r="650" spans="1:13" s="22" customFormat="1" outlineLevel="1" x14ac:dyDescent="0.25">
      <c r="A650" s="161" t="s">
        <v>15598</v>
      </c>
      <c r="B650" s="33">
        <f t="shared" si="38"/>
        <v>654</v>
      </c>
      <c r="C650" s="31" t="s">
        <v>15599</v>
      </c>
      <c r="D650" s="162" t="s">
        <v>15598</v>
      </c>
      <c r="E650" s="31" t="s">
        <v>6916</v>
      </c>
      <c r="F650" s="163">
        <v>2</v>
      </c>
      <c r="G650" s="50" t="s">
        <v>15877</v>
      </c>
      <c r="H650" s="174">
        <v>2</v>
      </c>
      <c r="I650" s="32">
        <v>14288</v>
      </c>
      <c r="J650" s="32">
        <f t="shared" si="37"/>
        <v>3515.9349999999999</v>
      </c>
      <c r="K650" s="32">
        <v>7031.87</v>
      </c>
      <c r="L650" s="31" t="s">
        <v>11639</v>
      </c>
      <c r="M650" s="151" t="s">
        <v>11628</v>
      </c>
    </row>
    <row r="651" spans="1:13" s="22" customFormat="1" outlineLevel="1" x14ac:dyDescent="0.25">
      <c r="A651" s="161" t="s">
        <v>15600</v>
      </c>
      <c r="B651" s="33">
        <f t="shared" si="38"/>
        <v>655</v>
      </c>
      <c r="C651" s="24" t="s">
        <v>15718</v>
      </c>
      <c r="D651" s="162" t="s">
        <v>15600</v>
      </c>
      <c r="E651" s="31" t="s">
        <v>6916</v>
      </c>
      <c r="F651" s="163">
        <v>1</v>
      </c>
      <c r="G651" s="50" t="s">
        <v>15877</v>
      </c>
      <c r="H651" s="174">
        <v>1</v>
      </c>
      <c r="I651" s="25">
        <v>1</v>
      </c>
      <c r="J651" s="25">
        <f t="shared" si="37"/>
        <v>2000</v>
      </c>
      <c r="K651" s="25">
        <v>2000</v>
      </c>
      <c r="L651" s="31" t="s">
        <v>11639</v>
      </c>
      <c r="M651" s="151" t="s">
        <v>11628</v>
      </c>
    </row>
    <row r="652" spans="1:13" s="22" customFormat="1" outlineLevel="1" x14ac:dyDescent="0.25">
      <c r="A652" s="161" t="s">
        <v>11511</v>
      </c>
      <c r="B652" s="33">
        <f t="shared" si="38"/>
        <v>656</v>
      </c>
      <c r="C652" s="31" t="s">
        <v>10929</v>
      </c>
      <c r="D652" s="162" t="s">
        <v>11511</v>
      </c>
      <c r="E652" s="31" t="s">
        <v>6916</v>
      </c>
      <c r="F652" s="163">
        <v>1</v>
      </c>
      <c r="G652" s="50" t="s">
        <v>15877</v>
      </c>
      <c r="H652" s="174">
        <v>1</v>
      </c>
      <c r="I652" s="32">
        <f>24557.5/5*F652</f>
        <v>4911.5</v>
      </c>
      <c r="J652" s="32">
        <f t="shared" si="37"/>
        <v>1450.3219999999999</v>
      </c>
      <c r="K652" s="32">
        <f>7251.61/5*F652</f>
        <v>1450.3219999999999</v>
      </c>
      <c r="L652" s="31" t="s">
        <v>11639</v>
      </c>
      <c r="M652" s="151" t="s">
        <v>11628</v>
      </c>
    </row>
    <row r="653" spans="1:13" s="22" customFormat="1" outlineLevel="1" x14ac:dyDescent="0.25">
      <c r="A653" s="161" t="s">
        <v>15601</v>
      </c>
      <c r="B653" s="33">
        <f t="shared" si="38"/>
        <v>657</v>
      </c>
      <c r="C653" s="31" t="s">
        <v>15602</v>
      </c>
      <c r="D653" s="162" t="s">
        <v>15601</v>
      </c>
      <c r="E653" s="31" t="s">
        <v>6916</v>
      </c>
      <c r="F653" s="163">
        <v>1</v>
      </c>
      <c r="G653" s="50" t="s">
        <v>15877</v>
      </c>
      <c r="H653" s="174">
        <v>1</v>
      </c>
      <c r="I653" s="32">
        <v>8075</v>
      </c>
      <c r="J653" s="32">
        <f t="shared" si="37"/>
        <v>2384.48</v>
      </c>
      <c r="K653" s="32">
        <v>2384.48</v>
      </c>
      <c r="L653" s="31" t="s">
        <v>11639</v>
      </c>
      <c r="M653" s="151" t="s">
        <v>11628</v>
      </c>
    </row>
    <row r="654" spans="1:13" s="22" customFormat="1" ht="25.5" outlineLevel="1" x14ac:dyDescent="0.25">
      <c r="A654" s="161" t="s">
        <v>15603</v>
      </c>
      <c r="B654" s="33">
        <f t="shared" si="38"/>
        <v>658</v>
      </c>
      <c r="C654" s="24" t="s">
        <v>15719</v>
      </c>
      <c r="D654" s="162" t="s">
        <v>15603</v>
      </c>
      <c r="E654" s="31" t="s">
        <v>6916</v>
      </c>
      <c r="F654" s="163">
        <v>1</v>
      </c>
      <c r="G654" s="50" t="s">
        <v>15877</v>
      </c>
      <c r="H654" s="174">
        <v>1</v>
      </c>
      <c r="I654" s="32">
        <v>9500</v>
      </c>
      <c r="J654" s="32">
        <f t="shared" si="37"/>
        <v>4675.4399999999996</v>
      </c>
      <c r="K654" s="32">
        <v>4675.4399999999996</v>
      </c>
      <c r="L654" s="31" t="s">
        <v>11639</v>
      </c>
      <c r="M654" s="151" t="s">
        <v>11628</v>
      </c>
    </row>
    <row r="655" spans="1:13" s="22" customFormat="1" outlineLevel="1" x14ac:dyDescent="0.25">
      <c r="A655" s="161" t="s">
        <v>15604</v>
      </c>
      <c r="B655" s="33">
        <f t="shared" si="38"/>
        <v>659</v>
      </c>
      <c r="C655" s="31" t="s">
        <v>15605</v>
      </c>
      <c r="D655" s="162" t="s">
        <v>15604</v>
      </c>
      <c r="E655" s="31" t="s">
        <v>6916</v>
      </c>
      <c r="F655" s="163">
        <v>1</v>
      </c>
      <c r="G655" s="50" t="s">
        <v>15877</v>
      </c>
      <c r="H655" s="174">
        <v>1</v>
      </c>
      <c r="I655" s="32">
        <v>16999</v>
      </c>
      <c r="J655" s="32">
        <f t="shared" si="37"/>
        <v>5019.6499999999996</v>
      </c>
      <c r="K655" s="32">
        <v>5019.6499999999996</v>
      </c>
      <c r="L655" s="31" t="s">
        <v>11639</v>
      </c>
      <c r="M655" s="151" t="s">
        <v>11628</v>
      </c>
    </row>
    <row r="656" spans="1:13" s="22" customFormat="1" outlineLevel="1" x14ac:dyDescent="0.25">
      <c r="A656" s="161" t="s">
        <v>15606</v>
      </c>
      <c r="B656" s="33">
        <f t="shared" si="38"/>
        <v>660</v>
      </c>
      <c r="C656" s="31" t="s">
        <v>15607</v>
      </c>
      <c r="D656" s="162" t="s">
        <v>15606</v>
      </c>
      <c r="E656" s="31" t="s">
        <v>6916</v>
      </c>
      <c r="F656" s="163">
        <v>1</v>
      </c>
      <c r="G656" s="50" t="s">
        <v>15877</v>
      </c>
      <c r="H656" s="174">
        <v>1</v>
      </c>
      <c r="I656" s="32">
        <v>3800</v>
      </c>
      <c r="J656" s="32">
        <f t="shared" si="37"/>
        <v>1870.18</v>
      </c>
      <c r="K656" s="32">
        <v>1870.18</v>
      </c>
      <c r="L656" s="31" t="s">
        <v>11639</v>
      </c>
      <c r="M656" s="151" t="s">
        <v>11628</v>
      </c>
    </row>
    <row r="657" spans="1:13" s="22" customFormat="1" ht="25.5" outlineLevel="1" x14ac:dyDescent="0.25">
      <c r="A657" s="161" t="s">
        <v>15608</v>
      </c>
      <c r="B657" s="33">
        <f t="shared" si="38"/>
        <v>661</v>
      </c>
      <c r="C657" s="24" t="s">
        <v>15720</v>
      </c>
      <c r="D657" s="162" t="s">
        <v>15608</v>
      </c>
      <c r="E657" s="31" t="s">
        <v>6916</v>
      </c>
      <c r="F657" s="163">
        <v>1</v>
      </c>
      <c r="G657" s="50" t="s">
        <v>15877</v>
      </c>
      <c r="H657" s="174">
        <v>1</v>
      </c>
      <c r="I657" s="32">
        <v>6500</v>
      </c>
      <c r="J657" s="32">
        <f t="shared" si="37"/>
        <v>3198.99</v>
      </c>
      <c r="K657" s="32">
        <v>3198.99</v>
      </c>
      <c r="L657" s="31" t="s">
        <v>11639</v>
      </c>
      <c r="M657" s="151" t="s">
        <v>11628</v>
      </c>
    </row>
    <row r="658" spans="1:13" s="22" customFormat="1" outlineLevel="1" x14ac:dyDescent="0.25">
      <c r="A658" s="161" t="s">
        <v>15609</v>
      </c>
      <c r="B658" s="33">
        <f t="shared" si="38"/>
        <v>662</v>
      </c>
      <c r="C658" s="31" t="s">
        <v>15610</v>
      </c>
      <c r="D658" s="162" t="s">
        <v>15609</v>
      </c>
      <c r="E658" s="31" t="s">
        <v>6916</v>
      </c>
      <c r="F658" s="163">
        <v>1</v>
      </c>
      <c r="G658" s="50" t="s">
        <v>15877</v>
      </c>
      <c r="H658" s="174">
        <v>1</v>
      </c>
      <c r="I658" s="32">
        <v>1500</v>
      </c>
      <c r="J658" s="32">
        <f t="shared" si="37"/>
        <v>738.23</v>
      </c>
      <c r="K658" s="32">
        <v>738.23</v>
      </c>
      <c r="L658" s="31" t="s">
        <v>11639</v>
      </c>
      <c r="M658" s="151" t="s">
        <v>11628</v>
      </c>
    </row>
    <row r="659" spans="1:13" s="22" customFormat="1" outlineLevel="1" x14ac:dyDescent="0.25">
      <c r="A659" s="161" t="s">
        <v>15611</v>
      </c>
      <c r="B659" s="33">
        <f t="shared" si="38"/>
        <v>663</v>
      </c>
      <c r="C659" s="31" t="s">
        <v>15612</v>
      </c>
      <c r="D659" s="162" t="s">
        <v>15611</v>
      </c>
      <c r="E659" s="31" t="s">
        <v>6916</v>
      </c>
      <c r="F659" s="163">
        <v>1</v>
      </c>
      <c r="G659" s="50" t="s">
        <v>15877</v>
      </c>
      <c r="H659" s="174">
        <v>1</v>
      </c>
      <c r="I659" s="32">
        <v>7000</v>
      </c>
      <c r="J659" s="32">
        <f t="shared" si="37"/>
        <v>3445.06</v>
      </c>
      <c r="K659" s="32">
        <v>3445.06</v>
      </c>
      <c r="L659" s="31" t="s">
        <v>11639</v>
      </c>
      <c r="M659" s="151" t="s">
        <v>11628</v>
      </c>
    </row>
    <row r="660" spans="1:13" s="22" customFormat="1" outlineLevel="1" x14ac:dyDescent="0.25">
      <c r="A660" s="161" t="s">
        <v>15613</v>
      </c>
      <c r="B660" s="33">
        <f t="shared" si="38"/>
        <v>664</v>
      </c>
      <c r="C660" s="31" t="s">
        <v>15614</v>
      </c>
      <c r="D660" s="162" t="s">
        <v>15613</v>
      </c>
      <c r="E660" s="31" t="s">
        <v>6916</v>
      </c>
      <c r="F660" s="163">
        <v>1</v>
      </c>
      <c r="G660" s="50" t="s">
        <v>15877</v>
      </c>
      <c r="H660" s="174">
        <v>1</v>
      </c>
      <c r="I660" s="32">
        <v>2800</v>
      </c>
      <c r="J660" s="32">
        <f t="shared" si="37"/>
        <v>1378.03</v>
      </c>
      <c r="K660" s="32">
        <v>1378.03</v>
      </c>
      <c r="L660" s="31" t="s">
        <v>11639</v>
      </c>
      <c r="M660" s="151" t="s">
        <v>11628</v>
      </c>
    </row>
    <row r="661" spans="1:13" s="18" customFormat="1" x14ac:dyDescent="0.25">
      <c r="A661" s="164"/>
      <c r="B661" s="33"/>
      <c r="C661" s="165" t="s">
        <v>15722</v>
      </c>
      <c r="D661" s="166"/>
      <c r="E661" s="165"/>
      <c r="F661" s="168">
        <f>SUM(F646:F660)</f>
        <v>17</v>
      </c>
      <c r="G661" s="166"/>
      <c r="H661" s="175">
        <f>SUM(H646:H660)</f>
        <v>17</v>
      </c>
      <c r="I661" s="168">
        <f t="shared" ref="I661:K661" si="39">SUM(I646:I660)</f>
        <v>87076.5</v>
      </c>
      <c r="J661" s="168"/>
      <c r="K661" s="168">
        <f t="shared" si="39"/>
        <v>37042.581999999995</v>
      </c>
      <c r="L661" s="168"/>
      <c r="M661" s="168"/>
    </row>
    <row r="662" spans="1:13" s="22" customFormat="1" outlineLevel="1" x14ac:dyDescent="0.25">
      <c r="A662" s="161" t="s">
        <v>15615</v>
      </c>
      <c r="B662" s="33">
        <f>B660+1</f>
        <v>665</v>
      </c>
      <c r="C662" s="31" t="s">
        <v>10873</v>
      </c>
      <c r="D662" s="162" t="s">
        <v>15615</v>
      </c>
      <c r="E662" s="31" t="s">
        <v>15616</v>
      </c>
      <c r="F662" s="163">
        <v>7</v>
      </c>
      <c r="G662" s="50" t="s">
        <v>15877</v>
      </c>
      <c r="H662" s="174">
        <v>7</v>
      </c>
      <c r="I662" s="25"/>
      <c r="J662" s="25">
        <f t="shared" si="37"/>
        <v>1575</v>
      </c>
      <c r="K662" s="25">
        <v>11025</v>
      </c>
      <c r="L662" s="31" t="s">
        <v>11639</v>
      </c>
      <c r="M662" s="151" t="s">
        <v>11628</v>
      </c>
    </row>
    <row r="663" spans="1:13" s="22" customFormat="1" outlineLevel="1" x14ac:dyDescent="0.25">
      <c r="A663" s="161" t="s">
        <v>15617</v>
      </c>
      <c r="B663" s="33">
        <f t="shared" ref="B663:B676" si="40">B662+1</f>
        <v>666</v>
      </c>
      <c r="C663" s="31" t="s">
        <v>15618</v>
      </c>
      <c r="D663" s="162" t="s">
        <v>15617</v>
      </c>
      <c r="E663" s="31" t="s">
        <v>15616</v>
      </c>
      <c r="F663" s="163">
        <v>4</v>
      </c>
      <c r="G663" s="50" t="s">
        <v>15877</v>
      </c>
      <c r="H663" s="174">
        <v>4</v>
      </c>
      <c r="I663" s="25"/>
      <c r="J663" s="25">
        <f t="shared" si="37"/>
        <v>775</v>
      </c>
      <c r="K663" s="25">
        <v>3100</v>
      </c>
      <c r="L663" s="31" t="s">
        <v>11639</v>
      </c>
      <c r="M663" s="151" t="s">
        <v>11628</v>
      </c>
    </row>
    <row r="664" spans="1:13" s="22" customFormat="1" outlineLevel="1" x14ac:dyDescent="0.25">
      <c r="A664" s="161" t="s">
        <v>15619</v>
      </c>
      <c r="B664" s="33">
        <f t="shared" si="40"/>
        <v>667</v>
      </c>
      <c r="C664" s="31" t="s">
        <v>15620</v>
      </c>
      <c r="D664" s="162" t="s">
        <v>15619</v>
      </c>
      <c r="E664" s="31" t="s">
        <v>15616</v>
      </c>
      <c r="F664" s="163">
        <v>4</v>
      </c>
      <c r="G664" s="50" t="s">
        <v>15877</v>
      </c>
      <c r="H664" s="174">
        <v>4</v>
      </c>
      <c r="I664" s="32">
        <v>2390</v>
      </c>
      <c r="J664" s="32">
        <f t="shared" si="37"/>
        <v>176.4375</v>
      </c>
      <c r="K664" s="32">
        <v>705.75</v>
      </c>
      <c r="L664" s="31" t="s">
        <v>11639</v>
      </c>
      <c r="M664" s="151" t="s">
        <v>11628</v>
      </c>
    </row>
    <row r="665" spans="1:13" s="22" customFormat="1" outlineLevel="1" x14ac:dyDescent="0.25">
      <c r="A665" s="161" t="s">
        <v>15621</v>
      </c>
      <c r="B665" s="33">
        <f t="shared" si="40"/>
        <v>668</v>
      </c>
      <c r="C665" s="31" t="s">
        <v>15622</v>
      </c>
      <c r="D665" s="162" t="s">
        <v>15621</v>
      </c>
      <c r="E665" s="31" t="s">
        <v>15616</v>
      </c>
      <c r="F665" s="163">
        <v>5</v>
      </c>
      <c r="G665" s="50" t="s">
        <v>15877</v>
      </c>
      <c r="H665" s="174">
        <v>5</v>
      </c>
      <c r="I665" s="32">
        <v>21228.23</v>
      </c>
      <c r="J665" s="32">
        <f t="shared" si="37"/>
        <v>2089.502</v>
      </c>
      <c r="K665" s="32">
        <v>10447.51</v>
      </c>
      <c r="L665" s="31" t="s">
        <v>11639</v>
      </c>
      <c r="M665" s="151" t="s">
        <v>11628</v>
      </c>
    </row>
    <row r="666" spans="1:13" s="22" customFormat="1" outlineLevel="1" x14ac:dyDescent="0.25">
      <c r="A666" s="161" t="s">
        <v>15623</v>
      </c>
      <c r="B666" s="33">
        <f t="shared" si="40"/>
        <v>669</v>
      </c>
      <c r="C666" s="31" t="s">
        <v>10929</v>
      </c>
      <c r="D666" s="162" t="s">
        <v>15623</v>
      </c>
      <c r="E666" s="31" t="s">
        <v>15616</v>
      </c>
      <c r="F666" s="163">
        <v>2</v>
      </c>
      <c r="G666" s="50" t="s">
        <v>15877</v>
      </c>
      <c r="H666" s="174">
        <v>2</v>
      </c>
      <c r="I666" s="32">
        <v>9925.5</v>
      </c>
      <c r="J666" s="32">
        <f t="shared" si="37"/>
        <v>1465.4549999999999</v>
      </c>
      <c r="K666" s="32">
        <v>2930.91</v>
      </c>
      <c r="L666" s="31" t="s">
        <v>11639</v>
      </c>
      <c r="M666" s="151" t="s">
        <v>11628</v>
      </c>
    </row>
    <row r="667" spans="1:13" s="22" customFormat="1" outlineLevel="1" x14ac:dyDescent="0.25">
      <c r="A667" s="161" t="s">
        <v>15624</v>
      </c>
      <c r="B667" s="33">
        <f t="shared" si="40"/>
        <v>670</v>
      </c>
      <c r="C667" s="31" t="s">
        <v>15625</v>
      </c>
      <c r="D667" s="162" t="s">
        <v>15624</v>
      </c>
      <c r="E667" s="31" t="s">
        <v>15616</v>
      </c>
      <c r="F667" s="163">
        <v>1</v>
      </c>
      <c r="G667" s="50" t="s">
        <v>15877</v>
      </c>
      <c r="H667" s="174">
        <v>1</v>
      </c>
      <c r="I667" s="25">
        <v>800</v>
      </c>
      <c r="J667" s="25">
        <f t="shared" si="37"/>
        <v>0</v>
      </c>
      <c r="K667" s="25"/>
      <c r="L667" s="31" t="s">
        <v>11639</v>
      </c>
      <c r="M667" s="151" t="s">
        <v>11628</v>
      </c>
    </row>
    <row r="668" spans="1:13" s="22" customFormat="1" outlineLevel="1" x14ac:dyDescent="0.25">
      <c r="A668" s="161" t="s">
        <v>15626</v>
      </c>
      <c r="B668" s="33">
        <f t="shared" si="40"/>
        <v>671</v>
      </c>
      <c r="C668" s="31" t="s">
        <v>15627</v>
      </c>
      <c r="D668" s="162" t="s">
        <v>15626</v>
      </c>
      <c r="E668" s="31" t="s">
        <v>15616</v>
      </c>
      <c r="F668" s="163">
        <v>1</v>
      </c>
      <c r="G668" s="50" t="s">
        <v>15877</v>
      </c>
      <c r="H668" s="174">
        <v>1</v>
      </c>
      <c r="I668" s="32">
        <v>17383.099999999999</v>
      </c>
      <c r="J668" s="32">
        <f t="shared" si="37"/>
        <v>5133.08</v>
      </c>
      <c r="K668" s="32">
        <v>5133.08</v>
      </c>
      <c r="L668" s="31" t="s">
        <v>11639</v>
      </c>
      <c r="M668" s="151" t="s">
        <v>11628</v>
      </c>
    </row>
    <row r="669" spans="1:13" s="22" customFormat="1" ht="63.75" outlineLevel="1" x14ac:dyDescent="0.25">
      <c r="A669" s="161" t="s">
        <v>15628</v>
      </c>
      <c r="B669" s="33">
        <f t="shared" si="40"/>
        <v>672</v>
      </c>
      <c r="C669" s="24" t="s">
        <v>15721</v>
      </c>
      <c r="D669" s="162" t="s">
        <v>15628</v>
      </c>
      <c r="E669" s="31" t="s">
        <v>15616</v>
      </c>
      <c r="F669" s="163">
        <v>1</v>
      </c>
      <c r="G669" s="50" t="s">
        <v>15877</v>
      </c>
      <c r="H669" s="174">
        <v>1</v>
      </c>
      <c r="I669" s="32">
        <v>38988</v>
      </c>
      <c r="J669" s="32">
        <f t="shared" si="37"/>
        <v>11512.81</v>
      </c>
      <c r="K669" s="32">
        <v>11512.81</v>
      </c>
      <c r="L669" s="31" t="s">
        <v>11639</v>
      </c>
      <c r="M669" s="151" t="s">
        <v>11628</v>
      </c>
    </row>
    <row r="670" spans="1:13" s="22" customFormat="1" outlineLevel="1" x14ac:dyDescent="0.25">
      <c r="A670" s="161" t="s">
        <v>15629</v>
      </c>
      <c r="B670" s="33">
        <f t="shared" si="40"/>
        <v>673</v>
      </c>
      <c r="C670" s="31" t="s">
        <v>15630</v>
      </c>
      <c r="D670" s="162" t="s">
        <v>15629</v>
      </c>
      <c r="E670" s="31" t="s">
        <v>15616</v>
      </c>
      <c r="F670" s="163">
        <v>10</v>
      </c>
      <c r="G670" s="50" t="s">
        <v>15878</v>
      </c>
      <c r="H670" s="174">
        <v>10</v>
      </c>
      <c r="I670" s="32">
        <v>39000</v>
      </c>
      <c r="J670" s="32">
        <f t="shared" si="37"/>
        <v>1919.393</v>
      </c>
      <c r="K670" s="32">
        <v>19193.93</v>
      </c>
      <c r="L670" s="31" t="s">
        <v>11639</v>
      </c>
      <c r="M670" s="151" t="s">
        <v>11628</v>
      </c>
    </row>
    <row r="671" spans="1:13" s="22" customFormat="1" outlineLevel="1" x14ac:dyDescent="0.25">
      <c r="A671" s="161" t="s">
        <v>15631</v>
      </c>
      <c r="B671" s="33">
        <f t="shared" si="40"/>
        <v>674</v>
      </c>
      <c r="C671" s="31" t="s">
        <v>15632</v>
      </c>
      <c r="D671" s="162" t="s">
        <v>15631</v>
      </c>
      <c r="E671" s="31" t="s">
        <v>15616</v>
      </c>
      <c r="F671" s="163">
        <v>5</v>
      </c>
      <c r="G671" s="50" t="s">
        <v>15878</v>
      </c>
      <c r="H671" s="174">
        <v>5</v>
      </c>
      <c r="I671" s="32">
        <v>32200</v>
      </c>
      <c r="J671" s="32">
        <f t="shared" si="37"/>
        <v>3169.4580000000001</v>
      </c>
      <c r="K671" s="32">
        <v>15847.29</v>
      </c>
      <c r="L671" s="31" t="s">
        <v>11639</v>
      </c>
      <c r="M671" s="151" t="s">
        <v>11628</v>
      </c>
    </row>
    <row r="672" spans="1:13" s="22" customFormat="1" outlineLevel="1" x14ac:dyDescent="0.25">
      <c r="A672" s="161" t="s">
        <v>15633</v>
      </c>
      <c r="B672" s="33">
        <f t="shared" si="40"/>
        <v>675</v>
      </c>
      <c r="C672" s="31" t="s">
        <v>15634</v>
      </c>
      <c r="D672" s="162" t="s">
        <v>15633</v>
      </c>
      <c r="E672" s="31" t="s">
        <v>15616</v>
      </c>
      <c r="F672" s="163">
        <v>18</v>
      </c>
      <c r="G672" s="50" t="s">
        <v>15877</v>
      </c>
      <c r="H672" s="174">
        <v>18</v>
      </c>
      <c r="I672" s="32">
        <v>14090.31</v>
      </c>
      <c r="J672" s="32">
        <f t="shared" si="37"/>
        <v>231.15222222222221</v>
      </c>
      <c r="K672" s="32">
        <v>4160.74</v>
      </c>
      <c r="L672" s="31" t="s">
        <v>11639</v>
      </c>
      <c r="M672" s="151" t="s">
        <v>11628</v>
      </c>
    </row>
    <row r="673" spans="1:13" s="22" customFormat="1" outlineLevel="1" x14ac:dyDescent="0.25">
      <c r="A673" s="161" t="s">
        <v>15635</v>
      </c>
      <c r="B673" s="33">
        <f t="shared" si="40"/>
        <v>676</v>
      </c>
      <c r="C673" s="31" t="s">
        <v>15636</v>
      </c>
      <c r="D673" s="162" t="s">
        <v>15635</v>
      </c>
      <c r="E673" s="31" t="s">
        <v>15616</v>
      </c>
      <c r="F673" s="163">
        <v>4</v>
      </c>
      <c r="G673" s="50" t="s">
        <v>15877</v>
      </c>
      <c r="H673" s="174">
        <v>4</v>
      </c>
      <c r="I673" s="32">
        <v>5800</v>
      </c>
      <c r="J673" s="32">
        <f t="shared" si="37"/>
        <v>713.62</v>
      </c>
      <c r="K673" s="32">
        <v>2854.48</v>
      </c>
      <c r="L673" s="31" t="s">
        <v>11639</v>
      </c>
      <c r="M673" s="151" t="s">
        <v>11628</v>
      </c>
    </row>
    <row r="674" spans="1:13" s="22" customFormat="1" outlineLevel="1" x14ac:dyDescent="0.25">
      <c r="A674" s="161" t="s">
        <v>15357</v>
      </c>
      <c r="B674" s="33">
        <f t="shared" si="40"/>
        <v>677</v>
      </c>
      <c r="C674" s="31" t="s">
        <v>15358</v>
      </c>
      <c r="D674" s="162" t="s">
        <v>15357</v>
      </c>
      <c r="E674" s="31" t="s">
        <v>15616</v>
      </c>
      <c r="F674" s="163">
        <v>7</v>
      </c>
      <c r="G674" s="50" t="s">
        <v>15877</v>
      </c>
      <c r="H674" s="174">
        <v>7</v>
      </c>
      <c r="I674" s="32">
        <v>5867.15</v>
      </c>
      <c r="J674" s="32">
        <f t="shared" si="37"/>
        <v>412.50428571428574</v>
      </c>
      <c r="K674" s="32">
        <v>2887.53</v>
      </c>
      <c r="L674" s="31" t="s">
        <v>11639</v>
      </c>
      <c r="M674" s="151" t="s">
        <v>11628</v>
      </c>
    </row>
    <row r="675" spans="1:13" s="22" customFormat="1" outlineLevel="1" x14ac:dyDescent="0.25">
      <c r="A675" s="161" t="s">
        <v>15637</v>
      </c>
      <c r="B675" s="33">
        <f t="shared" si="40"/>
        <v>678</v>
      </c>
      <c r="C675" s="31" t="s">
        <v>30</v>
      </c>
      <c r="D675" s="162" t="s">
        <v>15637</v>
      </c>
      <c r="E675" s="31" t="s">
        <v>15616</v>
      </c>
      <c r="F675" s="163">
        <v>4</v>
      </c>
      <c r="G675" s="50" t="s">
        <v>15877</v>
      </c>
      <c r="H675" s="174">
        <v>4</v>
      </c>
      <c r="I675" s="32">
        <v>30254.01</v>
      </c>
      <c r="J675" s="32">
        <f t="shared" si="37"/>
        <v>3722.3924999999999</v>
      </c>
      <c r="K675" s="32">
        <v>14889.57</v>
      </c>
      <c r="L675" s="31" t="s">
        <v>11639</v>
      </c>
      <c r="M675" s="151" t="s">
        <v>11628</v>
      </c>
    </row>
    <row r="676" spans="1:13" s="22" customFormat="1" outlineLevel="1" x14ac:dyDescent="0.25">
      <c r="A676" s="161" t="s">
        <v>11492</v>
      </c>
      <c r="B676" s="33">
        <f t="shared" si="40"/>
        <v>679</v>
      </c>
      <c r="C676" s="31" t="s">
        <v>6910</v>
      </c>
      <c r="D676" s="162" t="s">
        <v>11492</v>
      </c>
      <c r="E676" s="31" t="s">
        <v>15616</v>
      </c>
      <c r="F676" s="163">
        <v>10</v>
      </c>
      <c r="G676" s="50" t="s">
        <v>15877</v>
      </c>
      <c r="H676" s="174">
        <v>10</v>
      </c>
      <c r="I676" s="32">
        <f>59750/11*F676</f>
        <v>54318.181818181823</v>
      </c>
      <c r="J676" s="32">
        <f t="shared" si="37"/>
        <v>2673.28</v>
      </c>
      <c r="K676" s="32">
        <f>29406.08/11*F676</f>
        <v>26732.800000000003</v>
      </c>
      <c r="L676" s="31" t="s">
        <v>11639</v>
      </c>
      <c r="M676" s="151" t="s">
        <v>11628</v>
      </c>
    </row>
    <row r="677" spans="1:13" s="18" customFormat="1" x14ac:dyDescent="0.25">
      <c r="A677" s="164"/>
      <c r="B677" s="33"/>
      <c r="C677" s="165" t="s">
        <v>15722</v>
      </c>
      <c r="D677" s="166"/>
      <c r="E677" s="165"/>
      <c r="F677" s="168">
        <f>SUM(F662:F676)</f>
        <v>83</v>
      </c>
      <c r="G677" s="166"/>
      <c r="H677" s="175">
        <f>SUM(H662:H676)</f>
        <v>83</v>
      </c>
      <c r="I677" s="168">
        <f t="shared" ref="I677:K677" si="41">SUM(I662:I676)</f>
        <v>272244.48181818181</v>
      </c>
      <c r="J677" s="168"/>
      <c r="K677" s="168">
        <f t="shared" si="41"/>
        <v>131421.40000000002</v>
      </c>
      <c r="L677" s="168"/>
      <c r="M677" s="168"/>
    </row>
    <row r="678" spans="1:13" s="22" customFormat="1" ht="25.5" outlineLevel="1" x14ac:dyDescent="0.25">
      <c r="A678" s="152">
        <v>619</v>
      </c>
      <c r="B678" s="33">
        <f>B676+1</f>
        <v>680</v>
      </c>
      <c r="C678" s="31" t="s">
        <v>7705</v>
      </c>
      <c r="D678" s="169">
        <v>619</v>
      </c>
      <c r="E678" s="31" t="s">
        <v>11635</v>
      </c>
      <c r="F678" s="163">
        <v>3</v>
      </c>
      <c r="G678" s="50" t="s">
        <v>15877</v>
      </c>
      <c r="H678" s="174">
        <v>3</v>
      </c>
      <c r="I678" s="32">
        <f>12375.86/8*F678</f>
        <v>4640.9475000000002</v>
      </c>
      <c r="J678" s="32">
        <f t="shared" si="37"/>
        <v>2030.2666666666667</v>
      </c>
      <c r="K678" s="32">
        <v>6090.8</v>
      </c>
      <c r="L678" s="31" t="s">
        <v>11639</v>
      </c>
      <c r="M678" s="151" t="s">
        <v>11628</v>
      </c>
    </row>
    <row r="679" spans="1:13" ht="25.5" outlineLevel="1" x14ac:dyDescent="0.25">
      <c r="A679" s="47" t="s">
        <v>11325</v>
      </c>
      <c r="B679" s="33">
        <f t="shared" ref="B679:B710" si="42">B678+1</f>
        <v>681</v>
      </c>
      <c r="C679" s="36" t="s">
        <v>11324</v>
      </c>
      <c r="D679" s="35" t="s">
        <v>11325</v>
      </c>
      <c r="E679" s="36" t="s">
        <v>11635</v>
      </c>
      <c r="F679" s="26" t="s">
        <v>11480</v>
      </c>
      <c r="G679" s="50" t="s">
        <v>15877</v>
      </c>
      <c r="H679" s="173">
        <v>1</v>
      </c>
      <c r="I679" s="42">
        <v>1</v>
      </c>
      <c r="J679" s="42">
        <f t="shared" si="37"/>
        <v>1</v>
      </c>
      <c r="K679" s="42">
        <v>1</v>
      </c>
      <c r="L679" s="36" t="s">
        <v>11639</v>
      </c>
      <c r="M679" s="39" t="s">
        <v>11629</v>
      </c>
    </row>
    <row r="680" spans="1:13" ht="25.5" outlineLevel="1" x14ac:dyDescent="0.25">
      <c r="A680" s="47" t="s">
        <v>11351</v>
      </c>
      <c r="B680" s="33">
        <f t="shared" si="42"/>
        <v>682</v>
      </c>
      <c r="C680" s="40" t="s">
        <v>11739</v>
      </c>
      <c r="D680" s="35" t="s">
        <v>11351</v>
      </c>
      <c r="E680" s="36" t="s">
        <v>11635</v>
      </c>
      <c r="F680" s="26" t="s">
        <v>11480</v>
      </c>
      <c r="G680" s="50" t="s">
        <v>15877</v>
      </c>
      <c r="H680" s="173">
        <v>1</v>
      </c>
      <c r="I680" s="38">
        <v>25362.720000000001</v>
      </c>
      <c r="J680" s="38">
        <f t="shared" si="37"/>
        <v>7489.39</v>
      </c>
      <c r="K680" s="38">
        <v>7489.39</v>
      </c>
      <c r="L680" s="36" t="s">
        <v>11639</v>
      </c>
      <c r="M680" s="39" t="s">
        <v>11629</v>
      </c>
    </row>
    <row r="681" spans="1:13" ht="25.5" outlineLevel="1" x14ac:dyDescent="0.25">
      <c r="A681" s="47" t="s">
        <v>11344</v>
      </c>
      <c r="B681" s="33">
        <f t="shared" si="42"/>
        <v>683</v>
      </c>
      <c r="C681" s="36" t="s">
        <v>11343</v>
      </c>
      <c r="D681" s="35" t="s">
        <v>11344</v>
      </c>
      <c r="E681" s="36" t="s">
        <v>11635</v>
      </c>
      <c r="F681" s="26" t="s">
        <v>11477</v>
      </c>
      <c r="G681" s="50" t="s">
        <v>15878</v>
      </c>
      <c r="H681" s="173">
        <v>1</v>
      </c>
      <c r="I681" s="42">
        <v>1</v>
      </c>
      <c r="J681" s="42">
        <f t="shared" si="37"/>
        <v>1300</v>
      </c>
      <c r="K681" s="42">
        <v>1300</v>
      </c>
      <c r="L681" s="36" t="s">
        <v>11639</v>
      </c>
      <c r="M681" s="39" t="s">
        <v>11629</v>
      </c>
    </row>
    <row r="682" spans="1:13" ht="25.5" outlineLevel="1" x14ac:dyDescent="0.25">
      <c r="A682" s="47" t="s">
        <v>11316</v>
      </c>
      <c r="B682" s="33">
        <f t="shared" si="42"/>
        <v>684</v>
      </c>
      <c r="C682" s="36" t="s">
        <v>11315</v>
      </c>
      <c r="D682" s="35" t="s">
        <v>11316</v>
      </c>
      <c r="E682" s="36" t="s">
        <v>11635</v>
      </c>
      <c r="F682" s="26" t="s">
        <v>11477</v>
      </c>
      <c r="G682" s="50" t="s">
        <v>15877</v>
      </c>
      <c r="H682" s="173">
        <v>1</v>
      </c>
      <c r="I682" s="38">
        <v>4019.42</v>
      </c>
      <c r="J682" s="38">
        <f t="shared" si="37"/>
        <v>1186.9000000000001</v>
      </c>
      <c r="K682" s="38">
        <v>1186.9000000000001</v>
      </c>
      <c r="L682" s="36" t="s">
        <v>11639</v>
      </c>
      <c r="M682" s="39" t="s">
        <v>11629</v>
      </c>
    </row>
    <row r="683" spans="1:13" ht="25.5" outlineLevel="1" x14ac:dyDescent="0.25">
      <c r="A683" s="47" t="s">
        <v>11338</v>
      </c>
      <c r="B683" s="33">
        <f t="shared" si="42"/>
        <v>685</v>
      </c>
      <c r="C683" s="36" t="s">
        <v>11337</v>
      </c>
      <c r="D683" s="35" t="s">
        <v>11338</v>
      </c>
      <c r="E683" s="36" t="s">
        <v>11635</v>
      </c>
      <c r="F683" s="26" t="s">
        <v>11484</v>
      </c>
      <c r="G683" s="50" t="s">
        <v>15877</v>
      </c>
      <c r="H683" s="173">
        <v>1</v>
      </c>
      <c r="I683" s="38">
        <v>2250</v>
      </c>
      <c r="J683" s="38">
        <f t="shared" si="37"/>
        <v>1107.3399999999999</v>
      </c>
      <c r="K683" s="38">
        <v>1107.3399999999999</v>
      </c>
      <c r="L683" s="36" t="s">
        <v>11639</v>
      </c>
      <c r="M683" s="39" t="s">
        <v>11629</v>
      </c>
    </row>
    <row r="684" spans="1:13" ht="25.5" outlineLevel="1" x14ac:dyDescent="0.25">
      <c r="A684" s="47" t="s">
        <v>11309</v>
      </c>
      <c r="B684" s="33">
        <f t="shared" si="42"/>
        <v>686</v>
      </c>
      <c r="C684" s="36" t="s">
        <v>10766</v>
      </c>
      <c r="D684" s="35" t="s">
        <v>11309</v>
      </c>
      <c r="E684" s="36" t="s">
        <v>11635</v>
      </c>
      <c r="F684" s="26" t="s">
        <v>11620</v>
      </c>
      <c r="G684" s="50" t="s">
        <v>15877</v>
      </c>
      <c r="H684" s="173">
        <v>12</v>
      </c>
      <c r="I684" s="42">
        <v>12</v>
      </c>
      <c r="J684" s="42">
        <f t="shared" si="37"/>
        <v>8.3333333333333329E-2</v>
      </c>
      <c r="K684" s="42">
        <v>1</v>
      </c>
      <c r="L684" s="36" t="s">
        <v>11639</v>
      </c>
      <c r="M684" s="39" t="s">
        <v>11629</v>
      </c>
    </row>
    <row r="685" spans="1:13" ht="25.5" outlineLevel="1" x14ac:dyDescent="0.25">
      <c r="A685" s="47" t="s">
        <v>11311</v>
      </c>
      <c r="B685" s="33">
        <f t="shared" si="42"/>
        <v>687</v>
      </c>
      <c r="C685" s="36" t="s">
        <v>11310</v>
      </c>
      <c r="D685" s="35" t="s">
        <v>11311</v>
      </c>
      <c r="E685" s="36" t="s">
        <v>11635</v>
      </c>
      <c r="F685" s="26" t="s">
        <v>11620</v>
      </c>
      <c r="G685" s="50" t="s">
        <v>15877</v>
      </c>
      <c r="H685" s="173">
        <v>1</v>
      </c>
      <c r="I685" s="42">
        <v>1</v>
      </c>
      <c r="J685" s="42">
        <f t="shared" si="37"/>
        <v>1000</v>
      </c>
      <c r="K685" s="42">
        <v>1000</v>
      </c>
      <c r="L685" s="36" t="s">
        <v>11639</v>
      </c>
      <c r="M685" s="39" t="s">
        <v>11629</v>
      </c>
    </row>
    <row r="686" spans="1:13" ht="25.5" outlineLevel="1" x14ac:dyDescent="0.25">
      <c r="A686" s="47" t="s">
        <v>11313</v>
      </c>
      <c r="B686" s="33">
        <f t="shared" si="42"/>
        <v>688</v>
      </c>
      <c r="C686" s="40" t="s">
        <v>11762</v>
      </c>
      <c r="D686" s="35" t="s">
        <v>11313</v>
      </c>
      <c r="E686" s="36" t="s">
        <v>11635</v>
      </c>
      <c r="F686" s="26" t="s">
        <v>11620</v>
      </c>
      <c r="G686" s="50" t="s">
        <v>15877</v>
      </c>
      <c r="H686" s="173">
        <v>1</v>
      </c>
      <c r="I686" s="42">
        <v>1</v>
      </c>
      <c r="J686" s="42">
        <f t="shared" si="37"/>
        <v>7833</v>
      </c>
      <c r="K686" s="42">
        <v>7833</v>
      </c>
      <c r="L686" s="36" t="s">
        <v>11639</v>
      </c>
      <c r="M686" s="39" t="s">
        <v>11629</v>
      </c>
    </row>
    <row r="687" spans="1:13" ht="25.5" outlineLevel="1" x14ac:dyDescent="0.25">
      <c r="A687" s="47" t="s">
        <v>11318</v>
      </c>
      <c r="B687" s="33">
        <f t="shared" si="42"/>
        <v>689</v>
      </c>
      <c r="C687" s="36" t="s">
        <v>11317</v>
      </c>
      <c r="D687" s="35" t="s">
        <v>11318</v>
      </c>
      <c r="E687" s="36" t="s">
        <v>11635</v>
      </c>
      <c r="F687" s="26" t="s">
        <v>11620</v>
      </c>
      <c r="G687" s="50" t="s">
        <v>15877</v>
      </c>
      <c r="H687" s="173">
        <v>1</v>
      </c>
      <c r="I687" s="42">
        <v>1</v>
      </c>
      <c r="J687" s="42">
        <f t="shared" si="37"/>
        <v>1</v>
      </c>
      <c r="K687" s="42">
        <v>1</v>
      </c>
      <c r="L687" s="36" t="s">
        <v>11639</v>
      </c>
      <c r="M687" s="39" t="s">
        <v>11629</v>
      </c>
    </row>
    <row r="688" spans="1:13" ht="25.5" outlineLevel="1" x14ac:dyDescent="0.25">
      <c r="A688" s="47" t="s">
        <v>11319</v>
      </c>
      <c r="B688" s="33">
        <f t="shared" si="42"/>
        <v>690</v>
      </c>
      <c r="C688" s="36" t="s">
        <v>10701</v>
      </c>
      <c r="D688" s="35" t="s">
        <v>11319</v>
      </c>
      <c r="E688" s="36" t="s">
        <v>11635</v>
      </c>
      <c r="F688" s="26" t="s">
        <v>11620</v>
      </c>
      <c r="G688" s="50" t="s">
        <v>15877</v>
      </c>
      <c r="H688" s="173">
        <v>2</v>
      </c>
      <c r="I688" s="42">
        <v>2</v>
      </c>
      <c r="J688" s="42">
        <f t="shared" si="37"/>
        <v>200</v>
      </c>
      <c r="K688" s="42">
        <v>400</v>
      </c>
      <c r="L688" s="36" t="s">
        <v>11639</v>
      </c>
      <c r="M688" s="39" t="s">
        <v>11629</v>
      </c>
    </row>
    <row r="689" spans="1:13" ht="25.5" outlineLevel="1" x14ac:dyDescent="0.25">
      <c r="A689" s="47" t="s">
        <v>11323</v>
      </c>
      <c r="B689" s="33">
        <f t="shared" si="42"/>
        <v>691</v>
      </c>
      <c r="C689" s="36" t="s">
        <v>11322</v>
      </c>
      <c r="D689" s="35" t="s">
        <v>11323</v>
      </c>
      <c r="E689" s="36" t="s">
        <v>11635</v>
      </c>
      <c r="F689" s="26" t="s">
        <v>11620</v>
      </c>
      <c r="G689" s="50" t="s">
        <v>15877</v>
      </c>
      <c r="H689" s="173">
        <v>1</v>
      </c>
      <c r="I689" s="42">
        <v>1</v>
      </c>
      <c r="J689" s="42">
        <f t="shared" si="37"/>
        <v>1</v>
      </c>
      <c r="K689" s="42">
        <v>1</v>
      </c>
      <c r="L689" s="36" t="s">
        <v>11639</v>
      </c>
      <c r="M689" s="39" t="s">
        <v>11629</v>
      </c>
    </row>
    <row r="690" spans="1:13" ht="25.5" outlineLevel="1" x14ac:dyDescent="0.25">
      <c r="A690" s="47" t="s">
        <v>11326</v>
      </c>
      <c r="B690" s="33">
        <f t="shared" si="42"/>
        <v>692</v>
      </c>
      <c r="C690" s="40" t="s">
        <v>11763</v>
      </c>
      <c r="D690" s="35" t="s">
        <v>11326</v>
      </c>
      <c r="E690" s="36" t="s">
        <v>11635</v>
      </c>
      <c r="F690" s="26" t="s">
        <v>11620</v>
      </c>
      <c r="G690" s="50" t="s">
        <v>15877</v>
      </c>
      <c r="H690" s="173">
        <v>1</v>
      </c>
      <c r="I690" s="42">
        <v>1</v>
      </c>
      <c r="J690" s="42">
        <f t="shared" si="37"/>
        <v>1500</v>
      </c>
      <c r="K690" s="42">
        <v>1500</v>
      </c>
      <c r="L690" s="36" t="s">
        <v>11639</v>
      </c>
      <c r="M690" s="39" t="s">
        <v>11629</v>
      </c>
    </row>
    <row r="691" spans="1:13" ht="25.5" outlineLevel="1" x14ac:dyDescent="0.25">
      <c r="A691" s="47" t="s">
        <v>11330</v>
      </c>
      <c r="B691" s="33">
        <f t="shared" si="42"/>
        <v>693</v>
      </c>
      <c r="C691" s="36" t="s">
        <v>11329</v>
      </c>
      <c r="D691" s="35" t="s">
        <v>11330</v>
      </c>
      <c r="E691" s="36" t="s">
        <v>11635</v>
      </c>
      <c r="F691" s="26" t="s">
        <v>11620</v>
      </c>
      <c r="G691" s="50" t="s">
        <v>15877</v>
      </c>
      <c r="H691" s="173">
        <v>1</v>
      </c>
      <c r="I691" s="42">
        <v>1</v>
      </c>
      <c r="J691" s="42">
        <f t="shared" si="37"/>
        <v>783</v>
      </c>
      <c r="K691" s="42">
        <v>783</v>
      </c>
      <c r="L691" s="36" t="s">
        <v>11639</v>
      </c>
      <c r="M691" s="39" t="s">
        <v>11629</v>
      </c>
    </row>
    <row r="692" spans="1:13" ht="25.5" outlineLevel="1" x14ac:dyDescent="0.25">
      <c r="A692" s="47" t="s">
        <v>11332</v>
      </c>
      <c r="B692" s="33">
        <f t="shared" si="42"/>
        <v>694</v>
      </c>
      <c r="C692" s="36" t="s">
        <v>11331</v>
      </c>
      <c r="D692" s="35" t="s">
        <v>11332</v>
      </c>
      <c r="E692" s="36" t="s">
        <v>11635</v>
      </c>
      <c r="F692" s="26" t="s">
        <v>11620</v>
      </c>
      <c r="G692" s="50" t="s">
        <v>15877</v>
      </c>
      <c r="H692" s="173">
        <v>1</v>
      </c>
      <c r="I692" s="42">
        <v>1</v>
      </c>
      <c r="J692" s="42">
        <f t="shared" si="37"/>
        <v>900</v>
      </c>
      <c r="K692" s="42">
        <v>900</v>
      </c>
      <c r="L692" s="36" t="s">
        <v>11639</v>
      </c>
      <c r="M692" s="39" t="s">
        <v>11629</v>
      </c>
    </row>
    <row r="693" spans="1:13" ht="25.5" outlineLevel="1" x14ac:dyDescent="0.25">
      <c r="A693" s="47" t="s">
        <v>11336</v>
      </c>
      <c r="B693" s="33">
        <f t="shared" si="42"/>
        <v>695</v>
      </c>
      <c r="C693" s="36" t="s">
        <v>11335</v>
      </c>
      <c r="D693" s="35" t="s">
        <v>11336</v>
      </c>
      <c r="E693" s="36" t="s">
        <v>11635</v>
      </c>
      <c r="F693" s="26" t="s">
        <v>11620</v>
      </c>
      <c r="G693" s="50" t="s">
        <v>15877</v>
      </c>
      <c r="H693" s="173">
        <v>1</v>
      </c>
      <c r="I693" s="42">
        <v>1</v>
      </c>
      <c r="J693" s="42">
        <f t="shared" si="37"/>
        <v>1200</v>
      </c>
      <c r="K693" s="42">
        <v>1200</v>
      </c>
      <c r="L693" s="36" t="s">
        <v>11639</v>
      </c>
      <c r="M693" s="39" t="s">
        <v>11629</v>
      </c>
    </row>
    <row r="694" spans="1:13" ht="25.5" outlineLevel="1" x14ac:dyDescent="0.25">
      <c r="A694" s="47" t="s">
        <v>11346</v>
      </c>
      <c r="B694" s="33">
        <f t="shared" si="42"/>
        <v>696</v>
      </c>
      <c r="C694" s="36" t="s">
        <v>11345</v>
      </c>
      <c r="D694" s="35" t="s">
        <v>11346</v>
      </c>
      <c r="E694" s="36" t="s">
        <v>11635</v>
      </c>
      <c r="F694" s="26" t="s">
        <v>11620</v>
      </c>
      <c r="G694" s="50" t="s">
        <v>15877</v>
      </c>
      <c r="H694" s="173">
        <v>1</v>
      </c>
      <c r="I694" s="42">
        <v>1</v>
      </c>
      <c r="J694" s="42">
        <f t="shared" si="37"/>
        <v>1500</v>
      </c>
      <c r="K694" s="42">
        <v>1500</v>
      </c>
      <c r="L694" s="36" t="s">
        <v>11639</v>
      </c>
      <c r="M694" s="39" t="s">
        <v>11629</v>
      </c>
    </row>
    <row r="695" spans="1:13" ht="25.5" outlineLevel="1" x14ac:dyDescent="0.25">
      <c r="A695" s="47" t="s">
        <v>11355</v>
      </c>
      <c r="B695" s="33">
        <f t="shared" si="42"/>
        <v>697</v>
      </c>
      <c r="C695" s="36" t="s">
        <v>11354</v>
      </c>
      <c r="D695" s="35" t="s">
        <v>11355</v>
      </c>
      <c r="E695" s="36" t="s">
        <v>11635</v>
      </c>
      <c r="F695" s="26" t="s">
        <v>11620</v>
      </c>
      <c r="G695" s="50" t="s">
        <v>15877</v>
      </c>
      <c r="H695" s="173">
        <v>1</v>
      </c>
      <c r="I695" s="42">
        <v>1</v>
      </c>
      <c r="J695" s="42">
        <f t="shared" si="37"/>
        <v>875</v>
      </c>
      <c r="K695" s="42">
        <v>875</v>
      </c>
      <c r="L695" s="36" t="s">
        <v>11639</v>
      </c>
      <c r="M695" s="39" t="s">
        <v>11629</v>
      </c>
    </row>
    <row r="696" spans="1:13" ht="25.5" outlineLevel="1" x14ac:dyDescent="0.25">
      <c r="A696" s="47" t="s">
        <v>11358</v>
      </c>
      <c r="B696" s="33">
        <f t="shared" si="42"/>
        <v>698</v>
      </c>
      <c r="C696" s="40" t="s">
        <v>11764</v>
      </c>
      <c r="D696" s="35" t="s">
        <v>11358</v>
      </c>
      <c r="E696" s="36" t="s">
        <v>11635</v>
      </c>
      <c r="F696" s="26" t="s">
        <v>11620</v>
      </c>
      <c r="G696" s="50" t="s">
        <v>15877</v>
      </c>
      <c r="H696" s="173">
        <v>1</v>
      </c>
      <c r="I696" s="42">
        <v>1</v>
      </c>
      <c r="J696" s="42">
        <f t="shared" si="37"/>
        <v>4500</v>
      </c>
      <c r="K696" s="42">
        <v>4500</v>
      </c>
      <c r="L696" s="36" t="s">
        <v>11639</v>
      </c>
      <c r="M696" s="39" t="s">
        <v>11629</v>
      </c>
    </row>
    <row r="697" spans="1:13" ht="25.5" outlineLevel="1" x14ac:dyDescent="0.25">
      <c r="A697" s="47" t="s">
        <v>11360</v>
      </c>
      <c r="B697" s="33">
        <f t="shared" si="42"/>
        <v>699</v>
      </c>
      <c r="C697" s="40" t="s">
        <v>11765</v>
      </c>
      <c r="D697" s="35" t="s">
        <v>11360</v>
      </c>
      <c r="E697" s="36" t="s">
        <v>11635</v>
      </c>
      <c r="F697" s="26" t="s">
        <v>11620</v>
      </c>
      <c r="G697" s="50" t="s">
        <v>15877</v>
      </c>
      <c r="H697" s="173">
        <v>1</v>
      </c>
      <c r="I697" s="42">
        <v>1</v>
      </c>
      <c r="J697" s="42">
        <f t="shared" si="37"/>
        <v>6433</v>
      </c>
      <c r="K697" s="42">
        <v>6433</v>
      </c>
      <c r="L697" s="36" t="s">
        <v>11639</v>
      </c>
      <c r="M697" s="39" t="s">
        <v>11629</v>
      </c>
    </row>
    <row r="698" spans="1:13" ht="25.5" outlineLevel="1" x14ac:dyDescent="0.25">
      <c r="A698" s="47" t="s">
        <v>11361</v>
      </c>
      <c r="B698" s="33">
        <f t="shared" si="42"/>
        <v>700</v>
      </c>
      <c r="C698" s="40" t="s">
        <v>11766</v>
      </c>
      <c r="D698" s="35" t="s">
        <v>11361</v>
      </c>
      <c r="E698" s="36" t="s">
        <v>11635</v>
      </c>
      <c r="F698" s="26" t="s">
        <v>11620</v>
      </c>
      <c r="G698" s="50" t="s">
        <v>15877</v>
      </c>
      <c r="H698" s="173">
        <v>1</v>
      </c>
      <c r="I698" s="42">
        <v>1</v>
      </c>
      <c r="J698" s="42">
        <f t="shared" si="37"/>
        <v>6433</v>
      </c>
      <c r="K698" s="42">
        <v>6433</v>
      </c>
      <c r="L698" s="36" t="s">
        <v>11639</v>
      </c>
      <c r="M698" s="39" t="s">
        <v>11629</v>
      </c>
    </row>
    <row r="699" spans="1:13" ht="25.5" outlineLevel="1" x14ac:dyDescent="0.25">
      <c r="A699" s="47" t="s">
        <v>11520</v>
      </c>
      <c r="B699" s="33">
        <f t="shared" si="42"/>
        <v>701</v>
      </c>
      <c r="C699" s="36" t="s">
        <v>11314</v>
      </c>
      <c r="D699" s="35" t="s">
        <v>11520</v>
      </c>
      <c r="E699" s="36" t="s">
        <v>11635</v>
      </c>
      <c r="F699" s="26" t="s">
        <v>11620</v>
      </c>
      <c r="G699" s="50" t="s">
        <v>15877</v>
      </c>
      <c r="H699" s="173">
        <v>1</v>
      </c>
      <c r="I699" s="38">
        <v>1086</v>
      </c>
      <c r="J699" s="38">
        <f t="shared" si="37"/>
        <v>534.48</v>
      </c>
      <c r="K699" s="38">
        <v>534.48</v>
      </c>
      <c r="L699" s="36" t="s">
        <v>11639</v>
      </c>
      <c r="M699" s="39" t="s">
        <v>11629</v>
      </c>
    </row>
    <row r="700" spans="1:13" ht="25.5" outlineLevel="1" x14ac:dyDescent="0.25">
      <c r="A700" s="47" t="s">
        <v>11334</v>
      </c>
      <c r="B700" s="33">
        <f t="shared" si="42"/>
        <v>702</v>
      </c>
      <c r="C700" s="36" t="s">
        <v>11333</v>
      </c>
      <c r="D700" s="35" t="s">
        <v>11334</v>
      </c>
      <c r="E700" s="36" t="s">
        <v>11635</v>
      </c>
      <c r="F700" s="26" t="s">
        <v>11620</v>
      </c>
      <c r="G700" s="50" t="s">
        <v>15877</v>
      </c>
      <c r="H700" s="173">
        <v>1</v>
      </c>
      <c r="I700" s="38">
        <v>23763.1</v>
      </c>
      <c r="J700" s="38">
        <f t="shared" si="37"/>
        <v>7017.03</v>
      </c>
      <c r="K700" s="38">
        <v>7017.03</v>
      </c>
      <c r="L700" s="36" t="s">
        <v>11639</v>
      </c>
      <c r="M700" s="39" t="s">
        <v>11629</v>
      </c>
    </row>
    <row r="701" spans="1:13" ht="25.5" outlineLevel="1" x14ac:dyDescent="0.25">
      <c r="A701" s="47" t="s">
        <v>11349</v>
      </c>
      <c r="B701" s="33">
        <f t="shared" si="42"/>
        <v>703</v>
      </c>
      <c r="C701" s="36" t="s">
        <v>10709</v>
      </c>
      <c r="D701" s="35" t="s">
        <v>11349</v>
      </c>
      <c r="E701" s="36" t="s">
        <v>11635</v>
      </c>
      <c r="F701" s="26" t="s">
        <v>11588</v>
      </c>
      <c r="G701" s="50" t="s">
        <v>15877</v>
      </c>
      <c r="H701" s="173">
        <v>4</v>
      </c>
      <c r="I701" s="42">
        <v>4</v>
      </c>
      <c r="J701" s="42">
        <f t="shared" si="37"/>
        <v>800</v>
      </c>
      <c r="K701" s="42">
        <v>3200</v>
      </c>
      <c r="L701" s="36" t="s">
        <v>11639</v>
      </c>
      <c r="M701" s="39" t="s">
        <v>11629</v>
      </c>
    </row>
    <row r="702" spans="1:13" ht="25.5" outlineLevel="1" x14ac:dyDescent="0.25">
      <c r="A702" s="47" t="s">
        <v>11321</v>
      </c>
      <c r="B702" s="33">
        <f t="shared" si="42"/>
        <v>704</v>
      </c>
      <c r="C702" s="36" t="s">
        <v>11320</v>
      </c>
      <c r="D702" s="35" t="s">
        <v>11321</v>
      </c>
      <c r="E702" s="36" t="s">
        <v>11635</v>
      </c>
      <c r="F702" s="26" t="s">
        <v>11588</v>
      </c>
      <c r="G702" s="50" t="s">
        <v>15877</v>
      </c>
      <c r="H702" s="173">
        <v>3</v>
      </c>
      <c r="I702" s="38">
        <v>8898.2999999999993</v>
      </c>
      <c r="J702" s="38">
        <f t="shared" si="37"/>
        <v>2966.1</v>
      </c>
      <c r="K702" s="38">
        <v>8898.2999999999993</v>
      </c>
      <c r="L702" s="36" t="s">
        <v>11639</v>
      </c>
      <c r="M702" s="39" t="s">
        <v>11629</v>
      </c>
    </row>
    <row r="703" spans="1:13" ht="25.5" outlineLevel="1" x14ac:dyDescent="0.25">
      <c r="A703" s="48" t="s">
        <v>11772</v>
      </c>
      <c r="B703" s="33">
        <f t="shared" si="42"/>
        <v>705</v>
      </c>
      <c r="C703" s="36" t="s">
        <v>31</v>
      </c>
      <c r="D703" s="50" t="s">
        <v>11772</v>
      </c>
      <c r="E703" s="36" t="s">
        <v>11635</v>
      </c>
      <c r="F703" s="26" t="s">
        <v>11621</v>
      </c>
      <c r="G703" s="50" t="s">
        <v>15877</v>
      </c>
      <c r="H703" s="173">
        <v>1</v>
      </c>
      <c r="I703" s="38">
        <v>24400</v>
      </c>
      <c r="J703" s="38">
        <f t="shared" si="37"/>
        <v>12008.51</v>
      </c>
      <c r="K703" s="38">
        <v>12008.51</v>
      </c>
      <c r="L703" s="36" t="s">
        <v>11639</v>
      </c>
      <c r="M703" s="39" t="s">
        <v>11629</v>
      </c>
    </row>
    <row r="704" spans="1:13" ht="25.5" outlineLevel="1" x14ac:dyDescent="0.25">
      <c r="A704" s="55" t="s">
        <v>11773</v>
      </c>
      <c r="B704" s="33">
        <f t="shared" si="42"/>
        <v>706</v>
      </c>
      <c r="C704" s="36" t="s">
        <v>11312</v>
      </c>
      <c r="D704" s="50" t="s">
        <v>11773</v>
      </c>
      <c r="E704" s="36" t="s">
        <v>11635</v>
      </c>
      <c r="F704" s="26" t="s">
        <v>11589</v>
      </c>
      <c r="G704" s="50" t="s">
        <v>15877</v>
      </c>
      <c r="H704" s="173">
        <v>1</v>
      </c>
      <c r="I704" s="38">
        <v>30700</v>
      </c>
      <c r="J704" s="38">
        <f t="shared" si="37"/>
        <v>15109.06</v>
      </c>
      <c r="K704" s="38">
        <v>15109.06</v>
      </c>
      <c r="L704" s="36" t="s">
        <v>11639</v>
      </c>
      <c r="M704" s="39" t="s">
        <v>11629</v>
      </c>
    </row>
    <row r="705" spans="1:13" ht="25.5" outlineLevel="1" x14ac:dyDescent="0.25">
      <c r="A705" s="47" t="s">
        <v>11328</v>
      </c>
      <c r="B705" s="33">
        <f t="shared" si="42"/>
        <v>707</v>
      </c>
      <c r="C705" s="36" t="s">
        <v>11327</v>
      </c>
      <c r="D705" s="35" t="s">
        <v>11328</v>
      </c>
      <c r="E705" s="36" t="s">
        <v>11635</v>
      </c>
      <c r="F705" s="26" t="s">
        <v>11589</v>
      </c>
      <c r="G705" s="50" t="s">
        <v>15877</v>
      </c>
      <c r="H705" s="173">
        <v>1</v>
      </c>
      <c r="I705" s="42">
        <v>800</v>
      </c>
      <c r="J705" s="42">
        <f t="shared" si="37"/>
        <v>393.72</v>
      </c>
      <c r="K705" s="42">
        <v>393.72</v>
      </c>
      <c r="L705" s="36" t="s">
        <v>11639</v>
      </c>
      <c r="M705" s="39" t="s">
        <v>11629</v>
      </c>
    </row>
    <row r="706" spans="1:13" ht="25.5" outlineLevel="1" x14ac:dyDescent="0.25">
      <c r="A706" s="47" t="s">
        <v>11647</v>
      </c>
      <c r="B706" s="33">
        <f t="shared" si="42"/>
        <v>708</v>
      </c>
      <c r="C706" s="40" t="s">
        <v>11778</v>
      </c>
      <c r="D706" s="35" t="s">
        <v>11647</v>
      </c>
      <c r="E706" s="36" t="s">
        <v>11635</v>
      </c>
      <c r="F706" s="26" t="s">
        <v>11477</v>
      </c>
      <c r="G706" s="50" t="s">
        <v>15877</v>
      </c>
      <c r="H706" s="173">
        <v>1</v>
      </c>
      <c r="I706" s="42">
        <v>220.34</v>
      </c>
      <c r="J706" s="42">
        <f t="shared" si="37"/>
        <v>65.06</v>
      </c>
      <c r="K706" s="42">
        <v>65.06</v>
      </c>
      <c r="L706" s="36" t="s">
        <v>11639</v>
      </c>
      <c r="M706" s="39" t="s">
        <v>11629</v>
      </c>
    </row>
    <row r="707" spans="1:13" ht="38.25" outlineLevel="1" x14ac:dyDescent="0.25">
      <c r="A707" s="47" t="s">
        <v>11357</v>
      </c>
      <c r="B707" s="33">
        <f t="shared" si="42"/>
        <v>709</v>
      </c>
      <c r="C707" s="36" t="s">
        <v>11356</v>
      </c>
      <c r="D707" s="35" t="s">
        <v>11357</v>
      </c>
      <c r="E707" s="36" t="s">
        <v>11635</v>
      </c>
      <c r="F707" s="26" t="s">
        <v>11620</v>
      </c>
      <c r="G707" s="50" t="s">
        <v>15877</v>
      </c>
      <c r="H707" s="173">
        <v>1</v>
      </c>
      <c r="I707" s="38">
        <v>1122</v>
      </c>
      <c r="J707" s="38">
        <f t="shared" si="37"/>
        <v>331.32</v>
      </c>
      <c r="K707" s="38">
        <v>331.32</v>
      </c>
      <c r="L707" s="36" t="s">
        <v>11639</v>
      </c>
      <c r="M707" s="39" t="s">
        <v>11629</v>
      </c>
    </row>
    <row r="708" spans="1:13" ht="25.5" outlineLevel="1" x14ac:dyDescent="0.25">
      <c r="A708" s="47" t="s">
        <v>11359</v>
      </c>
      <c r="B708" s="33">
        <f t="shared" si="42"/>
        <v>710</v>
      </c>
      <c r="C708" s="40" t="s">
        <v>11767</v>
      </c>
      <c r="D708" s="35" t="s">
        <v>11359</v>
      </c>
      <c r="E708" s="36" t="s">
        <v>11635</v>
      </c>
      <c r="F708" s="26" t="s">
        <v>11620</v>
      </c>
      <c r="G708" s="50" t="s">
        <v>15877</v>
      </c>
      <c r="H708" s="173">
        <v>1</v>
      </c>
      <c r="I708" s="38">
        <v>1237.5</v>
      </c>
      <c r="J708" s="38">
        <f t="shared" si="37"/>
        <v>365.42</v>
      </c>
      <c r="K708" s="38">
        <v>365.42</v>
      </c>
      <c r="L708" s="36" t="s">
        <v>11639</v>
      </c>
      <c r="M708" s="39" t="s">
        <v>11629</v>
      </c>
    </row>
    <row r="709" spans="1:13" ht="25.5" outlineLevel="1" x14ac:dyDescent="0.25">
      <c r="A709" s="47" t="s">
        <v>11363</v>
      </c>
      <c r="B709" s="33">
        <f t="shared" si="42"/>
        <v>711</v>
      </c>
      <c r="C709" s="36" t="s">
        <v>11362</v>
      </c>
      <c r="D709" s="35" t="s">
        <v>11363</v>
      </c>
      <c r="E709" s="36" t="s">
        <v>11635</v>
      </c>
      <c r="F709" s="26" t="s">
        <v>11620</v>
      </c>
      <c r="G709" s="50" t="s">
        <v>15877</v>
      </c>
      <c r="H709" s="173">
        <v>2</v>
      </c>
      <c r="I709" s="38">
        <v>2500</v>
      </c>
      <c r="J709" s="38">
        <f t="shared" si="37"/>
        <v>369.11500000000001</v>
      </c>
      <c r="K709" s="38">
        <v>738.23</v>
      </c>
      <c r="L709" s="36" t="s">
        <v>11639</v>
      </c>
      <c r="M709" s="39" t="s">
        <v>11629</v>
      </c>
    </row>
    <row r="710" spans="1:13" ht="25.5" outlineLevel="1" x14ac:dyDescent="0.25">
      <c r="A710" s="47" t="s">
        <v>35</v>
      </c>
      <c r="B710" s="33">
        <f t="shared" si="42"/>
        <v>712</v>
      </c>
      <c r="C710" s="36" t="s">
        <v>34</v>
      </c>
      <c r="D710" s="35" t="s">
        <v>35</v>
      </c>
      <c r="E710" s="36" t="s">
        <v>11635</v>
      </c>
      <c r="F710" s="26" t="s">
        <v>11590</v>
      </c>
      <c r="G710" s="50" t="s">
        <v>15877</v>
      </c>
      <c r="H710" s="173">
        <v>1</v>
      </c>
      <c r="I710" s="38">
        <v>18500</v>
      </c>
      <c r="J710" s="38">
        <f t="shared" ref="J710:J773" si="43">K710/H710</f>
        <v>9104.81</v>
      </c>
      <c r="K710" s="38">
        <v>9104.81</v>
      </c>
      <c r="L710" s="36" t="s">
        <v>11639</v>
      </c>
      <c r="M710" s="39" t="s">
        <v>11629</v>
      </c>
    </row>
    <row r="711" spans="1:13" s="22" customFormat="1" ht="38.25" outlineLevel="1" x14ac:dyDescent="0.25">
      <c r="A711" s="152" t="s">
        <v>15728</v>
      </c>
      <c r="B711" s="33">
        <f t="shared" ref="B711:B742" si="44">B710+1</f>
        <v>713</v>
      </c>
      <c r="C711" s="31" t="s">
        <v>15729</v>
      </c>
      <c r="D711" s="169" t="s">
        <v>15728</v>
      </c>
      <c r="E711" s="36" t="s">
        <v>11635</v>
      </c>
      <c r="F711" s="163">
        <v>1</v>
      </c>
      <c r="G711" s="50" t="s">
        <v>15877</v>
      </c>
      <c r="H711" s="174">
        <v>1</v>
      </c>
      <c r="I711" s="32">
        <v>29828</v>
      </c>
      <c r="J711" s="32">
        <f t="shared" si="43"/>
        <v>8807.9500000000007</v>
      </c>
      <c r="K711" s="32">
        <v>8807.9500000000007</v>
      </c>
      <c r="L711" s="31" t="s">
        <v>11639</v>
      </c>
      <c r="M711" s="151" t="s">
        <v>11628</v>
      </c>
    </row>
    <row r="712" spans="1:13" s="22" customFormat="1" ht="51" outlineLevel="1" x14ac:dyDescent="0.25">
      <c r="A712" s="152" t="s">
        <v>15730</v>
      </c>
      <c r="B712" s="33">
        <f t="shared" si="44"/>
        <v>714</v>
      </c>
      <c r="C712" s="31" t="s">
        <v>15731</v>
      </c>
      <c r="D712" s="169" t="s">
        <v>15730</v>
      </c>
      <c r="E712" s="31" t="s">
        <v>11582</v>
      </c>
      <c r="F712" s="163">
        <v>1</v>
      </c>
      <c r="G712" s="50" t="s">
        <v>15878</v>
      </c>
      <c r="H712" s="174">
        <v>1</v>
      </c>
      <c r="I712" s="32">
        <v>17200</v>
      </c>
      <c r="J712" s="32">
        <f t="shared" si="43"/>
        <v>5079.01</v>
      </c>
      <c r="K712" s="32">
        <v>5079.01</v>
      </c>
      <c r="L712" s="31" t="s">
        <v>11639</v>
      </c>
      <c r="M712" s="151" t="s">
        <v>11628</v>
      </c>
    </row>
    <row r="713" spans="1:13" s="22" customFormat="1" ht="25.5" outlineLevel="1" x14ac:dyDescent="0.25">
      <c r="A713" s="152" t="s">
        <v>15732</v>
      </c>
      <c r="B713" s="33">
        <f t="shared" si="44"/>
        <v>715</v>
      </c>
      <c r="C713" s="31" t="s">
        <v>15733</v>
      </c>
      <c r="D713" s="169" t="s">
        <v>15732</v>
      </c>
      <c r="E713" s="31" t="s">
        <v>11635</v>
      </c>
      <c r="F713" s="163">
        <v>1</v>
      </c>
      <c r="G713" s="50" t="s">
        <v>15877</v>
      </c>
      <c r="H713" s="174">
        <v>1</v>
      </c>
      <c r="I713" s="32">
        <v>1</v>
      </c>
      <c r="J713" s="32">
        <f t="shared" si="43"/>
        <v>1</v>
      </c>
      <c r="K713" s="32">
        <v>1</v>
      </c>
      <c r="L713" s="31" t="s">
        <v>11639</v>
      </c>
      <c r="M713" s="151" t="s">
        <v>11628</v>
      </c>
    </row>
    <row r="714" spans="1:13" s="22" customFormat="1" ht="25.5" outlineLevel="1" x14ac:dyDescent="0.25">
      <c r="A714" s="152" t="s">
        <v>15734</v>
      </c>
      <c r="B714" s="33">
        <f t="shared" si="44"/>
        <v>716</v>
      </c>
      <c r="C714" s="31" t="s">
        <v>15735</v>
      </c>
      <c r="D714" s="169" t="s">
        <v>15734</v>
      </c>
      <c r="E714" s="31" t="s">
        <v>11635</v>
      </c>
      <c r="F714" s="163">
        <v>2</v>
      </c>
      <c r="G714" s="50" t="s">
        <v>15877</v>
      </c>
      <c r="H714" s="174">
        <v>2</v>
      </c>
      <c r="I714" s="32">
        <v>2</v>
      </c>
      <c r="J714" s="32">
        <f t="shared" si="43"/>
        <v>0.5</v>
      </c>
      <c r="K714" s="32">
        <v>1</v>
      </c>
      <c r="L714" s="31" t="s">
        <v>11639</v>
      </c>
      <c r="M714" s="151" t="s">
        <v>11628</v>
      </c>
    </row>
    <row r="715" spans="1:13" s="22" customFormat="1" ht="25.5" outlineLevel="1" x14ac:dyDescent="0.25">
      <c r="A715" s="152" t="s">
        <v>15736</v>
      </c>
      <c r="B715" s="33">
        <f t="shared" si="44"/>
        <v>717</v>
      </c>
      <c r="C715" s="31" t="s">
        <v>15737</v>
      </c>
      <c r="D715" s="169" t="s">
        <v>15736</v>
      </c>
      <c r="E715" s="31" t="s">
        <v>11635</v>
      </c>
      <c r="F715" s="163">
        <v>1</v>
      </c>
      <c r="G715" s="50" t="s">
        <v>15877</v>
      </c>
      <c r="H715" s="174">
        <v>1</v>
      </c>
      <c r="I715" s="32">
        <v>1</v>
      </c>
      <c r="J715" s="32">
        <f t="shared" si="43"/>
        <v>3000</v>
      </c>
      <c r="K715" s="32">
        <v>3000</v>
      </c>
      <c r="L715" s="31" t="s">
        <v>11639</v>
      </c>
      <c r="M715" s="151" t="s">
        <v>11628</v>
      </c>
    </row>
    <row r="716" spans="1:13" s="22" customFormat="1" ht="25.5" outlineLevel="1" x14ac:dyDescent="0.25">
      <c r="A716" s="152" t="s">
        <v>15738</v>
      </c>
      <c r="B716" s="33">
        <f t="shared" si="44"/>
        <v>718</v>
      </c>
      <c r="C716" s="31" t="s">
        <v>15739</v>
      </c>
      <c r="D716" s="169" t="s">
        <v>15738</v>
      </c>
      <c r="E716" s="31" t="s">
        <v>11635</v>
      </c>
      <c r="F716" s="163">
        <v>3</v>
      </c>
      <c r="G716" s="50" t="s">
        <v>15877</v>
      </c>
      <c r="H716" s="174">
        <v>3</v>
      </c>
      <c r="I716" s="32">
        <v>3</v>
      </c>
      <c r="J716" s="32">
        <f t="shared" si="43"/>
        <v>0.33333333333333331</v>
      </c>
      <c r="K716" s="32">
        <v>1</v>
      </c>
      <c r="L716" s="31" t="s">
        <v>11639</v>
      </c>
      <c r="M716" s="151" t="s">
        <v>11628</v>
      </c>
    </row>
    <row r="717" spans="1:13" s="22" customFormat="1" ht="25.5" outlineLevel="1" x14ac:dyDescent="0.25">
      <c r="A717" s="152" t="s">
        <v>15740</v>
      </c>
      <c r="B717" s="33">
        <f t="shared" si="44"/>
        <v>719</v>
      </c>
      <c r="C717" s="31" t="s">
        <v>15741</v>
      </c>
      <c r="D717" s="169" t="s">
        <v>15740</v>
      </c>
      <c r="E717" s="31" t="s">
        <v>11635</v>
      </c>
      <c r="F717" s="163">
        <v>7</v>
      </c>
      <c r="G717" s="50" t="s">
        <v>15877</v>
      </c>
      <c r="H717" s="174">
        <v>7</v>
      </c>
      <c r="I717" s="32">
        <v>7</v>
      </c>
      <c r="J717" s="32">
        <f t="shared" si="43"/>
        <v>0.14285714285714285</v>
      </c>
      <c r="K717" s="32">
        <v>1</v>
      </c>
      <c r="L717" s="31" t="s">
        <v>11639</v>
      </c>
      <c r="M717" s="151" t="s">
        <v>11628</v>
      </c>
    </row>
    <row r="718" spans="1:13" s="22" customFormat="1" ht="25.5" outlineLevel="1" x14ac:dyDescent="0.25">
      <c r="A718" s="152" t="s">
        <v>15742</v>
      </c>
      <c r="B718" s="33">
        <f t="shared" si="44"/>
        <v>720</v>
      </c>
      <c r="C718" s="31" t="s">
        <v>15743</v>
      </c>
      <c r="D718" s="169" t="s">
        <v>15742</v>
      </c>
      <c r="E718" s="31" t="s">
        <v>11635</v>
      </c>
      <c r="F718" s="163">
        <v>1</v>
      </c>
      <c r="G718" s="50" t="s">
        <v>15877</v>
      </c>
      <c r="H718" s="174">
        <v>1</v>
      </c>
      <c r="I718" s="32">
        <v>1</v>
      </c>
      <c r="J718" s="32">
        <f t="shared" si="43"/>
        <v>1</v>
      </c>
      <c r="K718" s="32">
        <v>1</v>
      </c>
      <c r="L718" s="31" t="s">
        <v>11639</v>
      </c>
      <c r="M718" s="151" t="s">
        <v>11628</v>
      </c>
    </row>
    <row r="719" spans="1:13" s="22" customFormat="1" ht="25.5" outlineLevel="1" x14ac:dyDescent="0.25">
      <c r="A719" s="152" t="s">
        <v>15744</v>
      </c>
      <c r="B719" s="33">
        <f t="shared" si="44"/>
        <v>721</v>
      </c>
      <c r="C719" s="31" t="s">
        <v>15745</v>
      </c>
      <c r="D719" s="169" t="s">
        <v>15744</v>
      </c>
      <c r="E719" s="31" t="s">
        <v>11635</v>
      </c>
      <c r="F719" s="163">
        <v>1</v>
      </c>
      <c r="G719" s="50" t="s">
        <v>15877</v>
      </c>
      <c r="H719" s="174">
        <v>1</v>
      </c>
      <c r="I719" s="32">
        <v>1</v>
      </c>
      <c r="J719" s="32">
        <f t="shared" si="43"/>
        <v>1</v>
      </c>
      <c r="K719" s="32">
        <v>1</v>
      </c>
      <c r="L719" s="31" t="s">
        <v>11639</v>
      </c>
      <c r="M719" s="151" t="s">
        <v>11628</v>
      </c>
    </row>
    <row r="720" spans="1:13" s="22" customFormat="1" ht="25.5" outlineLevel="1" x14ac:dyDescent="0.25">
      <c r="A720" s="152" t="s">
        <v>15746</v>
      </c>
      <c r="B720" s="33">
        <f t="shared" si="44"/>
        <v>722</v>
      </c>
      <c r="C720" s="31" t="s">
        <v>15747</v>
      </c>
      <c r="D720" s="169" t="s">
        <v>15746</v>
      </c>
      <c r="E720" s="31" t="s">
        <v>11635</v>
      </c>
      <c r="F720" s="163">
        <v>1</v>
      </c>
      <c r="G720" s="50" t="s">
        <v>15877</v>
      </c>
      <c r="H720" s="174">
        <v>1</v>
      </c>
      <c r="I720" s="32">
        <v>1</v>
      </c>
      <c r="J720" s="32">
        <f t="shared" si="43"/>
        <v>1</v>
      </c>
      <c r="K720" s="32">
        <v>1</v>
      </c>
      <c r="L720" s="31" t="s">
        <v>11639</v>
      </c>
      <c r="M720" s="151" t="s">
        <v>11628</v>
      </c>
    </row>
    <row r="721" spans="1:13" s="22" customFormat="1" ht="25.5" outlineLevel="1" x14ac:dyDescent="0.25">
      <c r="A721" s="152" t="s">
        <v>15748</v>
      </c>
      <c r="B721" s="33">
        <f t="shared" si="44"/>
        <v>723</v>
      </c>
      <c r="C721" s="31" t="s">
        <v>10873</v>
      </c>
      <c r="D721" s="169" t="s">
        <v>15748</v>
      </c>
      <c r="E721" s="31" t="s">
        <v>11635</v>
      </c>
      <c r="F721" s="163">
        <v>1</v>
      </c>
      <c r="G721" s="50" t="s">
        <v>15877</v>
      </c>
      <c r="H721" s="174">
        <v>1</v>
      </c>
      <c r="I721" s="32">
        <v>1</v>
      </c>
      <c r="J721" s="32">
        <f t="shared" si="43"/>
        <v>3167</v>
      </c>
      <c r="K721" s="32">
        <v>3167</v>
      </c>
      <c r="L721" s="31" t="s">
        <v>11639</v>
      </c>
      <c r="M721" s="151" t="s">
        <v>11628</v>
      </c>
    </row>
    <row r="722" spans="1:13" s="22" customFormat="1" ht="25.5" outlineLevel="1" x14ac:dyDescent="0.25">
      <c r="A722" s="152" t="s">
        <v>15749</v>
      </c>
      <c r="B722" s="33">
        <f t="shared" si="44"/>
        <v>724</v>
      </c>
      <c r="C722" s="31" t="s">
        <v>15750</v>
      </c>
      <c r="D722" s="169" t="s">
        <v>15749</v>
      </c>
      <c r="E722" s="31" t="s">
        <v>11635</v>
      </c>
      <c r="F722" s="163">
        <v>4</v>
      </c>
      <c r="G722" s="50" t="s">
        <v>15877</v>
      </c>
      <c r="H722" s="174">
        <v>4</v>
      </c>
      <c r="I722" s="32">
        <v>4</v>
      </c>
      <c r="J722" s="32">
        <f t="shared" si="43"/>
        <v>1000</v>
      </c>
      <c r="K722" s="32">
        <v>4000</v>
      </c>
      <c r="L722" s="31" t="s">
        <v>11639</v>
      </c>
      <c r="M722" s="151" t="s">
        <v>11628</v>
      </c>
    </row>
    <row r="723" spans="1:13" s="22" customFormat="1" ht="25.5" outlineLevel="1" x14ac:dyDescent="0.25">
      <c r="A723" s="152" t="s">
        <v>15751</v>
      </c>
      <c r="B723" s="33">
        <f t="shared" si="44"/>
        <v>725</v>
      </c>
      <c r="C723" s="31" t="s">
        <v>10882</v>
      </c>
      <c r="D723" s="169" t="s">
        <v>15751</v>
      </c>
      <c r="E723" s="31" t="s">
        <v>11635</v>
      </c>
      <c r="F723" s="163">
        <v>1</v>
      </c>
      <c r="G723" s="50" t="s">
        <v>15877</v>
      </c>
      <c r="H723" s="174">
        <v>1</v>
      </c>
      <c r="I723" s="32">
        <v>1</v>
      </c>
      <c r="J723" s="32">
        <f t="shared" si="43"/>
        <v>1</v>
      </c>
      <c r="K723" s="32">
        <v>1</v>
      </c>
      <c r="L723" s="31" t="s">
        <v>11639</v>
      </c>
      <c r="M723" s="151" t="s">
        <v>11628</v>
      </c>
    </row>
    <row r="724" spans="1:13" s="22" customFormat="1" ht="25.5" outlineLevel="1" x14ac:dyDescent="0.25">
      <c r="A724" s="152" t="s">
        <v>15752</v>
      </c>
      <c r="B724" s="33">
        <f t="shared" si="44"/>
        <v>726</v>
      </c>
      <c r="C724" s="31" t="s">
        <v>15753</v>
      </c>
      <c r="D724" s="169" t="s">
        <v>15752</v>
      </c>
      <c r="E724" s="31" t="s">
        <v>11635</v>
      </c>
      <c r="F724" s="163">
        <v>1</v>
      </c>
      <c r="G724" s="50" t="s">
        <v>15877</v>
      </c>
      <c r="H724" s="174">
        <v>1</v>
      </c>
      <c r="I724" s="32">
        <v>1</v>
      </c>
      <c r="J724" s="32">
        <f t="shared" si="43"/>
        <v>2000</v>
      </c>
      <c r="K724" s="32">
        <v>2000</v>
      </c>
      <c r="L724" s="31" t="s">
        <v>11639</v>
      </c>
      <c r="M724" s="151" t="s">
        <v>11628</v>
      </c>
    </row>
    <row r="725" spans="1:13" s="22" customFormat="1" ht="25.5" outlineLevel="1" x14ac:dyDescent="0.25">
      <c r="A725" s="152" t="s">
        <v>15754</v>
      </c>
      <c r="B725" s="33">
        <f t="shared" si="44"/>
        <v>727</v>
      </c>
      <c r="C725" s="31" t="s">
        <v>15755</v>
      </c>
      <c r="D725" s="169" t="s">
        <v>15754</v>
      </c>
      <c r="E725" s="31" t="s">
        <v>11635</v>
      </c>
      <c r="F725" s="163">
        <v>1</v>
      </c>
      <c r="G725" s="50" t="s">
        <v>15877</v>
      </c>
      <c r="H725" s="174">
        <v>1</v>
      </c>
      <c r="I725" s="32">
        <v>1</v>
      </c>
      <c r="J725" s="32">
        <f t="shared" si="43"/>
        <v>2000</v>
      </c>
      <c r="K725" s="32">
        <v>2000</v>
      </c>
      <c r="L725" s="31" t="s">
        <v>11639</v>
      </c>
      <c r="M725" s="151" t="s">
        <v>11628</v>
      </c>
    </row>
    <row r="726" spans="1:13" s="22" customFormat="1" ht="25.5" outlineLevel="1" x14ac:dyDescent="0.25">
      <c r="A726" s="152" t="s">
        <v>15756</v>
      </c>
      <c r="B726" s="33">
        <f t="shared" si="44"/>
        <v>728</v>
      </c>
      <c r="C726" s="31" t="s">
        <v>15757</v>
      </c>
      <c r="D726" s="169" t="s">
        <v>15756</v>
      </c>
      <c r="E726" s="31" t="s">
        <v>11635</v>
      </c>
      <c r="F726" s="163">
        <v>1</v>
      </c>
      <c r="G726" s="50" t="s">
        <v>15877</v>
      </c>
      <c r="H726" s="174">
        <v>1</v>
      </c>
      <c r="I726" s="32">
        <v>1</v>
      </c>
      <c r="J726" s="32">
        <f t="shared" si="43"/>
        <v>433</v>
      </c>
      <c r="K726" s="32">
        <v>433</v>
      </c>
      <c r="L726" s="31" t="s">
        <v>11639</v>
      </c>
      <c r="M726" s="151" t="s">
        <v>11628</v>
      </c>
    </row>
    <row r="727" spans="1:13" s="22" customFormat="1" ht="25.5" outlineLevel="1" x14ac:dyDescent="0.25">
      <c r="A727" s="152" t="s">
        <v>15758</v>
      </c>
      <c r="B727" s="33">
        <f t="shared" si="44"/>
        <v>729</v>
      </c>
      <c r="C727" s="31" t="s">
        <v>10894</v>
      </c>
      <c r="D727" s="169" t="s">
        <v>15758</v>
      </c>
      <c r="E727" s="31" t="s">
        <v>11635</v>
      </c>
      <c r="F727" s="163">
        <v>10</v>
      </c>
      <c r="G727" s="50" t="s">
        <v>15877</v>
      </c>
      <c r="H727" s="174">
        <v>10</v>
      </c>
      <c r="I727" s="32">
        <v>10</v>
      </c>
      <c r="J727" s="32">
        <f t="shared" si="43"/>
        <v>0.1</v>
      </c>
      <c r="K727" s="32">
        <v>1</v>
      </c>
      <c r="L727" s="31" t="s">
        <v>11639</v>
      </c>
      <c r="M727" s="151" t="s">
        <v>11628</v>
      </c>
    </row>
    <row r="728" spans="1:13" s="22" customFormat="1" ht="25.5" outlineLevel="1" x14ac:dyDescent="0.25">
      <c r="A728" s="152" t="s">
        <v>15759</v>
      </c>
      <c r="B728" s="33">
        <f t="shared" si="44"/>
        <v>730</v>
      </c>
      <c r="C728" s="31" t="s">
        <v>15760</v>
      </c>
      <c r="D728" s="169" t="s">
        <v>15759</v>
      </c>
      <c r="E728" s="31" t="s">
        <v>11635</v>
      </c>
      <c r="F728" s="163">
        <v>10</v>
      </c>
      <c r="G728" s="50" t="s">
        <v>15877</v>
      </c>
      <c r="H728" s="174">
        <v>10</v>
      </c>
      <c r="I728" s="32">
        <v>10</v>
      </c>
      <c r="J728" s="32">
        <f t="shared" si="43"/>
        <v>0.1</v>
      </c>
      <c r="K728" s="32">
        <v>1</v>
      </c>
      <c r="L728" s="31" t="s">
        <v>11639</v>
      </c>
      <c r="M728" s="151" t="s">
        <v>11628</v>
      </c>
    </row>
    <row r="729" spans="1:13" s="22" customFormat="1" ht="25.5" outlineLevel="1" x14ac:dyDescent="0.25">
      <c r="A729" s="152" t="s">
        <v>15761</v>
      </c>
      <c r="B729" s="33">
        <f t="shared" si="44"/>
        <v>731</v>
      </c>
      <c r="C729" s="31" t="s">
        <v>15762</v>
      </c>
      <c r="D729" s="169" t="s">
        <v>15761</v>
      </c>
      <c r="E729" s="31" t="s">
        <v>11635</v>
      </c>
      <c r="F729" s="163">
        <v>5</v>
      </c>
      <c r="G729" s="50" t="s">
        <v>15877</v>
      </c>
      <c r="H729" s="174">
        <v>5</v>
      </c>
      <c r="I729" s="32">
        <v>5</v>
      </c>
      <c r="J729" s="32">
        <f t="shared" si="43"/>
        <v>783.4</v>
      </c>
      <c r="K729" s="32">
        <v>3917</v>
      </c>
      <c r="L729" s="31" t="s">
        <v>11639</v>
      </c>
      <c r="M729" s="151" t="s">
        <v>11628</v>
      </c>
    </row>
    <row r="730" spans="1:13" s="22" customFormat="1" ht="25.5" outlineLevel="1" x14ac:dyDescent="0.25">
      <c r="A730" s="152" t="s">
        <v>15763</v>
      </c>
      <c r="B730" s="33">
        <f t="shared" si="44"/>
        <v>732</v>
      </c>
      <c r="C730" s="31" t="s">
        <v>15764</v>
      </c>
      <c r="D730" s="169" t="s">
        <v>15763</v>
      </c>
      <c r="E730" s="31" t="s">
        <v>11635</v>
      </c>
      <c r="F730" s="163">
        <v>1</v>
      </c>
      <c r="G730" s="50" t="s">
        <v>15877</v>
      </c>
      <c r="H730" s="174">
        <v>1</v>
      </c>
      <c r="I730" s="32">
        <v>1</v>
      </c>
      <c r="J730" s="32">
        <f t="shared" si="43"/>
        <v>783</v>
      </c>
      <c r="K730" s="32">
        <v>783</v>
      </c>
      <c r="L730" s="31" t="s">
        <v>11639</v>
      </c>
      <c r="M730" s="151" t="s">
        <v>11628</v>
      </c>
    </row>
    <row r="731" spans="1:13" s="22" customFormat="1" ht="25.5" outlineLevel="1" x14ac:dyDescent="0.25">
      <c r="A731" s="152" t="s">
        <v>15765</v>
      </c>
      <c r="B731" s="33">
        <f t="shared" si="44"/>
        <v>733</v>
      </c>
      <c r="C731" s="31" t="s">
        <v>15766</v>
      </c>
      <c r="D731" s="169" t="s">
        <v>15765</v>
      </c>
      <c r="E731" s="31" t="s">
        <v>11635</v>
      </c>
      <c r="F731" s="163">
        <v>1</v>
      </c>
      <c r="G731" s="50" t="s">
        <v>15878</v>
      </c>
      <c r="H731" s="174">
        <v>1</v>
      </c>
      <c r="I731" s="32">
        <v>1</v>
      </c>
      <c r="J731" s="32">
        <f t="shared" si="43"/>
        <v>1</v>
      </c>
      <c r="K731" s="32">
        <v>1</v>
      </c>
      <c r="L731" s="31" t="s">
        <v>11639</v>
      </c>
      <c r="M731" s="151" t="s">
        <v>11628</v>
      </c>
    </row>
    <row r="732" spans="1:13" s="22" customFormat="1" ht="25.5" outlineLevel="1" x14ac:dyDescent="0.25">
      <c r="A732" s="152" t="s">
        <v>15767</v>
      </c>
      <c r="B732" s="33">
        <f t="shared" si="44"/>
        <v>734</v>
      </c>
      <c r="C732" s="31" t="s">
        <v>15768</v>
      </c>
      <c r="D732" s="169" t="s">
        <v>15767</v>
      </c>
      <c r="E732" s="31" t="s">
        <v>11635</v>
      </c>
      <c r="F732" s="163">
        <v>1</v>
      </c>
      <c r="G732" s="50" t="s">
        <v>15878</v>
      </c>
      <c r="H732" s="174">
        <v>1</v>
      </c>
      <c r="I732" s="32">
        <v>1</v>
      </c>
      <c r="J732" s="32">
        <f t="shared" si="43"/>
        <v>1</v>
      </c>
      <c r="K732" s="32">
        <v>1</v>
      </c>
      <c r="L732" s="31" t="s">
        <v>11639</v>
      </c>
      <c r="M732" s="151" t="s">
        <v>11628</v>
      </c>
    </row>
    <row r="733" spans="1:13" s="22" customFormat="1" ht="25.5" outlineLevel="1" x14ac:dyDescent="0.25">
      <c r="A733" s="152" t="s">
        <v>15769</v>
      </c>
      <c r="B733" s="33">
        <f t="shared" si="44"/>
        <v>735</v>
      </c>
      <c r="C733" s="31" t="s">
        <v>15770</v>
      </c>
      <c r="D733" s="169" t="s">
        <v>15769</v>
      </c>
      <c r="E733" s="31" t="s">
        <v>11635</v>
      </c>
      <c r="F733" s="163">
        <v>1</v>
      </c>
      <c r="G733" s="50" t="s">
        <v>15878</v>
      </c>
      <c r="H733" s="174">
        <v>1</v>
      </c>
      <c r="I733" s="32">
        <v>1</v>
      </c>
      <c r="J733" s="32">
        <f t="shared" si="43"/>
        <v>1</v>
      </c>
      <c r="K733" s="32">
        <v>1</v>
      </c>
      <c r="L733" s="31" t="s">
        <v>11639</v>
      </c>
      <c r="M733" s="151" t="s">
        <v>11628</v>
      </c>
    </row>
    <row r="734" spans="1:13" s="22" customFormat="1" ht="25.5" outlineLevel="1" x14ac:dyDescent="0.25">
      <c r="A734" s="152" t="s">
        <v>15771</v>
      </c>
      <c r="B734" s="33">
        <f t="shared" si="44"/>
        <v>736</v>
      </c>
      <c r="C734" s="31" t="s">
        <v>15772</v>
      </c>
      <c r="D734" s="169" t="s">
        <v>15771</v>
      </c>
      <c r="E734" s="31" t="s">
        <v>11635</v>
      </c>
      <c r="F734" s="163">
        <v>1</v>
      </c>
      <c r="G734" s="50" t="s">
        <v>15878</v>
      </c>
      <c r="H734" s="174">
        <v>1</v>
      </c>
      <c r="I734" s="32">
        <v>1</v>
      </c>
      <c r="J734" s="32">
        <f t="shared" si="43"/>
        <v>1</v>
      </c>
      <c r="K734" s="32">
        <v>1</v>
      </c>
      <c r="L734" s="31" t="s">
        <v>11639</v>
      </c>
      <c r="M734" s="151" t="s">
        <v>11628</v>
      </c>
    </row>
    <row r="735" spans="1:13" s="22" customFormat="1" ht="25.5" outlineLevel="1" x14ac:dyDescent="0.25">
      <c r="A735" s="152" t="s">
        <v>15773</v>
      </c>
      <c r="B735" s="33">
        <f t="shared" si="44"/>
        <v>737</v>
      </c>
      <c r="C735" s="31" t="s">
        <v>15774</v>
      </c>
      <c r="D735" s="169" t="s">
        <v>15773</v>
      </c>
      <c r="E735" s="31" t="s">
        <v>11635</v>
      </c>
      <c r="F735" s="163">
        <v>1</v>
      </c>
      <c r="G735" s="50" t="s">
        <v>15877</v>
      </c>
      <c r="H735" s="174">
        <v>1</v>
      </c>
      <c r="I735" s="32">
        <v>1</v>
      </c>
      <c r="J735" s="32">
        <f t="shared" si="43"/>
        <v>700</v>
      </c>
      <c r="K735" s="32">
        <v>700</v>
      </c>
      <c r="L735" s="31" t="s">
        <v>11639</v>
      </c>
      <c r="M735" s="151" t="s">
        <v>11628</v>
      </c>
    </row>
    <row r="736" spans="1:13" s="22" customFormat="1" ht="25.5" outlineLevel="1" x14ac:dyDescent="0.25">
      <c r="A736" s="152" t="s">
        <v>15775</v>
      </c>
      <c r="B736" s="33">
        <f t="shared" si="44"/>
        <v>738</v>
      </c>
      <c r="C736" s="31" t="s">
        <v>15776</v>
      </c>
      <c r="D736" s="169" t="s">
        <v>15775</v>
      </c>
      <c r="E736" s="31" t="s">
        <v>11635</v>
      </c>
      <c r="F736" s="163">
        <v>10</v>
      </c>
      <c r="G736" s="50" t="s">
        <v>15877</v>
      </c>
      <c r="H736" s="174">
        <v>10</v>
      </c>
      <c r="I736" s="32">
        <v>10</v>
      </c>
      <c r="J736" s="32">
        <f t="shared" si="43"/>
        <v>0.1</v>
      </c>
      <c r="K736" s="32">
        <v>1</v>
      </c>
      <c r="L736" s="31" t="s">
        <v>11639</v>
      </c>
      <c r="M736" s="151" t="s">
        <v>11628</v>
      </c>
    </row>
    <row r="737" spans="1:13" s="22" customFormat="1" ht="25.5" outlineLevel="1" x14ac:dyDescent="0.25">
      <c r="A737" s="152" t="s">
        <v>15777</v>
      </c>
      <c r="B737" s="33">
        <f t="shared" si="44"/>
        <v>739</v>
      </c>
      <c r="C737" s="31" t="s">
        <v>15778</v>
      </c>
      <c r="D737" s="169" t="s">
        <v>15777</v>
      </c>
      <c r="E737" s="31" t="s">
        <v>11635</v>
      </c>
      <c r="F737" s="163">
        <v>5</v>
      </c>
      <c r="G737" s="50" t="s">
        <v>15877</v>
      </c>
      <c r="H737" s="174">
        <v>5</v>
      </c>
      <c r="I737" s="32">
        <v>5</v>
      </c>
      <c r="J737" s="32">
        <f t="shared" si="43"/>
        <v>0.2</v>
      </c>
      <c r="K737" s="32">
        <v>1</v>
      </c>
      <c r="L737" s="31" t="s">
        <v>11639</v>
      </c>
      <c r="M737" s="151" t="s">
        <v>11628</v>
      </c>
    </row>
    <row r="738" spans="1:13" s="22" customFormat="1" ht="25.5" outlineLevel="1" x14ac:dyDescent="0.25">
      <c r="A738" s="152" t="s">
        <v>15779</v>
      </c>
      <c r="B738" s="33">
        <f t="shared" si="44"/>
        <v>740</v>
      </c>
      <c r="C738" s="31" t="s">
        <v>15780</v>
      </c>
      <c r="D738" s="169" t="s">
        <v>15779</v>
      </c>
      <c r="E738" s="31" t="s">
        <v>11635</v>
      </c>
      <c r="F738" s="163">
        <v>1</v>
      </c>
      <c r="G738" s="50" t="s">
        <v>15877</v>
      </c>
      <c r="H738" s="174">
        <v>1</v>
      </c>
      <c r="I738" s="32">
        <v>1</v>
      </c>
      <c r="J738" s="32">
        <f t="shared" si="43"/>
        <v>1</v>
      </c>
      <c r="K738" s="32">
        <v>1</v>
      </c>
      <c r="L738" s="31" t="s">
        <v>11639</v>
      </c>
      <c r="M738" s="151" t="s">
        <v>11628</v>
      </c>
    </row>
    <row r="739" spans="1:13" s="22" customFormat="1" ht="25.5" outlineLevel="1" x14ac:dyDescent="0.25">
      <c r="A739" s="152" t="s">
        <v>15781</v>
      </c>
      <c r="B739" s="33">
        <f t="shared" si="44"/>
        <v>741</v>
      </c>
      <c r="C739" s="31" t="s">
        <v>15782</v>
      </c>
      <c r="D739" s="169" t="s">
        <v>15781</v>
      </c>
      <c r="E739" s="31" t="s">
        <v>11635</v>
      </c>
      <c r="F739" s="163">
        <v>4</v>
      </c>
      <c r="G739" s="50" t="s">
        <v>15877</v>
      </c>
      <c r="H739" s="174">
        <v>4</v>
      </c>
      <c r="I739" s="32">
        <v>4</v>
      </c>
      <c r="J739" s="32">
        <f t="shared" si="43"/>
        <v>0.25</v>
      </c>
      <c r="K739" s="32">
        <v>1</v>
      </c>
      <c r="L739" s="31" t="s">
        <v>11639</v>
      </c>
      <c r="M739" s="151" t="s">
        <v>11628</v>
      </c>
    </row>
    <row r="740" spans="1:13" s="22" customFormat="1" ht="25.5" outlineLevel="1" x14ac:dyDescent="0.25">
      <c r="A740" s="152" t="s">
        <v>15783</v>
      </c>
      <c r="B740" s="33">
        <f t="shared" si="44"/>
        <v>742</v>
      </c>
      <c r="C740" s="31" t="s">
        <v>15784</v>
      </c>
      <c r="D740" s="169" t="s">
        <v>15783</v>
      </c>
      <c r="E740" s="31" t="s">
        <v>11635</v>
      </c>
      <c r="F740" s="163">
        <v>4</v>
      </c>
      <c r="G740" s="50" t="s">
        <v>15877</v>
      </c>
      <c r="H740" s="174">
        <v>4</v>
      </c>
      <c r="I740" s="32">
        <v>4</v>
      </c>
      <c r="J740" s="32">
        <f t="shared" si="43"/>
        <v>0.25</v>
      </c>
      <c r="K740" s="32">
        <v>1</v>
      </c>
      <c r="L740" s="31" t="s">
        <v>11639</v>
      </c>
      <c r="M740" s="151" t="s">
        <v>11628</v>
      </c>
    </row>
    <row r="741" spans="1:13" s="22" customFormat="1" ht="25.5" outlineLevel="1" x14ac:dyDescent="0.25">
      <c r="A741" s="152" t="s">
        <v>15785</v>
      </c>
      <c r="B741" s="33">
        <f t="shared" si="44"/>
        <v>743</v>
      </c>
      <c r="C741" s="31" t="s">
        <v>15786</v>
      </c>
      <c r="D741" s="169" t="s">
        <v>15785</v>
      </c>
      <c r="E741" s="31" t="s">
        <v>11635</v>
      </c>
      <c r="F741" s="163">
        <v>1</v>
      </c>
      <c r="G741" s="50" t="s">
        <v>15877</v>
      </c>
      <c r="H741" s="174">
        <v>1</v>
      </c>
      <c r="I741" s="32">
        <v>1</v>
      </c>
      <c r="J741" s="32">
        <f t="shared" si="43"/>
        <v>500</v>
      </c>
      <c r="K741" s="32">
        <v>500</v>
      </c>
      <c r="L741" s="31" t="s">
        <v>11639</v>
      </c>
      <c r="M741" s="151" t="s">
        <v>11628</v>
      </c>
    </row>
    <row r="742" spans="1:13" s="22" customFormat="1" ht="25.5" outlineLevel="1" x14ac:dyDescent="0.25">
      <c r="A742" s="152" t="s">
        <v>15787</v>
      </c>
      <c r="B742" s="33">
        <f t="shared" si="44"/>
        <v>744</v>
      </c>
      <c r="C742" s="31" t="s">
        <v>15788</v>
      </c>
      <c r="D742" s="169" t="s">
        <v>15787</v>
      </c>
      <c r="E742" s="31" t="s">
        <v>11635</v>
      </c>
      <c r="F742" s="163">
        <v>7</v>
      </c>
      <c r="G742" s="50" t="s">
        <v>15877</v>
      </c>
      <c r="H742" s="174">
        <v>7</v>
      </c>
      <c r="I742" s="32">
        <v>7</v>
      </c>
      <c r="J742" s="32">
        <f t="shared" si="43"/>
        <v>0.14285714285714285</v>
      </c>
      <c r="K742" s="32">
        <v>1</v>
      </c>
      <c r="L742" s="31" t="s">
        <v>11639</v>
      </c>
      <c r="M742" s="151" t="s">
        <v>11628</v>
      </c>
    </row>
    <row r="743" spans="1:13" s="22" customFormat="1" ht="25.5" outlineLevel="1" x14ac:dyDescent="0.25">
      <c r="A743" s="152" t="s">
        <v>15789</v>
      </c>
      <c r="B743" s="33">
        <f t="shared" ref="B743:B774" si="45">B742+1</f>
        <v>745</v>
      </c>
      <c r="C743" s="31" t="s">
        <v>15790</v>
      </c>
      <c r="D743" s="169" t="s">
        <v>15789</v>
      </c>
      <c r="E743" s="31" t="s">
        <v>11635</v>
      </c>
      <c r="F743" s="163">
        <v>5</v>
      </c>
      <c r="G743" s="50" t="s">
        <v>15877</v>
      </c>
      <c r="H743" s="174">
        <v>5</v>
      </c>
      <c r="I743" s="32">
        <v>5</v>
      </c>
      <c r="J743" s="32">
        <f t="shared" si="43"/>
        <v>0.2</v>
      </c>
      <c r="K743" s="32">
        <v>1</v>
      </c>
      <c r="L743" s="31" t="s">
        <v>11639</v>
      </c>
      <c r="M743" s="151" t="s">
        <v>11628</v>
      </c>
    </row>
    <row r="744" spans="1:13" s="22" customFormat="1" ht="25.5" outlineLevel="1" x14ac:dyDescent="0.25">
      <c r="A744" s="152" t="s">
        <v>15791</v>
      </c>
      <c r="B744" s="33">
        <f t="shared" si="45"/>
        <v>746</v>
      </c>
      <c r="C744" s="31" t="s">
        <v>15792</v>
      </c>
      <c r="D744" s="169" t="s">
        <v>15791</v>
      </c>
      <c r="E744" s="31" t="s">
        <v>11635</v>
      </c>
      <c r="F744" s="163">
        <v>1</v>
      </c>
      <c r="G744" s="50" t="s">
        <v>15877</v>
      </c>
      <c r="H744" s="174">
        <v>1</v>
      </c>
      <c r="I744" s="32">
        <v>1</v>
      </c>
      <c r="J744" s="32">
        <f t="shared" si="43"/>
        <v>1</v>
      </c>
      <c r="K744" s="32">
        <v>1</v>
      </c>
      <c r="L744" s="31" t="s">
        <v>11639</v>
      </c>
      <c r="M744" s="151" t="s">
        <v>11628</v>
      </c>
    </row>
    <row r="745" spans="1:13" s="22" customFormat="1" ht="25.5" outlineLevel="1" x14ac:dyDescent="0.25">
      <c r="A745" s="152" t="s">
        <v>15793</v>
      </c>
      <c r="B745" s="33">
        <f t="shared" si="45"/>
        <v>747</v>
      </c>
      <c r="C745" s="31" t="s">
        <v>15794</v>
      </c>
      <c r="D745" s="169" t="s">
        <v>15793</v>
      </c>
      <c r="E745" s="31" t="s">
        <v>11635</v>
      </c>
      <c r="F745" s="163">
        <v>1</v>
      </c>
      <c r="G745" s="50" t="s">
        <v>15877</v>
      </c>
      <c r="H745" s="174">
        <v>1</v>
      </c>
      <c r="I745" s="32">
        <v>1</v>
      </c>
      <c r="J745" s="32">
        <f t="shared" si="43"/>
        <v>433</v>
      </c>
      <c r="K745" s="32">
        <v>433</v>
      </c>
      <c r="L745" s="31" t="s">
        <v>11639</v>
      </c>
      <c r="M745" s="151" t="s">
        <v>11628</v>
      </c>
    </row>
    <row r="746" spans="1:13" s="22" customFormat="1" ht="25.5" outlineLevel="1" x14ac:dyDescent="0.25">
      <c r="A746" s="152" t="s">
        <v>15795</v>
      </c>
      <c r="B746" s="33">
        <f t="shared" si="45"/>
        <v>748</v>
      </c>
      <c r="C746" s="31" t="s">
        <v>15796</v>
      </c>
      <c r="D746" s="169" t="s">
        <v>15795</v>
      </c>
      <c r="E746" s="31" t="s">
        <v>11635</v>
      </c>
      <c r="F746" s="163">
        <v>1</v>
      </c>
      <c r="G746" s="50" t="s">
        <v>15877</v>
      </c>
      <c r="H746" s="174">
        <v>1</v>
      </c>
      <c r="I746" s="32">
        <v>1</v>
      </c>
      <c r="J746" s="32">
        <f t="shared" si="43"/>
        <v>433</v>
      </c>
      <c r="K746" s="32">
        <v>433</v>
      </c>
      <c r="L746" s="31" t="s">
        <v>11639</v>
      </c>
      <c r="M746" s="151" t="s">
        <v>11628</v>
      </c>
    </row>
    <row r="747" spans="1:13" s="22" customFormat="1" ht="25.5" outlineLevel="1" x14ac:dyDescent="0.25">
      <c r="A747" s="152" t="s">
        <v>15797</v>
      </c>
      <c r="B747" s="33">
        <f t="shared" si="45"/>
        <v>749</v>
      </c>
      <c r="C747" s="31" t="s">
        <v>11096</v>
      </c>
      <c r="D747" s="169" t="s">
        <v>15797</v>
      </c>
      <c r="E747" s="31" t="s">
        <v>11635</v>
      </c>
      <c r="F747" s="163">
        <v>4</v>
      </c>
      <c r="G747" s="50" t="s">
        <v>15877</v>
      </c>
      <c r="H747" s="174">
        <v>4</v>
      </c>
      <c r="I747" s="32">
        <v>4</v>
      </c>
      <c r="J747" s="32">
        <f t="shared" si="43"/>
        <v>433.25</v>
      </c>
      <c r="K747" s="32">
        <v>1733</v>
      </c>
      <c r="L747" s="31" t="s">
        <v>11639</v>
      </c>
      <c r="M747" s="151" t="s">
        <v>11628</v>
      </c>
    </row>
    <row r="748" spans="1:13" s="22" customFormat="1" ht="25.5" outlineLevel="1" x14ac:dyDescent="0.25">
      <c r="A748" s="152" t="s">
        <v>15798</v>
      </c>
      <c r="B748" s="33">
        <f t="shared" si="45"/>
        <v>750</v>
      </c>
      <c r="C748" s="31" t="s">
        <v>15799</v>
      </c>
      <c r="D748" s="169" t="s">
        <v>15798</v>
      </c>
      <c r="E748" s="31" t="s">
        <v>11635</v>
      </c>
      <c r="F748" s="163">
        <v>1</v>
      </c>
      <c r="G748" s="50" t="s">
        <v>15877</v>
      </c>
      <c r="H748" s="174">
        <v>1</v>
      </c>
      <c r="I748" s="32">
        <v>1</v>
      </c>
      <c r="J748" s="32">
        <f t="shared" si="43"/>
        <v>433</v>
      </c>
      <c r="K748" s="32">
        <v>433</v>
      </c>
      <c r="L748" s="31" t="s">
        <v>11639</v>
      </c>
      <c r="M748" s="151" t="s">
        <v>11628</v>
      </c>
    </row>
    <row r="749" spans="1:13" s="22" customFormat="1" ht="25.5" outlineLevel="1" x14ac:dyDescent="0.25">
      <c r="A749" s="152" t="s">
        <v>15800</v>
      </c>
      <c r="B749" s="33">
        <f t="shared" si="45"/>
        <v>751</v>
      </c>
      <c r="C749" s="31" t="s">
        <v>15801</v>
      </c>
      <c r="D749" s="169" t="s">
        <v>15800</v>
      </c>
      <c r="E749" s="31" t="s">
        <v>11635</v>
      </c>
      <c r="F749" s="163">
        <v>1</v>
      </c>
      <c r="G749" s="50" t="s">
        <v>15877</v>
      </c>
      <c r="H749" s="174">
        <v>1</v>
      </c>
      <c r="I749" s="32">
        <v>1</v>
      </c>
      <c r="J749" s="32">
        <f t="shared" si="43"/>
        <v>1</v>
      </c>
      <c r="K749" s="32">
        <v>1</v>
      </c>
      <c r="L749" s="31" t="s">
        <v>11639</v>
      </c>
      <c r="M749" s="151" t="s">
        <v>11628</v>
      </c>
    </row>
    <row r="750" spans="1:13" s="22" customFormat="1" ht="25.5" outlineLevel="1" x14ac:dyDescent="0.25">
      <c r="A750" s="152" t="s">
        <v>15802</v>
      </c>
      <c r="B750" s="33">
        <f t="shared" si="45"/>
        <v>752</v>
      </c>
      <c r="C750" s="31" t="s">
        <v>11113</v>
      </c>
      <c r="D750" s="169" t="s">
        <v>15802</v>
      </c>
      <c r="E750" s="31" t="s">
        <v>11635</v>
      </c>
      <c r="F750" s="163">
        <v>2</v>
      </c>
      <c r="G750" s="50" t="s">
        <v>15877</v>
      </c>
      <c r="H750" s="174">
        <v>2</v>
      </c>
      <c r="I750" s="32">
        <v>2</v>
      </c>
      <c r="J750" s="32">
        <f t="shared" si="43"/>
        <v>0.5</v>
      </c>
      <c r="K750" s="32">
        <v>1</v>
      </c>
      <c r="L750" s="31" t="s">
        <v>11639</v>
      </c>
      <c r="M750" s="151" t="s">
        <v>11628</v>
      </c>
    </row>
    <row r="751" spans="1:13" s="22" customFormat="1" ht="25.5" outlineLevel="1" x14ac:dyDescent="0.25">
      <c r="A751" s="152" t="s">
        <v>15803</v>
      </c>
      <c r="B751" s="33">
        <f t="shared" si="45"/>
        <v>753</v>
      </c>
      <c r="C751" s="31" t="s">
        <v>11132</v>
      </c>
      <c r="D751" s="169" t="s">
        <v>15803</v>
      </c>
      <c r="E751" s="31" t="s">
        <v>11635</v>
      </c>
      <c r="F751" s="163">
        <v>1</v>
      </c>
      <c r="G751" s="50" t="s">
        <v>15877</v>
      </c>
      <c r="H751" s="174">
        <v>1</v>
      </c>
      <c r="I751" s="32">
        <v>1</v>
      </c>
      <c r="J751" s="32">
        <f t="shared" si="43"/>
        <v>875</v>
      </c>
      <c r="K751" s="32">
        <v>875</v>
      </c>
      <c r="L751" s="31" t="s">
        <v>11639</v>
      </c>
      <c r="M751" s="151" t="s">
        <v>11628</v>
      </c>
    </row>
    <row r="752" spans="1:13" s="22" customFormat="1" ht="25.5" outlineLevel="1" x14ac:dyDescent="0.25">
      <c r="A752" s="152" t="s">
        <v>15804</v>
      </c>
      <c r="B752" s="33">
        <f t="shared" si="45"/>
        <v>754</v>
      </c>
      <c r="C752" s="31" t="s">
        <v>15805</v>
      </c>
      <c r="D752" s="169" t="s">
        <v>15804</v>
      </c>
      <c r="E752" s="31" t="s">
        <v>11635</v>
      </c>
      <c r="F752" s="163">
        <v>2</v>
      </c>
      <c r="G752" s="50" t="s">
        <v>15877</v>
      </c>
      <c r="H752" s="174">
        <v>2</v>
      </c>
      <c r="I752" s="32">
        <v>2</v>
      </c>
      <c r="J752" s="32">
        <f t="shared" si="43"/>
        <v>800</v>
      </c>
      <c r="K752" s="32">
        <v>1600</v>
      </c>
      <c r="L752" s="31" t="s">
        <v>11639</v>
      </c>
      <c r="M752" s="151" t="s">
        <v>11628</v>
      </c>
    </row>
    <row r="753" spans="1:13" s="22" customFormat="1" ht="25.5" outlineLevel="1" x14ac:dyDescent="0.25">
      <c r="A753" s="152" t="s">
        <v>15806</v>
      </c>
      <c r="B753" s="33">
        <f t="shared" si="45"/>
        <v>755</v>
      </c>
      <c r="C753" s="31" t="s">
        <v>15807</v>
      </c>
      <c r="D753" s="169" t="s">
        <v>15806</v>
      </c>
      <c r="E753" s="31" t="s">
        <v>11635</v>
      </c>
      <c r="F753" s="163">
        <v>1</v>
      </c>
      <c r="G753" s="50" t="s">
        <v>15877</v>
      </c>
      <c r="H753" s="174">
        <v>1</v>
      </c>
      <c r="I753" s="32">
        <v>1</v>
      </c>
      <c r="J753" s="32">
        <f t="shared" si="43"/>
        <v>1</v>
      </c>
      <c r="K753" s="32">
        <v>1</v>
      </c>
      <c r="L753" s="31" t="s">
        <v>11639</v>
      </c>
      <c r="M753" s="151" t="s">
        <v>11628</v>
      </c>
    </row>
    <row r="754" spans="1:13" s="22" customFormat="1" ht="25.5" outlineLevel="1" x14ac:dyDescent="0.25">
      <c r="A754" s="152" t="s">
        <v>15808</v>
      </c>
      <c r="B754" s="33">
        <f t="shared" si="45"/>
        <v>756</v>
      </c>
      <c r="C754" s="31" t="s">
        <v>15809</v>
      </c>
      <c r="D754" s="169" t="s">
        <v>15808</v>
      </c>
      <c r="E754" s="31" t="s">
        <v>11635</v>
      </c>
      <c r="F754" s="163">
        <v>1</v>
      </c>
      <c r="G754" s="50" t="s">
        <v>15877</v>
      </c>
      <c r="H754" s="174">
        <v>1</v>
      </c>
      <c r="I754" s="32">
        <v>1</v>
      </c>
      <c r="J754" s="32">
        <f t="shared" si="43"/>
        <v>875</v>
      </c>
      <c r="K754" s="32">
        <v>875</v>
      </c>
      <c r="L754" s="31" t="s">
        <v>11639</v>
      </c>
      <c r="M754" s="151" t="s">
        <v>11628</v>
      </c>
    </row>
    <row r="755" spans="1:13" s="22" customFormat="1" ht="25.5" outlineLevel="1" x14ac:dyDescent="0.25">
      <c r="A755" s="152" t="s">
        <v>15810</v>
      </c>
      <c r="B755" s="33">
        <f t="shared" si="45"/>
        <v>757</v>
      </c>
      <c r="C755" s="31" t="s">
        <v>15811</v>
      </c>
      <c r="D755" s="169" t="s">
        <v>15810</v>
      </c>
      <c r="E755" s="31" t="s">
        <v>11635</v>
      </c>
      <c r="F755" s="163">
        <v>1</v>
      </c>
      <c r="G755" s="50" t="s">
        <v>15877</v>
      </c>
      <c r="H755" s="174">
        <v>1</v>
      </c>
      <c r="I755" s="32">
        <v>1</v>
      </c>
      <c r="J755" s="32">
        <f t="shared" si="43"/>
        <v>875</v>
      </c>
      <c r="K755" s="32">
        <v>875</v>
      </c>
      <c r="L755" s="31" t="s">
        <v>11639</v>
      </c>
      <c r="M755" s="151" t="s">
        <v>11628</v>
      </c>
    </row>
    <row r="756" spans="1:13" s="22" customFormat="1" ht="25.5" outlineLevel="1" x14ac:dyDescent="0.25">
      <c r="A756" s="152" t="s">
        <v>15812</v>
      </c>
      <c r="B756" s="33">
        <f t="shared" si="45"/>
        <v>758</v>
      </c>
      <c r="C756" s="31" t="s">
        <v>15813</v>
      </c>
      <c r="D756" s="169" t="s">
        <v>15812</v>
      </c>
      <c r="E756" s="31" t="s">
        <v>11635</v>
      </c>
      <c r="F756" s="163">
        <v>1</v>
      </c>
      <c r="G756" s="50" t="s">
        <v>15877</v>
      </c>
      <c r="H756" s="174">
        <v>1</v>
      </c>
      <c r="I756" s="32">
        <v>1</v>
      </c>
      <c r="J756" s="32">
        <f t="shared" si="43"/>
        <v>875</v>
      </c>
      <c r="K756" s="32">
        <v>875</v>
      </c>
      <c r="L756" s="31" t="s">
        <v>11639</v>
      </c>
      <c r="M756" s="151" t="s">
        <v>11628</v>
      </c>
    </row>
    <row r="757" spans="1:13" s="22" customFormat="1" ht="25.5" outlineLevel="1" x14ac:dyDescent="0.25">
      <c r="A757" s="152" t="s">
        <v>15814</v>
      </c>
      <c r="B757" s="33">
        <f t="shared" si="45"/>
        <v>759</v>
      </c>
      <c r="C757" s="31" t="s">
        <v>15815</v>
      </c>
      <c r="D757" s="169" t="s">
        <v>15814</v>
      </c>
      <c r="E757" s="31" t="s">
        <v>11635</v>
      </c>
      <c r="F757" s="163">
        <v>1</v>
      </c>
      <c r="G757" s="50" t="s">
        <v>15877</v>
      </c>
      <c r="H757" s="174">
        <v>1</v>
      </c>
      <c r="I757" s="32">
        <v>1</v>
      </c>
      <c r="J757" s="32">
        <f t="shared" si="43"/>
        <v>1</v>
      </c>
      <c r="K757" s="32">
        <v>1</v>
      </c>
      <c r="L757" s="31" t="s">
        <v>11639</v>
      </c>
      <c r="M757" s="151" t="s">
        <v>11628</v>
      </c>
    </row>
    <row r="758" spans="1:13" s="22" customFormat="1" ht="25.5" outlineLevel="1" x14ac:dyDescent="0.25">
      <c r="A758" s="152" t="s">
        <v>15816</v>
      </c>
      <c r="B758" s="33">
        <f t="shared" si="45"/>
        <v>760</v>
      </c>
      <c r="C758" s="31" t="s">
        <v>15817</v>
      </c>
      <c r="D758" s="169" t="s">
        <v>15816</v>
      </c>
      <c r="E758" s="31" t="s">
        <v>11635</v>
      </c>
      <c r="F758" s="163">
        <v>1</v>
      </c>
      <c r="G758" s="50" t="s">
        <v>15877</v>
      </c>
      <c r="H758" s="174">
        <v>1</v>
      </c>
      <c r="I758" s="32">
        <v>1</v>
      </c>
      <c r="J758" s="32">
        <f t="shared" si="43"/>
        <v>1</v>
      </c>
      <c r="K758" s="32">
        <v>1</v>
      </c>
      <c r="L758" s="31" t="s">
        <v>11639</v>
      </c>
      <c r="M758" s="151" t="s">
        <v>11628</v>
      </c>
    </row>
    <row r="759" spans="1:13" s="22" customFormat="1" ht="25.5" outlineLevel="1" x14ac:dyDescent="0.25">
      <c r="A759" s="152" t="s">
        <v>15818</v>
      </c>
      <c r="B759" s="33">
        <f t="shared" si="45"/>
        <v>761</v>
      </c>
      <c r="C759" s="31" t="s">
        <v>15819</v>
      </c>
      <c r="D759" s="169" t="s">
        <v>15818</v>
      </c>
      <c r="E759" s="31" t="s">
        <v>11635</v>
      </c>
      <c r="F759" s="163">
        <v>1</v>
      </c>
      <c r="G759" s="50" t="s">
        <v>15877</v>
      </c>
      <c r="H759" s="174">
        <v>1</v>
      </c>
      <c r="I759" s="32">
        <v>1</v>
      </c>
      <c r="J759" s="32">
        <f t="shared" si="43"/>
        <v>700</v>
      </c>
      <c r="K759" s="32">
        <v>700</v>
      </c>
      <c r="L759" s="31" t="s">
        <v>11639</v>
      </c>
      <c r="M759" s="151" t="s">
        <v>11628</v>
      </c>
    </row>
    <row r="760" spans="1:13" s="22" customFormat="1" ht="25.5" outlineLevel="1" x14ac:dyDescent="0.25">
      <c r="A760" s="152" t="s">
        <v>15820</v>
      </c>
      <c r="B760" s="33">
        <f t="shared" si="45"/>
        <v>762</v>
      </c>
      <c r="C760" s="31" t="s">
        <v>15821</v>
      </c>
      <c r="D760" s="169" t="s">
        <v>15820</v>
      </c>
      <c r="E760" s="31" t="s">
        <v>11635</v>
      </c>
      <c r="F760" s="163">
        <v>1</v>
      </c>
      <c r="G760" s="50" t="s">
        <v>15877</v>
      </c>
      <c r="H760" s="174">
        <v>1</v>
      </c>
      <c r="I760" s="32">
        <v>1</v>
      </c>
      <c r="J760" s="32">
        <f t="shared" si="43"/>
        <v>200</v>
      </c>
      <c r="K760" s="32">
        <v>200</v>
      </c>
      <c r="L760" s="31" t="s">
        <v>11639</v>
      </c>
      <c r="M760" s="151" t="s">
        <v>11628</v>
      </c>
    </row>
    <row r="761" spans="1:13" s="22" customFormat="1" ht="25.5" outlineLevel="1" x14ac:dyDescent="0.25">
      <c r="A761" s="152" t="s">
        <v>15822</v>
      </c>
      <c r="B761" s="33">
        <f t="shared" si="45"/>
        <v>763</v>
      </c>
      <c r="C761" s="31" t="s">
        <v>15823</v>
      </c>
      <c r="D761" s="169" t="s">
        <v>15822</v>
      </c>
      <c r="E761" s="31" t="s">
        <v>11635</v>
      </c>
      <c r="F761" s="163">
        <v>1</v>
      </c>
      <c r="G761" s="50" t="s">
        <v>15877</v>
      </c>
      <c r="H761" s="174">
        <v>1</v>
      </c>
      <c r="I761" s="32">
        <v>1</v>
      </c>
      <c r="J761" s="32">
        <f t="shared" si="43"/>
        <v>479</v>
      </c>
      <c r="K761" s="32">
        <v>479</v>
      </c>
      <c r="L761" s="31" t="s">
        <v>11639</v>
      </c>
      <c r="M761" s="151" t="s">
        <v>11628</v>
      </c>
    </row>
    <row r="762" spans="1:13" s="22" customFormat="1" ht="25.5" outlineLevel="1" x14ac:dyDescent="0.25">
      <c r="A762" s="152" t="s">
        <v>15824</v>
      </c>
      <c r="B762" s="33">
        <f t="shared" si="45"/>
        <v>764</v>
      </c>
      <c r="C762" s="31" t="s">
        <v>15825</v>
      </c>
      <c r="D762" s="169" t="s">
        <v>15824</v>
      </c>
      <c r="E762" s="31" t="s">
        <v>11635</v>
      </c>
      <c r="F762" s="163">
        <v>1</v>
      </c>
      <c r="G762" s="50" t="s">
        <v>15877</v>
      </c>
      <c r="H762" s="174">
        <v>1</v>
      </c>
      <c r="I762" s="32">
        <v>1</v>
      </c>
      <c r="J762" s="32">
        <f t="shared" si="43"/>
        <v>350</v>
      </c>
      <c r="K762" s="32">
        <v>350</v>
      </c>
      <c r="L762" s="31" t="s">
        <v>11639</v>
      </c>
      <c r="M762" s="151" t="s">
        <v>11628</v>
      </c>
    </row>
    <row r="763" spans="1:13" s="22" customFormat="1" ht="25.5" outlineLevel="1" x14ac:dyDescent="0.25">
      <c r="A763" s="152" t="s">
        <v>15826</v>
      </c>
      <c r="B763" s="33">
        <f t="shared" si="45"/>
        <v>765</v>
      </c>
      <c r="C763" s="31" t="s">
        <v>15827</v>
      </c>
      <c r="D763" s="169" t="s">
        <v>15826</v>
      </c>
      <c r="E763" s="31" t="s">
        <v>11635</v>
      </c>
      <c r="F763" s="163">
        <v>1</v>
      </c>
      <c r="G763" s="50" t="s">
        <v>15877</v>
      </c>
      <c r="H763" s="174">
        <v>1</v>
      </c>
      <c r="I763" s="32">
        <v>1</v>
      </c>
      <c r="J763" s="32">
        <f t="shared" si="43"/>
        <v>1</v>
      </c>
      <c r="K763" s="32">
        <v>1</v>
      </c>
      <c r="L763" s="31" t="s">
        <v>11639</v>
      </c>
      <c r="M763" s="151" t="s">
        <v>11628</v>
      </c>
    </row>
    <row r="764" spans="1:13" s="22" customFormat="1" ht="25.5" outlineLevel="1" x14ac:dyDescent="0.25">
      <c r="A764" s="152" t="s">
        <v>15828</v>
      </c>
      <c r="B764" s="33">
        <f t="shared" si="45"/>
        <v>766</v>
      </c>
      <c r="C764" s="31" t="s">
        <v>15829</v>
      </c>
      <c r="D764" s="169" t="s">
        <v>15828</v>
      </c>
      <c r="E764" s="31" t="s">
        <v>11635</v>
      </c>
      <c r="F764" s="163">
        <v>1</v>
      </c>
      <c r="G764" s="50" t="s">
        <v>15877</v>
      </c>
      <c r="H764" s="174">
        <v>1</v>
      </c>
      <c r="I764" s="32">
        <v>1</v>
      </c>
      <c r="J764" s="32">
        <f t="shared" si="43"/>
        <v>425</v>
      </c>
      <c r="K764" s="32">
        <v>425</v>
      </c>
      <c r="L764" s="31" t="s">
        <v>11639</v>
      </c>
      <c r="M764" s="151" t="s">
        <v>11628</v>
      </c>
    </row>
    <row r="765" spans="1:13" s="22" customFormat="1" ht="25.5" outlineLevel="1" x14ac:dyDescent="0.25">
      <c r="A765" s="152" t="s">
        <v>15830</v>
      </c>
      <c r="B765" s="33">
        <f t="shared" si="45"/>
        <v>767</v>
      </c>
      <c r="C765" s="31" t="s">
        <v>15831</v>
      </c>
      <c r="D765" s="169" t="s">
        <v>15830</v>
      </c>
      <c r="E765" s="31" t="s">
        <v>11635</v>
      </c>
      <c r="F765" s="163">
        <v>2</v>
      </c>
      <c r="G765" s="50" t="s">
        <v>15877</v>
      </c>
      <c r="H765" s="174">
        <v>2</v>
      </c>
      <c r="I765" s="32">
        <v>2</v>
      </c>
      <c r="J765" s="32">
        <f t="shared" si="43"/>
        <v>6433.5</v>
      </c>
      <c r="K765" s="32">
        <v>12867</v>
      </c>
      <c r="L765" s="31" t="s">
        <v>11639</v>
      </c>
      <c r="M765" s="151" t="s">
        <v>11628</v>
      </c>
    </row>
    <row r="766" spans="1:13" s="22" customFormat="1" ht="25.5" outlineLevel="1" x14ac:dyDescent="0.25">
      <c r="A766" s="152" t="s">
        <v>15832</v>
      </c>
      <c r="B766" s="33">
        <f t="shared" si="45"/>
        <v>768</v>
      </c>
      <c r="C766" s="31" t="s">
        <v>15833</v>
      </c>
      <c r="D766" s="169" t="s">
        <v>15832</v>
      </c>
      <c r="E766" s="31" t="s">
        <v>11635</v>
      </c>
      <c r="F766" s="163">
        <v>1</v>
      </c>
      <c r="G766" s="50" t="s">
        <v>15877</v>
      </c>
      <c r="H766" s="174">
        <v>1</v>
      </c>
      <c r="I766" s="32"/>
      <c r="J766" s="32">
        <f t="shared" si="43"/>
        <v>6433</v>
      </c>
      <c r="K766" s="32">
        <v>6433</v>
      </c>
      <c r="L766" s="31" t="s">
        <v>11639</v>
      </c>
      <c r="M766" s="151" t="s">
        <v>11628</v>
      </c>
    </row>
    <row r="767" spans="1:13" s="22" customFormat="1" ht="25.5" outlineLevel="1" x14ac:dyDescent="0.25">
      <c r="A767" s="152" t="s">
        <v>15834</v>
      </c>
      <c r="B767" s="33">
        <f t="shared" si="45"/>
        <v>769</v>
      </c>
      <c r="C767" s="31" t="s">
        <v>15835</v>
      </c>
      <c r="D767" s="169" t="s">
        <v>15834</v>
      </c>
      <c r="E767" s="31" t="s">
        <v>11635</v>
      </c>
      <c r="F767" s="163">
        <v>6</v>
      </c>
      <c r="G767" s="50" t="s">
        <v>15877</v>
      </c>
      <c r="H767" s="174">
        <v>6</v>
      </c>
      <c r="I767" s="32">
        <v>6</v>
      </c>
      <c r="J767" s="32">
        <f t="shared" si="43"/>
        <v>0.16666666666666666</v>
      </c>
      <c r="K767" s="32">
        <v>1</v>
      </c>
      <c r="L767" s="31" t="s">
        <v>11639</v>
      </c>
      <c r="M767" s="151" t="s">
        <v>11628</v>
      </c>
    </row>
    <row r="768" spans="1:13" s="22" customFormat="1" ht="25.5" outlineLevel="1" x14ac:dyDescent="0.25">
      <c r="A768" s="152" t="s">
        <v>15836</v>
      </c>
      <c r="B768" s="33">
        <f t="shared" si="45"/>
        <v>770</v>
      </c>
      <c r="C768" s="31" t="s">
        <v>15837</v>
      </c>
      <c r="D768" s="169" t="s">
        <v>15836</v>
      </c>
      <c r="E768" s="31" t="s">
        <v>11635</v>
      </c>
      <c r="F768" s="163">
        <v>2</v>
      </c>
      <c r="G768" s="50" t="s">
        <v>15877</v>
      </c>
      <c r="H768" s="174">
        <v>2</v>
      </c>
      <c r="I768" s="32">
        <v>2</v>
      </c>
      <c r="J768" s="32">
        <f t="shared" si="43"/>
        <v>0.5</v>
      </c>
      <c r="K768" s="32">
        <v>1</v>
      </c>
      <c r="L768" s="31" t="s">
        <v>11639</v>
      </c>
      <c r="M768" s="151" t="s">
        <v>11628</v>
      </c>
    </row>
    <row r="769" spans="1:13" s="22" customFormat="1" ht="25.5" outlineLevel="1" x14ac:dyDescent="0.25">
      <c r="A769" s="152" t="s">
        <v>15838</v>
      </c>
      <c r="B769" s="33">
        <f t="shared" si="45"/>
        <v>771</v>
      </c>
      <c r="C769" s="31" t="s">
        <v>15839</v>
      </c>
      <c r="D769" s="169" t="s">
        <v>15838</v>
      </c>
      <c r="E769" s="31" t="s">
        <v>11635</v>
      </c>
      <c r="F769" s="163">
        <v>1</v>
      </c>
      <c r="G769" s="50" t="s">
        <v>15877</v>
      </c>
      <c r="H769" s="174">
        <v>1</v>
      </c>
      <c r="I769" s="32">
        <v>1</v>
      </c>
      <c r="J769" s="32">
        <f t="shared" si="43"/>
        <v>2000</v>
      </c>
      <c r="K769" s="32">
        <v>2000</v>
      </c>
      <c r="L769" s="31" t="s">
        <v>11639</v>
      </c>
      <c r="M769" s="151" t="s">
        <v>11628</v>
      </c>
    </row>
    <row r="770" spans="1:13" s="22" customFormat="1" ht="25.5" outlineLevel="1" x14ac:dyDescent="0.25">
      <c r="A770" s="152" t="s">
        <v>15840</v>
      </c>
      <c r="B770" s="33">
        <f t="shared" si="45"/>
        <v>772</v>
      </c>
      <c r="C770" s="31" t="s">
        <v>15841</v>
      </c>
      <c r="D770" s="169" t="s">
        <v>15840</v>
      </c>
      <c r="E770" s="31" t="s">
        <v>11635</v>
      </c>
      <c r="F770" s="163">
        <v>2</v>
      </c>
      <c r="G770" s="50" t="s">
        <v>15877</v>
      </c>
      <c r="H770" s="174">
        <v>2</v>
      </c>
      <c r="I770" s="32">
        <v>955.61</v>
      </c>
      <c r="J770" s="32">
        <f t="shared" si="43"/>
        <v>0.5</v>
      </c>
      <c r="K770" s="32">
        <v>1</v>
      </c>
      <c r="L770" s="31" t="s">
        <v>11639</v>
      </c>
      <c r="M770" s="151" t="s">
        <v>11628</v>
      </c>
    </row>
    <row r="771" spans="1:13" s="22" customFormat="1" ht="25.5" outlineLevel="1" x14ac:dyDescent="0.25">
      <c r="A771" s="152" t="s">
        <v>15842</v>
      </c>
      <c r="B771" s="33">
        <f t="shared" si="45"/>
        <v>773</v>
      </c>
      <c r="C771" s="31" t="s">
        <v>15843</v>
      </c>
      <c r="D771" s="169" t="s">
        <v>15842</v>
      </c>
      <c r="E771" s="31" t="s">
        <v>11635</v>
      </c>
      <c r="F771" s="163">
        <v>1</v>
      </c>
      <c r="G771" s="50" t="s">
        <v>15877</v>
      </c>
      <c r="H771" s="174">
        <v>1</v>
      </c>
      <c r="I771" s="32">
        <v>500.83</v>
      </c>
      <c r="J771" s="32">
        <f t="shared" si="43"/>
        <v>1</v>
      </c>
      <c r="K771" s="32">
        <v>1</v>
      </c>
      <c r="L771" s="31" t="s">
        <v>11639</v>
      </c>
      <c r="M771" s="151" t="s">
        <v>11628</v>
      </c>
    </row>
    <row r="772" spans="1:13" s="22" customFormat="1" ht="25.5" outlineLevel="1" x14ac:dyDescent="0.25">
      <c r="A772" s="152" t="s">
        <v>15844</v>
      </c>
      <c r="B772" s="33">
        <f t="shared" si="45"/>
        <v>774</v>
      </c>
      <c r="C772" s="31" t="s">
        <v>15845</v>
      </c>
      <c r="D772" s="169" t="s">
        <v>15844</v>
      </c>
      <c r="E772" s="31" t="s">
        <v>11635</v>
      </c>
      <c r="F772" s="163">
        <v>1</v>
      </c>
      <c r="G772" s="50" t="s">
        <v>15877</v>
      </c>
      <c r="H772" s="174">
        <v>1</v>
      </c>
      <c r="I772" s="32">
        <v>7815</v>
      </c>
      <c r="J772" s="32">
        <f t="shared" si="43"/>
        <v>3846.17</v>
      </c>
      <c r="K772" s="32">
        <v>3846.17</v>
      </c>
      <c r="L772" s="31" t="s">
        <v>11639</v>
      </c>
      <c r="M772" s="151" t="s">
        <v>11628</v>
      </c>
    </row>
    <row r="773" spans="1:13" s="22" customFormat="1" ht="25.5" outlineLevel="1" x14ac:dyDescent="0.25">
      <c r="A773" s="152" t="s">
        <v>15846</v>
      </c>
      <c r="B773" s="33">
        <f t="shared" si="45"/>
        <v>775</v>
      </c>
      <c r="C773" s="31" t="s">
        <v>15847</v>
      </c>
      <c r="D773" s="169" t="s">
        <v>15846</v>
      </c>
      <c r="E773" s="31" t="s">
        <v>11635</v>
      </c>
      <c r="F773" s="163">
        <v>1</v>
      </c>
      <c r="G773" s="50" t="s">
        <v>15877</v>
      </c>
      <c r="H773" s="174">
        <v>1</v>
      </c>
      <c r="I773" s="32">
        <v>448.5</v>
      </c>
      <c r="J773" s="32">
        <f t="shared" si="43"/>
        <v>1</v>
      </c>
      <c r="K773" s="32">
        <v>1</v>
      </c>
      <c r="L773" s="31" t="s">
        <v>11639</v>
      </c>
      <c r="M773" s="151" t="s">
        <v>11628</v>
      </c>
    </row>
    <row r="774" spans="1:13" s="22" customFormat="1" ht="25.5" outlineLevel="1" x14ac:dyDescent="0.25">
      <c r="A774" s="152" t="s">
        <v>15848</v>
      </c>
      <c r="B774" s="33">
        <f t="shared" si="45"/>
        <v>776</v>
      </c>
      <c r="C774" s="31" t="s">
        <v>15849</v>
      </c>
      <c r="D774" s="169" t="s">
        <v>15848</v>
      </c>
      <c r="E774" s="31" t="s">
        <v>11635</v>
      </c>
      <c r="F774" s="163">
        <v>1</v>
      </c>
      <c r="G774" s="50" t="s">
        <v>15877</v>
      </c>
      <c r="H774" s="174">
        <v>1</v>
      </c>
      <c r="I774" s="32">
        <v>2110</v>
      </c>
      <c r="J774" s="32">
        <f t="shared" ref="J774:J812" si="46">K774/H774</f>
        <v>623.05999999999995</v>
      </c>
      <c r="K774" s="32">
        <v>623.05999999999995</v>
      </c>
      <c r="L774" s="31" t="s">
        <v>11639</v>
      </c>
      <c r="M774" s="151" t="s">
        <v>11628</v>
      </c>
    </row>
    <row r="775" spans="1:13" s="22" customFormat="1" ht="25.5" outlineLevel="1" x14ac:dyDescent="0.25">
      <c r="A775" s="152" t="s">
        <v>15850</v>
      </c>
      <c r="B775" s="33">
        <f t="shared" ref="B775:B792" si="47">B774+1</f>
        <v>777</v>
      </c>
      <c r="C775" s="31" t="s">
        <v>15851</v>
      </c>
      <c r="D775" s="169" t="s">
        <v>15850</v>
      </c>
      <c r="E775" s="31" t="s">
        <v>11635</v>
      </c>
      <c r="F775" s="163">
        <v>1</v>
      </c>
      <c r="G775" s="50" t="s">
        <v>15877</v>
      </c>
      <c r="H775" s="174">
        <v>1</v>
      </c>
      <c r="I775" s="32">
        <v>7500</v>
      </c>
      <c r="J775" s="32">
        <f t="shared" si="46"/>
        <v>3691.14</v>
      </c>
      <c r="K775" s="32">
        <v>3691.14</v>
      </c>
      <c r="L775" s="31" t="s">
        <v>11639</v>
      </c>
      <c r="M775" s="151" t="s">
        <v>11628</v>
      </c>
    </row>
    <row r="776" spans="1:13" s="22" customFormat="1" ht="25.5" outlineLevel="1" x14ac:dyDescent="0.25">
      <c r="A776" s="152" t="s">
        <v>15852</v>
      </c>
      <c r="B776" s="33">
        <f t="shared" si="47"/>
        <v>778</v>
      </c>
      <c r="C776" s="31" t="s">
        <v>15853</v>
      </c>
      <c r="D776" s="169" t="s">
        <v>15852</v>
      </c>
      <c r="E776" s="31" t="s">
        <v>11635</v>
      </c>
      <c r="F776" s="163">
        <v>1</v>
      </c>
      <c r="G776" s="50" t="s">
        <v>15877</v>
      </c>
      <c r="H776" s="174">
        <v>1</v>
      </c>
      <c r="I776" s="32">
        <v>1088.33</v>
      </c>
      <c r="J776" s="32">
        <f t="shared" si="46"/>
        <v>1</v>
      </c>
      <c r="K776" s="32">
        <v>1</v>
      </c>
      <c r="L776" s="31" t="s">
        <v>11639</v>
      </c>
      <c r="M776" s="151" t="s">
        <v>11628</v>
      </c>
    </row>
    <row r="777" spans="1:13" s="22" customFormat="1" ht="25.5" outlineLevel="1" x14ac:dyDescent="0.25">
      <c r="A777" s="152" t="s">
        <v>15854</v>
      </c>
      <c r="B777" s="33">
        <f t="shared" si="47"/>
        <v>779</v>
      </c>
      <c r="C777" s="31" t="s">
        <v>15855</v>
      </c>
      <c r="D777" s="169" t="s">
        <v>15854</v>
      </c>
      <c r="E777" s="31" t="s">
        <v>11635</v>
      </c>
      <c r="F777" s="163">
        <v>1</v>
      </c>
      <c r="G777" s="50" t="s">
        <v>15877</v>
      </c>
      <c r="H777" s="174">
        <v>1</v>
      </c>
      <c r="I777" s="32">
        <v>18000</v>
      </c>
      <c r="J777" s="32">
        <f t="shared" si="46"/>
        <v>5315.24</v>
      </c>
      <c r="K777" s="32">
        <v>5315.24</v>
      </c>
      <c r="L777" s="31" t="s">
        <v>11639</v>
      </c>
      <c r="M777" s="151" t="s">
        <v>11628</v>
      </c>
    </row>
    <row r="778" spans="1:13" s="22" customFormat="1" ht="25.5" outlineLevel="1" x14ac:dyDescent="0.25">
      <c r="A778" s="152" t="s">
        <v>15856</v>
      </c>
      <c r="B778" s="33">
        <f t="shared" si="47"/>
        <v>780</v>
      </c>
      <c r="C778" s="31" t="s">
        <v>15855</v>
      </c>
      <c r="D778" s="169" t="s">
        <v>15856</v>
      </c>
      <c r="E778" s="31" t="s">
        <v>11635</v>
      </c>
      <c r="F778" s="163">
        <v>1</v>
      </c>
      <c r="G778" s="50" t="s">
        <v>15877</v>
      </c>
      <c r="H778" s="174">
        <v>1</v>
      </c>
      <c r="I778" s="32">
        <v>18000</v>
      </c>
      <c r="J778" s="32">
        <f t="shared" si="46"/>
        <v>5315.24</v>
      </c>
      <c r="K778" s="32">
        <v>5315.24</v>
      </c>
      <c r="L778" s="31" t="s">
        <v>11639</v>
      </c>
      <c r="M778" s="151" t="s">
        <v>11628</v>
      </c>
    </row>
    <row r="779" spans="1:13" s="22" customFormat="1" ht="25.5" outlineLevel="1" x14ac:dyDescent="0.25">
      <c r="A779" s="152" t="s">
        <v>15857</v>
      </c>
      <c r="B779" s="33">
        <f t="shared" si="47"/>
        <v>781</v>
      </c>
      <c r="C779" s="31" t="s">
        <v>15858</v>
      </c>
      <c r="D779" s="169" t="s">
        <v>15857</v>
      </c>
      <c r="E779" s="31" t="s">
        <v>11635</v>
      </c>
      <c r="F779" s="163">
        <v>1</v>
      </c>
      <c r="G779" s="50" t="s">
        <v>15877</v>
      </c>
      <c r="H779" s="174">
        <v>1</v>
      </c>
      <c r="I779" s="32">
        <v>8799.9</v>
      </c>
      <c r="J779" s="32">
        <f t="shared" si="46"/>
        <v>4330.8900000000003</v>
      </c>
      <c r="K779" s="32">
        <v>4330.8900000000003</v>
      </c>
      <c r="L779" s="31" t="s">
        <v>11639</v>
      </c>
      <c r="M779" s="151" t="s">
        <v>11628</v>
      </c>
    </row>
    <row r="780" spans="1:13" s="22" customFormat="1" ht="25.5" outlineLevel="1" x14ac:dyDescent="0.25">
      <c r="A780" s="152" t="s">
        <v>15859</v>
      </c>
      <c r="B780" s="33">
        <f t="shared" si="47"/>
        <v>782</v>
      </c>
      <c r="C780" s="31" t="s">
        <v>15860</v>
      </c>
      <c r="D780" s="169" t="s">
        <v>15859</v>
      </c>
      <c r="E780" s="31" t="s">
        <v>11635</v>
      </c>
      <c r="F780" s="163">
        <v>1</v>
      </c>
      <c r="G780" s="50" t="s">
        <v>15877</v>
      </c>
      <c r="H780" s="174">
        <v>1</v>
      </c>
      <c r="I780" s="32">
        <v>6999</v>
      </c>
      <c r="J780" s="32">
        <f t="shared" si="46"/>
        <v>3444.57</v>
      </c>
      <c r="K780" s="32">
        <v>3444.57</v>
      </c>
      <c r="L780" s="31" t="s">
        <v>11639</v>
      </c>
      <c r="M780" s="151" t="s">
        <v>11628</v>
      </c>
    </row>
    <row r="781" spans="1:13" s="22" customFormat="1" ht="25.5" outlineLevel="1" x14ac:dyDescent="0.25">
      <c r="A781" s="152" t="s">
        <v>15861</v>
      </c>
      <c r="B781" s="33">
        <f t="shared" si="47"/>
        <v>783</v>
      </c>
      <c r="C781" s="31" t="s">
        <v>15862</v>
      </c>
      <c r="D781" s="169" t="s">
        <v>15861</v>
      </c>
      <c r="E781" s="31" t="s">
        <v>11635</v>
      </c>
      <c r="F781" s="163">
        <v>3</v>
      </c>
      <c r="G781" s="50" t="s">
        <v>15877</v>
      </c>
      <c r="H781" s="174">
        <v>3</v>
      </c>
      <c r="I781" s="32">
        <v>555</v>
      </c>
      <c r="J781" s="32">
        <f t="shared" si="46"/>
        <v>0.33333333333333331</v>
      </c>
      <c r="K781" s="32">
        <v>1</v>
      </c>
      <c r="L781" s="31" t="s">
        <v>11639</v>
      </c>
      <c r="M781" s="151" t="s">
        <v>11628</v>
      </c>
    </row>
    <row r="782" spans="1:13" s="22" customFormat="1" ht="25.5" outlineLevel="1" x14ac:dyDescent="0.25">
      <c r="A782" s="152" t="s">
        <v>15863</v>
      </c>
      <c r="B782" s="33">
        <f t="shared" si="47"/>
        <v>784</v>
      </c>
      <c r="C782" s="31" t="s">
        <v>15864</v>
      </c>
      <c r="D782" s="169" t="s">
        <v>15863</v>
      </c>
      <c r="E782" s="31" t="s">
        <v>11635</v>
      </c>
      <c r="F782" s="163">
        <v>1</v>
      </c>
      <c r="G782" s="50" t="s">
        <v>15877</v>
      </c>
      <c r="H782" s="174">
        <v>1</v>
      </c>
      <c r="I782" s="32">
        <v>58000</v>
      </c>
      <c r="J782" s="32">
        <f t="shared" si="46"/>
        <v>28544.81</v>
      </c>
      <c r="K782" s="32">
        <v>28544.81</v>
      </c>
      <c r="L782" s="31" t="s">
        <v>11639</v>
      </c>
      <c r="M782" s="151" t="s">
        <v>11628</v>
      </c>
    </row>
    <row r="783" spans="1:13" s="22" customFormat="1" ht="25.5" outlineLevel="1" x14ac:dyDescent="0.25">
      <c r="A783" s="152" t="s">
        <v>15865</v>
      </c>
      <c r="B783" s="33">
        <f t="shared" si="47"/>
        <v>785</v>
      </c>
      <c r="C783" s="31" t="s">
        <v>15866</v>
      </c>
      <c r="D783" s="169" t="s">
        <v>15865</v>
      </c>
      <c r="E783" s="31" t="s">
        <v>11635</v>
      </c>
      <c r="F783" s="163">
        <v>1</v>
      </c>
      <c r="G783" s="50" t="s">
        <v>15878</v>
      </c>
      <c r="H783" s="174">
        <v>1</v>
      </c>
      <c r="I783" s="32">
        <v>7920</v>
      </c>
      <c r="J783" s="32">
        <f t="shared" si="46"/>
        <v>3897.84</v>
      </c>
      <c r="K783" s="32">
        <v>3897.84</v>
      </c>
      <c r="L783" s="31" t="s">
        <v>11639</v>
      </c>
      <c r="M783" s="151" t="s">
        <v>11628</v>
      </c>
    </row>
    <row r="784" spans="1:13" s="22" customFormat="1" ht="25.5" outlineLevel="1" x14ac:dyDescent="0.25">
      <c r="A784" s="152" t="s">
        <v>15867</v>
      </c>
      <c r="B784" s="33">
        <f t="shared" si="47"/>
        <v>786</v>
      </c>
      <c r="C784" s="31" t="s">
        <v>15868</v>
      </c>
      <c r="D784" s="169" t="s">
        <v>15867</v>
      </c>
      <c r="E784" s="31" t="s">
        <v>11635</v>
      </c>
      <c r="F784" s="163">
        <v>1</v>
      </c>
      <c r="G784" s="50" t="s">
        <v>15877</v>
      </c>
      <c r="H784" s="174">
        <v>1</v>
      </c>
      <c r="I784" s="32">
        <v>52250</v>
      </c>
      <c r="J784" s="32">
        <f t="shared" si="46"/>
        <v>25714.94</v>
      </c>
      <c r="K784" s="32">
        <v>25714.94</v>
      </c>
      <c r="L784" s="31" t="s">
        <v>11639</v>
      </c>
      <c r="M784" s="151" t="s">
        <v>11628</v>
      </c>
    </row>
    <row r="785" spans="1:13" s="22" customFormat="1" ht="25.5" outlineLevel="1" x14ac:dyDescent="0.25">
      <c r="A785" s="152" t="s">
        <v>15638</v>
      </c>
      <c r="B785" s="33">
        <f t="shared" si="47"/>
        <v>787</v>
      </c>
      <c r="C785" s="31" t="s">
        <v>15639</v>
      </c>
      <c r="D785" s="169" t="s">
        <v>15638</v>
      </c>
      <c r="E785" s="31" t="s">
        <v>11635</v>
      </c>
      <c r="F785" s="163">
        <v>3</v>
      </c>
      <c r="G785" s="50" t="s">
        <v>15877</v>
      </c>
      <c r="H785" s="174">
        <v>3</v>
      </c>
      <c r="I785" s="32">
        <v>1929.61</v>
      </c>
      <c r="J785" s="32">
        <f t="shared" si="46"/>
        <v>316.55333333333334</v>
      </c>
      <c r="K785" s="32">
        <v>949.66</v>
      </c>
      <c r="L785" s="31" t="s">
        <v>11639</v>
      </c>
      <c r="M785" s="151" t="s">
        <v>11628</v>
      </c>
    </row>
    <row r="786" spans="1:13" s="22" customFormat="1" ht="25.5" outlineLevel="1" x14ac:dyDescent="0.25">
      <c r="A786" s="152" t="s">
        <v>15640</v>
      </c>
      <c r="B786" s="33">
        <f t="shared" si="47"/>
        <v>788</v>
      </c>
      <c r="C786" s="31" t="s">
        <v>15724</v>
      </c>
      <c r="D786" s="169" t="s">
        <v>15640</v>
      </c>
      <c r="E786" s="31" t="s">
        <v>11635</v>
      </c>
      <c r="F786" s="163">
        <v>18</v>
      </c>
      <c r="G786" s="50" t="s">
        <v>15877</v>
      </c>
      <c r="H786" s="174">
        <v>18</v>
      </c>
      <c r="I786" s="32">
        <v>17800</v>
      </c>
      <c r="J786" s="32">
        <f t="shared" si="46"/>
        <v>486.68333333333328</v>
      </c>
      <c r="K786" s="32">
        <v>8760.2999999999993</v>
      </c>
      <c r="L786" s="31" t="s">
        <v>11639</v>
      </c>
      <c r="M786" s="151" t="s">
        <v>11628</v>
      </c>
    </row>
    <row r="787" spans="1:13" s="22" customFormat="1" ht="25.5" outlineLevel="1" x14ac:dyDescent="0.25">
      <c r="A787" s="152" t="s">
        <v>15641</v>
      </c>
      <c r="B787" s="33">
        <f t="shared" si="47"/>
        <v>789</v>
      </c>
      <c r="C787" s="31" t="s">
        <v>15724</v>
      </c>
      <c r="D787" s="169" t="s">
        <v>15641</v>
      </c>
      <c r="E787" s="31" t="s">
        <v>11635</v>
      </c>
      <c r="F787" s="163">
        <v>11</v>
      </c>
      <c r="G787" s="50" t="s">
        <v>15877</v>
      </c>
      <c r="H787" s="174">
        <v>11</v>
      </c>
      <c r="I787" s="32">
        <v>10900</v>
      </c>
      <c r="J787" s="32">
        <f t="shared" si="46"/>
        <v>487.67818181818183</v>
      </c>
      <c r="K787" s="32">
        <v>5364.46</v>
      </c>
      <c r="L787" s="31" t="s">
        <v>11639</v>
      </c>
      <c r="M787" s="151" t="s">
        <v>11628</v>
      </c>
    </row>
    <row r="788" spans="1:13" s="22" customFormat="1" ht="25.5" outlineLevel="1" x14ac:dyDescent="0.25">
      <c r="A788" s="152" t="s">
        <v>15642</v>
      </c>
      <c r="B788" s="33">
        <f t="shared" si="47"/>
        <v>790</v>
      </c>
      <c r="C788" s="31" t="s">
        <v>15725</v>
      </c>
      <c r="D788" s="169" t="s">
        <v>15642</v>
      </c>
      <c r="E788" s="31" t="s">
        <v>11635</v>
      </c>
      <c r="F788" s="163">
        <v>9</v>
      </c>
      <c r="G788" s="50" t="s">
        <v>15877</v>
      </c>
      <c r="H788" s="174">
        <v>9</v>
      </c>
      <c r="I788" s="32">
        <v>22098.67</v>
      </c>
      <c r="J788" s="32">
        <f t="shared" si="46"/>
        <v>1208.4333333333334</v>
      </c>
      <c r="K788" s="32">
        <v>10875.9</v>
      </c>
      <c r="L788" s="31" t="s">
        <v>11639</v>
      </c>
      <c r="M788" s="151" t="s">
        <v>11628</v>
      </c>
    </row>
    <row r="789" spans="1:13" s="22" customFormat="1" ht="25.5" outlineLevel="1" x14ac:dyDescent="0.25">
      <c r="A789" s="152" t="s">
        <v>15643</v>
      </c>
      <c r="B789" s="33">
        <f t="shared" si="47"/>
        <v>791</v>
      </c>
      <c r="C789" s="31" t="s">
        <v>15726</v>
      </c>
      <c r="D789" s="169" t="s">
        <v>15643</v>
      </c>
      <c r="E789" s="31" t="s">
        <v>11635</v>
      </c>
      <c r="F789" s="163">
        <v>1</v>
      </c>
      <c r="G789" s="50" t="s">
        <v>15877</v>
      </c>
      <c r="H789" s="174">
        <v>1</v>
      </c>
      <c r="I789" s="32">
        <v>14340</v>
      </c>
      <c r="J789" s="32">
        <f t="shared" si="46"/>
        <v>4234.4799999999996</v>
      </c>
      <c r="K789" s="32">
        <v>4234.4799999999996</v>
      </c>
      <c r="L789" s="31" t="s">
        <v>11639</v>
      </c>
      <c r="M789" s="151" t="s">
        <v>11628</v>
      </c>
    </row>
    <row r="790" spans="1:13" s="22" customFormat="1" ht="38.25" outlineLevel="1" x14ac:dyDescent="0.25">
      <c r="A790" s="152" t="s">
        <v>11518</v>
      </c>
      <c r="B790" s="33">
        <f t="shared" si="47"/>
        <v>792</v>
      </c>
      <c r="C790" s="31" t="s">
        <v>15727</v>
      </c>
      <c r="D790" s="169" t="s">
        <v>11518</v>
      </c>
      <c r="E790" s="31" t="s">
        <v>11635</v>
      </c>
      <c r="F790" s="163">
        <v>1</v>
      </c>
      <c r="G790" s="50" t="s">
        <v>15877</v>
      </c>
      <c r="H790" s="174">
        <v>1</v>
      </c>
      <c r="I790" s="32">
        <v>15206</v>
      </c>
      <c r="J790" s="32">
        <f t="shared" si="46"/>
        <v>4490.2</v>
      </c>
      <c r="K790" s="32">
        <v>4490.2</v>
      </c>
      <c r="L790" s="31" t="s">
        <v>11639</v>
      </c>
      <c r="M790" s="151" t="s">
        <v>11628</v>
      </c>
    </row>
    <row r="791" spans="1:13" s="22" customFormat="1" ht="25.5" outlineLevel="1" x14ac:dyDescent="0.25">
      <c r="A791" s="161" t="s">
        <v>15644</v>
      </c>
      <c r="B791" s="33">
        <f t="shared" si="47"/>
        <v>793</v>
      </c>
      <c r="C791" s="31" t="s">
        <v>15645</v>
      </c>
      <c r="D791" s="162" t="s">
        <v>15644</v>
      </c>
      <c r="E791" s="31" t="s">
        <v>11635</v>
      </c>
      <c r="F791" s="163">
        <v>1</v>
      </c>
      <c r="G791" s="50" t="s">
        <v>15877</v>
      </c>
      <c r="H791" s="174">
        <v>1</v>
      </c>
      <c r="I791" s="32">
        <v>13700</v>
      </c>
      <c r="J791" s="32">
        <f t="shared" si="46"/>
        <v>6742.48</v>
      </c>
      <c r="K791" s="32">
        <v>6742.48</v>
      </c>
      <c r="L791" s="31" t="s">
        <v>11639</v>
      </c>
      <c r="M791" s="151" t="s">
        <v>11628</v>
      </c>
    </row>
    <row r="792" spans="1:13" s="22" customFormat="1" ht="25.5" outlineLevel="1" x14ac:dyDescent="0.25">
      <c r="A792" s="161" t="s">
        <v>15646</v>
      </c>
      <c r="B792" s="33">
        <f t="shared" si="47"/>
        <v>794</v>
      </c>
      <c r="C792" s="31" t="s">
        <v>15647</v>
      </c>
      <c r="D792" s="162" t="s">
        <v>15646</v>
      </c>
      <c r="E792" s="31" t="s">
        <v>11635</v>
      </c>
      <c r="F792" s="163">
        <v>1</v>
      </c>
      <c r="G792" s="50" t="s">
        <v>15877</v>
      </c>
      <c r="H792" s="174">
        <v>1</v>
      </c>
      <c r="I792" s="32">
        <v>5785</v>
      </c>
      <c r="J792" s="32">
        <f t="shared" si="46"/>
        <v>1708.26</v>
      </c>
      <c r="K792" s="32">
        <v>1708.26</v>
      </c>
      <c r="L792" s="31" t="s">
        <v>11639</v>
      </c>
      <c r="M792" s="151" t="s">
        <v>11628</v>
      </c>
    </row>
    <row r="793" spans="1:13" s="18" customFormat="1" x14ac:dyDescent="0.25">
      <c r="A793" s="164"/>
      <c r="B793" s="33"/>
      <c r="C793" s="165" t="s">
        <v>15722</v>
      </c>
      <c r="D793" s="166"/>
      <c r="E793" s="165"/>
      <c r="F793" s="165"/>
      <c r="G793" s="166"/>
      <c r="H793" s="176">
        <f>SUM(H678:H792)</f>
        <v>250</v>
      </c>
      <c r="I793" s="168">
        <f t="shared" ref="I793:K793" si="48">SUM(I678:I792)</f>
        <v>489393.77749999991</v>
      </c>
      <c r="J793" s="168"/>
      <c r="K793" s="168">
        <f t="shared" si="48"/>
        <v>302158.97000000003</v>
      </c>
      <c r="L793" s="168"/>
      <c r="M793" s="19"/>
    </row>
    <row r="794" spans="1:13" ht="25.5" outlineLevel="1" x14ac:dyDescent="0.25">
      <c r="A794" s="47" t="s">
        <v>39</v>
      </c>
      <c r="B794" s="33">
        <f>[3]лот_2_МЦ04!B63+1</f>
        <v>815</v>
      </c>
      <c r="C794" s="40" t="s">
        <v>11768</v>
      </c>
      <c r="D794" s="35" t="s">
        <v>39</v>
      </c>
      <c r="E794" s="36" t="s">
        <v>12090</v>
      </c>
      <c r="F794" s="26" t="s">
        <v>11622</v>
      </c>
      <c r="G794" s="50" t="s">
        <v>15877</v>
      </c>
      <c r="H794" s="173">
        <v>2</v>
      </c>
      <c r="I794" s="38">
        <v>34020.49</v>
      </c>
      <c r="J794" s="38">
        <f t="shared" si="46"/>
        <v>8371.625</v>
      </c>
      <c r="K794" s="38">
        <v>16743.25</v>
      </c>
      <c r="L794" s="36" t="s">
        <v>11639</v>
      </c>
      <c r="M794" s="39" t="s">
        <v>11629</v>
      </c>
    </row>
    <row r="795" spans="1:13" ht="25.5" outlineLevel="1" x14ac:dyDescent="0.25">
      <c r="A795" s="47" t="s">
        <v>41</v>
      </c>
      <c r="B795" s="33">
        <f>B794+1</f>
        <v>816</v>
      </c>
      <c r="C795" s="36" t="s">
        <v>40</v>
      </c>
      <c r="D795" s="35" t="s">
        <v>41</v>
      </c>
      <c r="E795" s="36" t="s">
        <v>12090</v>
      </c>
      <c r="F795" s="26" t="s">
        <v>11622</v>
      </c>
      <c r="G795" s="50" t="s">
        <v>15877</v>
      </c>
      <c r="H795" s="173">
        <v>6</v>
      </c>
      <c r="I795" s="38">
        <v>61320</v>
      </c>
      <c r="J795" s="38">
        <f t="shared" si="46"/>
        <v>5029.7933333333331</v>
      </c>
      <c r="K795" s="38">
        <v>30178.76</v>
      </c>
      <c r="L795" s="36" t="s">
        <v>11639</v>
      </c>
      <c r="M795" s="39" t="s">
        <v>11629</v>
      </c>
    </row>
    <row r="796" spans="1:13" ht="25.5" outlineLevel="1" x14ac:dyDescent="0.25">
      <c r="A796" s="47" t="s">
        <v>11411</v>
      </c>
      <c r="B796" s="33">
        <f>B795+1</f>
        <v>817</v>
      </c>
      <c r="C796" s="40" t="s">
        <v>11769</v>
      </c>
      <c r="D796" s="35" t="s">
        <v>11411</v>
      </c>
      <c r="E796" s="36" t="s">
        <v>12090</v>
      </c>
      <c r="F796" s="26" t="s">
        <v>11486</v>
      </c>
      <c r="G796" s="50" t="s">
        <v>15877</v>
      </c>
      <c r="H796" s="173">
        <v>10</v>
      </c>
      <c r="I796" s="38">
        <v>41659.129999999997</v>
      </c>
      <c r="J796" s="38">
        <f t="shared" si="46"/>
        <v>2050.2619999999997</v>
      </c>
      <c r="K796" s="38">
        <v>20502.62</v>
      </c>
      <c r="L796" s="36" t="s">
        <v>11639</v>
      </c>
      <c r="M796" s="39" t="s">
        <v>11629</v>
      </c>
    </row>
    <row r="797" spans="1:13" ht="25.5" outlineLevel="1" x14ac:dyDescent="0.25">
      <c r="A797" s="47" t="s">
        <v>11503</v>
      </c>
      <c r="B797" s="33">
        <f>B796+1</f>
        <v>818</v>
      </c>
      <c r="C797" s="40" t="s">
        <v>11770</v>
      </c>
      <c r="D797" s="35" t="s">
        <v>11503</v>
      </c>
      <c r="E797" s="36" t="s">
        <v>12090</v>
      </c>
      <c r="F797" s="26" t="s">
        <v>11486</v>
      </c>
      <c r="G797" s="50" t="s">
        <v>15877</v>
      </c>
      <c r="H797" s="173">
        <v>11</v>
      </c>
      <c r="I797" s="38">
        <v>2189</v>
      </c>
      <c r="J797" s="38">
        <f t="shared" si="46"/>
        <v>97.938181818181818</v>
      </c>
      <c r="K797" s="38">
        <v>1077.32</v>
      </c>
      <c r="L797" s="36" t="s">
        <v>11639</v>
      </c>
      <c r="M797" s="39" t="s">
        <v>11629</v>
      </c>
    </row>
    <row r="798" spans="1:13" ht="25.5" outlineLevel="1" x14ac:dyDescent="0.25">
      <c r="A798" s="47" t="s">
        <v>11427</v>
      </c>
      <c r="B798" s="33">
        <f>B797+1</f>
        <v>819</v>
      </c>
      <c r="C798" s="36" t="s">
        <v>11426</v>
      </c>
      <c r="D798" s="35" t="s">
        <v>11427</v>
      </c>
      <c r="E798" s="36" t="s">
        <v>12090</v>
      </c>
      <c r="F798" s="26" t="s">
        <v>11486</v>
      </c>
      <c r="G798" s="50" t="s">
        <v>15877</v>
      </c>
      <c r="H798" s="173">
        <v>11</v>
      </c>
      <c r="I798" s="38">
        <v>165000</v>
      </c>
      <c r="J798" s="38">
        <f t="shared" si="46"/>
        <v>7382.2790909090918</v>
      </c>
      <c r="K798" s="38">
        <v>81205.070000000007</v>
      </c>
      <c r="L798" s="36" t="s">
        <v>11639</v>
      </c>
      <c r="M798" s="39" t="s">
        <v>11629</v>
      </c>
    </row>
    <row r="799" spans="1:13" ht="25.5" outlineLevel="1" x14ac:dyDescent="0.25">
      <c r="A799" s="47" t="s">
        <v>11376</v>
      </c>
      <c r="B799" s="33">
        <f>B798+1</f>
        <v>820</v>
      </c>
      <c r="C799" s="40" t="s">
        <v>11771</v>
      </c>
      <c r="D799" s="35" t="s">
        <v>11376</v>
      </c>
      <c r="E799" s="36" t="s">
        <v>12090</v>
      </c>
      <c r="F799" s="26" t="s">
        <v>11584</v>
      </c>
      <c r="G799" s="50" t="s">
        <v>15877</v>
      </c>
      <c r="H799" s="173">
        <v>1</v>
      </c>
      <c r="I799" s="38">
        <v>2000</v>
      </c>
      <c r="J799" s="38">
        <f t="shared" si="46"/>
        <v>984.3</v>
      </c>
      <c r="K799" s="38">
        <v>984.3</v>
      </c>
      <c r="L799" s="36" t="s">
        <v>11639</v>
      </c>
      <c r="M799" s="39" t="s">
        <v>11629</v>
      </c>
    </row>
    <row r="800" spans="1:13" ht="25.5" outlineLevel="1" x14ac:dyDescent="0.25">
      <c r="A800" s="47" t="s">
        <v>11379</v>
      </c>
      <c r="B800" s="33">
        <f t="shared" ref="B800:B812" si="49">B799+1</f>
        <v>821</v>
      </c>
      <c r="C800" s="36" t="s">
        <v>10876</v>
      </c>
      <c r="D800" s="35" t="s">
        <v>11379</v>
      </c>
      <c r="E800" s="36" t="s">
        <v>12090</v>
      </c>
      <c r="F800" s="26" t="s">
        <v>11584</v>
      </c>
      <c r="G800" s="50" t="s">
        <v>15877</v>
      </c>
      <c r="H800" s="173">
        <v>11</v>
      </c>
      <c r="I800" s="38">
        <v>29348</v>
      </c>
      <c r="J800" s="38">
        <f t="shared" si="46"/>
        <v>1313.0618181818181</v>
      </c>
      <c r="K800" s="38">
        <v>14443.68</v>
      </c>
      <c r="L800" s="36" t="s">
        <v>11639</v>
      </c>
      <c r="M800" s="39" t="s">
        <v>11629</v>
      </c>
    </row>
    <row r="801" spans="1:13" ht="25.5" outlineLevel="1" x14ac:dyDescent="0.25">
      <c r="A801" s="9" t="s">
        <v>11505</v>
      </c>
      <c r="B801" s="33">
        <f t="shared" si="49"/>
        <v>822</v>
      </c>
      <c r="C801" s="36" t="s">
        <v>11385</v>
      </c>
      <c r="D801" s="33">
        <v>1156</v>
      </c>
      <c r="E801" s="36" t="s">
        <v>12090</v>
      </c>
      <c r="F801" s="26" t="s">
        <v>11584</v>
      </c>
      <c r="G801" s="50" t="s">
        <v>15877</v>
      </c>
      <c r="H801" s="173">
        <v>3</v>
      </c>
      <c r="I801" s="38">
        <v>33528.9</v>
      </c>
      <c r="J801" s="38">
        <f t="shared" si="46"/>
        <v>5500.4366666666674</v>
      </c>
      <c r="K801" s="38">
        <v>16501.310000000001</v>
      </c>
      <c r="L801" s="36" t="s">
        <v>11639</v>
      </c>
      <c r="M801" s="39" t="s">
        <v>11629</v>
      </c>
    </row>
    <row r="802" spans="1:13" ht="25.5" outlineLevel="1" x14ac:dyDescent="0.25">
      <c r="A802" s="47" t="s">
        <v>11387</v>
      </c>
      <c r="B802" s="33">
        <f t="shared" si="49"/>
        <v>823</v>
      </c>
      <c r="C802" s="36" t="s">
        <v>11386</v>
      </c>
      <c r="D802" s="35" t="s">
        <v>11387</v>
      </c>
      <c r="E802" s="36" t="s">
        <v>12090</v>
      </c>
      <c r="F802" s="26" t="s">
        <v>11584</v>
      </c>
      <c r="G802" s="50" t="s">
        <v>15877</v>
      </c>
      <c r="H802" s="173">
        <v>1</v>
      </c>
      <c r="I802" s="38">
        <v>3190.79</v>
      </c>
      <c r="J802" s="38">
        <f t="shared" si="46"/>
        <v>1570.35</v>
      </c>
      <c r="K802" s="38">
        <v>1570.35</v>
      </c>
      <c r="L802" s="36" t="s">
        <v>11639</v>
      </c>
      <c r="M802" s="39" t="s">
        <v>11629</v>
      </c>
    </row>
    <row r="803" spans="1:13" ht="25.5" outlineLevel="1" x14ac:dyDescent="0.25">
      <c r="A803" s="47" t="s">
        <v>11389</v>
      </c>
      <c r="B803" s="33">
        <f t="shared" si="49"/>
        <v>824</v>
      </c>
      <c r="C803" s="36" t="s">
        <v>11388</v>
      </c>
      <c r="D803" s="35" t="s">
        <v>11389</v>
      </c>
      <c r="E803" s="36" t="s">
        <v>12090</v>
      </c>
      <c r="F803" s="26" t="s">
        <v>11625</v>
      </c>
      <c r="G803" s="50" t="s">
        <v>15877</v>
      </c>
      <c r="H803" s="173">
        <v>1</v>
      </c>
      <c r="I803" s="38">
        <v>32203.39</v>
      </c>
      <c r="J803" s="38">
        <f t="shared" si="46"/>
        <v>9509.3799999999992</v>
      </c>
      <c r="K803" s="38">
        <v>9509.3799999999992</v>
      </c>
      <c r="L803" s="36" t="s">
        <v>11639</v>
      </c>
      <c r="M803" s="39" t="s">
        <v>11629</v>
      </c>
    </row>
    <row r="804" spans="1:13" ht="25.5" outlineLevel="1" x14ac:dyDescent="0.25">
      <c r="A804" s="47" t="s">
        <v>11398</v>
      </c>
      <c r="B804" s="33">
        <f t="shared" si="49"/>
        <v>825</v>
      </c>
      <c r="C804" s="40" t="s">
        <v>11774</v>
      </c>
      <c r="D804" s="35" t="s">
        <v>11398</v>
      </c>
      <c r="E804" s="36" t="s">
        <v>12090</v>
      </c>
      <c r="F804" s="26" t="s">
        <v>11586</v>
      </c>
      <c r="G804" s="50" t="s">
        <v>15877</v>
      </c>
      <c r="H804" s="173">
        <v>2</v>
      </c>
      <c r="I804" s="38">
        <v>62051.9</v>
      </c>
      <c r="J804" s="38">
        <f t="shared" si="46"/>
        <v>15269.48</v>
      </c>
      <c r="K804" s="38">
        <v>30538.959999999999</v>
      </c>
      <c r="L804" s="36" t="s">
        <v>11639</v>
      </c>
      <c r="M804" s="39" t="s">
        <v>11629</v>
      </c>
    </row>
    <row r="805" spans="1:13" ht="25.5" outlineLevel="1" x14ac:dyDescent="0.25">
      <c r="A805" s="47" t="s">
        <v>11399</v>
      </c>
      <c r="B805" s="33">
        <f t="shared" si="49"/>
        <v>826</v>
      </c>
      <c r="C805" s="40" t="s">
        <v>11775</v>
      </c>
      <c r="D805" s="35" t="s">
        <v>11399</v>
      </c>
      <c r="E805" s="36" t="s">
        <v>12090</v>
      </c>
      <c r="F805" s="26" t="s">
        <v>11586</v>
      </c>
      <c r="G805" s="50" t="s">
        <v>15877</v>
      </c>
      <c r="H805" s="173">
        <v>1</v>
      </c>
      <c r="I805" s="38">
        <v>23051.43</v>
      </c>
      <c r="J805" s="38">
        <f t="shared" si="46"/>
        <v>11344.81</v>
      </c>
      <c r="K805" s="38">
        <v>11344.81</v>
      </c>
      <c r="L805" s="36" t="s">
        <v>11639</v>
      </c>
      <c r="M805" s="39" t="s">
        <v>11629</v>
      </c>
    </row>
    <row r="806" spans="1:13" ht="25.5" outlineLevel="1" x14ac:dyDescent="0.25">
      <c r="A806" s="47" t="s">
        <v>11410</v>
      </c>
      <c r="B806" s="33">
        <f t="shared" si="49"/>
        <v>827</v>
      </c>
      <c r="C806" s="36" t="s">
        <v>11409</v>
      </c>
      <c r="D806" s="35" t="s">
        <v>11410</v>
      </c>
      <c r="E806" s="36" t="s">
        <v>12090</v>
      </c>
      <c r="F806" s="26" t="s">
        <v>11586</v>
      </c>
      <c r="G806" s="50" t="s">
        <v>15879</v>
      </c>
      <c r="H806" s="173">
        <v>40</v>
      </c>
      <c r="I806" s="38">
        <v>2760</v>
      </c>
      <c r="J806" s="38">
        <f t="shared" si="46"/>
        <v>33.958500000000001</v>
      </c>
      <c r="K806" s="38">
        <v>1358.34</v>
      </c>
      <c r="L806" s="36" t="s">
        <v>11639</v>
      </c>
      <c r="M806" s="39" t="s">
        <v>11629</v>
      </c>
    </row>
    <row r="807" spans="1:13" ht="25.5" outlineLevel="1" x14ac:dyDescent="0.25">
      <c r="A807" s="47" t="s">
        <v>11459</v>
      </c>
      <c r="B807" s="33">
        <f t="shared" si="49"/>
        <v>828</v>
      </c>
      <c r="C807" s="36" t="s">
        <v>11458</v>
      </c>
      <c r="D807" s="35" t="s">
        <v>11459</v>
      </c>
      <c r="E807" s="36" t="s">
        <v>12090</v>
      </c>
      <c r="F807" s="26" t="s">
        <v>11586</v>
      </c>
      <c r="G807" s="50" t="s">
        <v>15877</v>
      </c>
      <c r="H807" s="173">
        <v>1</v>
      </c>
      <c r="I807" s="38">
        <v>21885.74</v>
      </c>
      <c r="J807" s="38">
        <f t="shared" si="46"/>
        <v>10771.11</v>
      </c>
      <c r="K807" s="38">
        <v>10771.11</v>
      </c>
      <c r="L807" s="36" t="s">
        <v>11639</v>
      </c>
      <c r="M807" s="39" t="s">
        <v>11629</v>
      </c>
    </row>
    <row r="808" spans="1:13" ht="25.5" outlineLevel="1" x14ac:dyDescent="0.25">
      <c r="A808" s="47" t="s">
        <v>11500</v>
      </c>
      <c r="B808" s="33">
        <f t="shared" si="49"/>
        <v>829</v>
      </c>
      <c r="C808" s="36" t="s">
        <v>11464</v>
      </c>
      <c r="D808" s="35" t="s">
        <v>11500</v>
      </c>
      <c r="E808" s="36" t="s">
        <v>12090</v>
      </c>
      <c r="F808" s="26" t="s">
        <v>11586</v>
      </c>
      <c r="G808" s="50" t="s">
        <v>15877</v>
      </c>
      <c r="H808" s="173">
        <v>1</v>
      </c>
      <c r="I808" s="38">
        <v>37798.29</v>
      </c>
      <c r="J808" s="38">
        <f t="shared" si="46"/>
        <v>18602.5</v>
      </c>
      <c r="K808" s="38">
        <v>18602.5</v>
      </c>
      <c r="L808" s="36" t="s">
        <v>11639</v>
      </c>
      <c r="M808" s="39" t="s">
        <v>11629</v>
      </c>
    </row>
    <row r="809" spans="1:13" ht="25.5" outlineLevel="1" x14ac:dyDescent="0.25">
      <c r="A809" s="47" t="s">
        <v>11380</v>
      </c>
      <c r="B809" s="33">
        <f t="shared" si="49"/>
        <v>830</v>
      </c>
      <c r="C809" s="40" t="s">
        <v>11776</v>
      </c>
      <c r="D809" s="35" t="s">
        <v>11380</v>
      </c>
      <c r="E809" s="36" t="s">
        <v>12090</v>
      </c>
      <c r="F809" s="26" t="s">
        <v>11624</v>
      </c>
      <c r="G809" s="50" t="s">
        <v>15877</v>
      </c>
      <c r="H809" s="173">
        <v>2</v>
      </c>
      <c r="I809" s="38">
        <v>4548.7</v>
      </c>
      <c r="J809" s="38">
        <f t="shared" si="46"/>
        <v>1119.325</v>
      </c>
      <c r="K809" s="38">
        <v>2238.65</v>
      </c>
      <c r="L809" s="36" t="s">
        <v>11639</v>
      </c>
      <c r="M809" s="39" t="s">
        <v>11629</v>
      </c>
    </row>
    <row r="810" spans="1:13" ht="25.5" outlineLevel="1" x14ac:dyDescent="0.25">
      <c r="A810" s="47" t="s">
        <v>11433</v>
      </c>
      <c r="B810" s="33">
        <f t="shared" si="49"/>
        <v>831</v>
      </c>
      <c r="C810" s="36" t="s">
        <v>11432</v>
      </c>
      <c r="D810" s="35" t="s">
        <v>11433</v>
      </c>
      <c r="E810" s="36" t="s">
        <v>12090</v>
      </c>
      <c r="F810" s="26" t="s">
        <v>11624</v>
      </c>
      <c r="G810" s="50" t="s">
        <v>15877</v>
      </c>
      <c r="H810" s="173">
        <v>1</v>
      </c>
      <c r="I810" s="38">
        <v>1456.27</v>
      </c>
      <c r="J810" s="38">
        <f t="shared" si="46"/>
        <v>716.71</v>
      </c>
      <c r="K810" s="38">
        <v>716.71</v>
      </c>
      <c r="L810" s="36" t="s">
        <v>11639</v>
      </c>
      <c r="M810" s="39" t="s">
        <v>11629</v>
      </c>
    </row>
    <row r="811" spans="1:13" ht="25.5" outlineLevel="1" x14ac:dyDescent="0.25">
      <c r="A811" s="47" t="s">
        <v>11371</v>
      </c>
      <c r="B811" s="33">
        <f t="shared" si="49"/>
        <v>832</v>
      </c>
      <c r="C811" s="36" t="s">
        <v>11370</v>
      </c>
      <c r="D811" s="35" t="s">
        <v>11371</v>
      </c>
      <c r="E811" s="36" t="s">
        <v>12090</v>
      </c>
      <c r="F811" s="26" t="s">
        <v>11623</v>
      </c>
      <c r="G811" s="50" t="s">
        <v>15877</v>
      </c>
      <c r="H811" s="173">
        <v>1</v>
      </c>
      <c r="I811" s="38">
        <v>5776.25</v>
      </c>
      <c r="J811" s="38">
        <f t="shared" si="46"/>
        <v>1705.68</v>
      </c>
      <c r="K811" s="38">
        <v>1705.68</v>
      </c>
      <c r="L811" s="36" t="s">
        <v>11639</v>
      </c>
      <c r="M811" s="39" t="s">
        <v>11629</v>
      </c>
    </row>
    <row r="812" spans="1:13" ht="25.5" outlineLevel="1" x14ac:dyDescent="0.25">
      <c r="A812" s="47" t="s">
        <v>11504</v>
      </c>
      <c r="B812" s="33">
        <f t="shared" si="49"/>
        <v>833</v>
      </c>
      <c r="C812" s="40" t="s">
        <v>11777</v>
      </c>
      <c r="D812" s="35" t="s">
        <v>11504</v>
      </c>
      <c r="E812" s="36" t="s">
        <v>12090</v>
      </c>
      <c r="F812" s="26" t="s">
        <v>11585</v>
      </c>
      <c r="G812" s="50" t="s">
        <v>15877</v>
      </c>
      <c r="H812" s="173">
        <v>2</v>
      </c>
      <c r="I812" s="38">
        <v>2874.23</v>
      </c>
      <c r="J812" s="38">
        <f t="shared" si="46"/>
        <v>707.28</v>
      </c>
      <c r="K812" s="38">
        <v>1414.56</v>
      </c>
      <c r="L812" s="36" t="s">
        <v>11639</v>
      </c>
      <c r="M812" s="39" t="s">
        <v>11629</v>
      </c>
    </row>
    <row r="813" spans="1:13" s="18" customFormat="1" x14ac:dyDescent="0.25">
      <c r="A813" s="164"/>
      <c r="B813" s="171"/>
      <c r="C813" s="165" t="s">
        <v>15722</v>
      </c>
      <c r="D813" s="166"/>
      <c r="E813" s="165"/>
      <c r="F813" s="165"/>
      <c r="G813" s="166"/>
      <c r="H813" s="176">
        <f>SUM(H794:H812)</f>
        <v>108</v>
      </c>
      <c r="I813" s="170">
        <f t="shared" ref="I813:K813" si="50">SUM(I794:I812)</f>
        <v>566662.51</v>
      </c>
      <c r="J813" s="170"/>
      <c r="K813" s="170">
        <f t="shared" si="50"/>
        <v>271407.36000000004</v>
      </c>
      <c r="L813" s="168"/>
      <c r="M813" s="19"/>
    </row>
    <row r="814" spans="1:13" s="20" customFormat="1" ht="15" customHeight="1" collapsed="1" x14ac:dyDescent="0.25">
      <c r="A814" s="44"/>
      <c r="B814" s="171"/>
      <c r="C814" s="41" t="s">
        <v>11636</v>
      </c>
      <c r="D814" s="44"/>
      <c r="E814" s="41"/>
      <c r="F814" s="45"/>
      <c r="G814" s="193"/>
      <c r="H814" s="177">
        <f>H416+H493+H508+H538+H549+H555+H588+H593+H640+H645+H661+H677+H793+H813</f>
        <v>2471.71</v>
      </c>
      <c r="I814" s="46">
        <f>I416+I493+I508+I538+I549+I555+I588+I593+I640+I645+I661+I677+I793+I813</f>
        <v>7799992.8217551764</v>
      </c>
      <c r="J814" s="46"/>
      <c r="K814" s="46">
        <f>K416+K493+K508+K538+K549+K555+K588+K593+K640+K645+K661+K677+K793+K813</f>
        <v>3318628.390963004</v>
      </c>
      <c r="L814" s="45"/>
      <c r="M814" s="43"/>
    </row>
    <row r="817" spans="3:11" x14ac:dyDescent="0.25">
      <c r="C817" s="34" t="s">
        <v>15873</v>
      </c>
      <c r="K817" s="54" t="s">
        <v>15874</v>
      </c>
    </row>
  </sheetData>
  <sortState ref="A455:K591">
    <sortCondition ref="F455:F591"/>
  </sortState>
  <printOptions horizontalCentered="1" verticalCentered="1"/>
  <pageMargins left="0.39370078740157483" right="0.39370078740157483" top="0.78740157480314965" bottom="0.78740157480314965" header="0.11811023622047245" footer="0.11811023622047245"/>
  <pageSetup paperSize="9" scale="93" firstPageNumber="30" fitToHeight="1000" orientation="landscape" useFirstPageNumber="1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6939"/>
  <sheetViews>
    <sheetView tabSelected="1" topLeftCell="B1" zoomScaleNormal="100" workbookViewId="0">
      <pane xSplit="2" ySplit="4" topLeftCell="D6928" activePane="bottomRight" state="frozen"/>
      <selection activeCell="B9" sqref="B9"/>
      <selection pane="topRight" activeCell="B9" sqref="B9"/>
      <selection pane="bottomLeft" activeCell="B9" sqref="B9"/>
      <selection pane="bottomRight" activeCell="N6940" sqref="N6940"/>
    </sheetView>
  </sheetViews>
  <sheetFormatPr defaultColWidth="9.140625" defaultRowHeight="12.75" outlineLevelRow="1" outlineLevelCol="1" x14ac:dyDescent="0.25"/>
  <cols>
    <col min="1" max="1" width="15.28515625" style="52" hidden="1" customWidth="1" outlineLevel="1"/>
    <col min="2" max="2" width="5" style="34" customWidth="1" collapsed="1"/>
    <col min="3" max="3" width="27" style="34" customWidth="1"/>
    <col min="4" max="4" width="15.28515625" style="23" customWidth="1"/>
    <col min="5" max="5" width="12.85546875" style="34" customWidth="1"/>
    <col min="6" max="6" width="9.42578125" style="23" customWidth="1"/>
    <col min="7" max="7" width="14.140625" style="110" customWidth="1"/>
    <col min="8" max="9" width="16" style="110" customWidth="1"/>
    <col min="10" max="10" width="18.140625" style="110" customWidth="1"/>
    <col min="11" max="11" width="9.140625" style="23" hidden="1" customWidth="1" outlineLevel="1"/>
    <col min="12" max="12" width="20.28515625" style="111" customWidth="1" collapsed="1"/>
    <col min="13" max="13" width="20.28515625" style="54" hidden="1" customWidth="1" outlineLevel="1" collapsed="1"/>
    <col min="14" max="14" width="9.140625" style="34" collapsed="1"/>
    <col min="15" max="16384" width="9.140625" style="34"/>
  </cols>
  <sheetData>
    <row r="1" spans="1:13" ht="36" customHeight="1" x14ac:dyDescent="0.25">
      <c r="B1" s="109" t="s">
        <v>43</v>
      </c>
      <c r="G1" s="107" t="s">
        <v>15869</v>
      </c>
    </row>
    <row r="2" spans="1:13" ht="19.5" thickBot="1" x14ac:dyDescent="0.3">
      <c r="A2" s="194" t="s">
        <v>15231</v>
      </c>
      <c r="B2" s="109"/>
      <c r="C2" s="108" t="s">
        <v>15230</v>
      </c>
      <c r="D2" s="12" t="s">
        <v>15231</v>
      </c>
      <c r="G2" s="107"/>
    </row>
    <row r="3" spans="1:13" ht="48.75" customHeight="1" x14ac:dyDescent="0.25">
      <c r="A3" s="27" t="s">
        <v>11793</v>
      </c>
      <c r="B3" s="149" t="s">
        <v>2</v>
      </c>
      <c r="C3" s="28" t="s">
        <v>11638</v>
      </c>
      <c r="D3" s="28" t="s">
        <v>11793</v>
      </c>
      <c r="E3" s="28" t="s">
        <v>3</v>
      </c>
      <c r="F3" s="28" t="s">
        <v>11779</v>
      </c>
      <c r="G3" s="56" t="s">
        <v>11648</v>
      </c>
      <c r="H3" s="7" t="s">
        <v>15229</v>
      </c>
      <c r="I3" s="56" t="s">
        <v>11780</v>
      </c>
      <c r="J3" s="7" t="s">
        <v>15227</v>
      </c>
      <c r="K3" s="57" t="s">
        <v>11632</v>
      </c>
      <c r="L3" s="69" t="s">
        <v>15057</v>
      </c>
      <c r="M3" s="30" t="s">
        <v>11627</v>
      </c>
    </row>
    <row r="4" spans="1:13" ht="11.25" customHeight="1" x14ac:dyDescent="0.25">
      <c r="A4" s="180">
        <v>2</v>
      </c>
      <c r="B4" s="181">
        <v>1</v>
      </c>
      <c r="C4" s="182">
        <v>2</v>
      </c>
      <c r="D4" s="182">
        <v>3</v>
      </c>
      <c r="E4" s="182">
        <v>4</v>
      </c>
      <c r="F4" s="182">
        <v>5</v>
      </c>
      <c r="G4" s="182">
        <v>6</v>
      </c>
      <c r="H4" s="182">
        <v>7</v>
      </c>
      <c r="I4" s="182">
        <v>8</v>
      </c>
      <c r="J4" s="182">
        <v>9</v>
      </c>
      <c r="K4" s="182">
        <v>2</v>
      </c>
      <c r="L4" s="182">
        <v>10</v>
      </c>
      <c r="M4" s="182">
        <v>2</v>
      </c>
    </row>
    <row r="5" spans="1:13" ht="19.5" customHeight="1" x14ac:dyDescent="0.25">
      <c r="A5" s="48"/>
      <c r="B5" s="126" t="s">
        <v>12258</v>
      </c>
      <c r="C5" s="113"/>
      <c r="D5" s="50"/>
      <c r="E5" s="40"/>
      <c r="F5" s="50"/>
      <c r="G5" s="114">
        <f>SUM(G6:G7)</f>
        <v>3.4</v>
      </c>
      <c r="H5" s="114">
        <f t="shared" ref="H5:J5" si="0">SUM(H6:H7)</f>
        <v>85613.08</v>
      </c>
      <c r="I5" s="114"/>
      <c r="J5" s="114">
        <f t="shared" si="0"/>
        <v>190530.91999999998</v>
      </c>
      <c r="K5" s="58"/>
      <c r="L5" s="116"/>
      <c r="M5" s="42"/>
    </row>
    <row r="6" spans="1:13" ht="19.5" customHeight="1" outlineLevel="1" x14ac:dyDescent="0.25">
      <c r="A6" s="47" t="s">
        <v>10615</v>
      </c>
      <c r="B6" s="150">
        <v>1</v>
      </c>
      <c r="C6" s="36" t="s">
        <v>10614</v>
      </c>
      <c r="D6" s="35" t="s">
        <v>10615</v>
      </c>
      <c r="E6" s="36" t="s">
        <v>11484</v>
      </c>
      <c r="F6" s="35" t="s">
        <v>15884</v>
      </c>
      <c r="G6" s="117">
        <v>2.4</v>
      </c>
      <c r="H6" s="117">
        <v>85613.08</v>
      </c>
      <c r="I6" s="117">
        <f>J6/G6</f>
        <v>37062.883333333331</v>
      </c>
      <c r="J6" s="118">
        <v>88950.92</v>
      </c>
      <c r="K6" s="58">
        <v>300</v>
      </c>
      <c r="L6" s="119" t="s">
        <v>11479</v>
      </c>
      <c r="M6" s="38" t="s">
        <v>15050</v>
      </c>
    </row>
    <row r="7" spans="1:13" ht="18" customHeight="1" outlineLevel="1" x14ac:dyDescent="0.25">
      <c r="A7" s="47" t="s">
        <v>15871</v>
      </c>
      <c r="B7" s="150">
        <v>2</v>
      </c>
      <c r="C7" s="36" t="s">
        <v>15870</v>
      </c>
      <c r="D7" s="35" t="s">
        <v>15871</v>
      </c>
      <c r="E7" s="36" t="s">
        <v>11484</v>
      </c>
      <c r="F7" s="35" t="s">
        <v>15877</v>
      </c>
      <c r="G7" s="117">
        <v>1</v>
      </c>
      <c r="H7" s="117">
        <v>0</v>
      </c>
      <c r="I7" s="117"/>
      <c r="J7" s="118">
        <v>101580</v>
      </c>
      <c r="K7" s="58"/>
      <c r="L7" s="119" t="s">
        <v>11479</v>
      </c>
      <c r="M7" s="38" t="s">
        <v>15050</v>
      </c>
    </row>
    <row r="8" spans="1:13" ht="13.5" x14ac:dyDescent="0.25">
      <c r="A8" s="48"/>
      <c r="B8" s="126" t="s">
        <v>11794</v>
      </c>
      <c r="C8" s="113"/>
      <c r="D8" s="50"/>
      <c r="E8" s="40"/>
      <c r="F8" s="35"/>
      <c r="G8" s="114">
        <f>G9+G15+G110+G303+G311+G363+G408+G478+G714</f>
        <v>103982.83700000001</v>
      </c>
      <c r="H8" s="114">
        <f>H9+H15+H110+H303+H311+H363+H408+H478+H714</f>
        <v>3677815.6000000006</v>
      </c>
      <c r="I8" s="114"/>
      <c r="J8" s="115">
        <f>J9+J15+J110+J303+J311+J363+J408+J478+J714</f>
        <v>3821204.3400000012</v>
      </c>
      <c r="K8" s="58"/>
      <c r="L8" s="116"/>
      <c r="M8" s="42"/>
    </row>
    <row r="9" spans="1:13" ht="13.5" x14ac:dyDescent="0.25">
      <c r="A9" s="48"/>
      <c r="B9" s="37"/>
      <c r="C9" s="113" t="s">
        <v>11795</v>
      </c>
      <c r="D9" s="50"/>
      <c r="E9" s="40"/>
      <c r="F9" s="35"/>
      <c r="G9" s="114">
        <f>SUM(G10:G14)</f>
        <v>50.2</v>
      </c>
      <c r="H9" s="114">
        <f t="shared" ref="H9:J9" si="1">SUM(H10:H14)</f>
        <v>83500.209999999992</v>
      </c>
      <c r="I9" s="114"/>
      <c r="J9" s="114">
        <f t="shared" si="1"/>
        <v>86755.67</v>
      </c>
      <c r="K9" s="58">
        <v>80</v>
      </c>
      <c r="L9" s="116"/>
      <c r="M9" s="42" t="s">
        <v>15050</v>
      </c>
    </row>
    <row r="10" spans="1:13" outlineLevel="1" x14ac:dyDescent="0.25">
      <c r="A10" s="47" t="s">
        <v>7769</v>
      </c>
      <c r="B10" s="150">
        <v>3</v>
      </c>
      <c r="C10" s="40" t="s">
        <v>12259</v>
      </c>
      <c r="D10" s="35" t="s">
        <v>7769</v>
      </c>
      <c r="E10" s="36" t="s">
        <v>11490</v>
      </c>
      <c r="F10" s="35" t="s">
        <v>15885</v>
      </c>
      <c r="G10" s="117">
        <v>1</v>
      </c>
      <c r="H10" s="117">
        <v>330</v>
      </c>
      <c r="I10" s="117">
        <f>J10/G10</f>
        <v>342.87</v>
      </c>
      <c r="J10" s="118">
        <v>342.87</v>
      </c>
      <c r="K10" s="58">
        <v>80</v>
      </c>
      <c r="L10" s="119" t="s">
        <v>11479</v>
      </c>
      <c r="M10" s="38" t="s">
        <v>15050</v>
      </c>
    </row>
    <row r="11" spans="1:13" outlineLevel="1" x14ac:dyDescent="0.25">
      <c r="A11" s="48" t="s">
        <v>12260</v>
      </c>
      <c r="B11" s="150">
        <v>4</v>
      </c>
      <c r="C11" s="36" t="s">
        <v>8232</v>
      </c>
      <c r="D11" s="50" t="s">
        <v>12260</v>
      </c>
      <c r="E11" s="36" t="s">
        <v>11490</v>
      </c>
      <c r="F11" s="35" t="s">
        <v>15885</v>
      </c>
      <c r="G11" s="117">
        <v>1</v>
      </c>
      <c r="H11" s="117">
        <v>939.32</v>
      </c>
      <c r="I11" s="117">
        <f>J11/G11</f>
        <v>975.94</v>
      </c>
      <c r="J11" s="118">
        <v>975.94</v>
      </c>
      <c r="K11" s="58">
        <v>80</v>
      </c>
      <c r="L11" s="119" t="s">
        <v>11479</v>
      </c>
      <c r="M11" s="38" t="s">
        <v>15050</v>
      </c>
    </row>
    <row r="12" spans="1:13" outlineLevel="1" x14ac:dyDescent="0.25">
      <c r="A12" s="47" t="s">
        <v>8499</v>
      </c>
      <c r="B12" s="150">
        <v>5</v>
      </c>
      <c r="C12" s="36" t="s">
        <v>8498</v>
      </c>
      <c r="D12" s="35" t="s">
        <v>8499</v>
      </c>
      <c r="E12" s="36" t="s">
        <v>11490</v>
      </c>
      <c r="F12" s="35" t="s">
        <v>15886</v>
      </c>
      <c r="G12" s="117">
        <v>27.2</v>
      </c>
      <c r="H12" s="117">
        <v>41832.720000000001</v>
      </c>
      <c r="I12" s="117">
        <f>J12/G12</f>
        <v>1597.929044117647</v>
      </c>
      <c r="J12" s="118">
        <v>43463.67</v>
      </c>
      <c r="K12" s="58">
        <v>80</v>
      </c>
      <c r="L12" s="119" t="s">
        <v>11479</v>
      </c>
      <c r="M12" s="38" t="s">
        <v>15050</v>
      </c>
    </row>
    <row r="13" spans="1:13" outlineLevel="1" x14ac:dyDescent="0.25">
      <c r="A13" s="47" t="s">
        <v>8501</v>
      </c>
      <c r="B13" s="150">
        <v>6</v>
      </c>
      <c r="C13" s="36" t="s">
        <v>8500</v>
      </c>
      <c r="D13" s="35" t="s">
        <v>8501</v>
      </c>
      <c r="E13" s="36" t="s">
        <v>11490</v>
      </c>
      <c r="F13" s="35" t="s">
        <v>15877</v>
      </c>
      <c r="G13" s="117">
        <v>1</v>
      </c>
      <c r="H13" s="117">
        <v>7588.2</v>
      </c>
      <c r="I13" s="117">
        <f>J13/G13</f>
        <v>7884.04</v>
      </c>
      <c r="J13" s="118">
        <v>7884.04</v>
      </c>
      <c r="K13" s="58">
        <v>80</v>
      </c>
      <c r="L13" s="119" t="s">
        <v>11479</v>
      </c>
      <c r="M13" s="38" t="s">
        <v>15050</v>
      </c>
    </row>
    <row r="14" spans="1:13" outlineLevel="1" x14ac:dyDescent="0.25">
      <c r="A14" s="47" t="s">
        <v>8665</v>
      </c>
      <c r="B14" s="150">
        <v>7</v>
      </c>
      <c r="C14" s="36" t="s">
        <v>8664</v>
      </c>
      <c r="D14" s="35" t="s">
        <v>8665</v>
      </c>
      <c r="E14" s="36" t="s">
        <v>11490</v>
      </c>
      <c r="F14" s="35" t="s">
        <v>15886</v>
      </c>
      <c r="G14" s="117">
        <v>20</v>
      </c>
      <c r="H14" s="117">
        <v>32809.97</v>
      </c>
      <c r="I14" s="117">
        <f>J14/G14</f>
        <v>1704.4575</v>
      </c>
      <c r="J14" s="118">
        <v>34089.15</v>
      </c>
      <c r="K14" s="58">
        <v>80</v>
      </c>
      <c r="L14" s="119" t="s">
        <v>11479</v>
      </c>
      <c r="M14" s="38" t="s">
        <v>15050</v>
      </c>
    </row>
    <row r="15" spans="1:13" ht="13.5" x14ac:dyDescent="0.25">
      <c r="A15" s="48"/>
      <c r="B15" s="37"/>
      <c r="C15" s="113" t="s">
        <v>11796</v>
      </c>
      <c r="D15" s="50"/>
      <c r="E15" s="40"/>
      <c r="F15" s="35"/>
      <c r="G15" s="114">
        <f>SUM(G16:G109)</f>
        <v>9478.0220000000008</v>
      </c>
      <c r="H15" s="114">
        <f t="shared" ref="H15:J15" si="2">SUM(H16:H109)</f>
        <v>492492.12999999995</v>
      </c>
      <c r="I15" s="114"/>
      <c r="J15" s="114">
        <f t="shared" si="2"/>
        <v>511693.14</v>
      </c>
      <c r="K15" s="58"/>
      <c r="L15" s="116"/>
      <c r="M15" s="42" t="s">
        <v>15050</v>
      </c>
    </row>
    <row r="16" spans="1:13" outlineLevel="1" x14ac:dyDescent="0.25">
      <c r="A16" s="47" t="s">
        <v>10463</v>
      </c>
      <c r="B16" s="150">
        <v>6</v>
      </c>
      <c r="C16" s="36" t="s">
        <v>10462</v>
      </c>
      <c r="D16" s="35" t="s">
        <v>10463</v>
      </c>
      <c r="E16" s="36" t="s">
        <v>11484</v>
      </c>
      <c r="F16" s="35" t="s">
        <v>15879</v>
      </c>
      <c r="G16" s="117">
        <v>20</v>
      </c>
      <c r="H16" s="117">
        <v>123.43</v>
      </c>
      <c r="I16" s="117">
        <f t="shared" ref="I16:I47" si="3">J16/G16</f>
        <v>6.4120000000000008</v>
      </c>
      <c r="J16" s="118">
        <v>128.24</v>
      </c>
      <c r="K16" s="58">
        <v>81</v>
      </c>
      <c r="L16" s="119" t="s">
        <v>11479</v>
      </c>
      <c r="M16" s="38" t="s">
        <v>15050</v>
      </c>
    </row>
    <row r="17" spans="1:13" outlineLevel="1" x14ac:dyDescent="0.25">
      <c r="A17" s="47" t="s">
        <v>10465</v>
      </c>
      <c r="B17" s="150">
        <v>7</v>
      </c>
      <c r="C17" s="36" t="s">
        <v>10464</v>
      </c>
      <c r="D17" s="35" t="s">
        <v>10465</v>
      </c>
      <c r="E17" s="36" t="s">
        <v>11484</v>
      </c>
      <c r="F17" s="35" t="s">
        <v>15879</v>
      </c>
      <c r="G17" s="117">
        <v>17</v>
      </c>
      <c r="H17" s="117">
        <v>646</v>
      </c>
      <c r="I17" s="117">
        <f t="shared" si="3"/>
        <v>39.481764705882355</v>
      </c>
      <c r="J17" s="118">
        <v>671.19</v>
      </c>
      <c r="K17" s="58">
        <v>81</v>
      </c>
      <c r="L17" s="119" t="s">
        <v>11479</v>
      </c>
      <c r="M17" s="38" t="s">
        <v>15050</v>
      </c>
    </row>
    <row r="18" spans="1:13" ht="25.5" outlineLevel="1" x14ac:dyDescent="0.25">
      <c r="A18" s="47" t="s">
        <v>7734</v>
      </c>
      <c r="B18" s="150">
        <v>8</v>
      </c>
      <c r="C18" s="40" t="s">
        <v>12261</v>
      </c>
      <c r="D18" s="35" t="s">
        <v>7734</v>
      </c>
      <c r="E18" s="36" t="s">
        <v>11490</v>
      </c>
      <c r="F18" s="35" t="s">
        <v>15879</v>
      </c>
      <c r="G18" s="117">
        <v>6</v>
      </c>
      <c r="H18" s="117">
        <v>282</v>
      </c>
      <c r="I18" s="117">
        <f t="shared" si="3"/>
        <v>48.831666666666671</v>
      </c>
      <c r="J18" s="118">
        <v>292.99</v>
      </c>
      <c r="K18" s="58">
        <v>81</v>
      </c>
      <c r="L18" s="119" t="s">
        <v>11479</v>
      </c>
      <c r="M18" s="38" t="s">
        <v>15050</v>
      </c>
    </row>
    <row r="19" spans="1:13" outlineLevel="1" x14ac:dyDescent="0.25">
      <c r="A19" s="47" t="s">
        <v>10467</v>
      </c>
      <c r="B19" s="150">
        <v>9</v>
      </c>
      <c r="C19" s="36" t="s">
        <v>10466</v>
      </c>
      <c r="D19" s="35" t="s">
        <v>10467</v>
      </c>
      <c r="E19" s="36" t="s">
        <v>11484</v>
      </c>
      <c r="F19" s="35" t="s">
        <v>15879</v>
      </c>
      <c r="G19" s="117">
        <v>17</v>
      </c>
      <c r="H19" s="117">
        <v>674.28</v>
      </c>
      <c r="I19" s="117">
        <f t="shared" si="3"/>
        <v>41.21</v>
      </c>
      <c r="J19" s="118">
        <v>700.57</v>
      </c>
      <c r="K19" s="58">
        <v>81</v>
      </c>
      <c r="L19" s="119" t="s">
        <v>11479</v>
      </c>
      <c r="M19" s="38" t="s">
        <v>15050</v>
      </c>
    </row>
    <row r="20" spans="1:13" outlineLevel="1" x14ac:dyDescent="0.25">
      <c r="A20" s="47" t="s">
        <v>10469</v>
      </c>
      <c r="B20" s="150">
        <v>10</v>
      </c>
      <c r="C20" s="36" t="s">
        <v>10468</v>
      </c>
      <c r="D20" s="35" t="s">
        <v>10469</v>
      </c>
      <c r="E20" s="36" t="s">
        <v>11484</v>
      </c>
      <c r="F20" s="35" t="s">
        <v>15887</v>
      </c>
      <c r="G20" s="117">
        <v>7.0000000000000007E-2</v>
      </c>
      <c r="H20" s="117">
        <v>4216.95</v>
      </c>
      <c r="I20" s="117">
        <f t="shared" si="3"/>
        <v>62590.85714285713</v>
      </c>
      <c r="J20" s="118">
        <v>4381.3599999999997</v>
      </c>
      <c r="K20" s="58">
        <v>81</v>
      </c>
      <c r="L20" s="119" t="s">
        <v>11479</v>
      </c>
      <c r="M20" s="38" t="s">
        <v>15050</v>
      </c>
    </row>
    <row r="21" spans="1:13" outlineLevel="1" x14ac:dyDescent="0.25">
      <c r="A21" s="47" t="s">
        <v>10471</v>
      </c>
      <c r="B21" s="150">
        <v>11</v>
      </c>
      <c r="C21" s="36" t="s">
        <v>10470</v>
      </c>
      <c r="D21" s="35" t="s">
        <v>10471</v>
      </c>
      <c r="E21" s="36" t="s">
        <v>11484</v>
      </c>
      <c r="F21" s="35" t="s">
        <v>15879</v>
      </c>
      <c r="G21" s="117">
        <v>14.4</v>
      </c>
      <c r="H21" s="117">
        <v>3693.72</v>
      </c>
      <c r="I21" s="117">
        <f t="shared" si="3"/>
        <v>266.50902777777776</v>
      </c>
      <c r="J21" s="118">
        <v>3837.73</v>
      </c>
      <c r="K21" s="58">
        <v>81</v>
      </c>
      <c r="L21" s="119" t="s">
        <v>11479</v>
      </c>
      <c r="M21" s="38" t="s">
        <v>15050</v>
      </c>
    </row>
    <row r="22" spans="1:13" outlineLevel="1" x14ac:dyDescent="0.25">
      <c r="A22" s="47" t="s">
        <v>10473</v>
      </c>
      <c r="B22" s="150">
        <v>12</v>
      </c>
      <c r="C22" s="36" t="s">
        <v>10472</v>
      </c>
      <c r="D22" s="35" t="s">
        <v>10473</v>
      </c>
      <c r="E22" s="36" t="s">
        <v>11484</v>
      </c>
      <c r="F22" s="35" t="s">
        <v>15879</v>
      </c>
      <c r="G22" s="117">
        <v>3</v>
      </c>
      <c r="H22" s="117">
        <v>1797.46</v>
      </c>
      <c r="I22" s="117">
        <f t="shared" si="3"/>
        <v>622.51333333333332</v>
      </c>
      <c r="J22" s="118">
        <v>1867.54</v>
      </c>
      <c r="K22" s="58">
        <v>81</v>
      </c>
      <c r="L22" s="119" t="s">
        <v>11479</v>
      </c>
      <c r="M22" s="38" t="s">
        <v>15050</v>
      </c>
    </row>
    <row r="23" spans="1:13" outlineLevel="1" x14ac:dyDescent="0.25">
      <c r="A23" s="47" t="s">
        <v>10475</v>
      </c>
      <c r="B23" s="150">
        <v>13</v>
      </c>
      <c r="C23" s="36" t="s">
        <v>10474</v>
      </c>
      <c r="D23" s="35" t="s">
        <v>10475</v>
      </c>
      <c r="E23" s="36" t="s">
        <v>11484</v>
      </c>
      <c r="F23" s="35" t="s">
        <v>15879</v>
      </c>
      <c r="G23" s="117">
        <v>5</v>
      </c>
      <c r="H23" s="117">
        <v>974.58</v>
      </c>
      <c r="I23" s="117">
        <f t="shared" si="3"/>
        <v>202.51600000000002</v>
      </c>
      <c r="J23" s="118">
        <v>1012.58</v>
      </c>
      <c r="K23" s="58">
        <v>81</v>
      </c>
      <c r="L23" s="119" t="s">
        <v>11479</v>
      </c>
      <c r="M23" s="38" t="s">
        <v>15050</v>
      </c>
    </row>
    <row r="24" spans="1:13" outlineLevel="1" x14ac:dyDescent="0.25">
      <c r="A24" s="47" t="s">
        <v>10477</v>
      </c>
      <c r="B24" s="150">
        <v>14</v>
      </c>
      <c r="C24" s="36" t="s">
        <v>10476</v>
      </c>
      <c r="D24" s="35" t="s">
        <v>10477</v>
      </c>
      <c r="E24" s="36" t="s">
        <v>11484</v>
      </c>
      <c r="F24" s="35" t="s">
        <v>15879</v>
      </c>
      <c r="G24" s="117">
        <v>47</v>
      </c>
      <c r="H24" s="117">
        <v>3585.45</v>
      </c>
      <c r="I24" s="117">
        <f t="shared" si="3"/>
        <v>79.26042553191489</v>
      </c>
      <c r="J24" s="118">
        <v>3725.24</v>
      </c>
      <c r="K24" s="58">
        <v>81</v>
      </c>
      <c r="L24" s="119" t="s">
        <v>11479</v>
      </c>
      <c r="M24" s="38" t="s">
        <v>15050</v>
      </c>
    </row>
    <row r="25" spans="1:13" outlineLevel="1" x14ac:dyDescent="0.25">
      <c r="A25" s="47" t="s">
        <v>10479</v>
      </c>
      <c r="B25" s="150">
        <v>15</v>
      </c>
      <c r="C25" s="36" t="s">
        <v>10478</v>
      </c>
      <c r="D25" s="35" t="s">
        <v>10479</v>
      </c>
      <c r="E25" s="36" t="s">
        <v>11484</v>
      </c>
      <c r="F25" s="35" t="s">
        <v>15879</v>
      </c>
      <c r="G25" s="117">
        <v>6</v>
      </c>
      <c r="H25" s="117">
        <v>2079.75</v>
      </c>
      <c r="I25" s="117">
        <f t="shared" si="3"/>
        <v>360.13833333333332</v>
      </c>
      <c r="J25" s="118">
        <v>2160.83</v>
      </c>
      <c r="K25" s="58">
        <v>81</v>
      </c>
      <c r="L25" s="119" t="s">
        <v>11479</v>
      </c>
      <c r="M25" s="38" t="s">
        <v>15050</v>
      </c>
    </row>
    <row r="26" spans="1:13" outlineLevel="1" x14ac:dyDescent="0.25">
      <c r="A26" s="47" t="s">
        <v>10481</v>
      </c>
      <c r="B26" s="150">
        <v>16</v>
      </c>
      <c r="C26" s="36" t="s">
        <v>10480</v>
      </c>
      <c r="D26" s="35" t="s">
        <v>10481</v>
      </c>
      <c r="E26" s="36" t="s">
        <v>11484</v>
      </c>
      <c r="F26" s="35" t="s">
        <v>15879</v>
      </c>
      <c r="G26" s="117">
        <v>7</v>
      </c>
      <c r="H26" s="117">
        <v>2174.25</v>
      </c>
      <c r="I26" s="117">
        <f t="shared" si="3"/>
        <v>322.71714285714285</v>
      </c>
      <c r="J26" s="118">
        <v>2259.02</v>
      </c>
      <c r="K26" s="58">
        <v>81</v>
      </c>
      <c r="L26" s="119" t="s">
        <v>11479</v>
      </c>
      <c r="M26" s="38" t="s">
        <v>15050</v>
      </c>
    </row>
    <row r="27" spans="1:13" outlineLevel="1" x14ac:dyDescent="0.25">
      <c r="A27" s="47" t="s">
        <v>10483</v>
      </c>
      <c r="B27" s="150">
        <v>17</v>
      </c>
      <c r="C27" s="36" t="s">
        <v>10482</v>
      </c>
      <c r="D27" s="35" t="s">
        <v>10483</v>
      </c>
      <c r="E27" s="36" t="s">
        <v>11484</v>
      </c>
      <c r="F27" s="35" t="s">
        <v>15879</v>
      </c>
      <c r="G27" s="117">
        <v>14.5</v>
      </c>
      <c r="H27" s="117">
        <v>1002.02</v>
      </c>
      <c r="I27" s="117">
        <f t="shared" si="3"/>
        <v>71.799310344827575</v>
      </c>
      <c r="J27" s="118">
        <v>1041.0899999999999</v>
      </c>
      <c r="K27" s="58">
        <v>81</v>
      </c>
      <c r="L27" s="119" t="s">
        <v>11479</v>
      </c>
      <c r="M27" s="38" t="s">
        <v>15050</v>
      </c>
    </row>
    <row r="28" spans="1:13" outlineLevel="1" x14ac:dyDescent="0.25">
      <c r="A28" s="47" t="s">
        <v>10485</v>
      </c>
      <c r="B28" s="150">
        <v>18</v>
      </c>
      <c r="C28" s="36" t="s">
        <v>10484</v>
      </c>
      <c r="D28" s="35" t="s">
        <v>10485</v>
      </c>
      <c r="E28" s="36" t="s">
        <v>11484</v>
      </c>
      <c r="F28" s="35" t="s">
        <v>15879</v>
      </c>
      <c r="G28" s="117">
        <v>119.4</v>
      </c>
      <c r="H28" s="117">
        <v>7124.93</v>
      </c>
      <c r="I28" s="117">
        <f t="shared" si="3"/>
        <v>61.999246231155773</v>
      </c>
      <c r="J28" s="118">
        <v>7402.71</v>
      </c>
      <c r="K28" s="58">
        <v>81</v>
      </c>
      <c r="L28" s="119" t="s">
        <v>11479</v>
      </c>
      <c r="M28" s="38" t="s">
        <v>15050</v>
      </c>
    </row>
    <row r="29" spans="1:13" outlineLevel="1" x14ac:dyDescent="0.25">
      <c r="A29" s="47" t="s">
        <v>10487</v>
      </c>
      <c r="B29" s="150">
        <v>19</v>
      </c>
      <c r="C29" s="36" t="s">
        <v>10486</v>
      </c>
      <c r="D29" s="35" t="s">
        <v>10487</v>
      </c>
      <c r="E29" s="36" t="s">
        <v>11484</v>
      </c>
      <c r="F29" s="35" t="s">
        <v>15879</v>
      </c>
      <c r="G29" s="117">
        <v>38</v>
      </c>
      <c r="H29" s="117">
        <v>6080</v>
      </c>
      <c r="I29" s="117">
        <f t="shared" si="3"/>
        <v>166.23789473684209</v>
      </c>
      <c r="J29" s="118">
        <v>6317.04</v>
      </c>
      <c r="K29" s="58">
        <v>81</v>
      </c>
      <c r="L29" s="119" t="s">
        <v>11479</v>
      </c>
      <c r="M29" s="38" t="s">
        <v>15050</v>
      </c>
    </row>
    <row r="30" spans="1:13" outlineLevel="1" x14ac:dyDescent="0.25">
      <c r="A30" s="47" t="s">
        <v>10489</v>
      </c>
      <c r="B30" s="150">
        <v>20</v>
      </c>
      <c r="C30" s="36" t="s">
        <v>10488</v>
      </c>
      <c r="D30" s="35" t="s">
        <v>10489</v>
      </c>
      <c r="E30" s="36" t="s">
        <v>11484</v>
      </c>
      <c r="F30" s="35" t="s">
        <v>15879</v>
      </c>
      <c r="G30" s="117">
        <v>60</v>
      </c>
      <c r="H30" s="117">
        <v>6432.9</v>
      </c>
      <c r="I30" s="117">
        <f t="shared" si="3"/>
        <v>111.395</v>
      </c>
      <c r="J30" s="118">
        <v>6683.7</v>
      </c>
      <c r="K30" s="58">
        <v>81</v>
      </c>
      <c r="L30" s="119" t="s">
        <v>11479</v>
      </c>
      <c r="M30" s="38" t="s">
        <v>15050</v>
      </c>
    </row>
    <row r="31" spans="1:13" outlineLevel="1" x14ac:dyDescent="0.25">
      <c r="A31" s="47" t="s">
        <v>10491</v>
      </c>
      <c r="B31" s="150">
        <v>21</v>
      </c>
      <c r="C31" s="36" t="s">
        <v>10490</v>
      </c>
      <c r="D31" s="35" t="s">
        <v>10491</v>
      </c>
      <c r="E31" s="36" t="s">
        <v>11484</v>
      </c>
      <c r="F31" s="35" t="s">
        <v>15879</v>
      </c>
      <c r="G31" s="117">
        <v>130</v>
      </c>
      <c r="H31" s="117">
        <v>4888</v>
      </c>
      <c r="I31" s="117">
        <f t="shared" si="3"/>
        <v>39.065923076923077</v>
      </c>
      <c r="J31" s="118">
        <v>5078.57</v>
      </c>
      <c r="K31" s="58">
        <v>81</v>
      </c>
      <c r="L31" s="119" t="s">
        <v>11479</v>
      </c>
      <c r="M31" s="38" t="s">
        <v>15050</v>
      </c>
    </row>
    <row r="32" spans="1:13" outlineLevel="1" x14ac:dyDescent="0.25">
      <c r="A32" s="47" t="s">
        <v>10493</v>
      </c>
      <c r="B32" s="150">
        <v>22</v>
      </c>
      <c r="C32" s="36" t="s">
        <v>10492</v>
      </c>
      <c r="D32" s="35" t="s">
        <v>10493</v>
      </c>
      <c r="E32" s="36" t="s">
        <v>11484</v>
      </c>
      <c r="F32" s="35" t="s">
        <v>15879</v>
      </c>
      <c r="G32" s="117">
        <v>200</v>
      </c>
      <c r="H32" s="117">
        <v>8734.17</v>
      </c>
      <c r="I32" s="117">
        <f t="shared" si="3"/>
        <v>45.373450000000005</v>
      </c>
      <c r="J32" s="118">
        <v>9074.69</v>
      </c>
      <c r="K32" s="58">
        <v>81</v>
      </c>
      <c r="L32" s="119" t="s">
        <v>11479</v>
      </c>
      <c r="M32" s="38" t="s">
        <v>15050</v>
      </c>
    </row>
    <row r="33" spans="1:13" outlineLevel="1" x14ac:dyDescent="0.25">
      <c r="A33" s="47" t="s">
        <v>10495</v>
      </c>
      <c r="B33" s="150">
        <v>23</v>
      </c>
      <c r="C33" s="36" t="s">
        <v>10494</v>
      </c>
      <c r="D33" s="35" t="s">
        <v>10495</v>
      </c>
      <c r="E33" s="36" t="s">
        <v>11484</v>
      </c>
      <c r="F33" s="35" t="s">
        <v>15879</v>
      </c>
      <c r="G33" s="117">
        <v>80</v>
      </c>
      <c r="H33" s="117">
        <v>30115.25</v>
      </c>
      <c r="I33" s="117">
        <f t="shared" si="3"/>
        <v>391.11712499999999</v>
      </c>
      <c r="J33" s="118">
        <v>31289.37</v>
      </c>
      <c r="K33" s="58">
        <v>81</v>
      </c>
      <c r="L33" s="119" t="s">
        <v>11479</v>
      </c>
      <c r="M33" s="38" t="s">
        <v>15050</v>
      </c>
    </row>
    <row r="34" spans="1:13" outlineLevel="1" x14ac:dyDescent="0.25">
      <c r="A34" s="47" t="s">
        <v>11797</v>
      </c>
      <c r="B34" s="150">
        <v>24</v>
      </c>
      <c r="C34" s="40" t="s">
        <v>12262</v>
      </c>
      <c r="D34" s="35" t="s">
        <v>11797</v>
      </c>
      <c r="E34" s="36" t="s">
        <v>11484</v>
      </c>
      <c r="F34" s="35" t="s">
        <v>15879</v>
      </c>
      <c r="G34" s="117">
        <v>101</v>
      </c>
      <c r="H34" s="117">
        <v>38566.480000000003</v>
      </c>
      <c r="I34" s="117">
        <f t="shared" si="3"/>
        <v>396.73356435643564</v>
      </c>
      <c r="J34" s="118">
        <v>40070.089999999997</v>
      </c>
      <c r="K34" s="58">
        <v>82</v>
      </c>
      <c r="L34" s="119" t="s">
        <v>11479</v>
      </c>
      <c r="M34" s="38" t="s">
        <v>15050</v>
      </c>
    </row>
    <row r="35" spans="1:13" outlineLevel="1" x14ac:dyDescent="0.25">
      <c r="A35" s="47" t="s">
        <v>10496</v>
      </c>
      <c r="B35" s="150">
        <v>25</v>
      </c>
      <c r="C35" s="40" t="s">
        <v>12263</v>
      </c>
      <c r="D35" s="35" t="s">
        <v>10496</v>
      </c>
      <c r="E35" s="36" t="s">
        <v>11484</v>
      </c>
      <c r="F35" s="35" t="s">
        <v>15879</v>
      </c>
      <c r="G35" s="117">
        <v>19</v>
      </c>
      <c r="H35" s="117">
        <v>4087.33</v>
      </c>
      <c r="I35" s="117">
        <f t="shared" si="3"/>
        <v>223.50947368421055</v>
      </c>
      <c r="J35" s="118">
        <v>4246.68</v>
      </c>
      <c r="K35" s="58">
        <v>82</v>
      </c>
      <c r="L35" s="119" t="s">
        <v>11479</v>
      </c>
      <c r="M35" s="38" t="s">
        <v>15050</v>
      </c>
    </row>
    <row r="36" spans="1:13" outlineLevel="1" x14ac:dyDescent="0.25">
      <c r="A36" s="47" t="s">
        <v>10497</v>
      </c>
      <c r="B36" s="150">
        <v>26</v>
      </c>
      <c r="C36" s="40" t="s">
        <v>12264</v>
      </c>
      <c r="D36" s="35" t="s">
        <v>10497</v>
      </c>
      <c r="E36" s="36" t="s">
        <v>11484</v>
      </c>
      <c r="F36" s="35" t="s">
        <v>15879</v>
      </c>
      <c r="G36" s="117">
        <v>9</v>
      </c>
      <c r="H36" s="117">
        <v>861.7</v>
      </c>
      <c r="I36" s="117">
        <f t="shared" si="3"/>
        <v>99.477777777777774</v>
      </c>
      <c r="J36" s="118">
        <v>895.3</v>
      </c>
      <c r="K36" s="58">
        <v>82</v>
      </c>
      <c r="L36" s="119" t="s">
        <v>11479</v>
      </c>
      <c r="M36" s="38" t="s">
        <v>15050</v>
      </c>
    </row>
    <row r="37" spans="1:13" outlineLevel="1" x14ac:dyDescent="0.25">
      <c r="A37" s="47" t="s">
        <v>11798</v>
      </c>
      <c r="B37" s="150">
        <v>27</v>
      </c>
      <c r="C37" s="40" t="s">
        <v>12265</v>
      </c>
      <c r="D37" s="35" t="s">
        <v>11798</v>
      </c>
      <c r="E37" s="36" t="s">
        <v>11484</v>
      </c>
      <c r="F37" s="35" t="s">
        <v>15879</v>
      </c>
      <c r="G37" s="117">
        <v>55.4</v>
      </c>
      <c r="H37" s="117">
        <v>21150.01</v>
      </c>
      <c r="I37" s="117">
        <f t="shared" si="3"/>
        <v>396.65324909747295</v>
      </c>
      <c r="J37" s="118">
        <v>21974.59</v>
      </c>
      <c r="K37" s="58">
        <v>82</v>
      </c>
      <c r="L37" s="119" t="s">
        <v>11479</v>
      </c>
      <c r="M37" s="38" t="s">
        <v>15050</v>
      </c>
    </row>
    <row r="38" spans="1:13" outlineLevel="1" x14ac:dyDescent="0.25">
      <c r="A38" s="47" t="s">
        <v>10498</v>
      </c>
      <c r="B38" s="150">
        <v>28</v>
      </c>
      <c r="C38" s="40" t="s">
        <v>12266</v>
      </c>
      <c r="D38" s="35" t="s">
        <v>10498</v>
      </c>
      <c r="E38" s="36" t="s">
        <v>11484</v>
      </c>
      <c r="F38" s="35" t="s">
        <v>15879</v>
      </c>
      <c r="G38" s="117">
        <v>46</v>
      </c>
      <c r="H38" s="117">
        <v>2277</v>
      </c>
      <c r="I38" s="117">
        <f t="shared" si="3"/>
        <v>51.429782608695653</v>
      </c>
      <c r="J38" s="118">
        <v>2365.77</v>
      </c>
      <c r="K38" s="58">
        <v>82</v>
      </c>
      <c r="L38" s="119" t="s">
        <v>11479</v>
      </c>
      <c r="M38" s="38" t="s">
        <v>15050</v>
      </c>
    </row>
    <row r="39" spans="1:13" outlineLevel="1" x14ac:dyDescent="0.25">
      <c r="A39" s="47" t="s">
        <v>10500</v>
      </c>
      <c r="B39" s="150">
        <v>29</v>
      </c>
      <c r="C39" s="36" t="s">
        <v>10499</v>
      </c>
      <c r="D39" s="35" t="s">
        <v>10500</v>
      </c>
      <c r="E39" s="36" t="s">
        <v>11484</v>
      </c>
      <c r="F39" s="35" t="s">
        <v>15887</v>
      </c>
      <c r="G39" s="117">
        <v>1.2E-2</v>
      </c>
      <c r="H39" s="117">
        <v>6183</v>
      </c>
      <c r="I39" s="117">
        <f t="shared" si="3"/>
        <v>535338.33333333337</v>
      </c>
      <c r="J39" s="118">
        <v>6424.06</v>
      </c>
      <c r="K39" s="58">
        <v>82</v>
      </c>
      <c r="L39" s="119" t="s">
        <v>11479</v>
      </c>
      <c r="M39" s="38" t="s">
        <v>15050</v>
      </c>
    </row>
    <row r="40" spans="1:13" outlineLevel="1" x14ac:dyDescent="0.25">
      <c r="A40" s="47" t="s">
        <v>10501</v>
      </c>
      <c r="B40" s="150">
        <v>30</v>
      </c>
      <c r="C40" s="40" t="s">
        <v>12267</v>
      </c>
      <c r="D40" s="35" t="s">
        <v>10501</v>
      </c>
      <c r="E40" s="36" t="s">
        <v>11484</v>
      </c>
      <c r="F40" s="35" t="s">
        <v>15879</v>
      </c>
      <c r="G40" s="117">
        <v>940</v>
      </c>
      <c r="H40" s="117">
        <v>994.57</v>
      </c>
      <c r="I40" s="117">
        <f t="shared" si="3"/>
        <v>1.0993085106382978</v>
      </c>
      <c r="J40" s="118">
        <v>1033.3499999999999</v>
      </c>
      <c r="K40" s="58">
        <v>82</v>
      </c>
      <c r="L40" s="119" t="s">
        <v>11479</v>
      </c>
      <c r="M40" s="38" t="s">
        <v>15050</v>
      </c>
    </row>
    <row r="41" spans="1:13" outlineLevel="1" x14ac:dyDescent="0.25">
      <c r="A41" s="47" t="s">
        <v>9158</v>
      </c>
      <c r="B41" s="150">
        <v>31</v>
      </c>
      <c r="C41" s="40" t="s">
        <v>12268</v>
      </c>
      <c r="D41" s="35" t="s">
        <v>9158</v>
      </c>
      <c r="E41" s="36" t="s">
        <v>11491</v>
      </c>
      <c r="F41" s="35" t="s">
        <v>15879</v>
      </c>
      <c r="G41" s="117">
        <v>20</v>
      </c>
      <c r="H41" s="117">
        <v>3243.27</v>
      </c>
      <c r="I41" s="117">
        <f t="shared" si="3"/>
        <v>168.48599999999999</v>
      </c>
      <c r="J41" s="118">
        <v>3369.72</v>
      </c>
      <c r="K41" s="58">
        <v>82</v>
      </c>
      <c r="L41" s="119" t="s">
        <v>11479</v>
      </c>
      <c r="M41" s="38" t="s">
        <v>15050</v>
      </c>
    </row>
    <row r="42" spans="1:13" outlineLevel="1" x14ac:dyDescent="0.25">
      <c r="A42" s="47" t="s">
        <v>10502</v>
      </c>
      <c r="B42" s="150">
        <v>32</v>
      </c>
      <c r="C42" s="40" t="s">
        <v>12269</v>
      </c>
      <c r="D42" s="35" t="s">
        <v>10502</v>
      </c>
      <c r="E42" s="36" t="s">
        <v>11484</v>
      </c>
      <c r="F42" s="35" t="s">
        <v>15879</v>
      </c>
      <c r="G42" s="117">
        <v>100</v>
      </c>
      <c r="H42" s="117">
        <v>639.55999999999995</v>
      </c>
      <c r="I42" s="117">
        <f t="shared" si="3"/>
        <v>6.6448999999999998</v>
      </c>
      <c r="J42" s="118">
        <v>664.49</v>
      </c>
      <c r="K42" s="58">
        <v>82</v>
      </c>
      <c r="L42" s="119" t="s">
        <v>11479</v>
      </c>
      <c r="M42" s="38" t="s">
        <v>15050</v>
      </c>
    </row>
    <row r="43" spans="1:13" outlineLevel="1" x14ac:dyDescent="0.25">
      <c r="A43" s="47" t="s">
        <v>11799</v>
      </c>
      <c r="B43" s="150">
        <v>33</v>
      </c>
      <c r="C43" s="40" t="s">
        <v>12270</v>
      </c>
      <c r="D43" s="35" t="s">
        <v>11799</v>
      </c>
      <c r="E43" s="36" t="s">
        <v>11484</v>
      </c>
      <c r="F43" s="35" t="s">
        <v>15879</v>
      </c>
      <c r="G43" s="117">
        <v>90</v>
      </c>
      <c r="H43" s="117">
        <v>74622.13</v>
      </c>
      <c r="I43" s="117">
        <f t="shared" si="3"/>
        <v>861.46066666666673</v>
      </c>
      <c r="J43" s="118">
        <v>77531.460000000006</v>
      </c>
      <c r="K43" s="58">
        <v>83</v>
      </c>
      <c r="L43" s="119" t="s">
        <v>11479</v>
      </c>
      <c r="M43" s="38" t="s">
        <v>15050</v>
      </c>
    </row>
    <row r="44" spans="1:13" outlineLevel="1" x14ac:dyDescent="0.25">
      <c r="A44" s="47" t="s">
        <v>9159</v>
      </c>
      <c r="B44" s="150">
        <v>34</v>
      </c>
      <c r="C44" s="40" t="s">
        <v>12271</v>
      </c>
      <c r="D44" s="35" t="s">
        <v>9159</v>
      </c>
      <c r="E44" s="36" t="s">
        <v>11491</v>
      </c>
      <c r="F44" s="35" t="s">
        <v>15879</v>
      </c>
      <c r="G44" s="117">
        <v>5.7009999999999996</v>
      </c>
      <c r="H44" s="117">
        <v>1768.99</v>
      </c>
      <c r="I44" s="117">
        <f t="shared" si="3"/>
        <v>322.39256270829679</v>
      </c>
      <c r="J44" s="118">
        <v>1837.96</v>
      </c>
      <c r="K44" s="58">
        <v>83</v>
      </c>
      <c r="L44" s="119" t="s">
        <v>11479</v>
      </c>
      <c r="M44" s="38" t="s">
        <v>15050</v>
      </c>
    </row>
    <row r="45" spans="1:13" outlineLevel="1" x14ac:dyDescent="0.25">
      <c r="A45" s="47" t="s">
        <v>10503</v>
      </c>
      <c r="B45" s="150">
        <v>35</v>
      </c>
      <c r="C45" s="40" t="s">
        <v>12272</v>
      </c>
      <c r="D45" s="35" t="s">
        <v>10503</v>
      </c>
      <c r="E45" s="36" t="s">
        <v>11484</v>
      </c>
      <c r="F45" s="35" t="s">
        <v>15879</v>
      </c>
      <c r="G45" s="117">
        <v>31</v>
      </c>
      <c r="H45" s="117">
        <v>1457</v>
      </c>
      <c r="I45" s="117">
        <f t="shared" si="3"/>
        <v>48.832258064516125</v>
      </c>
      <c r="J45" s="118">
        <v>1513.8</v>
      </c>
      <c r="K45" s="58">
        <v>83</v>
      </c>
      <c r="L45" s="119" t="s">
        <v>11479</v>
      </c>
      <c r="M45" s="38" t="s">
        <v>15050</v>
      </c>
    </row>
    <row r="46" spans="1:13" outlineLevel="1" x14ac:dyDescent="0.25">
      <c r="A46" s="47" t="s">
        <v>10504</v>
      </c>
      <c r="B46" s="150">
        <v>36</v>
      </c>
      <c r="C46" s="40" t="s">
        <v>12273</v>
      </c>
      <c r="D46" s="35" t="s">
        <v>10504</v>
      </c>
      <c r="E46" s="36" t="s">
        <v>11484</v>
      </c>
      <c r="F46" s="35" t="s">
        <v>15887</v>
      </c>
      <c r="G46" s="117">
        <v>0.57999999999999996</v>
      </c>
      <c r="H46" s="117">
        <v>18287.830000000002</v>
      </c>
      <c r="I46" s="117">
        <f t="shared" si="3"/>
        <v>32760.051724137935</v>
      </c>
      <c r="J46" s="118">
        <v>19000.830000000002</v>
      </c>
      <c r="K46" s="58">
        <v>83</v>
      </c>
      <c r="L46" s="119" t="s">
        <v>11479</v>
      </c>
      <c r="M46" s="38" t="s">
        <v>15050</v>
      </c>
    </row>
    <row r="47" spans="1:13" outlineLevel="1" x14ac:dyDescent="0.25">
      <c r="A47" s="47" t="s">
        <v>11800</v>
      </c>
      <c r="B47" s="150">
        <v>37</v>
      </c>
      <c r="C47" s="40" t="s">
        <v>12274</v>
      </c>
      <c r="D47" s="35" t="s">
        <v>11800</v>
      </c>
      <c r="E47" s="36" t="s">
        <v>11484</v>
      </c>
      <c r="F47" s="35" t="s">
        <v>15879</v>
      </c>
      <c r="G47" s="117">
        <v>574.6</v>
      </c>
      <c r="H47" s="117">
        <v>13409.67</v>
      </c>
      <c r="I47" s="117">
        <f t="shared" si="3"/>
        <v>24.247267664462232</v>
      </c>
      <c r="J47" s="118">
        <v>13932.48</v>
      </c>
      <c r="K47" s="58">
        <v>84</v>
      </c>
      <c r="L47" s="119" t="s">
        <v>11479</v>
      </c>
      <c r="M47" s="38" t="s">
        <v>15050</v>
      </c>
    </row>
    <row r="48" spans="1:13" outlineLevel="1" x14ac:dyDescent="0.25">
      <c r="A48" s="47" t="s">
        <v>10505</v>
      </c>
      <c r="B48" s="150">
        <v>38</v>
      </c>
      <c r="C48" s="40" t="s">
        <v>12275</v>
      </c>
      <c r="D48" s="35" t="s">
        <v>10505</v>
      </c>
      <c r="E48" s="36" t="s">
        <v>11484</v>
      </c>
      <c r="F48" s="35" t="s">
        <v>15879</v>
      </c>
      <c r="G48" s="117">
        <v>34</v>
      </c>
      <c r="H48" s="117">
        <v>22100.49</v>
      </c>
      <c r="I48" s="117">
        <f t="shared" ref="I48:I79" si="4">J48/G48</f>
        <v>675.35676470588237</v>
      </c>
      <c r="J48" s="118">
        <v>22962.13</v>
      </c>
      <c r="K48" s="58">
        <v>84</v>
      </c>
      <c r="L48" s="119" t="s">
        <v>11479</v>
      </c>
      <c r="M48" s="38" t="s">
        <v>15050</v>
      </c>
    </row>
    <row r="49" spans="1:13" outlineLevel="1" x14ac:dyDescent="0.25">
      <c r="A49" s="47" t="s">
        <v>10506</v>
      </c>
      <c r="B49" s="150">
        <v>39</v>
      </c>
      <c r="C49" s="40" t="s">
        <v>12276</v>
      </c>
      <c r="D49" s="35" t="s">
        <v>10506</v>
      </c>
      <c r="E49" s="36" t="s">
        <v>11484</v>
      </c>
      <c r="F49" s="35" t="s">
        <v>15879</v>
      </c>
      <c r="G49" s="117">
        <v>14.5</v>
      </c>
      <c r="H49" s="117">
        <v>875.95</v>
      </c>
      <c r="I49" s="117">
        <f t="shared" si="4"/>
        <v>62.765517241379314</v>
      </c>
      <c r="J49" s="118">
        <v>910.1</v>
      </c>
      <c r="K49" s="58">
        <v>84</v>
      </c>
      <c r="L49" s="119" t="s">
        <v>11479</v>
      </c>
      <c r="M49" s="38" t="s">
        <v>15050</v>
      </c>
    </row>
    <row r="50" spans="1:13" outlineLevel="1" x14ac:dyDescent="0.25">
      <c r="A50" s="47" t="s">
        <v>10507</v>
      </c>
      <c r="B50" s="150">
        <v>40</v>
      </c>
      <c r="C50" s="40" t="s">
        <v>12277</v>
      </c>
      <c r="D50" s="35" t="s">
        <v>10507</v>
      </c>
      <c r="E50" s="36" t="s">
        <v>11484</v>
      </c>
      <c r="F50" s="35" t="s">
        <v>15879</v>
      </c>
      <c r="G50" s="117">
        <v>45</v>
      </c>
      <c r="H50" s="117">
        <v>1926</v>
      </c>
      <c r="I50" s="117">
        <f t="shared" si="4"/>
        <v>44.468666666666664</v>
      </c>
      <c r="J50" s="118">
        <v>2001.09</v>
      </c>
      <c r="K50" s="58">
        <v>84</v>
      </c>
      <c r="L50" s="119" t="s">
        <v>11479</v>
      </c>
      <c r="M50" s="38" t="s">
        <v>15050</v>
      </c>
    </row>
    <row r="51" spans="1:13" outlineLevel="1" x14ac:dyDescent="0.25">
      <c r="A51" s="47" t="s">
        <v>10508</v>
      </c>
      <c r="B51" s="150">
        <v>41</v>
      </c>
      <c r="C51" s="40" t="s">
        <v>12278</v>
      </c>
      <c r="D51" s="35" t="s">
        <v>10508</v>
      </c>
      <c r="E51" s="36" t="s">
        <v>11484</v>
      </c>
      <c r="F51" s="35" t="s">
        <v>15879</v>
      </c>
      <c r="G51" s="117">
        <v>17.5</v>
      </c>
      <c r="H51" s="117">
        <v>1959.1</v>
      </c>
      <c r="I51" s="117">
        <f t="shared" si="4"/>
        <v>116.31314285714286</v>
      </c>
      <c r="J51" s="118">
        <v>2035.48</v>
      </c>
      <c r="K51" s="58">
        <v>84</v>
      </c>
      <c r="L51" s="119" t="s">
        <v>11479</v>
      </c>
      <c r="M51" s="38" t="s">
        <v>15050</v>
      </c>
    </row>
    <row r="52" spans="1:13" outlineLevel="1" x14ac:dyDescent="0.25">
      <c r="A52" s="47" t="s">
        <v>11801</v>
      </c>
      <c r="B52" s="150">
        <v>42</v>
      </c>
      <c r="C52" s="40" t="s">
        <v>12279</v>
      </c>
      <c r="D52" s="35" t="s">
        <v>11801</v>
      </c>
      <c r="E52" s="36" t="s">
        <v>11484</v>
      </c>
      <c r="F52" s="35" t="s">
        <v>15879</v>
      </c>
      <c r="G52" s="117">
        <v>77</v>
      </c>
      <c r="H52" s="117">
        <v>874.55</v>
      </c>
      <c r="I52" s="117">
        <f t="shared" si="4"/>
        <v>11.80064935064935</v>
      </c>
      <c r="J52" s="118">
        <v>908.65</v>
      </c>
      <c r="K52" s="58">
        <v>84</v>
      </c>
      <c r="L52" s="119" t="s">
        <v>11479</v>
      </c>
      <c r="M52" s="38" t="s">
        <v>15050</v>
      </c>
    </row>
    <row r="53" spans="1:13" outlineLevel="1" x14ac:dyDescent="0.25">
      <c r="A53" s="47" t="s">
        <v>11802</v>
      </c>
      <c r="B53" s="150">
        <v>43</v>
      </c>
      <c r="C53" s="40" t="s">
        <v>12280</v>
      </c>
      <c r="D53" s="35" t="s">
        <v>11802</v>
      </c>
      <c r="E53" s="36" t="s">
        <v>11484</v>
      </c>
      <c r="F53" s="35" t="s">
        <v>15879</v>
      </c>
      <c r="G53" s="117">
        <v>21</v>
      </c>
      <c r="H53" s="117">
        <v>794.22</v>
      </c>
      <c r="I53" s="117">
        <f t="shared" si="4"/>
        <v>39.294285714285714</v>
      </c>
      <c r="J53" s="118">
        <v>825.18</v>
      </c>
      <c r="K53" s="58">
        <v>84</v>
      </c>
      <c r="L53" s="119" t="s">
        <v>11479</v>
      </c>
      <c r="M53" s="38" t="s">
        <v>15050</v>
      </c>
    </row>
    <row r="54" spans="1:13" outlineLevel="1" x14ac:dyDescent="0.25">
      <c r="A54" s="47" t="s">
        <v>10510</v>
      </c>
      <c r="B54" s="150">
        <v>44</v>
      </c>
      <c r="C54" s="36" t="s">
        <v>10509</v>
      </c>
      <c r="D54" s="35" t="s">
        <v>10510</v>
      </c>
      <c r="E54" s="36" t="s">
        <v>11484</v>
      </c>
      <c r="F54" s="35" t="s">
        <v>15879</v>
      </c>
      <c r="G54" s="117">
        <v>20</v>
      </c>
      <c r="H54" s="117">
        <v>1825.42</v>
      </c>
      <c r="I54" s="117">
        <f t="shared" si="4"/>
        <v>94.829499999999996</v>
      </c>
      <c r="J54" s="118">
        <v>1896.59</v>
      </c>
      <c r="K54" s="58">
        <v>84</v>
      </c>
      <c r="L54" s="119" t="s">
        <v>11479</v>
      </c>
      <c r="M54" s="38" t="s">
        <v>15050</v>
      </c>
    </row>
    <row r="55" spans="1:13" outlineLevel="1" x14ac:dyDescent="0.25">
      <c r="A55" s="47" t="s">
        <v>10512</v>
      </c>
      <c r="B55" s="150">
        <v>45</v>
      </c>
      <c r="C55" s="36" t="s">
        <v>10511</v>
      </c>
      <c r="D55" s="35" t="s">
        <v>10512</v>
      </c>
      <c r="E55" s="36" t="s">
        <v>11484</v>
      </c>
      <c r="F55" s="35" t="s">
        <v>15879</v>
      </c>
      <c r="G55" s="117">
        <v>15</v>
      </c>
      <c r="H55" s="117">
        <v>4178.3900000000003</v>
      </c>
      <c r="I55" s="117">
        <f t="shared" si="4"/>
        <v>289.41933333333333</v>
      </c>
      <c r="J55" s="118">
        <v>4341.29</v>
      </c>
      <c r="K55" s="58">
        <v>84</v>
      </c>
      <c r="L55" s="119" t="s">
        <v>11479</v>
      </c>
      <c r="M55" s="38" t="s">
        <v>15050</v>
      </c>
    </row>
    <row r="56" spans="1:13" outlineLevel="1" x14ac:dyDescent="0.25">
      <c r="A56" s="47" t="s">
        <v>10514</v>
      </c>
      <c r="B56" s="150">
        <v>46</v>
      </c>
      <c r="C56" s="36" t="s">
        <v>10513</v>
      </c>
      <c r="D56" s="35" t="s">
        <v>10514</v>
      </c>
      <c r="E56" s="36" t="s">
        <v>11484</v>
      </c>
      <c r="F56" s="35" t="s">
        <v>15879</v>
      </c>
      <c r="G56" s="117">
        <v>12</v>
      </c>
      <c r="H56" s="117">
        <v>1418.64</v>
      </c>
      <c r="I56" s="117">
        <f t="shared" si="4"/>
        <v>122.82916666666667</v>
      </c>
      <c r="J56" s="118">
        <v>1473.95</v>
      </c>
      <c r="K56" s="58">
        <v>84</v>
      </c>
      <c r="L56" s="119" t="s">
        <v>11479</v>
      </c>
      <c r="M56" s="38" t="s">
        <v>15050</v>
      </c>
    </row>
    <row r="57" spans="1:13" outlineLevel="1" x14ac:dyDescent="0.25">
      <c r="A57" s="47" t="s">
        <v>10516</v>
      </c>
      <c r="B57" s="150">
        <v>47</v>
      </c>
      <c r="C57" s="36" t="s">
        <v>10515</v>
      </c>
      <c r="D57" s="35" t="s">
        <v>10516</v>
      </c>
      <c r="E57" s="36" t="s">
        <v>11484</v>
      </c>
      <c r="F57" s="35" t="s">
        <v>15879</v>
      </c>
      <c r="G57" s="117">
        <v>19</v>
      </c>
      <c r="H57" s="117">
        <v>1692.15</v>
      </c>
      <c r="I57" s="117">
        <f t="shared" si="4"/>
        <v>92.53263157894736</v>
      </c>
      <c r="J57" s="118">
        <v>1758.12</v>
      </c>
      <c r="K57" s="58">
        <v>84</v>
      </c>
      <c r="L57" s="119" t="s">
        <v>11479</v>
      </c>
      <c r="M57" s="38" t="s">
        <v>15050</v>
      </c>
    </row>
    <row r="58" spans="1:13" outlineLevel="1" x14ac:dyDescent="0.25">
      <c r="A58" s="47" t="s">
        <v>10517</v>
      </c>
      <c r="B58" s="150">
        <v>48</v>
      </c>
      <c r="C58" s="40" t="s">
        <v>12281</v>
      </c>
      <c r="D58" s="35" t="s">
        <v>10517</v>
      </c>
      <c r="E58" s="36" t="s">
        <v>11484</v>
      </c>
      <c r="F58" s="35" t="s">
        <v>15879</v>
      </c>
      <c r="G58" s="117">
        <v>200</v>
      </c>
      <c r="H58" s="117">
        <v>14179.66</v>
      </c>
      <c r="I58" s="117">
        <f t="shared" si="4"/>
        <v>73.662449999999993</v>
      </c>
      <c r="J58" s="118">
        <v>14732.49</v>
      </c>
      <c r="K58" s="58">
        <v>84</v>
      </c>
      <c r="L58" s="119" t="s">
        <v>11479</v>
      </c>
      <c r="M58" s="38" t="s">
        <v>15050</v>
      </c>
    </row>
    <row r="59" spans="1:13" outlineLevel="1" x14ac:dyDescent="0.25">
      <c r="A59" s="47" t="s">
        <v>10535</v>
      </c>
      <c r="B59" s="150">
        <v>49</v>
      </c>
      <c r="C59" s="36" t="s">
        <v>10534</v>
      </c>
      <c r="D59" s="35" t="s">
        <v>10535</v>
      </c>
      <c r="E59" s="36" t="s">
        <v>11484</v>
      </c>
      <c r="F59" s="35" t="s">
        <v>15879</v>
      </c>
      <c r="G59" s="117">
        <v>80</v>
      </c>
      <c r="H59" s="117">
        <v>1254.58</v>
      </c>
      <c r="I59" s="117">
        <f t="shared" si="4"/>
        <v>16.293624999999999</v>
      </c>
      <c r="J59" s="118">
        <v>1303.49</v>
      </c>
      <c r="K59" s="58">
        <v>84</v>
      </c>
      <c r="L59" s="119" t="s">
        <v>11479</v>
      </c>
      <c r="M59" s="38" t="s">
        <v>15050</v>
      </c>
    </row>
    <row r="60" spans="1:13" outlineLevel="1" x14ac:dyDescent="0.25">
      <c r="A60" s="47" t="s">
        <v>10536</v>
      </c>
      <c r="B60" s="150">
        <v>50</v>
      </c>
      <c r="C60" s="40" t="s">
        <v>12282</v>
      </c>
      <c r="D60" s="35" t="s">
        <v>10536</v>
      </c>
      <c r="E60" s="36" t="s">
        <v>11484</v>
      </c>
      <c r="F60" s="35" t="s">
        <v>15879</v>
      </c>
      <c r="G60" s="117">
        <v>451.5</v>
      </c>
      <c r="H60" s="117">
        <v>18646.95</v>
      </c>
      <c r="I60" s="117">
        <f t="shared" si="4"/>
        <v>42.910188261351053</v>
      </c>
      <c r="J60" s="118">
        <v>19373.95</v>
      </c>
      <c r="K60" s="58">
        <v>84</v>
      </c>
      <c r="L60" s="119" t="s">
        <v>11479</v>
      </c>
      <c r="M60" s="38" t="s">
        <v>15050</v>
      </c>
    </row>
    <row r="61" spans="1:13" outlineLevel="1" x14ac:dyDescent="0.25">
      <c r="A61" s="47" t="s">
        <v>10538</v>
      </c>
      <c r="B61" s="150">
        <v>51</v>
      </c>
      <c r="C61" s="36" t="s">
        <v>10537</v>
      </c>
      <c r="D61" s="35" t="s">
        <v>10538</v>
      </c>
      <c r="E61" s="36" t="s">
        <v>11484</v>
      </c>
      <c r="F61" s="35" t="s">
        <v>15879</v>
      </c>
      <c r="G61" s="117">
        <v>60</v>
      </c>
      <c r="H61" s="117">
        <v>2796.61</v>
      </c>
      <c r="I61" s="117">
        <f t="shared" si="4"/>
        <v>48.42733333333333</v>
      </c>
      <c r="J61" s="118">
        <v>2905.64</v>
      </c>
      <c r="K61" s="58">
        <v>84</v>
      </c>
      <c r="L61" s="119" t="s">
        <v>11479</v>
      </c>
      <c r="M61" s="38" t="s">
        <v>15050</v>
      </c>
    </row>
    <row r="62" spans="1:13" outlineLevel="1" x14ac:dyDescent="0.25">
      <c r="A62" s="47" t="s">
        <v>10540</v>
      </c>
      <c r="B62" s="150">
        <v>52</v>
      </c>
      <c r="C62" s="36" t="s">
        <v>10539</v>
      </c>
      <c r="D62" s="35" t="s">
        <v>10540</v>
      </c>
      <c r="E62" s="36" t="s">
        <v>11484</v>
      </c>
      <c r="F62" s="35" t="s">
        <v>15879</v>
      </c>
      <c r="G62" s="117">
        <v>147.5</v>
      </c>
      <c r="H62" s="117">
        <v>88.5</v>
      </c>
      <c r="I62" s="117">
        <f t="shared" si="4"/>
        <v>0.62338983050847463</v>
      </c>
      <c r="J62" s="118">
        <v>91.95</v>
      </c>
      <c r="K62" s="58">
        <v>84</v>
      </c>
      <c r="L62" s="119" t="s">
        <v>11479</v>
      </c>
      <c r="M62" s="38" t="s">
        <v>15050</v>
      </c>
    </row>
    <row r="63" spans="1:13" outlineLevel="1" x14ac:dyDescent="0.25">
      <c r="A63" s="47" t="s">
        <v>10542</v>
      </c>
      <c r="B63" s="150">
        <v>53</v>
      </c>
      <c r="C63" s="36" t="s">
        <v>10541</v>
      </c>
      <c r="D63" s="35" t="s">
        <v>10542</v>
      </c>
      <c r="E63" s="36" t="s">
        <v>11484</v>
      </c>
      <c r="F63" s="35" t="s">
        <v>15879</v>
      </c>
      <c r="G63" s="117">
        <v>480</v>
      </c>
      <c r="H63" s="117">
        <v>528.01</v>
      </c>
      <c r="I63" s="117">
        <f t="shared" si="4"/>
        <v>1.1429166666666668</v>
      </c>
      <c r="J63" s="118">
        <v>548.6</v>
      </c>
      <c r="K63" s="58">
        <v>84</v>
      </c>
      <c r="L63" s="119" t="s">
        <v>11479</v>
      </c>
      <c r="M63" s="38" t="s">
        <v>15050</v>
      </c>
    </row>
    <row r="64" spans="1:13" outlineLevel="1" x14ac:dyDescent="0.25">
      <c r="A64" s="47" t="s">
        <v>10544</v>
      </c>
      <c r="B64" s="150">
        <v>54</v>
      </c>
      <c r="C64" s="36" t="s">
        <v>10543</v>
      </c>
      <c r="D64" s="35" t="s">
        <v>10544</v>
      </c>
      <c r="E64" s="36" t="s">
        <v>11484</v>
      </c>
      <c r="F64" s="35" t="s">
        <v>15879</v>
      </c>
      <c r="G64" s="122">
        <v>2124</v>
      </c>
      <c r="H64" s="122">
        <v>2548.8000000000002</v>
      </c>
      <c r="I64" s="117">
        <f t="shared" si="4"/>
        <v>1.2467843691148777</v>
      </c>
      <c r="J64" s="123">
        <v>2648.17</v>
      </c>
      <c r="K64" s="58">
        <v>84</v>
      </c>
      <c r="L64" s="119" t="s">
        <v>11479</v>
      </c>
      <c r="M64" s="38" t="s">
        <v>15050</v>
      </c>
    </row>
    <row r="65" spans="1:13" outlineLevel="1" x14ac:dyDescent="0.25">
      <c r="A65" s="47" t="s">
        <v>10546</v>
      </c>
      <c r="B65" s="150">
        <v>55</v>
      </c>
      <c r="C65" s="36" t="s">
        <v>10545</v>
      </c>
      <c r="D65" s="35" t="s">
        <v>10546</v>
      </c>
      <c r="E65" s="36" t="s">
        <v>11484</v>
      </c>
      <c r="F65" s="35" t="s">
        <v>15879</v>
      </c>
      <c r="G65" s="117">
        <v>90</v>
      </c>
      <c r="H65" s="117">
        <v>761.5</v>
      </c>
      <c r="I65" s="117">
        <f t="shared" si="4"/>
        <v>8.7910000000000004</v>
      </c>
      <c r="J65" s="118">
        <v>791.19</v>
      </c>
      <c r="K65" s="58">
        <v>84</v>
      </c>
      <c r="L65" s="119" t="s">
        <v>11479</v>
      </c>
      <c r="M65" s="38" t="s">
        <v>15050</v>
      </c>
    </row>
    <row r="66" spans="1:13" outlineLevel="1" x14ac:dyDescent="0.25">
      <c r="A66" s="47" t="s">
        <v>11803</v>
      </c>
      <c r="B66" s="150">
        <v>56</v>
      </c>
      <c r="C66" s="36" t="s">
        <v>10547</v>
      </c>
      <c r="D66" s="35" t="s">
        <v>11803</v>
      </c>
      <c r="E66" s="36" t="s">
        <v>11484</v>
      </c>
      <c r="F66" s="35" t="s">
        <v>15879</v>
      </c>
      <c r="G66" s="117">
        <v>30</v>
      </c>
      <c r="H66" s="117">
        <v>110.16</v>
      </c>
      <c r="I66" s="117">
        <f t="shared" si="4"/>
        <v>3.8149999999999999</v>
      </c>
      <c r="J66" s="118">
        <v>114.45</v>
      </c>
      <c r="K66" s="58">
        <v>84</v>
      </c>
      <c r="L66" s="119" t="s">
        <v>11479</v>
      </c>
      <c r="M66" s="38" t="s">
        <v>15050</v>
      </c>
    </row>
    <row r="67" spans="1:13" outlineLevel="1" x14ac:dyDescent="0.25">
      <c r="A67" s="47" t="s">
        <v>11804</v>
      </c>
      <c r="B67" s="150">
        <v>57</v>
      </c>
      <c r="C67" s="36" t="s">
        <v>10548</v>
      </c>
      <c r="D67" s="35" t="s">
        <v>11804</v>
      </c>
      <c r="E67" s="36" t="s">
        <v>11484</v>
      </c>
      <c r="F67" s="35" t="s">
        <v>15879</v>
      </c>
      <c r="G67" s="117">
        <v>15</v>
      </c>
      <c r="H67" s="117">
        <v>68.94</v>
      </c>
      <c r="I67" s="117">
        <f t="shared" si="4"/>
        <v>4.7753333333333332</v>
      </c>
      <c r="J67" s="118">
        <v>71.63</v>
      </c>
      <c r="K67" s="58">
        <v>84</v>
      </c>
      <c r="L67" s="119" t="s">
        <v>11479</v>
      </c>
      <c r="M67" s="38" t="s">
        <v>15050</v>
      </c>
    </row>
    <row r="68" spans="1:13" outlineLevel="1" x14ac:dyDescent="0.25">
      <c r="A68" s="47" t="s">
        <v>11805</v>
      </c>
      <c r="B68" s="150">
        <v>58</v>
      </c>
      <c r="C68" s="36" t="s">
        <v>10549</v>
      </c>
      <c r="D68" s="35" t="s">
        <v>11805</v>
      </c>
      <c r="E68" s="36" t="s">
        <v>11484</v>
      </c>
      <c r="F68" s="35" t="s">
        <v>15879</v>
      </c>
      <c r="G68" s="117">
        <v>3</v>
      </c>
      <c r="H68" s="117">
        <v>13.79</v>
      </c>
      <c r="I68" s="117">
        <f t="shared" si="4"/>
        <v>4.7766666666666664</v>
      </c>
      <c r="J68" s="118">
        <v>14.33</v>
      </c>
      <c r="K68" s="58">
        <v>84</v>
      </c>
      <c r="L68" s="119" t="s">
        <v>11479</v>
      </c>
      <c r="M68" s="38" t="s">
        <v>15050</v>
      </c>
    </row>
    <row r="69" spans="1:13" outlineLevel="1" x14ac:dyDescent="0.25">
      <c r="A69" s="47" t="s">
        <v>11806</v>
      </c>
      <c r="B69" s="150">
        <v>59</v>
      </c>
      <c r="C69" s="36" t="s">
        <v>10550</v>
      </c>
      <c r="D69" s="35" t="s">
        <v>11806</v>
      </c>
      <c r="E69" s="36" t="s">
        <v>11484</v>
      </c>
      <c r="F69" s="35" t="s">
        <v>15879</v>
      </c>
      <c r="G69" s="117">
        <v>24</v>
      </c>
      <c r="H69" s="117">
        <v>152.51</v>
      </c>
      <c r="I69" s="117">
        <f t="shared" si="4"/>
        <v>6.6025</v>
      </c>
      <c r="J69" s="118">
        <v>158.46</v>
      </c>
      <c r="K69" s="58">
        <v>84</v>
      </c>
      <c r="L69" s="119" t="s">
        <v>11479</v>
      </c>
      <c r="M69" s="38" t="s">
        <v>15050</v>
      </c>
    </row>
    <row r="70" spans="1:13" outlineLevel="1" x14ac:dyDescent="0.25">
      <c r="A70" s="47" t="s">
        <v>11807</v>
      </c>
      <c r="B70" s="150">
        <v>60</v>
      </c>
      <c r="C70" s="36" t="s">
        <v>10551</v>
      </c>
      <c r="D70" s="35" t="s">
        <v>11807</v>
      </c>
      <c r="E70" s="36" t="s">
        <v>11484</v>
      </c>
      <c r="F70" s="35" t="s">
        <v>15879</v>
      </c>
      <c r="G70" s="117">
        <v>70</v>
      </c>
      <c r="H70" s="117">
        <v>513.14</v>
      </c>
      <c r="I70" s="117">
        <f t="shared" si="4"/>
        <v>7.6164285714285711</v>
      </c>
      <c r="J70" s="118">
        <v>533.15</v>
      </c>
      <c r="K70" s="58">
        <v>84</v>
      </c>
      <c r="L70" s="119" t="s">
        <v>11479</v>
      </c>
      <c r="M70" s="38" t="s">
        <v>15050</v>
      </c>
    </row>
    <row r="71" spans="1:13" outlineLevel="1" x14ac:dyDescent="0.25">
      <c r="A71" s="47" t="s">
        <v>10553</v>
      </c>
      <c r="B71" s="150">
        <v>61</v>
      </c>
      <c r="C71" s="36" t="s">
        <v>10552</v>
      </c>
      <c r="D71" s="35" t="s">
        <v>10553</v>
      </c>
      <c r="E71" s="36" t="s">
        <v>11484</v>
      </c>
      <c r="F71" s="35" t="s">
        <v>15879</v>
      </c>
      <c r="G71" s="117">
        <v>68.5</v>
      </c>
      <c r="H71" s="117">
        <v>452.8</v>
      </c>
      <c r="I71" s="117">
        <f t="shared" si="4"/>
        <v>6.8678832116788318</v>
      </c>
      <c r="J71" s="118">
        <v>470.45</v>
      </c>
      <c r="K71" s="58">
        <v>84</v>
      </c>
      <c r="L71" s="119" t="s">
        <v>11479</v>
      </c>
      <c r="M71" s="38" t="s">
        <v>15050</v>
      </c>
    </row>
    <row r="72" spans="1:13" outlineLevel="1" x14ac:dyDescent="0.25">
      <c r="A72" s="47" t="s">
        <v>11808</v>
      </c>
      <c r="B72" s="150">
        <v>62</v>
      </c>
      <c r="C72" s="36" t="s">
        <v>10554</v>
      </c>
      <c r="D72" s="35" t="s">
        <v>11808</v>
      </c>
      <c r="E72" s="36" t="s">
        <v>11484</v>
      </c>
      <c r="F72" s="35" t="s">
        <v>15879</v>
      </c>
      <c r="G72" s="117">
        <v>95</v>
      </c>
      <c r="H72" s="117">
        <v>1148.8800000000001</v>
      </c>
      <c r="I72" s="117">
        <f t="shared" si="4"/>
        <v>12.564947368421054</v>
      </c>
      <c r="J72" s="118">
        <v>1193.67</v>
      </c>
      <c r="K72" s="58">
        <v>84</v>
      </c>
      <c r="L72" s="119" t="s">
        <v>11479</v>
      </c>
      <c r="M72" s="38" t="s">
        <v>15050</v>
      </c>
    </row>
    <row r="73" spans="1:13" outlineLevel="1" x14ac:dyDescent="0.25">
      <c r="A73" s="47" t="s">
        <v>10556</v>
      </c>
      <c r="B73" s="150">
        <v>63</v>
      </c>
      <c r="C73" s="36" t="s">
        <v>10555</v>
      </c>
      <c r="D73" s="35" t="s">
        <v>10556</v>
      </c>
      <c r="E73" s="36" t="s">
        <v>11484</v>
      </c>
      <c r="F73" s="35" t="s">
        <v>15879</v>
      </c>
      <c r="G73" s="117">
        <v>74.5</v>
      </c>
      <c r="H73" s="117">
        <v>1010.17</v>
      </c>
      <c r="I73" s="117">
        <f t="shared" si="4"/>
        <v>14.087919463087248</v>
      </c>
      <c r="J73" s="118">
        <v>1049.55</v>
      </c>
      <c r="K73" s="58">
        <v>84</v>
      </c>
      <c r="L73" s="119" t="s">
        <v>11479</v>
      </c>
      <c r="M73" s="38" t="s">
        <v>15050</v>
      </c>
    </row>
    <row r="74" spans="1:13" outlineLevel="1" x14ac:dyDescent="0.25">
      <c r="A74" s="47" t="s">
        <v>10558</v>
      </c>
      <c r="B74" s="150">
        <v>64</v>
      </c>
      <c r="C74" s="36" t="s">
        <v>10557</v>
      </c>
      <c r="D74" s="35" t="s">
        <v>10558</v>
      </c>
      <c r="E74" s="36" t="s">
        <v>11484</v>
      </c>
      <c r="F74" s="35" t="s">
        <v>15879</v>
      </c>
      <c r="G74" s="117">
        <v>9</v>
      </c>
      <c r="H74" s="117">
        <v>108.26</v>
      </c>
      <c r="I74" s="117">
        <f t="shared" si="4"/>
        <v>12.497777777777777</v>
      </c>
      <c r="J74" s="118">
        <v>112.48</v>
      </c>
      <c r="K74" s="58">
        <v>84</v>
      </c>
      <c r="L74" s="119" t="s">
        <v>11479</v>
      </c>
      <c r="M74" s="38" t="s">
        <v>15050</v>
      </c>
    </row>
    <row r="75" spans="1:13" outlineLevel="1" x14ac:dyDescent="0.25">
      <c r="A75" s="47" t="s">
        <v>10560</v>
      </c>
      <c r="B75" s="150">
        <v>65</v>
      </c>
      <c r="C75" s="36" t="s">
        <v>10559</v>
      </c>
      <c r="D75" s="35" t="s">
        <v>10560</v>
      </c>
      <c r="E75" s="36" t="s">
        <v>11484</v>
      </c>
      <c r="F75" s="35" t="s">
        <v>15886</v>
      </c>
      <c r="G75" s="117">
        <v>3</v>
      </c>
      <c r="H75" s="117">
        <v>388.5</v>
      </c>
      <c r="I75" s="117">
        <f t="shared" si="4"/>
        <v>134.54999999999998</v>
      </c>
      <c r="J75" s="118">
        <v>403.65</v>
      </c>
      <c r="K75" s="58">
        <v>84</v>
      </c>
      <c r="L75" s="119" t="s">
        <v>11479</v>
      </c>
      <c r="M75" s="38" t="s">
        <v>15050</v>
      </c>
    </row>
    <row r="76" spans="1:13" outlineLevel="1" x14ac:dyDescent="0.25">
      <c r="A76" s="47" t="s">
        <v>10562</v>
      </c>
      <c r="B76" s="150">
        <v>66</v>
      </c>
      <c r="C76" s="36" t="s">
        <v>10561</v>
      </c>
      <c r="D76" s="35" t="s">
        <v>10562</v>
      </c>
      <c r="E76" s="36" t="s">
        <v>11484</v>
      </c>
      <c r="F76" s="35" t="s">
        <v>15886</v>
      </c>
      <c r="G76" s="117">
        <v>6.3</v>
      </c>
      <c r="H76" s="117">
        <v>354.76</v>
      </c>
      <c r="I76" s="117">
        <f t="shared" si="4"/>
        <v>58.506349206349206</v>
      </c>
      <c r="J76" s="118">
        <v>368.59</v>
      </c>
      <c r="K76" s="58">
        <v>84</v>
      </c>
      <c r="L76" s="119" t="s">
        <v>11479</v>
      </c>
      <c r="M76" s="38" t="s">
        <v>15050</v>
      </c>
    </row>
    <row r="77" spans="1:13" outlineLevel="1" x14ac:dyDescent="0.25">
      <c r="A77" s="47" t="s">
        <v>10563</v>
      </c>
      <c r="B77" s="150">
        <v>67</v>
      </c>
      <c r="C77" s="40" t="s">
        <v>12283</v>
      </c>
      <c r="D77" s="35" t="s">
        <v>10563</v>
      </c>
      <c r="E77" s="36" t="s">
        <v>11484</v>
      </c>
      <c r="F77" s="35" t="s">
        <v>15879</v>
      </c>
      <c r="G77" s="122">
        <v>1083.5</v>
      </c>
      <c r="H77" s="122">
        <v>3581.06</v>
      </c>
      <c r="I77" s="117">
        <f t="shared" si="4"/>
        <v>3.4339455468389475</v>
      </c>
      <c r="J77" s="123">
        <v>3720.68</v>
      </c>
      <c r="K77" s="58">
        <v>85</v>
      </c>
      <c r="L77" s="119" t="s">
        <v>11479</v>
      </c>
      <c r="M77" s="38" t="s">
        <v>15050</v>
      </c>
    </row>
    <row r="78" spans="1:13" outlineLevel="1" x14ac:dyDescent="0.25">
      <c r="A78" s="47" t="s">
        <v>11809</v>
      </c>
      <c r="B78" s="150">
        <v>68</v>
      </c>
      <c r="C78" s="36" t="s">
        <v>10564</v>
      </c>
      <c r="D78" s="35" t="s">
        <v>11809</v>
      </c>
      <c r="E78" s="36" t="s">
        <v>11484</v>
      </c>
      <c r="F78" s="35" t="s">
        <v>15879</v>
      </c>
      <c r="G78" s="117">
        <v>65</v>
      </c>
      <c r="H78" s="117">
        <v>2632.26</v>
      </c>
      <c r="I78" s="117">
        <f t="shared" si="4"/>
        <v>42.075230769230764</v>
      </c>
      <c r="J78" s="118">
        <v>2734.89</v>
      </c>
      <c r="K78" s="58">
        <v>85</v>
      </c>
      <c r="L78" s="119" t="s">
        <v>11479</v>
      </c>
      <c r="M78" s="38" t="s">
        <v>15050</v>
      </c>
    </row>
    <row r="79" spans="1:13" outlineLevel="1" x14ac:dyDescent="0.25">
      <c r="A79" s="47" t="s">
        <v>10566</v>
      </c>
      <c r="B79" s="150">
        <v>69</v>
      </c>
      <c r="C79" s="36" t="s">
        <v>10565</v>
      </c>
      <c r="D79" s="35" t="s">
        <v>10566</v>
      </c>
      <c r="E79" s="36" t="s">
        <v>11484</v>
      </c>
      <c r="F79" s="35" t="s">
        <v>15879</v>
      </c>
      <c r="G79" s="117">
        <v>59.7</v>
      </c>
      <c r="H79" s="117">
        <v>4611.2</v>
      </c>
      <c r="I79" s="117">
        <f t="shared" si="4"/>
        <v>80.250921273031821</v>
      </c>
      <c r="J79" s="118">
        <v>4790.9799999999996</v>
      </c>
      <c r="K79" s="58">
        <v>85</v>
      </c>
      <c r="L79" s="119" t="s">
        <v>11479</v>
      </c>
      <c r="M79" s="38" t="s">
        <v>15050</v>
      </c>
    </row>
    <row r="80" spans="1:13" outlineLevel="1" x14ac:dyDescent="0.25">
      <c r="A80" s="47" t="s">
        <v>10568</v>
      </c>
      <c r="B80" s="150">
        <v>70</v>
      </c>
      <c r="C80" s="36" t="s">
        <v>10567</v>
      </c>
      <c r="D80" s="35" t="s">
        <v>10568</v>
      </c>
      <c r="E80" s="36" t="s">
        <v>11484</v>
      </c>
      <c r="F80" s="35" t="s">
        <v>15879</v>
      </c>
      <c r="G80" s="117">
        <v>23.5</v>
      </c>
      <c r="H80" s="117">
        <v>10222.5</v>
      </c>
      <c r="I80" s="117">
        <f t="shared" ref="I80:I109" si="5">J80/G80</f>
        <v>451.95957446808507</v>
      </c>
      <c r="J80" s="118">
        <v>10621.05</v>
      </c>
      <c r="K80" s="58">
        <v>85</v>
      </c>
      <c r="L80" s="119" t="s">
        <v>11479</v>
      </c>
      <c r="M80" s="38" t="s">
        <v>15050</v>
      </c>
    </row>
    <row r="81" spans="1:13" outlineLevel="1" x14ac:dyDescent="0.25">
      <c r="A81" s="47" t="s">
        <v>10570</v>
      </c>
      <c r="B81" s="150">
        <v>71</v>
      </c>
      <c r="C81" s="36" t="s">
        <v>10569</v>
      </c>
      <c r="D81" s="35" t="s">
        <v>10570</v>
      </c>
      <c r="E81" s="36" t="s">
        <v>11484</v>
      </c>
      <c r="F81" s="35" t="s">
        <v>15879</v>
      </c>
      <c r="G81" s="117">
        <v>732</v>
      </c>
      <c r="H81" s="117">
        <v>658.8</v>
      </c>
      <c r="I81" s="117">
        <f t="shared" si="5"/>
        <v>0.93508196721311476</v>
      </c>
      <c r="J81" s="118">
        <v>684.48</v>
      </c>
      <c r="K81" s="58">
        <v>85</v>
      </c>
      <c r="L81" s="119" t="s">
        <v>11479</v>
      </c>
      <c r="M81" s="38" t="s">
        <v>15050</v>
      </c>
    </row>
    <row r="82" spans="1:13" outlineLevel="1" x14ac:dyDescent="0.25">
      <c r="A82" s="47" t="s">
        <v>10571</v>
      </c>
      <c r="B82" s="150">
        <v>72</v>
      </c>
      <c r="C82" s="40" t="s">
        <v>12284</v>
      </c>
      <c r="D82" s="35" t="s">
        <v>10571</v>
      </c>
      <c r="E82" s="36" t="s">
        <v>11484</v>
      </c>
      <c r="F82" s="35" t="s">
        <v>15886</v>
      </c>
      <c r="G82" s="117">
        <v>49</v>
      </c>
      <c r="H82" s="117">
        <v>7395.86</v>
      </c>
      <c r="I82" s="117">
        <f t="shared" si="5"/>
        <v>156.82061224489797</v>
      </c>
      <c r="J82" s="118">
        <v>7684.21</v>
      </c>
      <c r="K82" s="58">
        <v>85</v>
      </c>
      <c r="L82" s="119" t="s">
        <v>11479</v>
      </c>
      <c r="M82" s="38" t="s">
        <v>15050</v>
      </c>
    </row>
    <row r="83" spans="1:13" outlineLevel="1" x14ac:dyDescent="0.25">
      <c r="A83" s="47" t="s">
        <v>10573</v>
      </c>
      <c r="B83" s="150">
        <v>73</v>
      </c>
      <c r="C83" s="36" t="s">
        <v>10572</v>
      </c>
      <c r="D83" s="35" t="s">
        <v>10573</v>
      </c>
      <c r="E83" s="36" t="s">
        <v>11484</v>
      </c>
      <c r="F83" s="35" t="s">
        <v>15886</v>
      </c>
      <c r="G83" s="117">
        <v>19.05</v>
      </c>
      <c r="H83" s="117">
        <v>17817.509999999998</v>
      </c>
      <c r="I83" s="117">
        <f t="shared" si="5"/>
        <v>971.76745406824136</v>
      </c>
      <c r="J83" s="118">
        <v>18512.169999999998</v>
      </c>
      <c r="K83" s="58">
        <v>85</v>
      </c>
      <c r="L83" s="119" t="s">
        <v>11479</v>
      </c>
      <c r="M83" s="38" t="s">
        <v>15050</v>
      </c>
    </row>
    <row r="84" spans="1:13" outlineLevel="1" x14ac:dyDescent="0.25">
      <c r="A84" s="47" t="s">
        <v>10574</v>
      </c>
      <c r="B84" s="150">
        <v>74</v>
      </c>
      <c r="C84" s="40" t="s">
        <v>12285</v>
      </c>
      <c r="D84" s="35" t="s">
        <v>10574</v>
      </c>
      <c r="E84" s="36" t="s">
        <v>11484</v>
      </c>
      <c r="F84" s="35" t="s">
        <v>15886</v>
      </c>
      <c r="G84" s="117">
        <v>16.744</v>
      </c>
      <c r="H84" s="117">
        <v>2997.31</v>
      </c>
      <c r="I84" s="117">
        <f t="shared" si="5"/>
        <v>185.9872193024367</v>
      </c>
      <c r="J84" s="118">
        <v>3114.17</v>
      </c>
      <c r="K84" s="58">
        <v>85</v>
      </c>
      <c r="L84" s="119" t="s">
        <v>11479</v>
      </c>
      <c r="M84" s="38" t="s">
        <v>15050</v>
      </c>
    </row>
    <row r="85" spans="1:13" outlineLevel="1" x14ac:dyDescent="0.25">
      <c r="A85" s="47" t="s">
        <v>10575</v>
      </c>
      <c r="B85" s="150">
        <v>75</v>
      </c>
      <c r="C85" s="40" t="s">
        <v>12286</v>
      </c>
      <c r="D85" s="35" t="s">
        <v>10575</v>
      </c>
      <c r="E85" s="36" t="s">
        <v>11484</v>
      </c>
      <c r="F85" s="35" t="s">
        <v>15886</v>
      </c>
      <c r="G85" s="117">
        <v>6</v>
      </c>
      <c r="H85" s="117">
        <v>810</v>
      </c>
      <c r="I85" s="117">
        <f t="shared" si="5"/>
        <v>140.26333333333335</v>
      </c>
      <c r="J85" s="118">
        <v>841.58</v>
      </c>
      <c r="K85" s="58">
        <v>85</v>
      </c>
      <c r="L85" s="119" t="s">
        <v>11479</v>
      </c>
      <c r="M85" s="38" t="s">
        <v>15050</v>
      </c>
    </row>
    <row r="86" spans="1:13" outlineLevel="1" x14ac:dyDescent="0.25">
      <c r="A86" s="47" t="s">
        <v>10576</v>
      </c>
      <c r="B86" s="150">
        <v>76</v>
      </c>
      <c r="C86" s="40" t="s">
        <v>12287</v>
      </c>
      <c r="D86" s="35" t="s">
        <v>10576</v>
      </c>
      <c r="E86" s="36" t="s">
        <v>11484</v>
      </c>
      <c r="F86" s="35" t="s">
        <v>15877</v>
      </c>
      <c r="G86" s="117">
        <v>1</v>
      </c>
      <c r="H86" s="117">
        <v>2670.32</v>
      </c>
      <c r="I86" s="117">
        <f t="shared" si="5"/>
        <v>2774.43</v>
      </c>
      <c r="J86" s="118">
        <v>2774.43</v>
      </c>
      <c r="K86" s="58">
        <v>85</v>
      </c>
      <c r="L86" s="119" t="s">
        <v>11479</v>
      </c>
      <c r="M86" s="38" t="s">
        <v>15050</v>
      </c>
    </row>
    <row r="87" spans="1:13" outlineLevel="1" x14ac:dyDescent="0.25">
      <c r="A87" s="47" t="s">
        <v>10577</v>
      </c>
      <c r="B87" s="150">
        <v>77</v>
      </c>
      <c r="C87" s="40" t="s">
        <v>12288</v>
      </c>
      <c r="D87" s="35" t="s">
        <v>10577</v>
      </c>
      <c r="E87" s="36" t="s">
        <v>11484</v>
      </c>
      <c r="F87" s="35" t="s">
        <v>15886</v>
      </c>
      <c r="G87" s="117">
        <v>5.8</v>
      </c>
      <c r="H87" s="117">
        <v>251.28</v>
      </c>
      <c r="I87" s="117">
        <f t="shared" si="5"/>
        <v>45.013793103448272</v>
      </c>
      <c r="J87" s="118">
        <v>261.08</v>
      </c>
      <c r="K87" s="58">
        <v>85</v>
      </c>
      <c r="L87" s="119" t="s">
        <v>11479</v>
      </c>
      <c r="M87" s="38" t="s">
        <v>15050</v>
      </c>
    </row>
    <row r="88" spans="1:13" outlineLevel="1" x14ac:dyDescent="0.25">
      <c r="A88" s="47" t="s">
        <v>10578</v>
      </c>
      <c r="B88" s="150">
        <v>78</v>
      </c>
      <c r="C88" s="40" t="s">
        <v>12289</v>
      </c>
      <c r="D88" s="35" t="s">
        <v>10578</v>
      </c>
      <c r="E88" s="36" t="s">
        <v>11484</v>
      </c>
      <c r="F88" s="35" t="s">
        <v>15886</v>
      </c>
      <c r="G88" s="117">
        <v>3.9</v>
      </c>
      <c r="H88" s="117">
        <v>0.08</v>
      </c>
      <c r="I88" s="117">
        <f t="shared" si="5"/>
        <v>2.0512820512820513E-2</v>
      </c>
      <c r="J88" s="118">
        <v>0.08</v>
      </c>
      <c r="K88" s="58">
        <v>85</v>
      </c>
      <c r="L88" s="119" t="s">
        <v>11479</v>
      </c>
      <c r="M88" s="38" t="s">
        <v>15050</v>
      </c>
    </row>
    <row r="89" spans="1:13" outlineLevel="1" x14ac:dyDescent="0.25">
      <c r="A89" s="47" t="s">
        <v>10579</v>
      </c>
      <c r="B89" s="150">
        <v>79</v>
      </c>
      <c r="C89" s="40" t="s">
        <v>12290</v>
      </c>
      <c r="D89" s="35" t="s">
        <v>10579</v>
      </c>
      <c r="E89" s="36" t="s">
        <v>11484</v>
      </c>
      <c r="F89" s="35" t="s">
        <v>15886</v>
      </c>
      <c r="G89" s="117">
        <v>23.574999999999999</v>
      </c>
      <c r="H89" s="117">
        <v>5423.09</v>
      </c>
      <c r="I89" s="117">
        <f t="shared" si="5"/>
        <v>239.00402969247085</v>
      </c>
      <c r="J89" s="118">
        <v>5634.52</v>
      </c>
      <c r="K89" s="58">
        <v>85</v>
      </c>
      <c r="L89" s="119" t="s">
        <v>11479</v>
      </c>
      <c r="M89" s="38" t="s">
        <v>15050</v>
      </c>
    </row>
    <row r="90" spans="1:13" outlineLevel="1" x14ac:dyDescent="0.25">
      <c r="A90" s="47" t="s">
        <v>10580</v>
      </c>
      <c r="B90" s="150">
        <v>80</v>
      </c>
      <c r="C90" s="40" t="s">
        <v>12291</v>
      </c>
      <c r="D90" s="35" t="s">
        <v>10580</v>
      </c>
      <c r="E90" s="36" t="s">
        <v>11484</v>
      </c>
      <c r="F90" s="35" t="s">
        <v>15886</v>
      </c>
      <c r="G90" s="117">
        <v>33.700000000000003</v>
      </c>
      <c r="H90" s="117">
        <v>7618.76</v>
      </c>
      <c r="I90" s="117">
        <f t="shared" si="5"/>
        <v>234.89020771513353</v>
      </c>
      <c r="J90" s="118">
        <v>7915.8</v>
      </c>
      <c r="K90" s="58">
        <v>85</v>
      </c>
      <c r="L90" s="119" t="s">
        <v>11479</v>
      </c>
      <c r="M90" s="38" t="s">
        <v>15050</v>
      </c>
    </row>
    <row r="91" spans="1:13" outlineLevel="1" x14ac:dyDescent="0.25">
      <c r="A91" s="47" t="s">
        <v>10581</v>
      </c>
      <c r="B91" s="150">
        <v>81</v>
      </c>
      <c r="C91" s="40" t="s">
        <v>12292</v>
      </c>
      <c r="D91" s="35" t="s">
        <v>10581</v>
      </c>
      <c r="E91" s="36" t="s">
        <v>11484</v>
      </c>
      <c r="F91" s="35" t="s">
        <v>15886</v>
      </c>
      <c r="G91" s="117">
        <v>20.3</v>
      </c>
      <c r="H91" s="117">
        <v>1929.31</v>
      </c>
      <c r="I91" s="117">
        <f t="shared" si="5"/>
        <v>98.745320197044336</v>
      </c>
      <c r="J91" s="118">
        <v>2004.53</v>
      </c>
      <c r="K91" s="58">
        <v>85</v>
      </c>
      <c r="L91" s="119" t="s">
        <v>11479</v>
      </c>
      <c r="M91" s="38" t="s">
        <v>15050</v>
      </c>
    </row>
    <row r="92" spans="1:13" outlineLevel="1" x14ac:dyDescent="0.25">
      <c r="A92" s="47" t="s">
        <v>10582</v>
      </c>
      <c r="B92" s="150">
        <v>82</v>
      </c>
      <c r="C92" s="40" t="s">
        <v>12293</v>
      </c>
      <c r="D92" s="35" t="s">
        <v>10582</v>
      </c>
      <c r="E92" s="36" t="s">
        <v>11484</v>
      </c>
      <c r="F92" s="35" t="s">
        <v>15886</v>
      </c>
      <c r="G92" s="117">
        <v>34.700000000000003</v>
      </c>
      <c r="H92" s="117">
        <v>3739.94</v>
      </c>
      <c r="I92" s="117">
        <f t="shared" si="5"/>
        <v>111.98126801152736</v>
      </c>
      <c r="J92" s="118">
        <v>3885.75</v>
      </c>
      <c r="K92" s="58">
        <v>85</v>
      </c>
      <c r="L92" s="119" t="s">
        <v>11479</v>
      </c>
      <c r="M92" s="38" t="s">
        <v>15050</v>
      </c>
    </row>
    <row r="93" spans="1:13" outlineLevel="1" x14ac:dyDescent="0.25">
      <c r="A93" s="47" t="s">
        <v>10583</v>
      </c>
      <c r="B93" s="150">
        <v>83</v>
      </c>
      <c r="C93" s="40" t="s">
        <v>12294</v>
      </c>
      <c r="D93" s="35" t="s">
        <v>10583</v>
      </c>
      <c r="E93" s="36" t="s">
        <v>11484</v>
      </c>
      <c r="F93" s="35" t="s">
        <v>15886</v>
      </c>
      <c r="G93" s="117">
        <v>8.89</v>
      </c>
      <c r="H93" s="117">
        <v>7.0000000000000007E-2</v>
      </c>
      <c r="I93" s="117">
        <f t="shared" si="5"/>
        <v>7.874015748031496E-3</v>
      </c>
      <c r="J93" s="118">
        <v>7.0000000000000007E-2</v>
      </c>
      <c r="K93" s="58">
        <v>85</v>
      </c>
      <c r="L93" s="119" t="s">
        <v>11479</v>
      </c>
      <c r="M93" s="38" t="s">
        <v>15050</v>
      </c>
    </row>
    <row r="94" spans="1:13" outlineLevel="1" x14ac:dyDescent="0.25">
      <c r="A94" s="47" t="s">
        <v>10584</v>
      </c>
      <c r="B94" s="150">
        <v>84</v>
      </c>
      <c r="C94" s="40" t="s">
        <v>12295</v>
      </c>
      <c r="D94" s="35" t="s">
        <v>10584</v>
      </c>
      <c r="E94" s="36" t="s">
        <v>11484</v>
      </c>
      <c r="F94" s="35" t="s">
        <v>15886</v>
      </c>
      <c r="G94" s="117">
        <v>18.600000000000001</v>
      </c>
      <c r="H94" s="117">
        <v>3827.95</v>
      </c>
      <c r="I94" s="117">
        <f t="shared" si="5"/>
        <v>213.8274193548387</v>
      </c>
      <c r="J94" s="118">
        <v>3977.19</v>
      </c>
      <c r="K94" s="58">
        <v>85</v>
      </c>
      <c r="L94" s="119" t="s">
        <v>11479</v>
      </c>
      <c r="M94" s="38" t="s">
        <v>15050</v>
      </c>
    </row>
    <row r="95" spans="1:13" outlineLevel="1" x14ac:dyDescent="0.25">
      <c r="A95" s="47" t="s">
        <v>10585</v>
      </c>
      <c r="B95" s="150">
        <v>85</v>
      </c>
      <c r="C95" s="40" t="s">
        <v>12296</v>
      </c>
      <c r="D95" s="35" t="s">
        <v>10585</v>
      </c>
      <c r="E95" s="36" t="s">
        <v>11484</v>
      </c>
      <c r="F95" s="35" t="s">
        <v>15886</v>
      </c>
      <c r="G95" s="117">
        <v>35.4</v>
      </c>
      <c r="H95" s="117">
        <v>8182.03</v>
      </c>
      <c r="I95" s="117">
        <f t="shared" si="5"/>
        <v>240.14209039548027</v>
      </c>
      <c r="J95" s="118">
        <v>8501.0300000000007</v>
      </c>
      <c r="K95" s="58">
        <v>85</v>
      </c>
      <c r="L95" s="119" t="s">
        <v>11479</v>
      </c>
      <c r="M95" s="38" t="s">
        <v>15050</v>
      </c>
    </row>
    <row r="96" spans="1:13" outlineLevel="1" x14ac:dyDescent="0.25">
      <c r="A96" s="47" t="s">
        <v>10586</v>
      </c>
      <c r="B96" s="150">
        <v>86</v>
      </c>
      <c r="C96" s="40" t="s">
        <v>12297</v>
      </c>
      <c r="D96" s="35" t="s">
        <v>10586</v>
      </c>
      <c r="E96" s="36" t="s">
        <v>11484</v>
      </c>
      <c r="F96" s="35" t="s">
        <v>15886</v>
      </c>
      <c r="G96" s="117">
        <v>20.45</v>
      </c>
      <c r="H96" s="117">
        <v>5977.13</v>
      </c>
      <c r="I96" s="117">
        <f t="shared" si="5"/>
        <v>303.6753056234719</v>
      </c>
      <c r="J96" s="118">
        <v>6210.16</v>
      </c>
      <c r="K96" s="58">
        <v>85</v>
      </c>
      <c r="L96" s="119" t="s">
        <v>11479</v>
      </c>
      <c r="M96" s="38" t="s">
        <v>15050</v>
      </c>
    </row>
    <row r="97" spans="1:13" outlineLevel="1" x14ac:dyDescent="0.25">
      <c r="A97" s="47" t="s">
        <v>10587</v>
      </c>
      <c r="B97" s="150">
        <v>87</v>
      </c>
      <c r="C97" s="40" t="s">
        <v>12298</v>
      </c>
      <c r="D97" s="35" t="s">
        <v>10587</v>
      </c>
      <c r="E97" s="36" t="s">
        <v>11484</v>
      </c>
      <c r="F97" s="35" t="s">
        <v>15886</v>
      </c>
      <c r="G97" s="117">
        <v>5.4</v>
      </c>
      <c r="H97" s="117">
        <v>6330.25</v>
      </c>
      <c r="I97" s="117">
        <f t="shared" si="5"/>
        <v>1217.9722222222222</v>
      </c>
      <c r="J97" s="118">
        <v>6577.05</v>
      </c>
      <c r="K97" s="58">
        <v>86</v>
      </c>
      <c r="L97" s="119" t="s">
        <v>11479</v>
      </c>
      <c r="M97" s="38" t="s">
        <v>15050</v>
      </c>
    </row>
    <row r="98" spans="1:13" outlineLevel="1" x14ac:dyDescent="0.25">
      <c r="A98" s="47" t="s">
        <v>10588</v>
      </c>
      <c r="B98" s="150">
        <v>88</v>
      </c>
      <c r="C98" s="40" t="s">
        <v>12299</v>
      </c>
      <c r="D98" s="35" t="s">
        <v>10588</v>
      </c>
      <c r="E98" s="36" t="s">
        <v>11484</v>
      </c>
      <c r="F98" s="35" t="s">
        <v>15886</v>
      </c>
      <c r="G98" s="117">
        <v>5.6</v>
      </c>
      <c r="H98" s="117">
        <v>1458.2</v>
      </c>
      <c r="I98" s="117">
        <f t="shared" si="5"/>
        <v>270.54464285714289</v>
      </c>
      <c r="J98" s="118">
        <v>1515.05</v>
      </c>
      <c r="K98" s="58">
        <v>86</v>
      </c>
      <c r="L98" s="119" t="s">
        <v>11479</v>
      </c>
      <c r="M98" s="38" t="s">
        <v>15050</v>
      </c>
    </row>
    <row r="99" spans="1:13" outlineLevel="1" x14ac:dyDescent="0.25">
      <c r="A99" s="47" t="s">
        <v>10589</v>
      </c>
      <c r="B99" s="150">
        <v>89</v>
      </c>
      <c r="C99" s="40" t="s">
        <v>12300</v>
      </c>
      <c r="D99" s="35" t="s">
        <v>10589</v>
      </c>
      <c r="E99" s="36" t="s">
        <v>11484</v>
      </c>
      <c r="F99" s="35" t="s">
        <v>15886</v>
      </c>
      <c r="G99" s="117">
        <v>1.3</v>
      </c>
      <c r="H99" s="117">
        <v>7.0000000000000007E-2</v>
      </c>
      <c r="I99" s="117">
        <f t="shared" si="5"/>
        <v>5.3846153846153849E-2</v>
      </c>
      <c r="J99" s="118">
        <v>7.0000000000000007E-2</v>
      </c>
      <c r="K99" s="58">
        <v>86</v>
      </c>
      <c r="L99" s="119" t="s">
        <v>11479</v>
      </c>
      <c r="M99" s="38" t="s">
        <v>15050</v>
      </c>
    </row>
    <row r="100" spans="1:13" outlineLevel="1" x14ac:dyDescent="0.25">
      <c r="A100" s="47" t="s">
        <v>10590</v>
      </c>
      <c r="B100" s="150">
        <v>90</v>
      </c>
      <c r="C100" s="40" t="s">
        <v>12301</v>
      </c>
      <c r="D100" s="35" t="s">
        <v>10590</v>
      </c>
      <c r="E100" s="36" t="s">
        <v>11484</v>
      </c>
      <c r="F100" s="35" t="s">
        <v>15886</v>
      </c>
      <c r="G100" s="117">
        <v>22.5</v>
      </c>
      <c r="H100" s="117">
        <v>9137.5</v>
      </c>
      <c r="I100" s="117">
        <f t="shared" si="5"/>
        <v>421.94444444444446</v>
      </c>
      <c r="J100" s="118">
        <v>9493.75</v>
      </c>
      <c r="K100" s="58">
        <v>86</v>
      </c>
      <c r="L100" s="119" t="s">
        <v>11479</v>
      </c>
      <c r="M100" s="38" t="s">
        <v>15050</v>
      </c>
    </row>
    <row r="101" spans="1:13" outlineLevel="1" x14ac:dyDescent="0.25">
      <c r="A101" s="47" t="s">
        <v>10592</v>
      </c>
      <c r="B101" s="150">
        <v>91</v>
      </c>
      <c r="C101" s="36" t="s">
        <v>10591</v>
      </c>
      <c r="D101" s="35" t="s">
        <v>10592</v>
      </c>
      <c r="E101" s="36" t="s">
        <v>11484</v>
      </c>
      <c r="F101" s="35" t="s">
        <v>15886</v>
      </c>
      <c r="G101" s="117">
        <v>9.09</v>
      </c>
      <c r="H101" s="117">
        <v>203.23</v>
      </c>
      <c r="I101" s="117">
        <f t="shared" si="5"/>
        <v>23.228822882288231</v>
      </c>
      <c r="J101" s="118">
        <v>211.15</v>
      </c>
      <c r="K101" s="58">
        <v>86</v>
      </c>
      <c r="L101" s="119" t="s">
        <v>11479</v>
      </c>
      <c r="M101" s="38" t="s">
        <v>15050</v>
      </c>
    </row>
    <row r="102" spans="1:13" outlineLevel="1" x14ac:dyDescent="0.25">
      <c r="A102" s="47" t="s">
        <v>10594</v>
      </c>
      <c r="B102" s="150">
        <v>92</v>
      </c>
      <c r="C102" s="36" t="s">
        <v>10593</v>
      </c>
      <c r="D102" s="35" t="s">
        <v>10594</v>
      </c>
      <c r="E102" s="36" t="s">
        <v>11484</v>
      </c>
      <c r="F102" s="35" t="s">
        <v>15887</v>
      </c>
      <c r="G102" s="117">
        <v>0.04</v>
      </c>
      <c r="H102" s="117">
        <v>3789.36</v>
      </c>
      <c r="I102" s="117">
        <f t="shared" si="5"/>
        <v>98427.5</v>
      </c>
      <c r="J102" s="118">
        <v>3937.1</v>
      </c>
      <c r="K102" s="58">
        <v>86</v>
      </c>
      <c r="L102" s="119" t="s">
        <v>11479</v>
      </c>
      <c r="M102" s="38" t="s">
        <v>15050</v>
      </c>
    </row>
    <row r="103" spans="1:13" outlineLevel="1" x14ac:dyDescent="0.25">
      <c r="A103" s="47" t="s">
        <v>10596</v>
      </c>
      <c r="B103" s="150">
        <v>93</v>
      </c>
      <c r="C103" s="36" t="s">
        <v>10595</v>
      </c>
      <c r="D103" s="35" t="s">
        <v>10596</v>
      </c>
      <c r="E103" s="36" t="s">
        <v>11484</v>
      </c>
      <c r="F103" s="35" t="s">
        <v>15887</v>
      </c>
      <c r="G103" s="117">
        <v>0.05</v>
      </c>
      <c r="H103" s="117">
        <v>7346.92</v>
      </c>
      <c r="I103" s="117">
        <f t="shared" si="5"/>
        <v>152667.19999999998</v>
      </c>
      <c r="J103" s="118">
        <v>7633.36</v>
      </c>
      <c r="K103" s="58">
        <v>86</v>
      </c>
      <c r="L103" s="119" t="s">
        <v>11479</v>
      </c>
      <c r="M103" s="38" t="s">
        <v>15050</v>
      </c>
    </row>
    <row r="104" spans="1:13" ht="25.5" outlineLevel="1" x14ac:dyDescent="0.25">
      <c r="A104" s="47" t="s">
        <v>908</v>
      </c>
      <c r="B104" s="150">
        <v>94</v>
      </c>
      <c r="C104" s="40" t="s">
        <v>12302</v>
      </c>
      <c r="D104" s="35" t="s">
        <v>908</v>
      </c>
      <c r="E104" s="36" t="s">
        <v>11810</v>
      </c>
      <c r="F104" s="35" t="s">
        <v>15879</v>
      </c>
      <c r="G104" s="117">
        <v>7</v>
      </c>
      <c r="H104" s="117">
        <v>72.37</v>
      </c>
      <c r="I104" s="117">
        <f t="shared" si="5"/>
        <v>10.741428571428571</v>
      </c>
      <c r="J104" s="118">
        <v>75.19</v>
      </c>
      <c r="K104" s="58">
        <v>86</v>
      </c>
      <c r="L104" s="119" t="s">
        <v>11479</v>
      </c>
      <c r="M104" s="38" t="s">
        <v>15050</v>
      </c>
    </row>
    <row r="105" spans="1:13" ht="25.5" outlineLevel="1" x14ac:dyDescent="0.25">
      <c r="A105" s="47" t="s">
        <v>909</v>
      </c>
      <c r="B105" s="150">
        <v>95</v>
      </c>
      <c r="C105" s="40" t="s">
        <v>12303</v>
      </c>
      <c r="D105" s="35" t="s">
        <v>909</v>
      </c>
      <c r="E105" s="36" t="s">
        <v>11810</v>
      </c>
      <c r="F105" s="35" t="s">
        <v>15877</v>
      </c>
      <c r="G105" s="117">
        <v>40</v>
      </c>
      <c r="H105" s="117">
        <v>694.91</v>
      </c>
      <c r="I105" s="117">
        <f t="shared" si="5"/>
        <v>18.05</v>
      </c>
      <c r="J105" s="118">
        <v>722</v>
      </c>
      <c r="K105" s="58">
        <v>86</v>
      </c>
      <c r="L105" s="119" t="s">
        <v>11479</v>
      </c>
      <c r="M105" s="38" t="s">
        <v>15050</v>
      </c>
    </row>
    <row r="106" spans="1:13" ht="25.5" outlineLevel="1" x14ac:dyDescent="0.25">
      <c r="A106" s="47" t="s">
        <v>911</v>
      </c>
      <c r="B106" s="150">
        <v>96</v>
      </c>
      <c r="C106" s="36" t="s">
        <v>910</v>
      </c>
      <c r="D106" s="35" t="s">
        <v>911</v>
      </c>
      <c r="E106" s="36" t="s">
        <v>11810</v>
      </c>
      <c r="F106" s="35" t="s">
        <v>15879</v>
      </c>
      <c r="G106" s="117">
        <v>7</v>
      </c>
      <c r="H106" s="117">
        <v>126</v>
      </c>
      <c r="I106" s="117">
        <f t="shared" si="5"/>
        <v>18.701428571428572</v>
      </c>
      <c r="J106" s="118">
        <v>130.91</v>
      </c>
      <c r="K106" s="58">
        <v>86</v>
      </c>
      <c r="L106" s="119" t="s">
        <v>11479</v>
      </c>
      <c r="M106" s="38" t="s">
        <v>15050</v>
      </c>
    </row>
    <row r="107" spans="1:13" outlineLevel="1" x14ac:dyDescent="0.25">
      <c r="A107" s="47" t="s">
        <v>10686</v>
      </c>
      <c r="B107" s="150">
        <v>97</v>
      </c>
      <c r="C107" s="40" t="s">
        <v>12304</v>
      </c>
      <c r="D107" s="35" t="s">
        <v>10686</v>
      </c>
      <c r="E107" s="36" t="s">
        <v>11484</v>
      </c>
      <c r="F107" s="35" t="s">
        <v>15886</v>
      </c>
      <c r="G107" s="117">
        <v>10</v>
      </c>
      <c r="H107" s="117">
        <v>3802.99</v>
      </c>
      <c r="I107" s="117">
        <f t="shared" si="5"/>
        <v>395.12600000000003</v>
      </c>
      <c r="J107" s="118">
        <v>3951.26</v>
      </c>
      <c r="K107" s="58">
        <v>86</v>
      </c>
      <c r="L107" s="119" t="s">
        <v>11479</v>
      </c>
      <c r="M107" s="38" t="s">
        <v>15050</v>
      </c>
    </row>
    <row r="108" spans="1:13" outlineLevel="1" x14ac:dyDescent="0.25">
      <c r="A108" s="47" t="s">
        <v>10687</v>
      </c>
      <c r="B108" s="150">
        <v>98</v>
      </c>
      <c r="C108" s="40" t="s">
        <v>12305</v>
      </c>
      <c r="D108" s="35" t="s">
        <v>10687</v>
      </c>
      <c r="E108" s="36" t="s">
        <v>11484</v>
      </c>
      <c r="F108" s="35" t="s">
        <v>15886</v>
      </c>
      <c r="G108" s="117">
        <v>16.75</v>
      </c>
      <c r="H108" s="117">
        <v>9373.5400000000009</v>
      </c>
      <c r="I108" s="117">
        <f t="shared" si="5"/>
        <v>581.43223880597009</v>
      </c>
      <c r="J108" s="118">
        <v>9738.99</v>
      </c>
      <c r="K108" s="58">
        <v>86</v>
      </c>
      <c r="L108" s="119" t="s">
        <v>11479</v>
      </c>
      <c r="M108" s="38" t="s">
        <v>15050</v>
      </c>
    </row>
    <row r="109" spans="1:13" outlineLevel="1" x14ac:dyDescent="0.25">
      <c r="A109" s="47" t="s">
        <v>10688</v>
      </c>
      <c r="B109" s="150">
        <v>99</v>
      </c>
      <c r="C109" s="40" t="s">
        <v>12306</v>
      </c>
      <c r="D109" s="35" t="s">
        <v>10688</v>
      </c>
      <c r="E109" s="36" t="s">
        <v>11484</v>
      </c>
      <c r="F109" s="35" t="s">
        <v>15886</v>
      </c>
      <c r="G109" s="117">
        <v>9.52</v>
      </c>
      <c r="H109" s="117">
        <v>4865.22</v>
      </c>
      <c r="I109" s="117">
        <f t="shared" si="5"/>
        <v>530.97689075630251</v>
      </c>
      <c r="J109" s="118">
        <v>5054.8999999999996</v>
      </c>
      <c r="K109" s="58">
        <v>86</v>
      </c>
      <c r="L109" s="119" t="s">
        <v>11479</v>
      </c>
      <c r="M109" s="38" t="s">
        <v>15050</v>
      </c>
    </row>
    <row r="110" spans="1:13" ht="13.5" x14ac:dyDescent="0.25">
      <c r="A110" s="48"/>
      <c r="B110" s="37"/>
      <c r="C110" s="113" t="s">
        <v>11811</v>
      </c>
      <c r="D110" s="50"/>
      <c r="E110" s="40"/>
      <c r="F110" s="35"/>
      <c r="G110" s="114">
        <f>SUM(G111:G302)</f>
        <v>50050.05</v>
      </c>
      <c r="H110" s="114">
        <f t="shared" ref="H110:J110" si="6">SUM(H111:H302)</f>
        <v>151487.97999999998</v>
      </c>
      <c r="I110" s="114"/>
      <c r="J110" s="114">
        <f t="shared" si="6"/>
        <v>157394.14000000001</v>
      </c>
      <c r="K110" s="58"/>
      <c r="L110" s="116"/>
      <c r="M110" s="42" t="s">
        <v>15050</v>
      </c>
    </row>
    <row r="111" spans="1:13" outlineLevel="1" x14ac:dyDescent="0.25">
      <c r="A111" s="47" t="s">
        <v>7391</v>
      </c>
      <c r="B111" s="150">
        <v>100</v>
      </c>
      <c r="C111" s="36" t="s">
        <v>7390</v>
      </c>
      <c r="D111" s="35" t="s">
        <v>7391</v>
      </c>
      <c r="E111" s="36" t="s">
        <v>11490</v>
      </c>
      <c r="F111" s="35" t="s">
        <v>15886</v>
      </c>
      <c r="G111" s="117">
        <v>27.4</v>
      </c>
      <c r="H111" s="117">
        <v>5744.47</v>
      </c>
      <c r="I111" s="117">
        <f t="shared" ref="I111:I142" si="7">J111/G111</f>
        <v>217.82591240875914</v>
      </c>
      <c r="J111" s="118">
        <v>5968.43</v>
      </c>
      <c r="K111" s="58">
        <v>87</v>
      </c>
      <c r="L111" s="119" t="s">
        <v>11479</v>
      </c>
      <c r="M111" s="38" t="s">
        <v>15050</v>
      </c>
    </row>
    <row r="112" spans="1:13" outlineLevel="1" x14ac:dyDescent="0.25">
      <c r="A112" s="47" t="s">
        <v>10449</v>
      </c>
      <c r="B112" s="150">
        <v>101</v>
      </c>
      <c r="C112" s="36" t="s">
        <v>10448</v>
      </c>
      <c r="D112" s="35" t="s">
        <v>10449</v>
      </c>
      <c r="E112" s="36" t="s">
        <v>11484</v>
      </c>
      <c r="F112" s="35" t="s">
        <v>15877</v>
      </c>
      <c r="G112" s="117">
        <v>128</v>
      </c>
      <c r="H112" s="117">
        <v>5079.83</v>
      </c>
      <c r="I112" s="117">
        <f t="shared" si="7"/>
        <v>41.233437500000001</v>
      </c>
      <c r="J112" s="118">
        <v>5277.88</v>
      </c>
      <c r="K112" s="58">
        <v>87</v>
      </c>
      <c r="L112" s="119" t="s">
        <v>11479</v>
      </c>
      <c r="M112" s="38" t="s">
        <v>15050</v>
      </c>
    </row>
    <row r="113" spans="1:13" outlineLevel="1" x14ac:dyDescent="0.25">
      <c r="A113" s="47" t="s">
        <v>7393</v>
      </c>
      <c r="B113" s="150">
        <v>102</v>
      </c>
      <c r="C113" s="36" t="s">
        <v>7392</v>
      </c>
      <c r="D113" s="35" t="s">
        <v>7393</v>
      </c>
      <c r="E113" s="36" t="s">
        <v>11490</v>
      </c>
      <c r="F113" s="35" t="s">
        <v>15886</v>
      </c>
      <c r="G113" s="117">
        <v>32.15</v>
      </c>
      <c r="H113" s="117">
        <v>1823.03</v>
      </c>
      <c r="I113" s="117">
        <f t="shared" si="7"/>
        <v>58.914774494556767</v>
      </c>
      <c r="J113" s="118">
        <v>1894.11</v>
      </c>
      <c r="K113" s="58">
        <v>87</v>
      </c>
      <c r="L113" s="119" t="s">
        <v>11479</v>
      </c>
      <c r="M113" s="38" t="s">
        <v>15050</v>
      </c>
    </row>
    <row r="114" spans="1:13" ht="25.5" outlineLevel="1" x14ac:dyDescent="0.25">
      <c r="A114" s="47" t="s">
        <v>86</v>
      </c>
      <c r="B114" s="150">
        <v>103</v>
      </c>
      <c r="C114" s="40" t="s">
        <v>12307</v>
      </c>
      <c r="D114" s="35" t="s">
        <v>86</v>
      </c>
      <c r="E114" s="36" t="s">
        <v>11810</v>
      </c>
      <c r="F114" s="35" t="s">
        <v>15877</v>
      </c>
      <c r="G114" s="117">
        <v>80</v>
      </c>
      <c r="H114" s="117">
        <v>12203.39</v>
      </c>
      <c r="I114" s="117">
        <f t="shared" si="7"/>
        <v>158.48962499999999</v>
      </c>
      <c r="J114" s="118">
        <v>12679.17</v>
      </c>
      <c r="K114" s="58">
        <v>87</v>
      </c>
      <c r="L114" s="119" t="s">
        <v>11479</v>
      </c>
      <c r="M114" s="38" t="s">
        <v>15050</v>
      </c>
    </row>
    <row r="115" spans="1:13" outlineLevel="1" x14ac:dyDescent="0.25">
      <c r="A115" s="47" t="s">
        <v>10450</v>
      </c>
      <c r="B115" s="150">
        <v>104</v>
      </c>
      <c r="C115" s="40" t="s">
        <v>12308</v>
      </c>
      <c r="D115" s="35" t="s">
        <v>10450</v>
      </c>
      <c r="E115" s="36" t="s">
        <v>11484</v>
      </c>
      <c r="F115" s="35" t="s">
        <v>15878</v>
      </c>
      <c r="G115" s="117">
        <v>56</v>
      </c>
      <c r="H115" s="117">
        <v>7134.42</v>
      </c>
      <c r="I115" s="117">
        <f t="shared" si="7"/>
        <v>132.36732142857142</v>
      </c>
      <c r="J115" s="118">
        <v>7412.57</v>
      </c>
      <c r="K115" s="58">
        <v>87</v>
      </c>
      <c r="L115" s="119" t="s">
        <v>11479</v>
      </c>
      <c r="M115" s="38" t="s">
        <v>15050</v>
      </c>
    </row>
    <row r="116" spans="1:13" outlineLevel="1" x14ac:dyDescent="0.25">
      <c r="A116" s="47" t="s">
        <v>7395</v>
      </c>
      <c r="B116" s="150">
        <v>105</v>
      </c>
      <c r="C116" s="36" t="s">
        <v>7394</v>
      </c>
      <c r="D116" s="35" t="s">
        <v>7395</v>
      </c>
      <c r="E116" s="36" t="s">
        <v>11490</v>
      </c>
      <c r="F116" s="35" t="s">
        <v>15877</v>
      </c>
      <c r="G116" s="117">
        <v>66</v>
      </c>
      <c r="H116" s="117">
        <v>659.2</v>
      </c>
      <c r="I116" s="117">
        <f t="shared" si="7"/>
        <v>10.377272727272727</v>
      </c>
      <c r="J116" s="118">
        <v>684.9</v>
      </c>
      <c r="K116" s="58">
        <v>87</v>
      </c>
      <c r="L116" s="119" t="s">
        <v>11479</v>
      </c>
      <c r="M116" s="38" t="s">
        <v>15050</v>
      </c>
    </row>
    <row r="117" spans="1:13" outlineLevel="1" x14ac:dyDescent="0.25">
      <c r="A117" s="47" t="s">
        <v>7397</v>
      </c>
      <c r="B117" s="150">
        <v>106</v>
      </c>
      <c r="C117" s="36" t="s">
        <v>7396</v>
      </c>
      <c r="D117" s="35" t="s">
        <v>7397</v>
      </c>
      <c r="E117" s="36" t="s">
        <v>11490</v>
      </c>
      <c r="F117" s="35" t="s">
        <v>15877</v>
      </c>
      <c r="G117" s="117">
        <v>40</v>
      </c>
      <c r="H117" s="117">
        <v>239.71</v>
      </c>
      <c r="I117" s="117">
        <f t="shared" si="7"/>
        <v>6.2264999999999997</v>
      </c>
      <c r="J117" s="118">
        <v>249.06</v>
      </c>
      <c r="K117" s="58">
        <v>87</v>
      </c>
      <c r="L117" s="119" t="s">
        <v>11479</v>
      </c>
      <c r="M117" s="38" t="s">
        <v>15050</v>
      </c>
    </row>
    <row r="118" spans="1:13" outlineLevel="1" x14ac:dyDescent="0.25">
      <c r="A118" s="47" t="s">
        <v>7399</v>
      </c>
      <c r="B118" s="150">
        <v>107</v>
      </c>
      <c r="C118" s="36" t="s">
        <v>7398</v>
      </c>
      <c r="D118" s="35" t="s">
        <v>7399</v>
      </c>
      <c r="E118" s="36" t="s">
        <v>11490</v>
      </c>
      <c r="F118" s="35" t="s">
        <v>15877</v>
      </c>
      <c r="G118" s="117">
        <v>42</v>
      </c>
      <c r="H118" s="117">
        <v>335.59</v>
      </c>
      <c r="I118" s="117">
        <f t="shared" si="7"/>
        <v>8.3016666666666676</v>
      </c>
      <c r="J118" s="118">
        <v>348.67</v>
      </c>
      <c r="K118" s="58">
        <v>87</v>
      </c>
      <c r="L118" s="119" t="s">
        <v>11479</v>
      </c>
      <c r="M118" s="38" t="s">
        <v>15050</v>
      </c>
    </row>
    <row r="119" spans="1:13" outlineLevel="1" x14ac:dyDescent="0.25">
      <c r="A119" s="47" t="s">
        <v>88</v>
      </c>
      <c r="B119" s="150">
        <v>108</v>
      </c>
      <c r="C119" s="36" t="s">
        <v>87</v>
      </c>
      <c r="D119" s="35" t="s">
        <v>88</v>
      </c>
      <c r="E119" s="36" t="s">
        <v>11810</v>
      </c>
      <c r="F119" s="35" t="s">
        <v>15877</v>
      </c>
      <c r="G119" s="117">
        <v>4</v>
      </c>
      <c r="H119" s="117">
        <v>20</v>
      </c>
      <c r="I119" s="117">
        <f t="shared" si="7"/>
        <v>5.1950000000000003</v>
      </c>
      <c r="J119" s="118">
        <v>20.78</v>
      </c>
      <c r="K119" s="58">
        <v>87</v>
      </c>
      <c r="L119" s="119" t="s">
        <v>11479</v>
      </c>
      <c r="M119" s="38" t="s">
        <v>15050</v>
      </c>
    </row>
    <row r="120" spans="1:13" outlineLevel="1" x14ac:dyDescent="0.25">
      <c r="A120" s="47" t="s">
        <v>11812</v>
      </c>
      <c r="B120" s="150">
        <v>109</v>
      </c>
      <c r="C120" s="36" t="s">
        <v>89</v>
      </c>
      <c r="D120" s="35" t="s">
        <v>11812</v>
      </c>
      <c r="E120" s="36" t="s">
        <v>11810</v>
      </c>
      <c r="F120" s="35" t="s">
        <v>15877</v>
      </c>
      <c r="G120" s="117">
        <v>8</v>
      </c>
      <c r="H120" s="117">
        <v>200</v>
      </c>
      <c r="I120" s="117">
        <f t="shared" si="7"/>
        <v>25.975000000000001</v>
      </c>
      <c r="J120" s="118">
        <v>207.8</v>
      </c>
      <c r="K120" s="58">
        <v>87</v>
      </c>
      <c r="L120" s="119" t="s">
        <v>11479</v>
      </c>
      <c r="M120" s="38" t="s">
        <v>15050</v>
      </c>
    </row>
    <row r="121" spans="1:13" outlineLevel="1" x14ac:dyDescent="0.25">
      <c r="A121" s="47" t="s">
        <v>7401</v>
      </c>
      <c r="B121" s="150">
        <v>110</v>
      </c>
      <c r="C121" s="36" t="s">
        <v>7400</v>
      </c>
      <c r="D121" s="35" t="s">
        <v>7401</v>
      </c>
      <c r="E121" s="36" t="s">
        <v>11490</v>
      </c>
      <c r="F121" s="35" t="s">
        <v>15877</v>
      </c>
      <c r="G121" s="117">
        <v>18</v>
      </c>
      <c r="H121" s="117">
        <v>206.1</v>
      </c>
      <c r="I121" s="117">
        <f t="shared" si="7"/>
        <v>11.896666666666667</v>
      </c>
      <c r="J121" s="118">
        <v>214.14</v>
      </c>
      <c r="K121" s="58">
        <v>87</v>
      </c>
      <c r="L121" s="119" t="s">
        <v>11479</v>
      </c>
      <c r="M121" s="38" t="s">
        <v>15050</v>
      </c>
    </row>
    <row r="122" spans="1:13" outlineLevel="1" x14ac:dyDescent="0.25">
      <c r="A122" s="47" t="s">
        <v>7403</v>
      </c>
      <c r="B122" s="150">
        <v>111</v>
      </c>
      <c r="C122" s="36" t="s">
        <v>7402</v>
      </c>
      <c r="D122" s="35" t="s">
        <v>7403</v>
      </c>
      <c r="E122" s="36" t="s">
        <v>11490</v>
      </c>
      <c r="F122" s="35" t="s">
        <v>15877</v>
      </c>
      <c r="G122" s="117">
        <v>47</v>
      </c>
      <c r="H122" s="117">
        <v>148.05000000000001</v>
      </c>
      <c r="I122" s="117">
        <f t="shared" si="7"/>
        <v>3.2727659574468082</v>
      </c>
      <c r="J122" s="118">
        <v>153.82</v>
      </c>
      <c r="K122" s="58">
        <v>87</v>
      </c>
      <c r="L122" s="119" t="s">
        <v>11479</v>
      </c>
      <c r="M122" s="38" t="s">
        <v>15050</v>
      </c>
    </row>
    <row r="123" spans="1:13" outlineLevel="1" x14ac:dyDescent="0.25">
      <c r="A123" s="47" t="s">
        <v>7405</v>
      </c>
      <c r="B123" s="150">
        <v>112</v>
      </c>
      <c r="C123" s="36" t="s">
        <v>7404</v>
      </c>
      <c r="D123" s="35" t="s">
        <v>7405</v>
      </c>
      <c r="E123" s="36" t="s">
        <v>11490</v>
      </c>
      <c r="F123" s="35" t="s">
        <v>15877</v>
      </c>
      <c r="G123" s="117">
        <v>24</v>
      </c>
      <c r="H123" s="117">
        <v>101.04</v>
      </c>
      <c r="I123" s="117">
        <f t="shared" si="7"/>
        <v>4.3741666666666665</v>
      </c>
      <c r="J123" s="118">
        <v>104.98</v>
      </c>
      <c r="K123" s="58">
        <v>87</v>
      </c>
      <c r="L123" s="119" t="s">
        <v>11479</v>
      </c>
      <c r="M123" s="38" t="s">
        <v>15050</v>
      </c>
    </row>
    <row r="124" spans="1:13" outlineLevel="1" x14ac:dyDescent="0.25">
      <c r="A124" s="47" t="s">
        <v>7407</v>
      </c>
      <c r="B124" s="150">
        <v>113</v>
      </c>
      <c r="C124" s="36" t="s">
        <v>7406</v>
      </c>
      <c r="D124" s="35" t="s">
        <v>7407</v>
      </c>
      <c r="E124" s="36" t="s">
        <v>11490</v>
      </c>
      <c r="F124" s="35" t="s">
        <v>15877</v>
      </c>
      <c r="G124" s="117">
        <v>41</v>
      </c>
      <c r="H124" s="117">
        <v>204.59</v>
      </c>
      <c r="I124" s="117">
        <f t="shared" si="7"/>
        <v>5.1846341463414634</v>
      </c>
      <c r="J124" s="118">
        <v>212.57</v>
      </c>
      <c r="K124" s="58">
        <v>87</v>
      </c>
      <c r="L124" s="119" t="s">
        <v>11479</v>
      </c>
      <c r="M124" s="38" t="s">
        <v>15050</v>
      </c>
    </row>
    <row r="125" spans="1:13" outlineLevel="1" x14ac:dyDescent="0.25">
      <c r="A125" s="47" t="s">
        <v>7409</v>
      </c>
      <c r="B125" s="150">
        <v>114</v>
      </c>
      <c r="C125" s="36" t="s">
        <v>7408</v>
      </c>
      <c r="D125" s="35" t="s">
        <v>7409</v>
      </c>
      <c r="E125" s="36" t="s">
        <v>11490</v>
      </c>
      <c r="F125" s="35" t="s">
        <v>15877</v>
      </c>
      <c r="G125" s="117">
        <v>6</v>
      </c>
      <c r="H125" s="117">
        <v>66</v>
      </c>
      <c r="I125" s="117">
        <f t="shared" si="7"/>
        <v>11.428333333333333</v>
      </c>
      <c r="J125" s="118">
        <v>68.569999999999993</v>
      </c>
      <c r="K125" s="58">
        <v>87</v>
      </c>
      <c r="L125" s="119" t="s">
        <v>11479</v>
      </c>
      <c r="M125" s="38" t="s">
        <v>15050</v>
      </c>
    </row>
    <row r="126" spans="1:13" outlineLevel="1" x14ac:dyDescent="0.25">
      <c r="A126" s="47" t="s">
        <v>11813</v>
      </c>
      <c r="B126" s="150">
        <v>115</v>
      </c>
      <c r="C126" s="36" t="s">
        <v>7410</v>
      </c>
      <c r="D126" s="35" t="s">
        <v>11813</v>
      </c>
      <c r="E126" s="36" t="s">
        <v>11490</v>
      </c>
      <c r="F126" s="35" t="s">
        <v>15877</v>
      </c>
      <c r="G126" s="117">
        <v>200</v>
      </c>
      <c r="H126" s="117">
        <v>1792</v>
      </c>
      <c r="I126" s="117">
        <f t="shared" si="7"/>
        <v>9.3093500000000002</v>
      </c>
      <c r="J126" s="118">
        <v>1861.87</v>
      </c>
      <c r="K126" s="58">
        <v>87</v>
      </c>
      <c r="L126" s="119" t="s">
        <v>11479</v>
      </c>
      <c r="M126" s="38" t="s">
        <v>15050</v>
      </c>
    </row>
    <row r="127" spans="1:13" outlineLevel="1" x14ac:dyDescent="0.25">
      <c r="A127" s="47" t="s">
        <v>7412</v>
      </c>
      <c r="B127" s="150">
        <v>116</v>
      </c>
      <c r="C127" s="36" t="s">
        <v>7411</v>
      </c>
      <c r="D127" s="35" t="s">
        <v>7412</v>
      </c>
      <c r="E127" s="36" t="s">
        <v>11490</v>
      </c>
      <c r="F127" s="35" t="s">
        <v>15877</v>
      </c>
      <c r="G127" s="117">
        <v>20</v>
      </c>
      <c r="H127" s="117">
        <v>199.6</v>
      </c>
      <c r="I127" s="117">
        <f t="shared" si="7"/>
        <v>10.369</v>
      </c>
      <c r="J127" s="118">
        <v>207.38</v>
      </c>
      <c r="K127" s="58">
        <v>87</v>
      </c>
      <c r="L127" s="119" t="s">
        <v>11479</v>
      </c>
      <c r="M127" s="38" t="s">
        <v>15050</v>
      </c>
    </row>
    <row r="128" spans="1:13" outlineLevel="1" x14ac:dyDescent="0.25">
      <c r="A128" s="47" t="s">
        <v>7414</v>
      </c>
      <c r="B128" s="150">
        <v>117</v>
      </c>
      <c r="C128" s="36" t="s">
        <v>7413</v>
      </c>
      <c r="D128" s="35" t="s">
        <v>7414</v>
      </c>
      <c r="E128" s="36" t="s">
        <v>11490</v>
      </c>
      <c r="F128" s="35" t="s">
        <v>15877</v>
      </c>
      <c r="G128" s="117">
        <v>50</v>
      </c>
      <c r="H128" s="117">
        <v>480.5</v>
      </c>
      <c r="I128" s="117">
        <f t="shared" si="7"/>
        <v>9.9846000000000004</v>
      </c>
      <c r="J128" s="118">
        <v>499.23</v>
      </c>
      <c r="K128" s="58">
        <v>87</v>
      </c>
      <c r="L128" s="119" t="s">
        <v>11479</v>
      </c>
      <c r="M128" s="38" t="s">
        <v>15050</v>
      </c>
    </row>
    <row r="129" spans="1:13" outlineLevel="1" x14ac:dyDescent="0.25">
      <c r="A129" s="47" t="s">
        <v>11814</v>
      </c>
      <c r="B129" s="150">
        <v>118</v>
      </c>
      <c r="C129" s="36" t="s">
        <v>7415</v>
      </c>
      <c r="D129" s="35" t="s">
        <v>11814</v>
      </c>
      <c r="E129" s="36" t="s">
        <v>11490</v>
      </c>
      <c r="F129" s="35" t="s">
        <v>15877</v>
      </c>
      <c r="G129" s="117">
        <v>50</v>
      </c>
      <c r="H129" s="117">
        <v>956.5</v>
      </c>
      <c r="I129" s="117">
        <f t="shared" si="7"/>
        <v>19.875799999999998</v>
      </c>
      <c r="J129" s="118">
        <v>993.79</v>
      </c>
      <c r="K129" s="58">
        <v>87</v>
      </c>
      <c r="L129" s="119" t="s">
        <v>11479</v>
      </c>
      <c r="M129" s="38" t="s">
        <v>15050</v>
      </c>
    </row>
    <row r="130" spans="1:13" outlineLevel="1" x14ac:dyDescent="0.25">
      <c r="A130" s="47" t="s">
        <v>11815</v>
      </c>
      <c r="B130" s="150">
        <v>119</v>
      </c>
      <c r="C130" s="36" t="s">
        <v>7417</v>
      </c>
      <c r="D130" s="35" t="s">
        <v>11815</v>
      </c>
      <c r="E130" s="36" t="s">
        <v>11490</v>
      </c>
      <c r="F130" s="35" t="s">
        <v>15877</v>
      </c>
      <c r="G130" s="117">
        <v>5</v>
      </c>
      <c r="H130" s="117">
        <v>6.55</v>
      </c>
      <c r="I130" s="117">
        <f t="shared" si="7"/>
        <v>1.3619999999999999</v>
      </c>
      <c r="J130" s="118">
        <v>6.81</v>
      </c>
      <c r="K130" s="58">
        <v>87</v>
      </c>
      <c r="L130" s="119" t="s">
        <v>11479</v>
      </c>
      <c r="M130" s="38" t="s">
        <v>15050</v>
      </c>
    </row>
    <row r="131" spans="1:13" outlineLevel="1" x14ac:dyDescent="0.25">
      <c r="A131" s="47" t="s">
        <v>7419</v>
      </c>
      <c r="B131" s="150">
        <v>120</v>
      </c>
      <c r="C131" s="36" t="s">
        <v>7418</v>
      </c>
      <c r="D131" s="35" t="s">
        <v>7419</v>
      </c>
      <c r="E131" s="36" t="s">
        <v>11490</v>
      </c>
      <c r="F131" s="35" t="s">
        <v>15877</v>
      </c>
      <c r="G131" s="117">
        <v>4</v>
      </c>
      <c r="H131" s="117">
        <v>22.28</v>
      </c>
      <c r="I131" s="117">
        <f t="shared" si="7"/>
        <v>5.7874999999999996</v>
      </c>
      <c r="J131" s="118">
        <v>23.15</v>
      </c>
      <c r="K131" s="58">
        <v>87</v>
      </c>
      <c r="L131" s="119" t="s">
        <v>11479</v>
      </c>
      <c r="M131" s="38" t="s">
        <v>15050</v>
      </c>
    </row>
    <row r="132" spans="1:13" outlineLevel="1" x14ac:dyDescent="0.25">
      <c r="A132" s="47" t="s">
        <v>7421</v>
      </c>
      <c r="B132" s="150">
        <v>121</v>
      </c>
      <c r="C132" s="36" t="s">
        <v>7420</v>
      </c>
      <c r="D132" s="35" t="s">
        <v>7421</v>
      </c>
      <c r="E132" s="36" t="s">
        <v>11490</v>
      </c>
      <c r="F132" s="35" t="s">
        <v>15877</v>
      </c>
      <c r="G132" s="117">
        <v>23</v>
      </c>
      <c r="H132" s="117">
        <v>201.48</v>
      </c>
      <c r="I132" s="117">
        <f t="shared" si="7"/>
        <v>9.1017391304347832</v>
      </c>
      <c r="J132" s="118">
        <v>209.34</v>
      </c>
      <c r="K132" s="58">
        <v>87</v>
      </c>
      <c r="L132" s="119" t="s">
        <v>11479</v>
      </c>
      <c r="M132" s="38" t="s">
        <v>15050</v>
      </c>
    </row>
    <row r="133" spans="1:13" outlineLevel="1" x14ac:dyDescent="0.25">
      <c r="A133" s="47" t="s">
        <v>7423</v>
      </c>
      <c r="B133" s="150">
        <v>122</v>
      </c>
      <c r="C133" s="36" t="s">
        <v>7422</v>
      </c>
      <c r="D133" s="35" t="s">
        <v>7423</v>
      </c>
      <c r="E133" s="36" t="s">
        <v>11490</v>
      </c>
      <c r="F133" s="35" t="s">
        <v>15877</v>
      </c>
      <c r="G133" s="117">
        <v>417</v>
      </c>
      <c r="H133" s="117">
        <v>3314.78</v>
      </c>
      <c r="I133" s="117">
        <f t="shared" si="7"/>
        <v>8.2590167865707436</v>
      </c>
      <c r="J133" s="118">
        <v>3444.01</v>
      </c>
      <c r="K133" s="58">
        <v>87</v>
      </c>
      <c r="L133" s="119" t="s">
        <v>11479</v>
      </c>
      <c r="M133" s="38" t="s">
        <v>15050</v>
      </c>
    </row>
    <row r="134" spans="1:13" outlineLevel="1" x14ac:dyDescent="0.25">
      <c r="A134" s="47" t="s">
        <v>11816</v>
      </c>
      <c r="B134" s="150">
        <v>123</v>
      </c>
      <c r="C134" s="36" t="s">
        <v>7424</v>
      </c>
      <c r="D134" s="35" t="s">
        <v>11816</v>
      </c>
      <c r="E134" s="36" t="s">
        <v>11490</v>
      </c>
      <c r="F134" s="35" t="s">
        <v>15877</v>
      </c>
      <c r="G134" s="117">
        <v>28</v>
      </c>
      <c r="H134" s="117">
        <v>298.48</v>
      </c>
      <c r="I134" s="117">
        <f t="shared" si="7"/>
        <v>11.075714285714286</v>
      </c>
      <c r="J134" s="118">
        <v>310.12</v>
      </c>
      <c r="K134" s="58">
        <v>87</v>
      </c>
      <c r="L134" s="119" t="s">
        <v>11479</v>
      </c>
      <c r="M134" s="38" t="s">
        <v>15050</v>
      </c>
    </row>
    <row r="135" spans="1:13" outlineLevel="1" x14ac:dyDescent="0.25">
      <c r="A135" s="47" t="s">
        <v>7426</v>
      </c>
      <c r="B135" s="150">
        <v>124</v>
      </c>
      <c r="C135" s="36" t="s">
        <v>7425</v>
      </c>
      <c r="D135" s="35" t="s">
        <v>7426</v>
      </c>
      <c r="E135" s="36" t="s">
        <v>11490</v>
      </c>
      <c r="F135" s="35" t="s">
        <v>15877</v>
      </c>
      <c r="G135" s="117">
        <v>30</v>
      </c>
      <c r="H135" s="117">
        <v>806.4</v>
      </c>
      <c r="I135" s="117">
        <f t="shared" si="7"/>
        <v>27.928000000000001</v>
      </c>
      <c r="J135" s="118">
        <v>837.84</v>
      </c>
      <c r="K135" s="58">
        <v>87</v>
      </c>
      <c r="L135" s="119" t="s">
        <v>11479</v>
      </c>
      <c r="M135" s="38" t="s">
        <v>15050</v>
      </c>
    </row>
    <row r="136" spans="1:13" outlineLevel="1" x14ac:dyDescent="0.25">
      <c r="A136" s="47" t="s">
        <v>7428</v>
      </c>
      <c r="B136" s="150">
        <v>125</v>
      </c>
      <c r="C136" s="36" t="s">
        <v>7427</v>
      </c>
      <c r="D136" s="35" t="s">
        <v>7428</v>
      </c>
      <c r="E136" s="36" t="s">
        <v>11490</v>
      </c>
      <c r="F136" s="35" t="s">
        <v>15877</v>
      </c>
      <c r="G136" s="117">
        <v>72</v>
      </c>
      <c r="H136" s="117">
        <v>1085.76</v>
      </c>
      <c r="I136" s="117">
        <f t="shared" si="7"/>
        <v>15.667916666666665</v>
      </c>
      <c r="J136" s="118">
        <v>1128.0899999999999</v>
      </c>
      <c r="K136" s="58">
        <v>87</v>
      </c>
      <c r="L136" s="119" t="s">
        <v>11479</v>
      </c>
      <c r="M136" s="38" t="s">
        <v>15050</v>
      </c>
    </row>
    <row r="137" spans="1:13" outlineLevel="1" x14ac:dyDescent="0.25">
      <c r="A137" s="47" t="s">
        <v>7430</v>
      </c>
      <c r="B137" s="150">
        <v>126</v>
      </c>
      <c r="C137" s="36" t="s">
        <v>7429</v>
      </c>
      <c r="D137" s="35" t="s">
        <v>7430</v>
      </c>
      <c r="E137" s="36" t="s">
        <v>11490</v>
      </c>
      <c r="F137" s="35" t="s">
        <v>15877</v>
      </c>
      <c r="G137" s="117">
        <v>50</v>
      </c>
      <c r="H137" s="117">
        <v>851</v>
      </c>
      <c r="I137" s="117">
        <f t="shared" si="7"/>
        <v>17.683599999999998</v>
      </c>
      <c r="J137" s="118">
        <v>884.18</v>
      </c>
      <c r="K137" s="58">
        <v>87</v>
      </c>
      <c r="L137" s="119" t="s">
        <v>11479</v>
      </c>
      <c r="M137" s="38" t="s">
        <v>15050</v>
      </c>
    </row>
    <row r="138" spans="1:13" outlineLevel="1" x14ac:dyDescent="0.25">
      <c r="A138" s="47" t="s">
        <v>7432</v>
      </c>
      <c r="B138" s="150">
        <v>127</v>
      </c>
      <c r="C138" s="36" t="s">
        <v>7431</v>
      </c>
      <c r="D138" s="35" t="s">
        <v>7432</v>
      </c>
      <c r="E138" s="36" t="s">
        <v>11490</v>
      </c>
      <c r="F138" s="35" t="s">
        <v>15877</v>
      </c>
      <c r="G138" s="117">
        <v>16</v>
      </c>
      <c r="H138" s="117">
        <v>392</v>
      </c>
      <c r="I138" s="117">
        <f t="shared" si="7"/>
        <v>25.454999999999998</v>
      </c>
      <c r="J138" s="118">
        <v>407.28</v>
      </c>
      <c r="K138" s="58">
        <v>87</v>
      </c>
      <c r="L138" s="119" t="s">
        <v>11479</v>
      </c>
      <c r="M138" s="38" t="s">
        <v>15050</v>
      </c>
    </row>
    <row r="139" spans="1:13" outlineLevel="1" x14ac:dyDescent="0.25">
      <c r="A139" s="47" t="s">
        <v>7434</v>
      </c>
      <c r="B139" s="150">
        <v>128</v>
      </c>
      <c r="C139" s="36" t="s">
        <v>7433</v>
      </c>
      <c r="D139" s="35" t="s">
        <v>7434</v>
      </c>
      <c r="E139" s="36" t="s">
        <v>11490</v>
      </c>
      <c r="F139" s="35" t="s">
        <v>15877</v>
      </c>
      <c r="G139" s="117">
        <v>20</v>
      </c>
      <c r="H139" s="117">
        <v>495.68</v>
      </c>
      <c r="I139" s="117">
        <f t="shared" si="7"/>
        <v>25.750499999999999</v>
      </c>
      <c r="J139" s="118">
        <v>515.01</v>
      </c>
      <c r="K139" s="58">
        <v>87</v>
      </c>
      <c r="L139" s="119" t="s">
        <v>11479</v>
      </c>
      <c r="M139" s="38" t="s">
        <v>15050</v>
      </c>
    </row>
    <row r="140" spans="1:13" outlineLevel="1" x14ac:dyDescent="0.25">
      <c r="A140" s="47" t="s">
        <v>7436</v>
      </c>
      <c r="B140" s="150">
        <v>129</v>
      </c>
      <c r="C140" s="36" t="s">
        <v>7435</v>
      </c>
      <c r="D140" s="35" t="s">
        <v>7436</v>
      </c>
      <c r="E140" s="36" t="s">
        <v>11490</v>
      </c>
      <c r="F140" s="35" t="s">
        <v>15877</v>
      </c>
      <c r="G140" s="117">
        <v>20</v>
      </c>
      <c r="H140" s="117">
        <v>887</v>
      </c>
      <c r="I140" s="117">
        <f t="shared" si="7"/>
        <v>46.079000000000001</v>
      </c>
      <c r="J140" s="118">
        <v>921.58</v>
      </c>
      <c r="K140" s="58">
        <v>87</v>
      </c>
      <c r="L140" s="119" t="s">
        <v>11479</v>
      </c>
      <c r="M140" s="38" t="s">
        <v>15050</v>
      </c>
    </row>
    <row r="141" spans="1:13" outlineLevel="1" x14ac:dyDescent="0.25">
      <c r="A141" s="47" t="s">
        <v>7438</v>
      </c>
      <c r="B141" s="150">
        <v>130</v>
      </c>
      <c r="C141" s="36" t="s">
        <v>7437</v>
      </c>
      <c r="D141" s="35" t="s">
        <v>7438</v>
      </c>
      <c r="E141" s="36" t="s">
        <v>11490</v>
      </c>
      <c r="F141" s="35" t="s">
        <v>15877</v>
      </c>
      <c r="G141" s="117">
        <v>2</v>
      </c>
      <c r="H141" s="117">
        <v>137.78</v>
      </c>
      <c r="I141" s="117">
        <f t="shared" si="7"/>
        <v>71.575000000000003</v>
      </c>
      <c r="J141" s="118">
        <v>143.15</v>
      </c>
      <c r="K141" s="58">
        <v>87</v>
      </c>
      <c r="L141" s="119" t="s">
        <v>11479</v>
      </c>
      <c r="M141" s="38" t="s">
        <v>15050</v>
      </c>
    </row>
    <row r="142" spans="1:13" outlineLevel="1" x14ac:dyDescent="0.25">
      <c r="A142" s="47" t="s">
        <v>7440</v>
      </c>
      <c r="B142" s="150">
        <v>131</v>
      </c>
      <c r="C142" s="36" t="s">
        <v>7439</v>
      </c>
      <c r="D142" s="35" t="s">
        <v>7440</v>
      </c>
      <c r="E142" s="36" t="s">
        <v>11490</v>
      </c>
      <c r="F142" s="35" t="s">
        <v>15877</v>
      </c>
      <c r="G142" s="117">
        <v>17</v>
      </c>
      <c r="H142" s="117">
        <v>430.1</v>
      </c>
      <c r="I142" s="117">
        <f t="shared" si="7"/>
        <v>26.286470588235293</v>
      </c>
      <c r="J142" s="118">
        <v>446.87</v>
      </c>
      <c r="K142" s="58">
        <v>87</v>
      </c>
      <c r="L142" s="119" t="s">
        <v>11479</v>
      </c>
      <c r="M142" s="38" t="s">
        <v>15050</v>
      </c>
    </row>
    <row r="143" spans="1:13" outlineLevel="1" x14ac:dyDescent="0.25">
      <c r="A143" s="47" t="s">
        <v>11817</v>
      </c>
      <c r="B143" s="150">
        <v>132</v>
      </c>
      <c r="C143" s="36" t="s">
        <v>7441</v>
      </c>
      <c r="D143" s="35" t="s">
        <v>11817</v>
      </c>
      <c r="E143" s="36" t="s">
        <v>11490</v>
      </c>
      <c r="F143" s="35" t="s">
        <v>15877</v>
      </c>
      <c r="G143" s="117">
        <v>9</v>
      </c>
      <c r="H143" s="117">
        <v>154.35</v>
      </c>
      <c r="I143" s="117">
        <f t="shared" ref="I143:I174" si="8">J143/G143</f>
        <v>17.818888888888889</v>
      </c>
      <c r="J143" s="118">
        <v>160.37</v>
      </c>
      <c r="K143" s="58">
        <v>87</v>
      </c>
      <c r="L143" s="119" t="s">
        <v>11479</v>
      </c>
      <c r="M143" s="38" t="s">
        <v>15050</v>
      </c>
    </row>
    <row r="144" spans="1:13" outlineLevel="1" x14ac:dyDescent="0.25">
      <c r="A144" s="47" t="s">
        <v>11818</v>
      </c>
      <c r="B144" s="150">
        <v>133</v>
      </c>
      <c r="C144" s="36" t="s">
        <v>7443</v>
      </c>
      <c r="D144" s="35" t="s">
        <v>11818</v>
      </c>
      <c r="E144" s="36" t="s">
        <v>11490</v>
      </c>
      <c r="F144" s="35" t="s">
        <v>15877</v>
      </c>
      <c r="G144" s="117">
        <v>2</v>
      </c>
      <c r="H144" s="117">
        <v>55.6</v>
      </c>
      <c r="I144" s="117">
        <f t="shared" si="8"/>
        <v>28.885000000000002</v>
      </c>
      <c r="J144" s="118">
        <v>57.77</v>
      </c>
      <c r="K144" s="58">
        <v>87</v>
      </c>
      <c r="L144" s="119" t="s">
        <v>11479</v>
      </c>
      <c r="M144" s="38" t="s">
        <v>15050</v>
      </c>
    </row>
    <row r="145" spans="1:13" outlineLevel="1" x14ac:dyDescent="0.25">
      <c r="A145" s="47" t="s">
        <v>7445</v>
      </c>
      <c r="B145" s="150">
        <v>134</v>
      </c>
      <c r="C145" s="36" t="s">
        <v>7444</v>
      </c>
      <c r="D145" s="35" t="s">
        <v>7445</v>
      </c>
      <c r="E145" s="36" t="s">
        <v>11490</v>
      </c>
      <c r="F145" s="35" t="s">
        <v>15877</v>
      </c>
      <c r="G145" s="117">
        <v>13</v>
      </c>
      <c r="H145" s="117">
        <v>471.12</v>
      </c>
      <c r="I145" s="117">
        <f t="shared" si="8"/>
        <v>37.653076923076924</v>
      </c>
      <c r="J145" s="118">
        <v>489.49</v>
      </c>
      <c r="K145" s="58">
        <v>87</v>
      </c>
      <c r="L145" s="119" t="s">
        <v>11479</v>
      </c>
      <c r="M145" s="38" t="s">
        <v>15050</v>
      </c>
    </row>
    <row r="146" spans="1:13" outlineLevel="1" x14ac:dyDescent="0.25">
      <c r="A146" s="47" t="s">
        <v>7447</v>
      </c>
      <c r="B146" s="150">
        <v>135</v>
      </c>
      <c r="C146" s="36" t="s">
        <v>7446</v>
      </c>
      <c r="D146" s="35" t="s">
        <v>7447</v>
      </c>
      <c r="E146" s="36" t="s">
        <v>11490</v>
      </c>
      <c r="F146" s="35" t="s">
        <v>15877</v>
      </c>
      <c r="G146" s="117">
        <v>30</v>
      </c>
      <c r="H146" s="117">
        <v>1003.2</v>
      </c>
      <c r="I146" s="117">
        <f t="shared" si="8"/>
        <v>34.743666666666662</v>
      </c>
      <c r="J146" s="118">
        <v>1042.31</v>
      </c>
      <c r="K146" s="58">
        <v>87</v>
      </c>
      <c r="L146" s="119" t="s">
        <v>11479</v>
      </c>
      <c r="M146" s="38" t="s">
        <v>15050</v>
      </c>
    </row>
    <row r="147" spans="1:13" outlineLevel="1" x14ac:dyDescent="0.25">
      <c r="A147" s="47" t="s">
        <v>7449</v>
      </c>
      <c r="B147" s="150">
        <v>136</v>
      </c>
      <c r="C147" s="36" t="s">
        <v>7448</v>
      </c>
      <c r="D147" s="35" t="s">
        <v>7449</v>
      </c>
      <c r="E147" s="36" t="s">
        <v>11490</v>
      </c>
      <c r="F147" s="35" t="s">
        <v>15877</v>
      </c>
      <c r="G147" s="117">
        <v>134</v>
      </c>
      <c r="H147" s="117">
        <v>104.52</v>
      </c>
      <c r="I147" s="117">
        <f t="shared" si="8"/>
        <v>0.81037313432835822</v>
      </c>
      <c r="J147" s="118">
        <v>108.59</v>
      </c>
      <c r="K147" s="58">
        <v>87</v>
      </c>
      <c r="L147" s="119" t="s">
        <v>11479</v>
      </c>
      <c r="M147" s="38" t="s">
        <v>15050</v>
      </c>
    </row>
    <row r="148" spans="1:13" outlineLevel="1" x14ac:dyDescent="0.25">
      <c r="A148" s="47" t="s">
        <v>7451</v>
      </c>
      <c r="B148" s="150">
        <v>137</v>
      </c>
      <c r="C148" s="36" t="s">
        <v>7450</v>
      </c>
      <c r="D148" s="35" t="s">
        <v>7451</v>
      </c>
      <c r="E148" s="36" t="s">
        <v>11490</v>
      </c>
      <c r="F148" s="35" t="s">
        <v>15877</v>
      </c>
      <c r="G148" s="117">
        <v>282</v>
      </c>
      <c r="H148" s="117">
        <v>303.56</v>
      </c>
      <c r="I148" s="117">
        <f t="shared" si="8"/>
        <v>1.1184397163120567</v>
      </c>
      <c r="J148" s="118">
        <v>315.39999999999998</v>
      </c>
      <c r="K148" s="58">
        <v>87</v>
      </c>
      <c r="L148" s="119" t="s">
        <v>11479</v>
      </c>
      <c r="M148" s="38" t="s">
        <v>15050</v>
      </c>
    </row>
    <row r="149" spans="1:13" outlineLevel="1" x14ac:dyDescent="0.25">
      <c r="A149" s="47" t="s">
        <v>7453</v>
      </c>
      <c r="B149" s="150">
        <v>138</v>
      </c>
      <c r="C149" s="36" t="s">
        <v>7452</v>
      </c>
      <c r="D149" s="35" t="s">
        <v>7453</v>
      </c>
      <c r="E149" s="36" t="s">
        <v>11490</v>
      </c>
      <c r="F149" s="35" t="s">
        <v>15877</v>
      </c>
      <c r="G149" s="117">
        <v>100</v>
      </c>
      <c r="H149" s="117">
        <v>88</v>
      </c>
      <c r="I149" s="117">
        <f t="shared" si="8"/>
        <v>0.91430000000000011</v>
      </c>
      <c r="J149" s="118">
        <v>91.43</v>
      </c>
      <c r="K149" s="58">
        <v>87</v>
      </c>
      <c r="L149" s="119" t="s">
        <v>11479</v>
      </c>
      <c r="M149" s="38" t="s">
        <v>15050</v>
      </c>
    </row>
    <row r="150" spans="1:13" outlineLevel="1" x14ac:dyDescent="0.25">
      <c r="A150" s="47" t="s">
        <v>7442</v>
      </c>
      <c r="B150" s="150">
        <v>139</v>
      </c>
      <c r="C150" s="36" t="s">
        <v>7454</v>
      </c>
      <c r="D150" s="35" t="s">
        <v>7442</v>
      </c>
      <c r="E150" s="36" t="s">
        <v>11490</v>
      </c>
      <c r="F150" s="35" t="s">
        <v>15877</v>
      </c>
      <c r="G150" s="117">
        <v>43</v>
      </c>
      <c r="H150" s="117">
        <v>61.49</v>
      </c>
      <c r="I150" s="117">
        <f t="shared" si="8"/>
        <v>1.4858139534883721</v>
      </c>
      <c r="J150" s="118">
        <v>63.89</v>
      </c>
      <c r="K150" s="58">
        <v>87</v>
      </c>
      <c r="L150" s="119" t="s">
        <v>11479</v>
      </c>
      <c r="M150" s="38" t="s">
        <v>15050</v>
      </c>
    </row>
    <row r="151" spans="1:13" outlineLevel="1" x14ac:dyDescent="0.25">
      <c r="A151" s="47" t="s">
        <v>11819</v>
      </c>
      <c r="B151" s="150">
        <v>140</v>
      </c>
      <c r="C151" s="36" t="s">
        <v>90</v>
      </c>
      <c r="D151" s="35" t="s">
        <v>11819</v>
      </c>
      <c r="E151" s="36" t="s">
        <v>11810</v>
      </c>
      <c r="F151" s="35" t="s">
        <v>15877</v>
      </c>
      <c r="G151" s="117">
        <v>24</v>
      </c>
      <c r="H151" s="117">
        <v>72</v>
      </c>
      <c r="I151" s="117">
        <f t="shared" si="8"/>
        <v>3.1170833333333334</v>
      </c>
      <c r="J151" s="118">
        <v>74.81</v>
      </c>
      <c r="K151" s="58">
        <v>87</v>
      </c>
      <c r="L151" s="119" t="s">
        <v>11479</v>
      </c>
      <c r="M151" s="38" t="s">
        <v>15050</v>
      </c>
    </row>
    <row r="152" spans="1:13" outlineLevel="1" x14ac:dyDescent="0.25">
      <c r="A152" s="47" t="s">
        <v>7456</v>
      </c>
      <c r="B152" s="150">
        <v>141</v>
      </c>
      <c r="C152" s="36" t="s">
        <v>7455</v>
      </c>
      <c r="D152" s="35" t="s">
        <v>7456</v>
      </c>
      <c r="E152" s="36" t="s">
        <v>11490</v>
      </c>
      <c r="F152" s="35" t="s">
        <v>15877</v>
      </c>
      <c r="G152" s="117">
        <v>119</v>
      </c>
      <c r="H152" s="117">
        <v>80.92</v>
      </c>
      <c r="I152" s="117">
        <f t="shared" si="8"/>
        <v>0.70647058823529407</v>
      </c>
      <c r="J152" s="118">
        <v>84.07</v>
      </c>
      <c r="K152" s="58">
        <v>87</v>
      </c>
      <c r="L152" s="119" t="s">
        <v>11479</v>
      </c>
      <c r="M152" s="38" t="s">
        <v>15050</v>
      </c>
    </row>
    <row r="153" spans="1:13" outlineLevel="1" x14ac:dyDescent="0.25">
      <c r="A153" s="47" t="s">
        <v>7458</v>
      </c>
      <c r="B153" s="150">
        <v>142</v>
      </c>
      <c r="C153" s="36" t="s">
        <v>7457</v>
      </c>
      <c r="D153" s="35" t="s">
        <v>7458</v>
      </c>
      <c r="E153" s="36" t="s">
        <v>11490</v>
      </c>
      <c r="F153" s="35" t="s">
        <v>15877</v>
      </c>
      <c r="G153" s="117">
        <v>436</v>
      </c>
      <c r="H153" s="117">
        <v>399.76</v>
      </c>
      <c r="I153" s="117">
        <f t="shared" si="8"/>
        <v>0.95263761467889918</v>
      </c>
      <c r="J153" s="118">
        <v>415.35</v>
      </c>
      <c r="K153" s="58">
        <v>87</v>
      </c>
      <c r="L153" s="119" t="s">
        <v>11479</v>
      </c>
      <c r="M153" s="38" t="s">
        <v>15050</v>
      </c>
    </row>
    <row r="154" spans="1:13" outlineLevel="1" x14ac:dyDescent="0.25">
      <c r="A154" s="47" t="s">
        <v>7460</v>
      </c>
      <c r="B154" s="150">
        <v>143</v>
      </c>
      <c r="C154" s="36" t="s">
        <v>7459</v>
      </c>
      <c r="D154" s="35" t="s">
        <v>7460</v>
      </c>
      <c r="E154" s="36" t="s">
        <v>11490</v>
      </c>
      <c r="F154" s="35" t="s">
        <v>15877</v>
      </c>
      <c r="G154" s="117">
        <v>32</v>
      </c>
      <c r="H154" s="117">
        <v>64.2</v>
      </c>
      <c r="I154" s="117">
        <f t="shared" si="8"/>
        <v>2.0843750000000001</v>
      </c>
      <c r="J154" s="118">
        <v>66.7</v>
      </c>
      <c r="K154" s="58">
        <v>87</v>
      </c>
      <c r="L154" s="119" t="s">
        <v>11479</v>
      </c>
      <c r="M154" s="38" t="s">
        <v>15050</v>
      </c>
    </row>
    <row r="155" spans="1:13" outlineLevel="1" x14ac:dyDescent="0.25">
      <c r="A155" s="47" t="s">
        <v>7462</v>
      </c>
      <c r="B155" s="150">
        <v>144</v>
      </c>
      <c r="C155" s="36" t="s">
        <v>7461</v>
      </c>
      <c r="D155" s="35" t="s">
        <v>7462</v>
      </c>
      <c r="E155" s="36" t="s">
        <v>11490</v>
      </c>
      <c r="F155" s="35" t="s">
        <v>15877</v>
      </c>
      <c r="G155" s="117">
        <v>252</v>
      </c>
      <c r="H155" s="117">
        <v>304.52</v>
      </c>
      <c r="I155" s="117">
        <f t="shared" si="8"/>
        <v>1.2555158730158729</v>
      </c>
      <c r="J155" s="118">
        <v>316.39</v>
      </c>
      <c r="K155" s="58">
        <v>87</v>
      </c>
      <c r="L155" s="119" t="s">
        <v>11479</v>
      </c>
      <c r="M155" s="38" t="s">
        <v>15050</v>
      </c>
    </row>
    <row r="156" spans="1:13" outlineLevel="1" x14ac:dyDescent="0.25">
      <c r="A156" s="47" t="s">
        <v>7464</v>
      </c>
      <c r="B156" s="150">
        <v>145</v>
      </c>
      <c r="C156" s="36" t="s">
        <v>7463</v>
      </c>
      <c r="D156" s="35" t="s">
        <v>7464</v>
      </c>
      <c r="E156" s="36" t="s">
        <v>11490</v>
      </c>
      <c r="F156" s="35" t="s">
        <v>15877</v>
      </c>
      <c r="G156" s="117">
        <v>115</v>
      </c>
      <c r="H156" s="117">
        <v>114.37</v>
      </c>
      <c r="I156" s="117">
        <f t="shared" si="8"/>
        <v>1.033304347826087</v>
      </c>
      <c r="J156" s="118">
        <v>118.83</v>
      </c>
      <c r="K156" s="58">
        <v>87</v>
      </c>
      <c r="L156" s="119" t="s">
        <v>11479</v>
      </c>
      <c r="M156" s="38" t="s">
        <v>15050</v>
      </c>
    </row>
    <row r="157" spans="1:13" outlineLevel="1" x14ac:dyDescent="0.25">
      <c r="A157" s="47" t="s">
        <v>7466</v>
      </c>
      <c r="B157" s="150">
        <v>146</v>
      </c>
      <c r="C157" s="36" t="s">
        <v>7465</v>
      </c>
      <c r="D157" s="35" t="s">
        <v>7466</v>
      </c>
      <c r="E157" s="36" t="s">
        <v>11490</v>
      </c>
      <c r="F157" s="35" t="s">
        <v>15877</v>
      </c>
      <c r="G157" s="117">
        <v>199</v>
      </c>
      <c r="H157" s="117">
        <v>179.8</v>
      </c>
      <c r="I157" s="117">
        <f t="shared" si="8"/>
        <v>0.93874371859296479</v>
      </c>
      <c r="J157" s="118">
        <v>186.81</v>
      </c>
      <c r="K157" s="58">
        <v>87</v>
      </c>
      <c r="L157" s="119" t="s">
        <v>11479</v>
      </c>
      <c r="M157" s="38" t="s">
        <v>15050</v>
      </c>
    </row>
    <row r="158" spans="1:13" outlineLevel="1" x14ac:dyDescent="0.25">
      <c r="A158" s="47" t="s">
        <v>7468</v>
      </c>
      <c r="B158" s="150">
        <v>147</v>
      </c>
      <c r="C158" s="36" t="s">
        <v>7467</v>
      </c>
      <c r="D158" s="35" t="s">
        <v>7468</v>
      </c>
      <c r="E158" s="36" t="s">
        <v>11490</v>
      </c>
      <c r="F158" s="35" t="s">
        <v>15877</v>
      </c>
      <c r="G158" s="117">
        <v>204</v>
      </c>
      <c r="H158" s="117">
        <v>412.08</v>
      </c>
      <c r="I158" s="117">
        <f t="shared" si="8"/>
        <v>2.0987745098039214</v>
      </c>
      <c r="J158" s="118">
        <v>428.15</v>
      </c>
      <c r="K158" s="58">
        <v>87</v>
      </c>
      <c r="L158" s="119" t="s">
        <v>11479</v>
      </c>
      <c r="M158" s="38" t="s">
        <v>15050</v>
      </c>
    </row>
    <row r="159" spans="1:13" outlineLevel="1" x14ac:dyDescent="0.25">
      <c r="A159" s="47" t="s">
        <v>7470</v>
      </c>
      <c r="B159" s="150">
        <v>148</v>
      </c>
      <c r="C159" s="36" t="s">
        <v>7469</v>
      </c>
      <c r="D159" s="35" t="s">
        <v>7470</v>
      </c>
      <c r="E159" s="36" t="s">
        <v>11490</v>
      </c>
      <c r="F159" s="35" t="s">
        <v>15877</v>
      </c>
      <c r="G159" s="117">
        <v>37</v>
      </c>
      <c r="H159" s="117">
        <v>62.53</v>
      </c>
      <c r="I159" s="117">
        <f t="shared" si="8"/>
        <v>1.7559459459459459</v>
      </c>
      <c r="J159" s="118">
        <v>64.97</v>
      </c>
      <c r="K159" s="58">
        <v>87</v>
      </c>
      <c r="L159" s="119" t="s">
        <v>11479</v>
      </c>
      <c r="M159" s="38" t="s">
        <v>15050</v>
      </c>
    </row>
    <row r="160" spans="1:13" ht="25.5" outlineLevel="1" x14ac:dyDescent="0.25">
      <c r="A160" s="47" t="s">
        <v>7416</v>
      </c>
      <c r="B160" s="150">
        <v>149</v>
      </c>
      <c r="C160" s="36" t="s">
        <v>7471</v>
      </c>
      <c r="D160" s="35" t="s">
        <v>7416</v>
      </c>
      <c r="E160" s="36" t="s">
        <v>11490</v>
      </c>
      <c r="F160" s="35" t="s">
        <v>15877</v>
      </c>
      <c r="G160" s="117">
        <v>3</v>
      </c>
      <c r="H160" s="117">
        <v>38.76</v>
      </c>
      <c r="I160" s="117">
        <f t="shared" si="8"/>
        <v>13.423333333333334</v>
      </c>
      <c r="J160" s="118">
        <v>40.270000000000003</v>
      </c>
      <c r="K160" s="58">
        <v>87</v>
      </c>
      <c r="L160" s="119" t="s">
        <v>11479</v>
      </c>
      <c r="M160" s="38" t="s">
        <v>15050</v>
      </c>
    </row>
    <row r="161" spans="1:13" outlineLevel="1" x14ac:dyDescent="0.25">
      <c r="A161" s="47" t="s">
        <v>11820</v>
      </c>
      <c r="B161" s="150">
        <v>150</v>
      </c>
      <c r="C161" s="36" t="s">
        <v>7472</v>
      </c>
      <c r="D161" s="35" t="s">
        <v>11820</v>
      </c>
      <c r="E161" s="36" t="s">
        <v>11490</v>
      </c>
      <c r="F161" s="35" t="s">
        <v>15877</v>
      </c>
      <c r="G161" s="117">
        <v>112</v>
      </c>
      <c r="H161" s="117">
        <v>375.2</v>
      </c>
      <c r="I161" s="117">
        <f t="shared" si="8"/>
        <v>3.4806249999999999</v>
      </c>
      <c r="J161" s="118">
        <v>389.83</v>
      </c>
      <c r="K161" s="58">
        <v>87</v>
      </c>
      <c r="L161" s="119" t="s">
        <v>11479</v>
      </c>
      <c r="M161" s="38" t="s">
        <v>15050</v>
      </c>
    </row>
    <row r="162" spans="1:13" outlineLevel="1" x14ac:dyDescent="0.25">
      <c r="A162" s="47" t="s">
        <v>7474</v>
      </c>
      <c r="B162" s="150">
        <v>151</v>
      </c>
      <c r="C162" s="36" t="s">
        <v>7473</v>
      </c>
      <c r="D162" s="35" t="s">
        <v>7474</v>
      </c>
      <c r="E162" s="36" t="s">
        <v>11490</v>
      </c>
      <c r="F162" s="35" t="s">
        <v>15877</v>
      </c>
      <c r="G162" s="117">
        <v>208</v>
      </c>
      <c r="H162" s="117">
        <v>700.96</v>
      </c>
      <c r="I162" s="117">
        <f t="shared" si="8"/>
        <v>3.5013942307692307</v>
      </c>
      <c r="J162" s="118">
        <v>728.29</v>
      </c>
      <c r="K162" s="58">
        <v>87</v>
      </c>
      <c r="L162" s="119" t="s">
        <v>11479</v>
      </c>
      <c r="M162" s="38" t="s">
        <v>15050</v>
      </c>
    </row>
    <row r="163" spans="1:13" outlineLevel="1" x14ac:dyDescent="0.25">
      <c r="A163" s="47" t="s">
        <v>7476</v>
      </c>
      <c r="B163" s="150">
        <v>152</v>
      </c>
      <c r="C163" s="36" t="s">
        <v>7475</v>
      </c>
      <c r="D163" s="35" t="s">
        <v>7476</v>
      </c>
      <c r="E163" s="36" t="s">
        <v>11490</v>
      </c>
      <c r="F163" s="35" t="s">
        <v>15877</v>
      </c>
      <c r="G163" s="117">
        <v>66</v>
      </c>
      <c r="H163" s="117">
        <v>69.64</v>
      </c>
      <c r="I163" s="117">
        <f t="shared" si="8"/>
        <v>1.0963636363636364</v>
      </c>
      <c r="J163" s="118">
        <v>72.36</v>
      </c>
      <c r="K163" s="58">
        <v>87</v>
      </c>
      <c r="L163" s="119" t="s">
        <v>11479</v>
      </c>
      <c r="M163" s="38" t="s">
        <v>15050</v>
      </c>
    </row>
    <row r="164" spans="1:13" outlineLevel="1" x14ac:dyDescent="0.25">
      <c r="A164" s="47" t="s">
        <v>7478</v>
      </c>
      <c r="B164" s="150">
        <v>153</v>
      </c>
      <c r="C164" s="36" t="s">
        <v>7477</v>
      </c>
      <c r="D164" s="35" t="s">
        <v>7478</v>
      </c>
      <c r="E164" s="36" t="s">
        <v>11490</v>
      </c>
      <c r="F164" s="35" t="s">
        <v>15877</v>
      </c>
      <c r="G164" s="117">
        <v>100</v>
      </c>
      <c r="H164" s="117">
        <v>288</v>
      </c>
      <c r="I164" s="117">
        <f t="shared" si="8"/>
        <v>2.9923000000000002</v>
      </c>
      <c r="J164" s="118">
        <v>299.23</v>
      </c>
      <c r="K164" s="58">
        <v>87</v>
      </c>
      <c r="L164" s="119" t="s">
        <v>11479</v>
      </c>
      <c r="M164" s="38" t="s">
        <v>15050</v>
      </c>
    </row>
    <row r="165" spans="1:13" outlineLevel="1" x14ac:dyDescent="0.25">
      <c r="A165" s="47" t="s">
        <v>7480</v>
      </c>
      <c r="B165" s="150">
        <v>154</v>
      </c>
      <c r="C165" s="36" t="s">
        <v>7479</v>
      </c>
      <c r="D165" s="35" t="s">
        <v>7480</v>
      </c>
      <c r="E165" s="36" t="s">
        <v>11490</v>
      </c>
      <c r="F165" s="35" t="s">
        <v>15877</v>
      </c>
      <c r="G165" s="117">
        <v>250</v>
      </c>
      <c r="H165" s="117">
        <v>920</v>
      </c>
      <c r="I165" s="117">
        <f t="shared" si="8"/>
        <v>3.82348</v>
      </c>
      <c r="J165" s="118">
        <v>955.87</v>
      </c>
      <c r="K165" s="58">
        <v>87</v>
      </c>
      <c r="L165" s="119" t="s">
        <v>11479</v>
      </c>
      <c r="M165" s="38" t="s">
        <v>15050</v>
      </c>
    </row>
    <row r="166" spans="1:13" outlineLevel="1" x14ac:dyDescent="0.25">
      <c r="A166" s="47" t="s">
        <v>11821</v>
      </c>
      <c r="B166" s="150">
        <v>155</v>
      </c>
      <c r="C166" s="36" t="s">
        <v>7481</v>
      </c>
      <c r="D166" s="35" t="s">
        <v>11821</v>
      </c>
      <c r="E166" s="36" t="s">
        <v>11490</v>
      </c>
      <c r="F166" s="35" t="s">
        <v>15877</v>
      </c>
      <c r="G166" s="117">
        <v>94</v>
      </c>
      <c r="H166" s="117">
        <v>714.4</v>
      </c>
      <c r="I166" s="117">
        <f t="shared" si="8"/>
        <v>7.8962765957446805</v>
      </c>
      <c r="J166" s="118">
        <v>742.25</v>
      </c>
      <c r="K166" s="58">
        <v>87</v>
      </c>
      <c r="L166" s="119" t="s">
        <v>11479</v>
      </c>
      <c r="M166" s="38" t="s">
        <v>15050</v>
      </c>
    </row>
    <row r="167" spans="1:13" ht="38.25" outlineLevel="1" x14ac:dyDescent="0.25">
      <c r="A167" s="47" t="s">
        <v>91</v>
      </c>
      <c r="B167" s="150">
        <v>156</v>
      </c>
      <c r="C167" s="40" t="s">
        <v>12309</v>
      </c>
      <c r="D167" s="35" t="s">
        <v>91</v>
      </c>
      <c r="E167" s="36" t="s">
        <v>11810</v>
      </c>
      <c r="F167" s="35" t="s">
        <v>15877</v>
      </c>
      <c r="G167" s="117">
        <v>190</v>
      </c>
      <c r="H167" s="117">
        <v>32203.39</v>
      </c>
      <c r="I167" s="117">
        <f t="shared" si="8"/>
        <v>176.0995789473684</v>
      </c>
      <c r="J167" s="118">
        <v>33458.92</v>
      </c>
      <c r="K167" s="58">
        <v>87</v>
      </c>
      <c r="L167" s="119" t="s">
        <v>11479</v>
      </c>
      <c r="M167" s="38" t="s">
        <v>15050</v>
      </c>
    </row>
    <row r="168" spans="1:13" outlineLevel="1" x14ac:dyDescent="0.25">
      <c r="A168" s="47" t="s">
        <v>7523</v>
      </c>
      <c r="B168" s="150">
        <v>157</v>
      </c>
      <c r="C168" s="40" t="s">
        <v>12310</v>
      </c>
      <c r="D168" s="35" t="s">
        <v>7523</v>
      </c>
      <c r="E168" s="36" t="s">
        <v>11490</v>
      </c>
      <c r="F168" s="35" t="s">
        <v>15877</v>
      </c>
      <c r="G168" s="117">
        <v>800</v>
      </c>
      <c r="H168" s="117">
        <v>1200</v>
      </c>
      <c r="I168" s="117">
        <f t="shared" si="8"/>
        <v>1.5584750000000001</v>
      </c>
      <c r="J168" s="118">
        <v>1246.78</v>
      </c>
      <c r="K168" s="58">
        <v>88</v>
      </c>
      <c r="L168" s="119" t="s">
        <v>11479</v>
      </c>
      <c r="M168" s="38" t="s">
        <v>15050</v>
      </c>
    </row>
    <row r="169" spans="1:13" outlineLevel="1" x14ac:dyDescent="0.25">
      <c r="A169" s="47" t="s">
        <v>7525</v>
      </c>
      <c r="B169" s="150">
        <v>158</v>
      </c>
      <c r="C169" s="36" t="s">
        <v>7524</v>
      </c>
      <c r="D169" s="35" t="s">
        <v>7525</v>
      </c>
      <c r="E169" s="36" t="s">
        <v>11490</v>
      </c>
      <c r="F169" s="35" t="s">
        <v>15877</v>
      </c>
      <c r="G169" s="117">
        <v>19</v>
      </c>
      <c r="H169" s="117">
        <v>83.6</v>
      </c>
      <c r="I169" s="117">
        <f t="shared" si="8"/>
        <v>4.5715789473684207</v>
      </c>
      <c r="J169" s="118">
        <v>86.86</v>
      </c>
      <c r="K169" s="58">
        <v>88</v>
      </c>
      <c r="L169" s="119" t="s">
        <v>11479</v>
      </c>
      <c r="M169" s="38" t="s">
        <v>15050</v>
      </c>
    </row>
    <row r="170" spans="1:13" outlineLevel="1" x14ac:dyDescent="0.25">
      <c r="A170" s="47" t="s">
        <v>11822</v>
      </c>
      <c r="B170" s="150">
        <v>159</v>
      </c>
      <c r="C170" s="36" t="s">
        <v>7526</v>
      </c>
      <c r="D170" s="35" t="s">
        <v>11822</v>
      </c>
      <c r="E170" s="36" t="s">
        <v>11490</v>
      </c>
      <c r="F170" s="35" t="s">
        <v>15877</v>
      </c>
      <c r="G170" s="117">
        <v>57</v>
      </c>
      <c r="H170" s="117">
        <v>144.29</v>
      </c>
      <c r="I170" s="117">
        <f t="shared" si="8"/>
        <v>2.6301754385964911</v>
      </c>
      <c r="J170" s="118">
        <v>149.91999999999999</v>
      </c>
      <c r="K170" s="58">
        <v>88</v>
      </c>
      <c r="L170" s="119" t="s">
        <v>11479</v>
      </c>
      <c r="M170" s="38" t="s">
        <v>15050</v>
      </c>
    </row>
    <row r="171" spans="1:13" outlineLevel="1" x14ac:dyDescent="0.25">
      <c r="A171" s="47" t="s">
        <v>100</v>
      </c>
      <c r="B171" s="150">
        <v>160</v>
      </c>
      <c r="C171" s="36" t="s">
        <v>7147</v>
      </c>
      <c r="D171" s="35" t="s">
        <v>100</v>
      </c>
      <c r="E171" s="36" t="s">
        <v>11810</v>
      </c>
      <c r="F171" s="35" t="s">
        <v>15877</v>
      </c>
      <c r="G171" s="117">
        <v>2</v>
      </c>
      <c r="H171" s="117">
        <v>12966.27</v>
      </c>
      <c r="I171" s="117">
        <f t="shared" si="8"/>
        <v>6735.8950000000004</v>
      </c>
      <c r="J171" s="118">
        <v>13471.79</v>
      </c>
      <c r="K171" s="58">
        <v>88</v>
      </c>
      <c r="L171" s="119" t="s">
        <v>11479</v>
      </c>
      <c r="M171" s="38" t="s">
        <v>15050</v>
      </c>
    </row>
    <row r="172" spans="1:13" outlineLevel="1" x14ac:dyDescent="0.25">
      <c r="A172" s="47" t="s">
        <v>7528</v>
      </c>
      <c r="B172" s="150">
        <v>161</v>
      </c>
      <c r="C172" s="36" t="s">
        <v>7527</v>
      </c>
      <c r="D172" s="35" t="s">
        <v>7528</v>
      </c>
      <c r="E172" s="36" t="s">
        <v>11490</v>
      </c>
      <c r="F172" s="35" t="s">
        <v>15877</v>
      </c>
      <c r="G172" s="117">
        <v>50</v>
      </c>
      <c r="H172" s="117">
        <v>99</v>
      </c>
      <c r="I172" s="117">
        <f t="shared" si="8"/>
        <v>2.0571999999999999</v>
      </c>
      <c r="J172" s="118">
        <v>102.86</v>
      </c>
      <c r="K172" s="58">
        <v>88</v>
      </c>
      <c r="L172" s="119" t="s">
        <v>11479</v>
      </c>
      <c r="M172" s="38" t="s">
        <v>15050</v>
      </c>
    </row>
    <row r="173" spans="1:13" outlineLevel="1" x14ac:dyDescent="0.25">
      <c r="A173" s="47" t="s">
        <v>7530</v>
      </c>
      <c r="B173" s="150">
        <v>162</v>
      </c>
      <c r="C173" s="36" t="s">
        <v>7529</v>
      </c>
      <c r="D173" s="35" t="s">
        <v>7530</v>
      </c>
      <c r="E173" s="36" t="s">
        <v>11490</v>
      </c>
      <c r="F173" s="35" t="s">
        <v>15877</v>
      </c>
      <c r="G173" s="117">
        <v>110</v>
      </c>
      <c r="H173" s="117">
        <v>79.400000000000006</v>
      </c>
      <c r="I173" s="117">
        <f t="shared" si="8"/>
        <v>0.75</v>
      </c>
      <c r="J173" s="118">
        <v>82.5</v>
      </c>
      <c r="K173" s="58">
        <v>88</v>
      </c>
      <c r="L173" s="119" t="s">
        <v>11479</v>
      </c>
      <c r="M173" s="38" t="s">
        <v>15050</v>
      </c>
    </row>
    <row r="174" spans="1:13" outlineLevel="1" x14ac:dyDescent="0.25">
      <c r="A174" s="47" t="s">
        <v>7532</v>
      </c>
      <c r="B174" s="150">
        <v>163</v>
      </c>
      <c r="C174" s="36" t="s">
        <v>7531</v>
      </c>
      <c r="D174" s="35" t="s">
        <v>7532</v>
      </c>
      <c r="E174" s="36" t="s">
        <v>11490</v>
      </c>
      <c r="F174" s="35" t="s">
        <v>15877</v>
      </c>
      <c r="G174" s="117">
        <v>490</v>
      </c>
      <c r="H174" s="117">
        <v>367.9</v>
      </c>
      <c r="I174" s="117">
        <f t="shared" si="8"/>
        <v>0.7800816326530613</v>
      </c>
      <c r="J174" s="118">
        <v>382.24</v>
      </c>
      <c r="K174" s="58">
        <v>88</v>
      </c>
      <c r="L174" s="119" t="s">
        <v>11479</v>
      </c>
      <c r="M174" s="38" t="s">
        <v>15050</v>
      </c>
    </row>
    <row r="175" spans="1:13" outlineLevel="1" x14ac:dyDescent="0.25">
      <c r="A175" s="47" t="s">
        <v>7534</v>
      </c>
      <c r="B175" s="150">
        <v>164</v>
      </c>
      <c r="C175" s="36" t="s">
        <v>7533</v>
      </c>
      <c r="D175" s="35" t="s">
        <v>7534</v>
      </c>
      <c r="E175" s="36" t="s">
        <v>11490</v>
      </c>
      <c r="F175" s="35" t="s">
        <v>15877</v>
      </c>
      <c r="G175" s="117">
        <v>150</v>
      </c>
      <c r="H175" s="117">
        <v>134.55000000000001</v>
      </c>
      <c r="I175" s="117">
        <f t="shared" ref="I175:I206" si="9">J175/G175</f>
        <v>0.93200000000000005</v>
      </c>
      <c r="J175" s="118">
        <v>139.80000000000001</v>
      </c>
      <c r="K175" s="58">
        <v>88</v>
      </c>
      <c r="L175" s="119" t="s">
        <v>11479</v>
      </c>
      <c r="M175" s="38" t="s">
        <v>15050</v>
      </c>
    </row>
    <row r="176" spans="1:13" outlineLevel="1" x14ac:dyDescent="0.25">
      <c r="A176" s="47" t="s">
        <v>7536</v>
      </c>
      <c r="B176" s="150">
        <v>165</v>
      </c>
      <c r="C176" s="36" t="s">
        <v>7535</v>
      </c>
      <c r="D176" s="35" t="s">
        <v>7536</v>
      </c>
      <c r="E176" s="36" t="s">
        <v>11490</v>
      </c>
      <c r="F176" s="35" t="s">
        <v>15877</v>
      </c>
      <c r="G176" s="117">
        <v>100</v>
      </c>
      <c r="H176" s="117">
        <v>166</v>
      </c>
      <c r="I176" s="117">
        <f t="shared" si="9"/>
        <v>1.7246999999999999</v>
      </c>
      <c r="J176" s="118">
        <v>172.47</v>
      </c>
      <c r="K176" s="58">
        <v>88</v>
      </c>
      <c r="L176" s="119" t="s">
        <v>11479</v>
      </c>
      <c r="M176" s="38" t="s">
        <v>15050</v>
      </c>
    </row>
    <row r="177" spans="1:13" outlineLevel="1" x14ac:dyDescent="0.25">
      <c r="A177" s="47" t="s">
        <v>7538</v>
      </c>
      <c r="B177" s="150">
        <v>166</v>
      </c>
      <c r="C177" s="36" t="s">
        <v>7537</v>
      </c>
      <c r="D177" s="35" t="s">
        <v>7538</v>
      </c>
      <c r="E177" s="36" t="s">
        <v>11490</v>
      </c>
      <c r="F177" s="35" t="s">
        <v>15877</v>
      </c>
      <c r="G177" s="117">
        <v>264</v>
      </c>
      <c r="H177" s="117">
        <v>174.43</v>
      </c>
      <c r="I177" s="117">
        <f t="shared" si="9"/>
        <v>0.68647727272727266</v>
      </c>
      <c r="J177" s="118">
        <v>181.23</v>
      </c>
      <c r="K177" s="58">
        <v>88</v>
      </c>
      <c r="L177" s="119" t="s">
        <v>11479</v>
      </c>
      <c r="M177" s="38" t="s">
        <v>15050</v>
      </c>
    </row>
    <row r="178" spans="1:13" outlineLevel="1" x14ac:dyDescent="0.25">
      <c r="A178" s="47" t="s">
        <v>7540</v>
      </c>
      <c r="B178" s="150">
        <v>167</v>
      </c>
      <c r="C178" s="36" t="s">
        <v>7539</v>
      </c>
      <c r="D178" s="35" t="s">
        <v>7540</v>
      </c>
      <c r="E178" s="36" t="s">
        <v>11490</v>
      </c>
      <c r="F178" s="35" t="s">
        <v>15877</v>
      </c>
      <c r="G178" s="117">
        <v>67</v>
      </c>
      <c r="H178" s="117">
        <v>69.599999999999994</v>
      </c>
      <c r="I178" s="117">
        <f t="shared" si="9"/>
        <v>1.0792537313432835</v>
      </c>
      <c r="J178" s="118">
        <v>72.31</v>
      </c>
      <c r="K178" s="58">
        <v>88</v>
      </c>
      <c r="L178" s="119" t="s">
        <v>11479</v>
      </c>
      <c r="M178" s="38" t="s">
        <v>15050</v>
      </c>
    </row>
    <row r="179" spans="1:13" outlineLevel="1" x14ac:dyDescent="0.25">
      <c r="A179" s="47" t="s">
        <v>7542</v>
      </c>
      <c r="B179" s="150">
        <v>168</v>
      </c>
      <c r="C179" s="36" t="s">
        <v>7541</v>
      </c>
      <c r="D179" s="35" t="s">
        <v>7542</v>
      </c>
      <c r="E179" s="36" t="s">
        <v>11490</v>
      </c>
      <c r="F179" s="35" t="s">
        <v>15877</v>
      </c>
      <c r="G179" s="117">
        <v>16</v>
      </c>
      <c r="H179" s="117">
        <v>12.48</v>
      </c>
      <c r="I179" s="117">
        <f t="shared" si="9"/>
        <v>0.81062500000000004</v>
      </c>
      <c r="J179" s="118">
        <v>12.97</v>
      </c>
      <c r="K179" s="58">
        <v>88</v>
      </c>
      <c r="L179" s="119" t="s">
        <v>11479</v>
      </c>
      <c r="M179" s="38" t="s">
        <v>15050</v>
      </c>
    </row>
    <row r="180" spans="1:13" outlineLevel="1" x14ac:dyDescent="0.25">
      <c r="A180" s="47" t="s">
        <v>7544</v>
      </c>
      <c r="B180" s="150">
        <v>169</v>
      </c>
      <c r="C180" s="36" t="s">
        <v>7543</v>
      </c>
      <c r="D180" s="35" t="s">
        <v>7544</v>
      </c>
      <c r="E180" s="36" t="s">
        <v>11490</v>
      </c>
      <c r="F180" s="35" t="s">
        <v>15877</v>
      </c>
      <c r="G180" s="117">
        <v>100</v>
      </c>
      <c r="H180" s="117">
        <v>80</v>
      </c>
      <c r="I180" s="117">
        <f t="shared" si="9"/>
        <v>0.83120000000000005</v>
      </c>
      <c r="J180" s="118">
        <v>83.12</v>
      </c>
      <c r="K180" s="58">
        <v>88</v>
      </c>
      <c r="L180" s="119" t="s">
        <v>11479</v>
      </c>
      <c r="M180" s="38" t="s">
        <v>15050</v>
      </c>
    </row>
    <row r="181" spans="1:13" outlineLevel="1" x14ac:dyDescent="0.25">
      <c r="A181" s="47" t="s">
        <v>7546</v>
      </c>
      <c r="B181" s="150">
        <v>170</v>
      </c>
      <c r="C181" s="36" t="s">
        <v>7545</v>
      </c>
      <c r="D181" s="35" t="s">
        <v>7546</v>
      </c>
      <c r="E181" s="36" t="s">
        <v>11490</v>
      </c>
      <c r="F181" s="35" t="s">
        <v>15877</v>
      </c>
      <c r="G181" s="117">
        <v>220</v>
      </c>
      <c r="H181" s="117">
        <v>264</v>
      </c>
      <c r="I181" s="117">
        <f t="shared" si="9"/>
        <v>1.2467727272727274</v>
      </c>
      <c r="J181" s="118">
        <v>274.29000000000002</v>
      </c>
      <c r="K181" s="58">
        <v>88</v>
      </c>
      <c r="L181" s="119" t="s">
        <v>11479</v>
      </c>
      <c r="M181" s="38" t="s">
        <v>15050</v>
      </c>
    </row>
    <row r="182" spans="1:13" outlineLevel="1" x14ac:dyDescent="0.25">
      <c r="A182" s="47" t="s">
        <v>7548</v>
      </c>
      <c r="B182" s="150">
        <v>171</v>
      </c>
      <c r="C182" s="36" t="s">
        <v>7547</v>
      </c>
      <c r="D182" s="35" t="s">
        <v>7548</v>
      </c>
      <c r="E182" s="36" t="s">
        <v>11490</v>
      </c>
      <c r="F182" s="35" t="s">
        <v>15877</v>
      </c>
      <c r="G182" s="117">
        <v>80</v>
      </c>
      <c r="H182" s="117">
        <v>92</v>
      </c>
      <c r="I182" s="117">
        <f t="shared" si="9"/>
        <v>1.1948750000000001</v>
      </c>
      <c r="J182" s="118">
        <v>95.59</v>
      </c>
      <c r="K182" s="58">
        <v>88</v>
      </c>
      <c r="L182" s="119" t="s">
        <v>11479</v>
      </c>
      <c r="M182" s="38" t="s">
        <v>15050</v>
      </c>
    </row>
    <row r="183" spans="1:13" ht="25.5" outlineLevel="1" x14ac:dyDescent="0.25">
      <c r="A183" s="47" t="s">
        <v>7550</v>
      </c>
      <c r="B183" s="150">
        <v>172</v>
      </c>
      <c r="C183" s="36" t="s">
        <v>7549</v>
      </c>
      <c r="D183" s="35" t="s">
        <v>7550</v>
      </c>
      <c r="E183" s="36" t="s">
        <v>11490</v>
      </c>
      <c r="F183" s="35" t="s">
        <v>15877</v>
      </c>
      <c r="G183" s="117">
        <v>50</v>
      </c>
      <c r="H183" s="117">
        <v>75</v>
      </c>
      <c r="I183" s="117">
        <f t="shared" si="9"/>
        <v>1.5584</v>
      </c>
      <c r="J183" s="118">
        <v>77.92</v>
      </c>
      <c r="K183" s="58">
        <v>88</v>
      </c>
      <c r="L183" s="119" t="s">
        <v>11479</v>
      </c>
      <c r="M183" s="38" t="s">
        <v>15050</v>
      </c>
    </row>
    <row r="184" spans="1:13" outlineLevel="1" x14ac:dyDescent="0.25">
      <c r="A184" s="47" t="s">
        <v>7552</v>
      </c>
      <c r="B184" s="150">
        <v>173</v>
      </c>
      <c r="C184" s="36" t="s">
        <v>7551</v>
      </c>
      <c r="D184" s="35" t="s">
        <v>7552</v>
      </c>
      <c r="E184" s="36" t="s">
        <v>11490</v>
      </c>
      <c r="F184" s="35" t="s">
        <v>15877</v>
      </c>
      <c r="G184" s="117">
        <v>31</v>
      </c>
      <c r="H184" s="117">
        <v>56.11</v>
      </c>
      <c r="I184" s="117">
        <f t="shared" si="9"/>
        <v>1.8806451612903226</v>
      </c>
      <c r="J184" s="118">
        <v>58.3</v>
      </c>
      <c r="K184" s="58">
        <v>88</v>
      </c>
      <c r="L184" s="119" t="s">
        <v>11479</v>
      </c>
      <c r="M184" s="38" t="s">
        <v>15050</v>
      </c>
    </row>
    <row r="185" spans="1:13" ht="25.5" outlineLevel="1" x14ac:dyDescent="0.25">
      <c r="A185" s="47" t="s">
        <v>7554</v>
      </c>
      <c r="B185" s="150">
        <v>174</v>
      </c>
      <c r="C185" s="36" t="s">
        <v>7553</v>
      </c>
      <c r="D185" s="35" t="s">
        <v>7554</v>
      </c>
      <c r="E185" s="36" t="s">
        <v>11490</v>
      </c>
      <c r="F185" s="35" t="s">
        <v>15877</v>
      </c>
      <c r="G185" s="117">
        <v>50</v>
      </c>
      <c r="H185" s="117">
        <v>75</v>
      </c>
      <c r="I185" s="117">
        <f t="shared" si="9"/>
        <v>1.5584</v>
      </c>
      <c r="J185" s="118">
        <v>77.92</v>
      </c>
      <c r="K185" s="58">
        <v>88</v>
      </c>
      <c r="L185" s="119" t="s">
        <v>11479</v>
      </c>
      <c r="M185" s="38" t="s">
        <v>15050</v>
      </c>
    </row>
    <row r="186" spans="1:13" ht="25.5" outlineLevel="1" x14ac:dyDescent="0.25">
      <c r="A186" s="47" t="s">
        <v>7556</v>
      </c>
      <c r="B186" s="150">
        <v>175</v>
      </c>
      <c r="C186" s="36" t="s">
        <v>7555</v>
      </c>
      <c r="D186" s="35" t="s">
        <v>7556</v>
      </c>
      <c r="E186" s="36" t="s">
        <v>11490</v>
      </c>
      <c r="F186" s="35" t="s">
        <v>15877</v>
      </c>
      <c r="G186" s="117">
        <v>50</v>
      </c>
      <c r="H186" s="117">
        <v>80</v>
      </c>
      <c r="I186" s="117">
        <f t="shared" si="9"/>
        <v>1.6624000000000001</v>
      </c>
      <c r="J186" s="118">
        <v>83.12</v>
      </c>
      <c r="K186" s="58">
        <v>88</v>
      </c>
      <c r="L186" s="119" t="s">
        <v>11479</v>
      </c>
      <c r="M186" s="38" t="s">
        <v>15050</v>
      </c>
    </row>
    <row r="187" spans="1:13" outlineLevel="1" x14ac:dyDescent="0.25">
      <c r="A187" s="47" t="s">
        <v>7558</v>
      </c>
      <c r="B187" s="150">
        <v>176</v>
      </c>
      <c r="C187" s="36" t="s">
        <v>7557</v>
      </c>
      <c r="D187" s="35" t="s">
        <v>7558</v>
      </c>
      <c r="E187" s="36" t="s">
        <v>11490</v>
      </c>
      <c r="F187" s="35" t="s">
        <v>15877</v>
      </c>
      <c r="G187" s="117">
        <v>64</v>
      </c>
      <c r="H187" s="117">
        <v>659.2</v>
      </c>
      <c r="I187" s="117">
        <f t="shared" si="9"/>
        <v>10.7015625</v>
      </c>
      <c r="J187" s="118">
        <v>684.9</v>
      </c>
      <c r="K187" s="58">
        <v>88</v>
      </c>
      <c r="L187" s="119" t="s">
        <v>11479</v>
      </c>
      <c r="M187" s="38" t="s">
        <v>15050</v>
      </c>
    </row>
    <row r="188" spans="1:13" outlineLevel="1" x14ac:dyDescent="0.25">
      <c r="A188" s="47" t="s">
        <v>7560</v>
      </c>
      <c r="B188" s="150">
        <v>177</v>
      </c>
      <c r="C188" s="36" t="s">
        <v>7559</v>
      </c>
      <c r="D188" s="35" t="s">
        <v>7560</v>
      </c>
      <c r="E188" s="36" t="s">
        <v>11490</v>
      </c>
      <c r="F188" s="35" t="s">
        <v>15877</v>
      </c>
      <c r="G188" s="117">
        <v>100</v>
      </c>
      <c r="H188" s="117">
        <v>72</v>
      </c>
      <c r="I188" s="117">
        <f t="shared" si="9"/>
        <v>0.74809999999999999</v>
      </c>
      <c r="J188" s="118">
        <v>74.81</v>
      </c>
      <c r="K188" s="58">
        <v>88</v>
      </c>
      <c r="L188" s="119" t="s">
        <v>11479</v>
      </c>
      <c r="M188" s="38" t="s">
        <v>15050</v>
      </c>
    </row>
    <row r="189" spans="1:13" outlineLevel="1" x14ac:dyDescent="0.25">
      <c r="A189" s="47" t="s">
        <v>7562</v>
      </c>
      <c r="B189" s="150">
        <v>178</v>
      </c>
      <c r="C189" s="36" t="s">
        <v>7561</v>
      </c>
      <c r="D189" s="35" t="s">
        <v>7562</v>
      </c>
      <c r="E189" s="36" t="s">
        <v>11490</v>
      </c>
      <c r="F189" s="35" t="s">
        <v>15877</v>
      </c>
      <c r="G189" s="117">
        <v>50</v>
      </c>
      <c r="H189" s="117">
        <v>34.5</v>
      </c>
      <c r="I189" s="117">
        <f t="shared" si="9"/>
        <v>0.71700000000000008</v>
      </c>
      <c r="J189" s="118">
        <v>35.85</v>
      </c>
      <c r="K189" s="58">
        <v>88</v>
      </c>
      <c r="L189" s="119" t="s">
        <v>11479</v>
      </c>
      <c r="M189" s="38" t="s">
        <v>15050</v>
      </c>
    </row>
    <row r="190" spans="1:13" outlineLevel="1" x14ac:dyDescent="0.25">
      <c r="A190" s="47" t="s">
        <v>7564</v>
      </c>
      <c r="B190" s="150">
        <v>179</v>
      </c>
      <c r="C190" s="36" t="s">
        <v>7563</v>
      </c>
      <c r="D190" s="35" t="s">
        <v>7564</v>
      </c>
      <c r="E190" s="36" t="s">
        <v>11490</v>
      </c>
      <c r="F190" s="35" t="s">
        <v>15877</v>
      </c>
      <c r="G190" s="117">
        <v>89</v>
      </c>
      <c r="H190" s="117">
        <v>218.05</v>
      </c>
      <c r="I190" s="117">
        <f t="shared" si="9"/>
        <v>2.5455056179775282</v>
      </c>
      <c r="J190" s="118">
        <v>226.55</v>
      </c>
      <c r="K190" s="58">
        <v>88</v>
      </c>
      <c r="L190" s="119" t="s">
        <v>11479</v>
      </c>
      <c r="M190" s="38" t="s">
        <v>15050</v>
      </c>
    </row>
    <row r="191" spans="1:13" outlineLevel="1" x14ac:dyDescent="0.25">
      <c r="A191" s="47" t="s">
        <v>7566</v>
      </c>
      <c r="B191" s="150">
        <v>180</v>
      </c>
      <c r="C191" s="36" t="s">
        <v>7565</v>
      </c>
      <c r="D191" s="35" t="s">
        <v>7566</v>
      </c>
      <c r="E191" s="36" t="s">
        <v>11490</v>
      </c>
      <c r="F191" s="35" t="s">
        <v>15877</v>
      </c>
      <c r="G191" s="117">
        <v>86</v>
      </c>
      <c r="H191" s="117">
        <v>220.16</v>
      </c>
      <c r="I191" s="117">
        <f t="shared" si="9"/>
        <v>2.6597674418604651</v>
      </c>
      <c r="J191" s="118">
        <v>228.74</v>
      </c>
      <c r="K191" s="58">
        <v>88</v>
      </c>
      <c r="L191" s="119" t="s">
        <v>11479</v>
      </c>
      <c r="M191" s="38" t="s">
        <v>15050</v>
      </c>
    </row>
    <row r="192" spans="1:13" outlineLevel="1" x14ac:dyDescent="0.25">
      <c r="A192" s="47" t="s">
        <v>7568</v>
      </c>
      <c r="B192" s="150">
        <v>181</v>
      </c>
      <c r="C192" s="36" t="s">
        <v>7567</v>
      </c>
      <c r="D192" s="35" t="s">
        <v>7568</v>
      </c>
      <c r="E192" s="36" t="s">
        <v>11490</v>
      </c>
      <c r="F192" s="35" t="s">
        <v>15877</v>
      </c>
      <c r="G192" s="117">
        <v>60</v>
      </c>
      <c r="H192" s="117">
        <v>231.6</v>
      </c>
      <c r="I192" s="117">
        <f t="shared" si="9"/>
        <v>4.0104999999999995</v>
      </c>
      <c r="J192" s="118">
        <v>240.63</v>
      </c>
      <c r="K192" s="58">
        <v>88</v>
      </c>
      <c r="L192" s="119" t="s">
        <v>11479</v>
      </c>
      <c r="M192" s="38" t="s">
        <v>15050</v>
      </c>
    </row>
    <row r="193" spans="1:13" outlineLevel="1" x14ac:dyDescent="0.25">
      <c r="A193" s="47" t="s">
        <v>7570</v>
      </c>
      <c r="B193" s="150">
        <v>182</v>
      </c>
      <c r="C193" s="36" t="s">
        <v>7569</v>
      </c>
      <c r="D193" s="35" t="s">
        <v>7570</v>
      </c>
      <c r="E193" s="36" t="s">
        <v>11490</v>
      </c>
      <c r="F193" s="35" t="s">
        <v>15877</v>
      </c>
      <c r="G193" s="117">
        <v>38</v>
      </c>
      <c r="H193" s="117">
        <v>81.7</v>
      </c>
      <c r="I193" s="117">
        <f t="shared" si="9"/>
        <v>2.2339473684210525</v>
      </c>
      <c r="J193" s="118">
        <v>84.89</v>
      </c>
      <c r="K193" s="58">
        <v>88</v>
      </c>
      <c r="L193" s="119" t="s">
        <v>11479</v>
      </c>
      <c r="M193" s="38" t="s">
        <v>15050</v>
      </c>
    </row>
    <row r="194" spans="1:13" outlineLevel="1" x14ac:dyDescent="0.25">
      <c r="A194" s="47" t="s">
        <v>7572</v>
      </c>
      <c r="B194" s="150">
        <v>183</v>
      </c>
      <c r="C194" s="36" t="s">
        <v>7571</v>
      </c>
      <c r="D194" s="35" t="s">
        <v>7572</v>
      </c>
      <c r="E194" s="36" t="s">
        <v>11490</v>
      </c>
      <c r="F194" s="35" t="s">
        <v>15877</v>
      </c>
      <c r="G194" s="117">
        <v>47</v>
      </c>
      <c r="H194" s="117">
        <v>596.42999999999995</v>
      </c>
      <c r="I194" s="117">
        <f t="shared" si="9"/>
        <v>13.184680851063829</v>
      </c>
      <c r="J194" s="118">
        <v>619.67999999999995</v>
      </c>
      <c r="K194" s="58">
        <v>88</v>
      </c>
      <c r="L194" s="119" t="s">
        <v>11479</v>
      </c>
      <c r="M194" s="38" t="s">
        <v>15050</v>
      </c>
    </row>
    <row r="195" spans="1:13" outlineLevel="1" x14ac:dyDescent="0.25">
      <c r="A195" s="47" t="s">
        <v>7574</v>
      </c>
      <c r="B195" s="150">
        <v>184</v>
      </c>
      <c r="C195" s="36" t="s">
        <v>7573</v>
      </c>
      <c r="D195" s="35" t="s">
        <v>7574</v>
      </c>
      <c r="E195" s="36" t="s">
        <v>11490</v>
      </c>
      <c r="F195" s="35" t="s">
        <v>15877</v>
      </c>
      <c r="G195" s="117">
        <v>40</v>
      </c>
      <c r="H195" s="117">
        <v>12.4</v>
      </c>
      <c r="I195" s="117">
        <f t="shared" si="9"/>
        <v>0.32200000000000001</v>
      </c>
      <c r="J195" s="118">
        <v>12.88</v>
      </c>
      <c r="K195" s="58">
        <v>88</v>
      </c>
      <c r="L195" s="119" t="s">
        <v>11479</v>
      </c>
      <c r="M195" s="38" t="s">
        <v>15050</v>
      </c>
    </row>
    <row r="196" spans="1:13" outlineLevel="1" x14ac:dyDescent="0.25">
      <c r="A196" s="47" t="s">
        <v>7576</v>
      </c>
      <c r="B196" s="150">
        <v>185</v>
      </c>
      <c r="C196" s="36" t="s">
        <v>7575</v>
      </c>
      <c r="D196" s="35" t="s">
        <v>7576</v>
      </c>
      <c r="E196" s="36" t="s">
        <v>11490</v>
      </c>
      <c r="F196" s="35" t="s">
        <v>15877</v>
      </c>
      <c r="G196" s="117">
        <v>32</v>
      </c>
      <c r="H196" s="117">
        <v>16.96</v>
      </c>
      <c r="I196" s="117">
        <f t="shared" si="9"/>
        <v>0.55062500000000003</v>
      </c>
      <c r="J196" s="118">
        <v>17.62</v>
      </c>
      <c r="K196" s="58">
        <v>88</v>
      </c>
      <c r="L196" s="119" t="s">
        <v>11479</v>
      </c>
      <c r="M196" s="38" t="s">
        <v>15050</v>
      </c>
    </row>
    <row r="197" spans="1:13" outlineLevel="1" x14ac:dyDescent="0.25">
      <c r="A197" s="47" t="s">
        <v>7578</v>
      </c>
      <c r="B197" s="150">
        <v>186</v>
      </c>
      <c r="C197" s="36" t="s">
        <v>7577</v>
      </c>
      <c r="D197" s="35" t="s">
        <v>7578</v>
      </c>
      <c r="E197" s="36" t="s">
        <v>11490</v>
      </c>
      <c r="F197" s="35" t="s">
        <v>15877</v>
      </c>
      <c r="G197" s="117">
        <v>149</v>
      </c>
      <c r="H197" s="117">
        <v>94.83</v>
      </c>
      <c r="I197" s="117">
        <f t="shared" si="9"/>
        <v>0.66127516778523487</v>
      </c>
      <c r="J197" s="118">
        <v>98.53</v>
      </c>
      <c r="K197" s="58">
        <v>88</v>
      </c>
      <c r="L197" s="119" t="s">
        <v>11479</v>
      </c>
      <c r="M197" s="38" t="s">
        <v>15050</v>
      </c>
    </row>
    <row r="198" spans="1:13" outlineLevel="1" x14ac:dyDescent="0.25">
      <c r="A198" s="47" t="s">
        <v>7580</v>
      </c>
      <c r="B198" s="150">
        <v>187</v>
      </c>
      <c r="C198" s="36" t="s">
        <v>7579</v>
      </c>
      <c r="D198" s="35" t="s">
        <v>7580</v>
      </c>
      <c r="E198" s="36" t="s">
        <v>11490</v>
      </c>
      <c r="F198" s="35" t="s">
        <v>15877</v>
      </c>
      <c r="G198" s="117">
        <v>30</v>
      </c>
      <c r="H198" s="117">
        <v>54.6</v>
      </c>
      <c r="I198" s="117">
        <f t="shared" si="9"/>
        <v>1.8909999999999998</v>
      </c>
      <c r="J198" s="118">
        <v>56.73</v>
      </c>
      <c r="K198" s="58">
        <v>88</v>
      </c>
      <c r="L198" s="119" t="s">
        <v>11479</v>
      </c>
      <c r="M198" s="38" t="s">
        <v>15050</v>
      </c>
    </row>
    <row r="199" spans="1:13" outlineLevel="1" x14ac:dyDescent="0.25">
      <c r="A199" s="47" t="s">
        <v>7582</v>
      </c>
      <c r="B199" s="150">
        <v>188</v>
      </c>
      <c r="C199" s="36" t="s">
        <v>7581</v>
      </c>
      <c r="D199" s="35" t="s">
        <v>7582</v>
      </c>
      <c r="E199" s="36" t="s">
        <v>11490</v>
      </c>
      <c r="F199" s="35" t="s">
        <v>15877</v>
      </c>
      <c r="G199" s="117">
        <v>32</v>
      </c>
      <c r="H199" s="117">
        <v>22.4</v>
      </c>
      <c r="I199" s="117">
        <f t="shared" si="9"/>
        <v>0.72718749999999999</v>
      </c>
      <c r="J199" s="118">
        <v>23.27</v>
      </c>
      <c r="K199" s="58">
        <v>88</v>
      </c>
      <c r="L199" s="119" t="s">
        <v>11479</v>
      </c>
      <c r="M199" s="38" t="s">
        <v>15050</v>
      </c>
    </row>
    <row r="200" spans="1:13" outlineLevel="1" x14ac:dyDescent="0.25">
      <c r="A200" s="47" t="s">
        <v>7584</v>
      </c>
      <c r="B200" s="150">
        <v>189</v>
      </c>
      <c r="C200" s="36" t="s">
        <v>7583</v>
      </c>
      <c r="D200" s="35" t="s">
        <v>7584</v>
      </c>
      <c r="E200" s="36" t="s">
        <v>11490</v>
      </c>
      <c r="F200" s="35" t="s">
        <v>15877</v>
      </c>
      <c r="G200" s="117">
        <v>30</v>
      </c>
      <c r="H200" s="117">
        <v>157.5</v>
      </c>
      <c r="I200" s="117">
        <f t="shared" si="9"/>
        <v>5.4546666666666663</v>
      </c>
      <c r="J200" s="118">
        <v>163.63999999999999</v>
      </c>
      <c r="K200" s="58">
        <v>88</v>
      </c>
      <c r="L200" s="119" t="s">
        <v>11479</v>
      </c>
      <c r="M200" s="38" t="s">
        <v>15050</v>
      </c>
    </row>
    <row r="201" spans="1:13" outlineLevel="1" x14ac:dyDescent="0.25">
      <c r="A201" s="47" t="s">
        <v>7586</v>
      </c>
      <c r="B201" s="150">
        <v>190</v>
      </c>
      <c r="C201" s="36" t="s">
        <v>7585</v>
      </c>
      <c r="D201" s="35" t="s">
        <v>7586</v>
      </c>
      <c r="E201" s="36" t="s">
        <v>11490</v>
      </c>
      <c r="F201" s="35" t="s">
        <v>15877</v>
      </c>
      <c r="G201" s="117">
        <v>130</v>
      </c>
      <c r="H201" s="117">
        <v>205.4</v>
      </c>
      <c r="I201" s="117">
        <f t="shared" si="9"/>
        <v>1.6416153846153847</v>
      </c>
      <c r="J201" s="118">
        <v>213.41</v>
      </c>
      <c r="K201" s="58">
        <v>88</v>
      </c>
      <c r="L201" s="119" t="s">
        <v>11479</v>
      </c>
      <c r="M201" s="38" t="s">
        <v>15050</v>
      </c>
    </row>
    <row r="202" spans="1:13" outlineLevel="1" x14ac:dyDescent="0.25">
      <c r="A202" s="47" t="s">
        <v>7588</v>
      </c>
      <c r="B202" s="150">
        <v>191</v>
      </c>
      <c r="C202" s="36" t="s">
        <v>7587</v>
      </c>
      <c r="D202" s="35" t="s">
        <v>7588</v>
      </c>
      <c r="E202" s="36" t="s">
        <v>11490</v>
      </c>
      <c r="F202" s="35" t="s">
        <v>15877</v>
      </c>
      <c r="G202" s="117">
        <v>18</v>
      </c>
      <c r="H202" s="117">
        <v>22.68</v>
      </c>
      <c r="I202" s="117">
        <f t="shared" si="9"/>
        <v>1.3088888888888888</v>
      </c>
      <c r="J202" s="118">
        <v>23.56</v>
      </c>
      <c r="K202" s="58">
        <v>88</v>
      </c>
      <c r="L202" s="119" t="s">
        <v>11479</v>
      </c>
      <c r="M202" s="38" t="s">
        <v>15050</v>
      </c>
    </row>
    <row r="203" spans="1:13" outlineLevel="1" x14ac:dyDescent="0.25">
      <c r="A203" s="47" t="s">
        <v>7590</v>
      </c>
      <c r="B203" s="150">
        <v>192</v>
      </c>
      <c r="C203" s="36" t="s">
        <v>7589</v>
      </c>
      <c r="D203" s="35" t="s">
        <v>7590</v>
      </c>
      <c r="E203" s="36" t="s">
        <v>11490</v>
      </c>
      <c r="F203" s="35" t="s">
        <v>15877</v>
      </c>
      <c r="G203" s="117">
        <v>200</v>
      </c>
      <c r="H203" s="117">
        <v>192</v>
      </c>
      <c r="I203" s="117">
        <f t="shared" si="9"/>
        <v>0.99745000000000006</v>
      </c>
      <c r="J203" s="118">
        <v>199.49</v>
      </c>
      <c r="K203" s="58">
        <v>88</v>
      </c>
      <c r="L203" s="119" t="s">
        <v>11479</v>
      </c>
      <c r="M203" s="38" t="s">
        <v>15050</v>
      </c>
    </row>
    <row r="204" spans="1:13" outlineLevel="1" x14ac:dyDescent="0.25">
      <c r="A204" s="47" t="s">
        <v>7592</v>
      </c>
      <c r="B204" s="150">
        <v>193</v>
      </c>
      <c r="C204" s="36" t="s">
        <v>7591</v>
      </c>
      <c r="D204" s="35" t="s">
        <v>7592</v>
      </c>
      <c r="E204" s="36" t="s">
        <v>11490</v>
      </c>
      <c r="F204" s="35" t="s">
        <v>15877</v>
      </c>
      <c r="G204" s="117">
        <v>10</v>
      </c>
      <c r="H204" s="117">
        <v>13</v>
      </c>
      <c r="I204" s="117">
        <f t="shared" si="9"/>
        <v>1.351</v>
      </c>
      <c r="J204" s="118">
        <v>13.51</v>
      </c>
      <c r="K204" s="58">
        <v>88</v>
      </c>
      <c r="L204" s="119" t="s">
        <v>11479</v>
      </c>
      <c r="M204" s="38" t="s">
        <v>15050</v>
      </c>
    </row>
    <row r="205" spans="1:13" outlineLevel="1" x14ac:dyDescent="0.25">
      <c r="A205" s="47" t="s">
        <v>7594</v>
      </c>
      <c r="B205" s="150">
        <v>194</v>
      </c>
      <c r="C205" s="36" t="s">
        <v>7593</v>
      </c>
      <c r="D205" s="35" t="s">
        <v>7594</v>
      </c>
      <c r="E205" s="36" t="s">
        <v>11490</v>
      </c>
      <c r="F205" s="35" t="s">
        <v>15877</v>
      </c>
      <c r="G205" s="117">
        <v>11</v>
      </c>
      <c r="H205" s="117">
        <v>24.17</v>
      </c>
      <c r="I205" s="117">
        <f t="shared" si="9"/>
        <v>2.2827272727272727</v>
      </c>
      <c r="J205" s="118">
        <v>25.11</v>
      </c>
      <c r="K205" s="58">
        <v>88</v>
      </c>
      <c r="L205" s="119" t="s">
        <v>11479</v>
      </c>
      <c r="M205" s="38" t="s">
        <v>15050</v>
      </c>
    </row>
    <row r="206" spans="1:13" outlineLevel="1" x14ac:dyDescent="0.25">
      <c r="A206" s="47" t="s">
        <v>7596</v>
      </c>
      <c r="B206" s="150">
        <v>195</v>
      </c>
      <c r="C206" s="36" t="s">
        <v>7595</v>
      </c>
      <c r="D206" s="35" t="s">
        <v>7596</v>
      </c>
      <c r="E206" s="36" t="s">
        <v>11490</v>
      </c>
      <c r="F206" s="35" t="s">
        <v>15877</v>
      </c>
      <c r="G206" s="117">
        <v>30</v>
      </c>
      <c r="H206" s="117">
        <v>115.2</v>
      </c>
      <c r="I206" s="117">
        <f t="shared" si="9"/>
        <v>3.9896666666666665</v>
      </c>
      <c r="J206" s="118">
        <v>119.69</v>
      </c>
      <c r="K206" s="58">
        <v>88</v>
      </c>
      <c r="L206" s="119" t="s">
        <v>11479</v>
      </c>
      <c r="M206" s="38" t="s">
        <v>15050</v>
      </c>
    </row>
    <row r="207" spans="1:13" outlineLevel="1" x14ac:dyDescent="0.25">
      <c r="A207" s="47" t="s">
        <v>7598</v>
      </c>
      <c r="B207" s="150">
        <v>196</v>
      </c>
      <c r="C207" s="36" t="s">
        <v>7597</v>
      </c>
      <c r="D207" s="35" t="s">
        <v>7598</v>
      </c>
      <c r="E207" s="36" t="s">
        <v>11490</v>
      </c>
      <c r="F207" s="35" t="s">
        <v>15877</v>
      </c>
      <c r="G207" s="117">
        <v>547</v>
      </c>
      <c r="H207" s="117">
        <v>1460.49</v>
      </c>
      <c r="I207" s="117">
        <f t="shared" ref="I207:I238" si="10">J207/G207</f>
        <v>2.7740950639853748</v>
      </c>
      <c r="J207" s="118">
        <v>1517.43</v>
      </c>
      <c r="K207" s="58">
        <v>88</v>
      </c>
      <c r="L207" s="119" t="s">
        <v>11479</v>
      </c>
      <c r="M207" s="38" t="s">
        <v>15050</v>
      </c>
    </row>
    <row r="208" spans="1:13" outlineLevel="1" x14ac:dyDescent="0.25">
      <c r="A208" s="47" t="s">
        <v>11823</v>
      </c>
      <c r="B208" s="150">
        <v>197</v>
      </c>
      <c r="C208" s="36" t="s">
        <v>7599</v>
      </c>
      <c r="D208" s="35" t="s">
        <v>11823</v>
      </c>
      <c r="E208" s="36" t="s">
        <v>11490</v>
      </c>
      <c r="F208" s="35" t="s">
        <v>15877</v>
      </c>
      <c r="G208" s="117">
        <v>97</v>
      </c>
      <c r="H208" s="117">
        <v>315.25</v>
      </c>
      <c r="I208" s="117">
        <f t="shared" si="10"/>
        <v>3.3767010309278351</v>
      </c>
      <c r="J208" s="118">
        <v>327.54000000000002</v>
      </c>
      <c r="K208" s="58">
        <v>88</v>
      </c>
      <c r="L208" s="119" t="s">
        <v>11479</v>
      </c>
      <c r="M208" s="38" t="s">
        <v>15050</v>
      </c>
    </row>
    <row r="209" spans="1:13" outlineLevel="1" x14ac:dyDescent="0.25">
      <c r="A209" s="47" t="s">
        <v>11824</v>
      </c>
      <c r="B209" s="150">
        <v>198</v>
      </c>
      <c r="C209" s="36" t="s">
        <v>7599</v>
      </c>
      <c r="D209" s="35" t="s">
        <v>11824</v>
      </c>
      <c r="E209" s="36" t="s">
        <v>11490</v>
      </c>
      <c r="F209" s="35" t="s">
        <v>15877</v>
      </c>
      <c r="G209" s="122">
        <v>3765</v>
      </c>
      <c r="H209" s="122">
        <v>5000.33</v>
      </c>
      <c r="I209" s="117">
        <f t="shared" si="10"/>
        <v>1.3798884462151393</v>
      </c>
      <c r="J209" s="123">
        <v>5195.28</v>
      </c>
      <c r="K209" s="58">
        <v>88</v>
      </c>
      <c r="L209" s="119" t="s">
        <v>11479</v>
      </c>
      <c r="M209" s="38" t="s">
        <v>15050</v>
      </c>
    </row>
    <row r="210" spans="1:13" outlineLevel="1" x14ac:dyDescent="0.25">
      <c r="A210" s="47" t="s">
        <v>11825</v>
      </c>
      <c r="B210" s="150">
        <v>199</v>
      </c>
      <c r="C210" s="36" t="s">
        <v>7600</v>
      </c>
      <c r="D210" s="35" t="s">
        <v>11825</v>
      </c>
      <c r="E210" s="36" t="s">
        <v>11490</v>
      </c>
      <c r="F210" s="35" t="s">
        <v>15877</v>
      </c>
      <c r="G210" s="117">
        <v>37.5</v>
      </c>
      <c r="H210" s="117">
        <v>2240.0500000000002</v>
      </c>
      <c r="I210" s="117">
        <f t="shared" si="10"/>
        <v>62.06346666666667</v>
      </c>
      <c r="J210" s="118">
        <v>2327.38</v>
      </c>
      <c r="K210" s="58">
        <v>88</v>
      </c>
      <c r="L210" s="119" t="s">
        <v>11479</v>
      </c>
      <c r="M210" s="38" t="s">
        <v>15050</v>
      </c>
    </row>
    <row r="211" spans="1:13" ht="25.5" outlineLevel="1" x14ac:dyDescent="0.25">
      <c r="A211" s="47" t="s">
        <v>7601</v>
      </c>
      <c r="B211" s="150">
        <v>200</v>
      </c>
      <c r="C211" s="40" t="s">
        <v>12311</v>
      </c>
      <c r="D211" s="35" t="s">
        <v>7601</v>
      </c>
      <c r="E211" s="36" t="s">
        <v>11490</v>
      </c>
      <c r="F211" s="35" t="s">
        <v>15877</v>
      </c>
      <c r="G211" s="117">
        <v>7</v>
      </c>
      <c r="H211" s="117">
        <v>19.739999999999998</v>
      </c>
      <c r="I211" s="117">
        <f t="shared" si="10"/>
        <v>2.93</v>
      </c>
      <c r="J211" s="118">
        <v>20.51</v>
      </c>
      <c r="K211" s="58">
        <v>88</v>
      </c>
      <c r="L211" s="119" t="s">
        <v>11479</v>
      </c>
      <c r="M211" s="38" t="s">
        <v>15050</v>
      </c>
    </row>
    <row r="212" spans="1:13" outlineLevel="1" x14ac:dyDescent="0.25">
      <c r="A212" s="47" t="s">
        <v>7603</v>
      </c>
      <c r="B212" s="150">
        <v>201</v>
      </c>
      <c r="C212" s="36" t="s">
        <v>7602</v>
      </c>
      <c r="D212" s="35" t="s">
        <v>7603</v>
      </c>
      <c r="E212" s="36" t="s">
        <v>11490</v>
      </c>
      <c r="F212" s="35" t="s">
        <v>15877</v>
      </c>
      <c r="G212" s="117">
        <v>80</v>
      </c>
      <c r="H212" s="117">
        <v>103.2</v>
      </c>
      <c r="I212" s="117">
        <f t="shared" si="10"/>
        <v>1.3402499999999999</v>
      </c>
      <c r="J212" s="118">
        <v>107.22</v>
      </c>
      <c r="K212" s="58">
        <v>88</v>
      </c>
      <c r="L212" s="119" t="s">
        <v>11479</v>
      </c>
      <c r="M212" s="38" t="s">
        <v>15050</v>
      </c>
    </row>
    <row r="213" spans="1:13" outlineLevel="1" x14ac:dyDescent="0.25">
      <c r="A213" s="47" t="s">
        <v>7605</v>
      </c>
      <c r="B213" s="150">
        <v>202</v>
      </c>
      <c r="C213" s="36" t="s">
        <v>7604</v>
      </c>
      <c r="D213" s="35" t="s">
        <v>7605</v>
      </c>
      <c r="E213" s="36" t="s">
        <v>11490</v>
      </c>
      <c r="F213" s="35" t="s">
        <v>15877</v>
      </c>
      <c r="G213" s="117">
        <v>145</v>
      </c>
      <c r="H213" s="117">
        <v>176.9</v>
      </c>
      <c r="I213" s="117">
        <f t="shared" si="10"/>
        <v>1.2675862068965518</v>
      </c>
      <c r="J213" s="118">
        <v>183.8</v>
      </c>
      <c r="K213" s="58">
        <v>88</v>
      </c>
      <c r="L213" s="119" t="s">
        <v>11479</v>
      </c>
      <c r="M213" s="38" t="s">
        <v>15050</v>
      </c>
    </row>
    <row r="214" spans="1:13" outlineLevel="1" x14ac:dyDescent="0.25">
      <c r="A214" s="47" t="s">
        <v>7607</v>
      </c>
      <c r="B214" s="150">
        <v>203</v>
      </c>
      <c r="C214" s="36" t="s">
        <v>7606</v>
      </c>
      <c r="D214" s="35" t="s">
        <v>7607</v>
      </c>
      <c r="E214" s="36" t="s">
        <v>11490</v>
      </c>
      <c r="F214" s="35" t="s">
        <v>15877</v>
      </c>
      <c r="G214" s="117">
        <v>180</v>
      </c>
      <c r="H214" s="117">
        <v>250.2</v>
      </c>
      <c r="I214" s="117">
        <f t="shared" si="10"/>
        <v>1.4441666666666666</v>
      </c>
      <c r="J214" s="118">
        <v>259.95</v>
      </c>
      <c r="K214" s="58">
        <v>88</v>
      </c>
      <c r="L214" s="119" t="s">
        <v>11479</v>
      </c>
      <c r="M214" s="38" t="s">
        <v>15050</v>
      </c>
    </row>
    <row r="215" spans="1:13" outlineLevel="1" x14ac:dyDescent="0.25">
      <c r="A215" s="47" t="s">
        <v>7609</v>
      </c>
      <c r="B215" s="150">
        <v>204</v>
      </c>
      <c r="C215" s="36" t="s">
        <v>7608</v>
      </c>
      <c r="D215" s="35" t="s">
        <v>7609</v>
      </c>
      <c r="E215" s="36" t="s">
        <v>11490</v>
      </c>
      <c r="F215" s="35" t="s">
        <v>15877</v>
      </c>
      <c r="G215" s="117">
        <v>24</v>
      </c>
      <c r="H215" s="117">
        <v>11.04</v>
      </c>
      <c r="I215" s="117">
        <f t="shared" si="10"/>
        <v>0.47791666666666671</v>
      </c>
      <c r="J215" s="118">
        <v>11.47</v>
      </c>
      <c r="K215" s="58">
        <v>88</v>
      </c>
      <c r="L215" s="119" t="s">
        <v>11479</v>
      </c>
      <c r="M215" s="38" t="s">
        <v>15050</v>
      </c>
    </row>
    <row r="216" spans="1:13" outlineLevel="1" x14ac:dyDescent="0.25">
      <c r="A216" s="47" t="s">
        <v>7611</v>
      </c>
      <c r="B216" s="150">
        <v>205</v>
      </c>
      <c r="C216" s="36" t="s">
        <v>7610</v>
      </c>
      <c r="D216" s="35" t="s">
        <v>7611</v>
      </c>
      <c r="E216" s="36" t="s">
        <v>11490</v>
      </c>
      <c r="F216" s="35" t="s">
        <v>15877</v>
      </c>
      <c r="G216" s="117">
        <v>4</v>
      </c>
      <c r="H216" s="117">
        <v>2.36</v>
      </c>
      <c r="I216" s="117">
        <f t="shared" si="10"/>
        <v>0.61250000000000004</v>
      </c>
      <c r="J216" s="118">
        <v>2.4500000000000002</v>
      </c>
      <c r="K216" s="58">
        <v>88</v>
      </c>
      <c r="L216" s="119" t="s">
        <v>11479</v>
      </c>
      <c r="M216" s="38" t="s">
        <v>15050</v>
      </c>
    </row>
    <row r="217" spans="1:13" outlineLevel="1" x14ac:dyDescent="0.25">
      <c r="A217" s="47" t="s">
        <v>7613</v>
      </c>
      <c r="B217" s="150">
        <v>206</v>
      </c>
      <c r="C217" s="36" t="s">
        <v>7612</v>
      </c>
      <c r="D217" s="35" t="s">
        <v>7613</v>
      </c>
      <c r="E217" s="36" t="s">
        <v>11490</v>
      </c>
      <c r="F217" s="35" t="s">
        <v>15877</v>
      </c>
      <c r="G217" s="117">
        <v>40</v>
      </c>
      <c r="H217" s="117">
        <v>23.6</v>
      </c>
      <c r="I217" s="117">
        <f t="shared" si="10"/>
        <v>0.61299999999999999</v>
      </c>
      <c r="J217" s="118">
        <v>24.52</v>
      </c>
      <c r="K217" s="58">
        <v>88</v>
      </c>
      <c r="L217" s="119" t="s">
        <v>11479</v>
      </c>
      <c r="M217" s="38" t="s">
        <v>15050</v>
      </c>
    </row>
    <row r="218" spans="1:13" outlineLevel="1" x14ac:dyDescent="0.25">
      <c r="A218" s="47" t="s">
        <v>7615</v>
      </c>
      <c r="B218" s="150">
        <v>207</v>
      </c>
      <c r="C218" s="36" t="s">
        <v>7614</v>
      </c>
      <c r="D218" s="35" t="s">
        <v>7615</v>
      </c>
      <c r="E218" s="36" t="s">
        <v>11490</v>
      </c>
      <c r="F218" s="35" t="s">
        <v>15877</v>
      </c>
      <c r="G218" s="117">
        <v>57</v>
      </c>
      <c r="H218" s="117">
        <v>67.260000000000005</v>
      </c>
      <c r="I218" s="117">
        <f t="shared" si="10"/>
        <v>1.2259649122807017</v>
      </c>
      <c r="J218" s="118">
        <v>69.88</v>
      </c>
      <c r="K218" s="58">
        <v>88</v>
      </c>
      <c r="L218" s="119" t="s">
        <v>11479</v>
      </c>
      <c r="M218" s="38" t="s">
        <v>15050</v>
      </c>
    </row>
    <row r="219" spans="1:13" outlineLevel="1" x14ac:dyDescent="0.25">
      <c r="A219" s="47" t="s">
        <v>7617</v>
      </c>
      <c r="B219" s="150">
        <v>208</v>
      </c>
      <c r="C219" s="36" t="s">
        <v>7616</v>
      </c>
      <c r="D219" s="35" t="s">
        <v>7617</v>
      </c>
      <c r="E219" s="36" t="s">
        <v>11490</v>
      </c>
      <c r="F219" s="35" t="s">
        <v>15877</v>
      </c>
      <c r="G219" s="117">
        <v>752</v>
      </c>
      <c r="H219" s="117">
        <v>421.12</v>
      </c>
      <c r="I219" s="117">
        <f t="shared" si="10"/>
        <v>0.58183510638297875</v>
      </c>
      <c r="J219" s="118">
        <v>437.54</v>
      </c>
      <c r="K219" s="58">
        <v>88</v>
      </c>
      <c r="L219" s="119" t="s">
        <v>11479</v>
      </c>
      <c r="M219" s="38" t="s">
        <v>15050</v>
      </c>
    </row>
    <row r="220" spans="1:13" outlineLevel="1" x14ac:dyDescent="0.25">
      <c r="A220" s="47" t="s">
        <v>7619</v>
      </c>
      <c r="B220" s="150">
        <v>209</v>
      </c>
      <c r="C220" s="36" t="s">
        <v>7618</v>
      </c>
      <c r="D220" s="35" t="s">
        <v>7619</v>
      </c>
      <c r="E220" s="36" t="s">
        <v>11490</v>
      </c>
      <c r="F220" s="35" t="s">
        <v>15877</v>
      </c>
      <c r="G220" s="117">
        <v>94</v>
      </c>
      <c r="H220" s="117">
        <v>94.94</v>
      </c>
      <c r="I220" s="117">
        <f t="shared" si="10"/>
        <v>1.0493617021276596</v>
      </c>
      <c r="J220" s="118">
        <v>98.64</v>
      </c>
      <c r="K220" s="58">
        <v>88</v>
      </c>
      <c r="L220" s="119" t="s">
        <v>11479</v>
      </c>
      <c r="M220" s="38" t="s">
        <v>15050</v>
      </c>
    </row>
    <row r="221" spans="1:13" outlineLevel="1" x14ac:dyDescent="0.25">
      <c r="A221" s="47" t="s">
        <v>7621</v>
      </c>
      <c r="B221" s="150">
        <v>210</v>
      </c>
      <c r="C221" s="36" t="s">
        <v>7620</v>
      </c>
      <c r="D221" s="35" t="s">
        <v>7621</v>
      </c>
      <c r="E221" s="36" t="s">
        <v>11490</v>
      </c>
      <c r="F221" s="35" t="s">
        <v>15877</v>
      </c>
      <c r="G221" s="117">
        <v>70</v>
      </c>
      <c r="H221" s="117">
        <v>121.1</v>
      </c>
      <c r="I221" s="117">
        <f t="shared" si="10"/>
        <v>1.7974285714285714</v>
      </c>
      <c r="J221" s="118">
        <v>125.82</v>
      </c>
      <c r="K221" s="58">
        <v>88</v>
      </c>
      <c r="L221" s="119" t="s">
        <v>11479</v>
      </c>
      <c r="M221" s="38" t="s">
        <v>15050</v>
      </c>
    </row>
    <row r="222" spans="1:13" outlineLevel="1" x14ac:dyDescent="0.25">
      <c r="A222" s="47" t="s">
        <v>7623</v>
      </c>
      <c r="B222" s="150">
        <v>211</v>
      </c>
      <c r="C222" s="36" t="s">
        <v>7622</v>
      </c>
      <c r="D222" s="35" t="s">
        <v>7623</v>
      </c>
      <c r="E222" s="36" t="s">
        <v>11490</v>
      </c>
      <c r="F222" s="35" t="s">
        <v>15877</v>
      </c>
      <c r="G222" s="117">
        <v>363</v>
      </c>
      <c r="H222" s="117">
        <v>544.5</v>
      </c>
      <c r="I222" s="117">
        <f t="shared" si="10"/>
        <v>1.5584848484848486</v>
      </c>
      <c r="J222" s="118">
        <v>565.73</v>
      </c>
      <c r="K222" s="58">
        <v>88</v>
      </c>
      <c r="L222" s="119" t="s">
        <v>11479</v>
      </c>
      <c r="M222" s="38" t="s">
        <v>15050</v>
      </c>
    </row>
    <row r="223" spans="1:13" outlineLevel="1" x14ac:dyDescent="0.25">
      <c r="A223" s="47" t="s">
        <v>7625</v>
      </c>
      <c r="B223" s="150">
        <v>212</v>
      </c>
      <c r="C223" s="36" t="s">
        <v>7624</v>
      </c>
      <c r="D223" s="35" t="s">
        <v>7625</v>
      </c>
      <c r="E223" s="36" t="s">
        <v>11490</v>
      </c>
      <c r="F223" s="35" t="s">
        <v>15877</v>
      </c>
      <c r="G223" s="117">
        <v>180</v>
      </c>
      <c r="H223" s="117">
        <v>489.6</v>
      </c>
      <c r="I223" s="117">
        <f t="shared" si="10"/>
        <v>2.8260555555555555</v>
      </c>
      <c r="J223" s="118">
        <v>508.69</v>
      </c>
      <c r="K223" s="58">
        <v>88</v>
      </c>
      <c r="L223" s="119" t="s">
        <v>11479</v>
      </c>
      <c r="M223" s="38" t="s">
        <v>15050</v>
      </c>
    </row>
    <row r="224" spans="1:13" outlineLevel="1" x14ac:dyDescent="0.25">
      <c r="A224" s="47" t="s">
        <v>7640</v>
      </c>
      <c r="B224" s="150">
        <v>213</v>
      </c>
      <c r="C224" s="36" t="s">
        <v>7639</v>
      </c>
      <c r="D224" s="35" t="s">
        <v>7640</v>
      </c>
      <c r="E224" s="36" t="s">
        <v>11490</v>
      </c>
      <c r="F224" s="35" t="s">
        <v>15877</v>
      </c>
      <c r="G224" s="117">
        <v>9</v>
      </c>
      <c r="H224" s="117">
        <v>86.49</v>
      </c>
      <c r="I224" s="117">
        <f t="shared" si="10"/>
        <v>9.9844444444444438</v>
      </c>
      <c r="J224" s="118">
        <v>89.86</v>
      </c>
      <c r="K224" s="58">
        <v>88</v>
      </c>
      <c r="L224" s="119" t="s">
        <v>11479</v>
      </c>
      <c r="M224" s="38" t="s">
        <v>15050</v>
      </c>
    </row>
    <row r="225" spans="1:13" outlineLevel="1" x14ac:dyDescent="0.25">
      <c r="A225" s="47" t="s">
        <v>7641</v>
      </c>
      <c r="B225" s="150">
        <v>214</v>
      </c>
      <c r="C225" s="36" t="s">
        <v>11826</v>
      </c>
      <c r="D225" s="35" t="s">
        <v>7641</v>
      </c>
      <c r="E225" s="36" t="s">
        <v>11490</v>
      </c>
      <c r="F225" s="35" t="s">
        <v>15877</v>
      </c>
      <c r="G225" s="117">
        <v>7</v>
      </c>
      <c r="H225" s="117">
        <v>154</v>
      </c>
      <c r="I225" s="117">
        <f t="shared" si="10"/>
        <v>22.857142857142858</v>
      </c>
      <c r="J225" s="118">
        <v>160</v>
      </c>
      <c r="K225" s="58">
        <v>88</v>
      </c>
      <c r="L225" s="119" t="s">
        <v>11479</v>
      </c>
      <c r="M225" s="38" t="s">
        <v>15050</v>
      </c>
    </row>
    <row r="226" spans="1:13" outlineLevel="1" x14ac:dyDescent="0.25">
      <c r="A226" s="47" t="s">
        <v>7643</v>
      </c>
      <c r="B226" s="150">
        <v>215</v>
      </c>
      <c r="C226" s="36" t="s">
        <v>7642</v>
      </c>
      <c r="D226" s="35" t="s">
        <v>7643</v>
      </c>
      <c r="E226" s="36" t="s">
        <v>11490</v>
      </c>
      <c r="F226" s="35" t="s">
        <v>15877</v>
      </c>
      <c r="G226" s="117">
        <v>6</v>
      </c>
      <c r="H226" s="117">
        <v>39.6</v>
      </c>
      <c r="I226" s="117">
        <f t="shared" si="10"/>
        <v>6.8566666666666665</v>
      </c>
      <c r="J226" s="118">
        <v>41.14</v>
      </c>
      <c r="K226" s="58">
        <v>88</v>
      </c>
      <c r="L226" s="119" t="s">
        <v>11479</v>
      </c>
      <c r="M226" s="38" t="s">
        <v>15050</v>
      </c>
    </row>
    <row r="227" spans="1:13" outlineLevel="1" x14ac:dyDescent="0.25">
      <c r="A227" s="47" t="s">
        <v>10459</v>
      </c>
      <c r="B227" s="150">
        <v>216</v>
      </c>
      <c r="C227" s="36" t="s">
        <v>10458</v>
      </c>
      <c r="D227" s="35" t="s">
        <v>10459</v>
      </c>
      <c r="E227" s="36" t="s">
        <v>11484</v>
      </c>
      <c r="F227" s="35" t="s">
        <v>15877</v>
      </c>
      <c r="G227" s="117">
        <v>256</v>
      </c>
      <c r="H227" s="117">
        <v>2377.8000000000002</v>
      </c>
      <c r="I227" s="117">
        <f t="shared" si="10"/>
        <v>9.650390625</v>
      </c>
      <c r="J227" s="118">
        <v>2470.5</v>
      </c>
      <c r="K227" s="58">
        <v>88</v>
      </c>
      <c r="L227" s="119" t="s">
        <v>11479</v>
      </c>
      <c r="M227" s="38" t="s">
        <v>15050</v>
      </c>
    </row>
    <row r="228" spans="1:13" outlineLevel="1" x14ac:dyDescent="0.25">
      <c r="A228" s="47" t="s">
        <v>11827</v>
      </c>
      <c r="B228" s="150">
        <v>217</v>
      </c>
      <c r="C228" s="36" t="s">
        <v>7644</v>
      </c>
      <c r="D228" s="35" t="s">
        <v>11827</v>
      </c>
      <c r="E228" s="36" t="s">
        <v>11490</v>
      </c>
      <c r="F228" s="35" t="s">
        <v>15877</v>
      </c>
      <c r="G228" s="117">
        <v>217</v>
      </c>
      <c r="H228" s="117">
        <v>347.2</v>
      </c>
      <c r="I228" s="117">
        <f t="shared" si="10"/>
        <v>1.6623963133640554</v>
      </c>
      <c r="J228" s="118">
        <v>360.74</v>
      </c>
      <c r="K228" s="58">
        <v>88</v>
      </c>
      <c r="L228" s="119" t="s">
        <v>11479</v>
      </c>
      <c r="M228" s="38" t="s">
        <v>15050</v>
      </c>
    </row>
    <row r="229" spans="1:13" outlineLevel="1" x14ac:dyDescent="0.25">
      <c r="A229" s="47" t="s">
        <v>7646</v>
      </c>
      <c r="B229" s="150">
        <v>218</v>
      </c>
      <c r="C229" s="36" t="s">
        <v>7645</v>
      </c>
      <c r="D229" s="35" t="s">
        <v>7646</v>
      </c>
      <c r="E229" s="36" t="s">
        <v>11490</v>
      </c>
      <c r="F229" s="35" t="s">
        <v>15877</v>
      </c>
      <c r="G229" s="117">
        <v>14</v>
      </c>
      <c r="H229" s="117">
        <v>34.06</v>
      </c>
      <c r="I229" s="117">
        <f t="shared" si="10"/>
        <v>2.527857142857143</v>
      </c>
      <c r="J229" s="118">
        <v>35.39</v>
      </c>
      <c r="K229" s="58">
        <v>88</v>
      </c>
      <c r="L229" s="119" t="s">
        <v>11479</v>
      </c>
      <c r="M229" s="38" t="s">
        <v>15050</v>
      </c>
    </row>
    <row r="230" spans="1:13" outlineLevel="1" x14ac:dyDescent="0.25">
      <c r="A230" s="47" t="s">
        <v>7648</v>
      </c>
      <c r="B230" s="150">
        <v>219</v>
      </c>
      <c r="C230" s="36" t="s">
        <v>7647</v>
      </c>
      <c r="D230" s="35" t="s">
        <v>7648</v>
      </c>
      <c r="E230" s="36" t="s">
        <v>11490</v>
      </c>
      <c r="F230" s="35" t="s">
        <v>15877</v>
      </c>
      <c r="G230" s="117">
        <v>38</v>
      </c>
      <c r="H230" s="117">
        <v>163.4</v>
      </c>
      <c r="I230" s="117">
        <f t="shared" si="10"/>
        <v>4.4676315789473691</v>
      </c>
      <c r="J230" s="118">
        <v>169.77</v>
      </c>
      <c r="K230" s="58">
        <v>88</v>
      </c>
      <c r="L230" s="119" t="s">
        <v>11479</v>
      </c>
      <c r="M230" s="38" t="s">
        <v>15050</v>
      </c>
    </row>
    <row r="231" spans="1:13" outlineLevel="1" x14ac:dyDescent="0.25">
      <c r="A231" s="47" t="s">
        <v>7650</v>
      </c>
      <c r="B231" s="150">
        <v>220</v>
      </c>
      <c r="C231" s="36" t="s">
        <v>7649</v>
      </c>
      <c r="D231" s="35" t="s">
        <v>7650</v>
      </c>
      <c r="E231" s="36" t="s">
        <v>11490</v>
      </c>
      <c r="F231" s="35" t="s">
        <v>15877</v>
      </c>
      <c r="G231" s="117">
        <v>8</v>
      </c>
      <c r="H231" s="117">
        <v>72.16</v>
      </c>
      <c r="I231" s="117">
        <f t="shared" si="10"/>
        <v>9.3712499999999999</v>
      </c>
      <c r="J231" s="118">
        <v>74.97</v>
      </c>
      <c r="K231" s="58">
        <v>88</v>
      </c>
      <c r="L231" s="119" t="s">
        <v>11479</v>
      </c>
      <c r="M231" s="38" t="s">
        <v>15050</v>
      </c>
    </row>
    <row r="232" spans="1:13" outlineLevel="1" x14ac:dyDescent="0.25">
      <c r="A232" s="47" t="s">
        <v>7652</v>
      </c>
      <c r="B232" s="150">
        <v>221</v>
      </c>
      <c r="C232" s="36" t="s">
        <v>7651</v>
      </c>
      <c r="D232" s="35" t="s">
        <v>7652</v>
      </c>
      <c r="E232" s="36" t="s">
        <v>11490</v>
      </c>
      <c r="F232" s="35" t="s">
        <v>15877</v>
      </c>
      <c r="G232" s="117">
        <v>146</v>
      </c>
      <c r="H232" s="117">
        <v>1179.5999999999999</v>
      </c>
      <c r="I232" s="117">
        <f t="shared" si="10"/>
        <v>8.3944520547945203</v>
      </c>
      <c r="J232" s="118">
        <v>1225.5899999999999</v>
      </c>
      <c r="K232" s="58">
        <v>88</v>
      </c>
      <c r="L232" s="119" t="s">
        <v>11479</v>
      </c>
      <c r="M232" s="38" t="s">
        <v>15050</v>
      </c>
    </row>
    <row r="233" spans="1:13" outlineLevel="1" x14ac:dyDescent="0.25">
      <c r="A233" s="47" t="s">
        <v>7654</v>
      </c>
      <c r="B233" s="150">
        <v>222</v>
      </c>
      <c r="C233" s="36" t="s">
        <v>7653</v>
      </c>
      <c r="D233" s="35" t="s">
        <v>7654</v>
      </c>
      <c r="E233" s="36" t="s">
        <v>11490</v>
      </c>
      <c r="F233" s="35" t="s">
        <v>15877</v>
      </c>
      <c r="G233" s="117">
        <v>32</v>
      </c>
      <c r="H233" s="117">
        <v>261</v>
      </c>
      <c r="I233" s="117">
        <f t="shared" si="10"/>
        <v>8.4743750000000002</v>
      </c>
      <c r="J233" s="118">
        <v>271.18</v>
      </c>
      <c r="K233" s="58">
        <v>88</v>
      </c>
      <c r="L233" s="119" t="s">
        <v>11479</v>
      </c>
      <c r="M233" s="38" t="s">
        <v>15050</v>
      </c>
    </row>
    <row r="234" spans="1:13" outlineLevel="1" x14ac:dyDescent="0.25">
      <c r="A234" s="47" t="s">
        <v>11828</v>
      </c>
      <c r="B234" s="150">
        <v>223</v>
      </c>
      <c r="C234" s="36" t="s">
        <v>7655</v>
      </c>
      <c r="D234" s="35" t="s">
        <v>11828</v>
      </c>
      <c r="E234" s="36" t="s">
        <v>11490</v>
      </c>
      <c r="F234" s="35" t="s">
        <v>15877</v>
      </c>
      <c r="G234" s="117">
        <v>136</v>
      </c>
      <c r="H234" s="117">
        <v>23.12</v>
      </c>
      <c r="I234" s="117">
        <f t="shared" si="10"/>
        <v>0.17661764705882352</v>
      </c>
      <c r="J234" s="118">
        <v>24.02</v>
      </c>
      <c r="K234" s="58">
        <v>88</v>
      </c>
      <c r="L234" s="119" t="s">
        <v>11479</v>
      </c>
      <c r="M234" s="38" t="s">
        <v>15050</v>
      </c>
    </row>
    <row r="235" spans="1:13" outlineLevel="1" x14ac:dyDescent="0.25">
      <c r="A235" s="47" t="s">
        <v>7657</v>
      </c>
      <c r="B235" s="150">
        <v>224</v>
      </c>
      <c r="C235" s="36" t="s">
        <v>7656</v>
      </c>
      <c r="D235" s="35" t="s">
        <v>7657</v>
      </c>
      <c r="E235" s="36" t="s">
        <v>11490</v>
      </c>
      <c r="F235" s="35" t="s">
        <v>15877</v>
      </c>
      <c r="G235" s="117">
        <v>130</v>
      </c>
      <c r="H235" s="117">
        <v>29.9</v>
      </c>
      <c r="I235" s="117">
        <f t="shared" si="10"/>
        <v>0.23899999999999999</v>
      </c>
      <c r="J235" s="118">
        <v>31.07</v>
      </c>
      <c r="K235" s="58">
        <v>88</v>
      </c>
      <c r="L235" s="119" t="s">
        <v>11479</v>
      </c>
      <c r="M235" s="38" t="s">
        <v>15050</v>
      </c>
    </row>
    <row r="236" spans="1:13" outlineLevel="1" x14ac:dyDescent="0.25">
      <c r="A236" s="47" t="s">
        <v>7658</v>
      </c>
      <c r="B236" s="150">
        <v>225</v>
      </c>
      <c r="C236" s="40" t="s">
        <v>12312</v>
      </c>
      <c r="D236" s="35" t="s">
        <v>7658</v>
      </c>
      <c r="E236" s="36" t="s">
        <v>11490</v>
      </c>
      <c r="F236" s="35" t="s">
        <v>15877</v>
      </c>
      <c r="G236" s="117">
        <v>29</v>
      </c>
      <c r="H236" s="117">
        <v>6.67</v>
      </c>
      <c r="I236" s="117">
        <f t="shared" si="10"/>
        <v>0.23896551724137929</v>
      </c>
      <c r="J236" s="118">
        <v>6.93</v>
      </c>
      <c r="K236" s="58">
        <v>88</v>
      </c>
      <c r="L236" s="119" t="s">
        <v>11479</v>
      </c>
      <c r="M236" s="38" t="s">
        <v>15050</v>
      </c>
    </row>
    <row r="237" spans="1:13" outlineLevel="1" x14ac:dyDescent="0.25">
      <c r="A237" s="47" t="s">
        <v>11829</v>
      </c>
      <c r="B237" s="150">
        <v>226</v>
      </c>
      <c r="C237" s="36" t="s">
        <v>7659</v>
      </c>
      <c r="D237" s="35" t="s">
        <v>11829</v>
      </c>
      <c r="E237" s="36" t="s">
        <v>11490</v>
      </c>
      <c r="F237" s="35" t="s">
        <v>15877</v>
      </c>
      <c r="G237" s="117">
        <v>48</v>
      </c>
      <c r="H237" s="117">
        <v>12.24</v>
      </c>
      <c r="I237" s="117">
        <f t="shared" si="10"/>
        <v>0.26500000000000001</v>
      </c>
      <c r="J237" s="118">
        <v>12.72</v>
      </c>
      <c r="K237" s="58">
        <v>88</v>
      </c>
      <c r="L237" s="119" t="s">
        <v>11479</v>
      </c>
      <c r="M237" s="38" t="s">
        <v>15050</v>
      </c>
    </row>
    <row r="238" spans="1:13" outlineLevel="1" x14ac:dyDescent="0.25">
      <c r="A238" s="47" t="s">
        <v>7660</v>
      </c>
      <c r="B238" s="150">
        <v>227</v>
      </c>
      <c r="C238" s="40" t="s">
        <v>12313</v>
      </c>
      <c r="D238" s="35" t="s">
        <v>7660</v>
      </c>
      <c r="E238" s="36" t="s">
        <v>11490</v>
      </c>
      <c r="F238" s="35" t="s">
        <v>15877</v>
      </c>
      <c r="G238" s="117">
        <v>338</v>
      </c>
      <c r="H238" s="117">
        <v>179.14</v>
      </c>
      <c r="I238" s="117">
        <f t="shared" si="10"/>
        <v>0.55065088757396452</v>
      </c>
      <c r="J238" s="118">
        <v>186.12</v>
      </c>
      <c r="K238" s="58">
        <v>88</v>
      </c>
      <c r="L238" s="119" t="s">
        <v>11479</v>
      </c>
      <c r="M238" s="38" t="s">
        <v>15050</v>
      </c>
    </row>
    <row r="239" spans="1:13" outlineLevel="1" x14ac:dyDescent="0.25">
      <c r="A239" s="47" t="s">
        <v>7662</v>
      </c>
      <c r="B239" s="150">
        <v>228</v>
      </c>
      <c r="C239" s="36" t="s">
        <v>7661</v>
      </c>
      <c r="D239" s="35" t="s">
        <v>7662</v>
      </c>
      <c r="E239" s="36" t="s">
        <v>11490</v>
      </c>
      <c r="F239" s="35" t="s">
        <v>15877</v>
      </c>
      <c r="G239" s="117">
        <v>110</v>
      </c>
      <c r="H239" s="117">
        <v>97.25</v>
      </c>
      <c r="I239" s="117">
        <f t="shared" ref="I239:I270" si="11">J239/G239</f>
        <v>0.91854545454545455</v>
      </c>
      <c r="J239" s="118">
        <v>101.04</v>
      </c>
      <c r="K239" s="58">
        <v>88</v>
      </c>
      <c r="L239" s="119" t="s">
        <v>11479</v>
      </c>
      <c r="M239" s="38" t="s">
        <v>15050</v>
      </c>
    </row>
    <row r="240" spans="1:13" outlineLevel="1" x14ac:dyDescent="0.25">
      <c r="A240" s="47" t="s">
        <v>7663</v>
      </c>
      <c r="B240" s="150">
        <v>229</v>
      </c>
      <c r="C240" s="40" t="s">
        <v>12314</v>
      </c>
      <c r="D240" s="35" t="s">
        <v>7663</v>
      </c>
      <c r="E240" s="36" t="s">
        <v>11490</v>
      </c>
      <c r="F240" s="35" t="s">
        <v>15877</v>
      </c>
      <c r="G240" s="117">
        <v>7</v>
      </c>
      <c r="H240" s="117">
        <v>7.42</v>
      </c>
      <c r="I240" s="117">
        <f t="shared" si="11"/>
        <v>1.1014285714285714</v>
      </c>
      <c r="J240" s="118">
        <v>7.71</v>
      </c>
      <c r="K240" s="58">
        <v>88</v>
      </c>
      <c r="L240" s="119" t="s">
        <v>11479</v>
      </c>
      <c r="M240" s="38" t="s">
        <v>15050</v>
      </c>
    </row>
    <row r="241" spans="1:13" outlineLevel="1" x14ac:dyDescent="0.25">
      <c r="A241" s="47" t="s">
        <v>11830</v>
      </c>
      <c r="B241" s="150">
        <v>230</v>
      </c>
      <c r="C241" s="36" t="s">
        <v>7691</v>
      </c>
      <c r="D241" s="35" t="s">
        <v>11830</v>
      </c>
      <c r="E241" s="36" t="s">
        <v>11490</v>
      </c>
      <c r="F241" s="35" t="s">
        <v>15877</v>
      </c>
      <c r="G241" s="117">
        <v>150</v>
      </c>
      <c r="H241" s="117">
        <v>12</v>
      </c>
      <c r="I241" s="117">
        <f t="shared" si="11"/>
        <v>8.3133333333333337E-2</v>
      </c>
      <c r="J241" s="118">
        <v>12.47</v>
      </c>
      <c r="K241" s="58">
        <v>88</v>
      </c>
      <c r="L241" s="119" t="s">
        <v>11479</v>
      </c>
      <c r="M241" s="38" t="s">
        <v>15050</v>
      </c>
    </row>
    <row r="242" spans="1:13" ht="38.25" outlineLevel="1" x14ac:dyDescent="0.25">
      <c r="A242" s="47" t="s">
        <v>11832</v>
      </c>
      <c r="B242" s="150">
        <v>231</v>
      </c>
      <c r="C242" s="36" t="s">
        <v>11831</v>
      </c>
      <c r="D242" s="35" t="s">
        <v>11832</v>
      </c>
      <c r="E242" s="36" t="s">
        <v>11833</v>
      </c>
      <c r="F242" s="35" t="s">
        <v>15877</v>
      </c>
      <c r="G242" s="117">
        <v>20</v>
      </c>
      <c r="H242" s="117">
        <v>25.67</v>
      </c>
      <c r="I242" s="117">
        <f t="shared" si="11"/>
        <v>1.3335000000000001</v>
      </c>
      <c r="J242" s="118">
        <v>26.67</v>
      </c>
      <c r="K242" s="58">
        <v>88</v>
      </c>
      <c r="L242" s="119" t="s">
        <v>11479</v>
      </c>
      <c r="M242" s="38" t="s">
        <v>15050</v>
      </c>
    </row>
    <row r="243" spans="1:13" ht="38.25" outlineLevel="1" x14ac:dyDescent="0.25">
      <c r="A243" s="47" t="s">
        <v>11835</v>
      </c>
      <c r="B243" s="150">
        <v>232</v>
      </c>
      <c r="C243" s="36" t="s">
        <v>11834</v>
      </c>
      <c r="D243" s="35" t="s">
        <v>11835</v>
      </c>
      <c r="E243" s="36" t="s">
        <v>11833</v>
      </c>
      <c r="F243" s="35" t="s">
        <v>15877</v>
      </c>
      <c r="G243" s="117">
        <v>16</v>
      </c>
      <c r="H243" s="117">
        <v>23.5</v>
      </c>
      <c r="I243" s="117">
        <f t="shared" si="11"/>
        <v>1.5262500000000001</v>
      </c>
      <c r="J243" s="118">
        <v>24.42</v>
      </c>
      <c r="K243" s="58">
        <v>88</v>
      </c>
      <c r="L243" s="119" t="s">
        <v>11479</v>
      </c>
      <c r="M243" s="38" t="s">
        <v>15050</v>
      </c>
    </row>
    <row r="244" spans="1:13" outlineLevel="1" x14ac:dyDescent="0.25">
      <c r="A244" s="47" t="s">
        <v>7710</v>
      </c>
      <c r="B244" s="150">
        <v>233</v>
      </c>
      <c r="C244" s="36" t="s">
        <v>7709</v>
      </c>
      <c r="D244" s="35" t="s">
        <v>7710</v>
      </c>
      <c r="E244" s="36" t="s">
        <v>11490</v>
      </c>
      <c r="F244" s="35" t="s">
        <v>15877</v>
      </c>
      <c r="G244" s="117">
        <v>40</v>
      </c>
      <c r="H244" s="117">
        <v>48</v>
      </c>
      <c r="I244" s="117">
        <f t="shared" si="11"/>
        <v>1.24675</v>
      </c>
      <c r="J244" s="118">
        <v>49.87</v>
      </c>
      <c r="K244" s="58">
        <v>88</v>
      </c>
      <c r="L244" s="119" t="s">
        <v>11479</v>
      </c>
      <c r="M244" s="38" t="s">
        <v>15050</v>
      </c>
    </row>
    <row r="245" spans="1:13" ht="25.5" outlineLevel="1" x14ac:dyDescent="0.25">
      <c r="A245" s="47" t="s">
        <v>190</v>
      </c>
      <c r="B245" s="150">
        <v>234</v>
      </c>
      <c r="C245" s="36" t="s">
        <v>189</v>
      </c>
      <c r="D245" s="35" t="s">
        <v>190</v>
      </c>
      <c r="E245" s="36" t="s">
        <v>11810</v>
      </c>
      <c r="F245" s="35" t="s">
        <v>15878</v>
      </c>
      <c r="G245" s="117">
        <v>7</v>
      </c>
      <c r="H245" s="117">
        <v>1750</v>
      </c>
      <c r="I245" s="117">
        <f t="shared" si="11"/>
        <v>259.74714285714288</v>
      </c>
      <c r="J245" s="118">
        <v>1818.23</v>
      </c>
      <c r="K245" s="58">
        <v>88</v>
      </c>
      <c r="L245" s="119" t="s">
        <v>11479</v>
      </c>
      <c r="M245" s="38" t="s">
        <v>15050</v>
      </c>
    </row>
    <row r="246" spans="1:13" ht="25.5" outlineLevel="1" x14ac:dyDescent="0.25">
      <c r="A246" s="48">
        <v>703</v>
      </c>
      <c r="B246" s="150">
        <v>235</v>
      </c>
      <c r="C246" s="36" t="s">
        <v>7178</v>
      </c>
      <c r="D246" s="33">
        <v>703</v>
      </c>
      <c r="E246" s="36" t="s">
        <v>11487</v>
      </c>
      <c r="F246" s="35" t="s">
        <v>15877</v>
      </c>
      <c r="G246" s="117">
        <v>1</v>
      </c>
      <c r="H246" s="117">
        <v>2083.33</v>
      </c>
      <c r="I246" s="117">
        <f t="shared" si="11"/>
        <v>2164.5500000000002</v>
      </c>
      <c r="J246" s="118">
        <v>2164.5500000000002</v>
      </c>
      <c r="K246" s="58">
        <v>88</v>
      </c>
      <c r="L246" s="119" t="s">
        <v>11479</v>
      </c>
      <c r="M246" s="38" t="s">
        <v>15050</v>
      </c>
    </row>
    <row r="247" spans="1:13" outlineLevel="1" x14ac:dyDescent="0.25">
      <c r="A247" s="47" t="s">
        <v>8272</v>
      </c>
      <c r="B247" s="150">
        <v>236</v>
      </c>
      <c r="C247" s="40" t="s">
        <v>12315</v>
      </c>
      <c r="D247" s="35" t="s">
        <v>8272</v>
      </c>
      <c r="E247" s="36" t="s">
        <v>11490</v>
      </c>
      <c r="F247" s="35" t="s">
        <v>15877</v>
      </c>
      <c r="G247" s="117">
        <v>4</v>
      </c>
      <c r="H247" s="117">
        <v>288</v>
      </c>
      <c r="I247" s="117">
        <f t="shared" si="11"/>
        <v>74.807500000000005</v>
      </c>
      <c r="J247" s="118">
        <v>299.23</v>
      </c>
      <c r="K247" s="58">
        <v>88</v>
      </c>
      <c r="L247" s="119" t="s">
        <v>11479</v>
      </c>
      <c r="M247" s="38" t="s">
        <v>15050</v>
      </c>
    </row>
    <row r="248" spans="1:13" outlineLevel="1" x14ac:dyDescent="0.25">
      <c r="A248" s="47" t="s">
        <v>11836</v>
      </c>
      <c r="B248" s="150">
        <v>237</v>
      </c>
      <c r="C248" s="36" t="s">
        <v>8283</v>
      </c>
      <c r="D248" s="35" t="s">
        <v>11836</v>
      </c>
      <c r="E248" s="36" t="s">
        <v>11490</v>
      </c>
      <c r="F248" s="35" t="s">
        <v>15877</v>
      </c>
      <c r="G248" s="117">
        <v>840</v>
      </c>
      <c r="H248" s="117">
        <v>492.51</v>
      </c>
      <c r="I248" s="117">
        <f t="shared" si="11"/>
        <v>0.60917857142857146</v>
      </c>
      <c r="J248" s="118">
        <v>511.71</v>
      </c>
      <c r="K248" s="58">
        <v>88</v>
      </c>
      <c r="L248" s="119" t="s">
        <v>11479</v>
      </c>
      <c r="M248" s="38" t="s">
        <v>15050</v>
      </c>
    </row>
    <row r="249" spans="1:13" outlineLevel="1" x14ac:dyDescent="0.25">
      <c r="A249" s="47" t="s">
        <v>8503</v>
      </c>
      <c r="B249" s="150">
        <v>238</v>
      </c>
      <c r="C249" s="40" t="s">
        <v>12316</v>
      </c>
      <c r="D249" s="35" t="s">
        <v>8503</v>
      </c>
      <c r="E249" s="36" t="s">
        <v>11490</v>
      </c>
      <c r="F249" s="35" t="s">
        <v>15877</v>
      </c>
      <c r="G249" s="117">
        <v>132</v>
      </c>
      <c r="H249" s="117">
        <v>2992.96</v>
      </c>
      <c r="I249" s="117">
        <f t="shared" si="11"/>
        <v>23.557954545454546</v>
      </c>
      <c r="J249" s="118">
        <v>3109.65</v>
      </c>
      <c r="K249" s="58">
        <v>88</v>
      </c>
      <c r="L249" s="119" t="s">
        <v>11479</v>
      </c>
      <c r="M249" s="38" t="s">
        <v>15050</v>
      </c>
    </row>
    <row r="250" spans="1:13" outlineLevel="1" x14ac:dyDescent="0.25">
      <c r="A250" s="47" t="s">
        <v>11837</v>
      </c>
      <c r="B250" s="150">
        <v>239</v>
      </c>
      <c r="C250" s="40" t="s">
        <v>12317</v>
      </c>
      <c r="D250" s="35" t="s">
        <v>11837</v>
      </c>
      <c r="E250" s="36" t="s">
        <v>11490</v>
      </c>
      <c r="F250" s="35" t="s">
        <v>15877</v>
      </c>
      <c r="G250" s="117">
        <v>78</v>
      </c>
      <c r="H250" s="117">
        <v>1014</v>
      </c>
      <c r="I250" s="117">
        <f t="shared" si="11"/>
        <v>13.506794871794872</v>
      </c>
      <c r="J250" s="118">
        <v>1053.53</v>
      </c>
      <c r="K250" s="58">
        <v>88</v>
      </c>
      <c r="L250" s="119" t="s">
        <v>11479</v>
      </c>
      <c r="M250" s="38" t="s">
        <v>15050</v>
      </c>
    </row>
    <row r="251" spans="1:13" outlineLevel="1" x14ac:dyDescent="0.25">
      <c r="A251" s="47" t="s">
        <v>11838</v>
      </c>
      <c r="B251" s="150">
        <v>240</v>
      </c>
      <c r="C251" s="40" t="s">
        <v>12318</v>
      </c>
      <c r="D251" s="35" t="s">
        <v>11838</v>
      </c>
      <c r="E251" s="36" t="s">
        <v>11490</v>
      </c>
      <c r="F251" s="35" t="s">
        <v>15877</v>
      </c>
      <c r="G251" s="117">
        <v>1</v>
      </c>
      <c r="H251" s="117">
        <v>24.58</v>
      </c>
      <c r="I251" s="117">
        <f t="shared" si="11"/>
        <v>25.54</v>
      </c>
      <c r="J251" s="118">
        <v>25.54</v>
      </c>
      <c r="K251" s="58">
        <v>88</v>
      </c>
      <c r="L251" s="119" t="s">
        <v>11479</v>
      </c>
      <c r="M251" s="38" t="s">
        <v>15050</v>
      </c>
    </row>
    <row r="252" spans="1:13" outlineLevel="1" x14ac:dyDescent="0.25">
      <c r="A252" s="47" t="s">
        <v>8504</v>
      </c>
      <c r="B252" s="150">
        <v>241</v>
      </c>
      <c r="C252" s="40" t="s">
        <v>12319</v>
      </c>
      <c r="D252" s="35" t="s">
        <v>8504</v>
      </c>
      <c r="E252" s="36" t="s">
        <v>11490</v>
      </c>
      <c r="F252" s="35" t="s">
        <v>15877</v>
      </c>
      <c r="G252" s="117">
        <v>72</v>
      </c>
      <c r="H252" s="117">
        <v>2136.2399999999998</v>
      </c>
      <c r="I252" s="117">
        <f t="shared" si="11"/>
        <v>30.826805555555559</v>
      </c>
      <c r="J252" s="118">
        <v>2219.5300000000002</v>
      </c>
      <c r="K252" s="58">
        <v>88</v>
      </c>
      <c r="L252" s="119" t="s">
        <v>11479</v>
      </c>
      <c r="M252" s="38" t="s">
        <v>15050</v>
      </c>
    </row>
    <row r="253" spans="1:13" outlineLevel="1" x14ac:dyDescent="0.25">
      <c r="A253" s="47" t="s">
        <v>8505</v>
      </c>
      <c r="B253" s="150">
        <v>242</v>
      </c>
      <c r="C253" s="40" t="s">
        <v>12320</v>
      </c>
      <c r="D253" s="35" t="s">
        <v>8505</v>
      </c>
      <c r="E253" s="36" t="s">
        <v>11490</v>
      </c>
      <c r="F253" s="35" t="s">
        <v>15877</v>
      </c>
      <c r="G253" s="117">
        <v>14</v>
      </c>
      <c r="H253" s="117">
        <v>146.16</v>
      </c>
      <c r="I253" s="117">
        <f t="shared" si="11"/>
        <v>10.847142857142858</v>
      </c>
      <c r="J253" s="118">
        <v>151.86000000000001</v>
      </c>
      <c r="K253" s="58">
        <v>88</v>
      </c>
      <c r="L253" s="119" t="s">
        <v>11479</v>
      </c>
      <c r="M253" s="38" t="s">
        <v>15050</v>
      </c>
    </row>
    <row r="254" spans="1:13" outlineLevel="1" x14ac:dyDescent="0.25">
      <c r="A254" s="47" t="s">
        <v>11839</v>
      </c>
      <c r="B254" s="150">
        <v>243</v>
      </c>
      <c r="C254" s="40" t="s">
        <v>12321</v>
      </c>
      <c r="D254" s="35" t="s">
        <v>11839</v>
      </c>
      <c r="E254" s="36" t="s">
        <v>11490</v>
      </c>
      <c r="F254" s="35" t="s">
        <v>15877</v>
      </c>
      <c r="G254" s="117">
        <v>5</v>
      </c>
      <c r="H254" s="117">
        <v>152.55000000000001</v>
      </c>
      <c r="I254" s="117">
        <f t="shared" si="11"/>
        <v>31.7</v>
      </c>
      <c r="J254" s="118">
        <v>158.5</v>
      </c>
      <c r="K254" s="58">
        <v>88</v>
      </c>
      <c r="L254" s="119" t="s">
        <v>11479</v>
      </c>
      <c r="M254" s="38" t="s">
        <v>15050</v>
      </c>
    </row>
    <row r="255" spans="1:13" outlineLevel="1" x14ac:dyDescent="0.25">
      <c r="A255" s="47" t="s">
        <v>8506</v>
      </c>
      <c r="B255" s="150">
        <v>244</v>
      </c>
      <c r="C255" s="40" t="s">
        <v>12322</v>
      </c>
      <c r="D255" s="35" t="s">
        <v>8506</v>
      </c>
      <c r="E255" s="36" t="s">
        <v>11490</v>
      </c>
      <c r="F255" s="35" t="s">
        <v>15877</v>
      </c>
      <c r="G255" s="117">
        <v>5</v>
      </c>
      <c r="H255" s="117">
        <v>156.80000000000001</v>
      </c>
      <c r="I255" s="117">
        <f t="shared" si="11"/>
        <v>32.582000000000001</v>
      </c>
      <c r="J255" s="118">
        <v>162.91</v>
      </c>
      <c r="K255" s="58">
        <v>88</v>
      </c>
      <c r="L255" s="119" t="s">
        <v>11479</v>
      </c>
      <c r="M255" s="38" t="s">
        <v>15050</v>
      </c>
    </row>
    <row r="256" spans="1:13" outlineLevel="1" x14ac:dyDescent="0.25">
      <c r="A256" s="47" t="s">
        <v>11840</v>
      </c>
      <c r="B256" s="150">
        <v>245</v>
      </c>
      <c r="C256" s="40" t="s">
        <v>12323</v>
      </c>
      <c r="D256" s="35" t="s">
        <v>11840</v>
      </c>
      <c r="E256" s="36" t="s">
        <v>11490</v>
      </c>
      <c r="F256" s="35" t="s">
        <v>15877</v>
      </c>
      <c r="G256" s="117">
        <v>67</v>
      </c>
      <c r="H256" s="117">
        <v>2051.4</v>
      </c>
      <c r="I256" s="117">
        <f t="shared" si="11"/>
        <v>31.811641791044778</v>
      </c>
      <c r="J256" s="118">
        <v>2131.38</v>
      </c>
      <c r="K256" s="58">
        <v>88</v>
      </c>
      <c r="L256" s="119" t="s">
        <v>11479</v>
      </c>
      <c r="M256" s="38" t="s">
        <v>15050</v>
      </c>
    </row>
    <row r="257" spans="1:13" outlineLevel="1" x14ac:dyDescent="0.25">
      <c r="A257" s="47" t="s">
        <v>8507</v>
      </c>
      <c r="B257" s="150">
        <v>246</v>
      </c>
      <c r="C257" s="40" t="s">
        <v>12324</v>
      </c>
      <c r="D257" s="35" t="s">
        <v>8507</v>
      </c>
      <c r="E257" s="36" t="s">
        <v>11490</v>
      </c>
      <c r="F257" s="35" t="s">
        <v>15877</v>
      </c>
      <c r="G257" s="117">
        <v>24</v>
      </c>
      <c r="H257" s="117">
        <v>290.88</v>
      </c>
      <c r="I257" s="117">
        <f t="shared" si="11"/>
        <v>12.592500000000001</v>
      </c>
      <c r="J257" s="118">
        <v>302.22000000000003</v>
      </c>
      <c r="K257" s="58">
        <v>88</v>
      </c>
      <c r="L257" s="119" t="s">
        <v>11479</v>
      </c>
      <c r="M257" s="38" t="s">
        <v>15050</v>
      </c>
    </row>
    <row r="258" spans="1:13" outlineLevel="1" x14ac:dyDescent="0.25">
      <c r="A258" s="47" t="s">
        <v>8508</v>
      </c>
      <c r="B258" s="150">
        <v>247</v>
      </c>
      <c r="C258" s="40" t="s">
        <v>12325</v>
      </c>
      <c r="D258" s="35" t="s">
        <v>8508</v>
      </c>
      <c r="E258" s="36" t="s">
        <v>11490</v>
      </c>
      <c r="F258" s="35" t="s">
        <v>15877</v>
      </c>
      <c r="G258" s="117">
        <v>10</v>
      </c>
      <c r="H258" s="117">
        <v>166.8</v>
      </c>
      <c r="I258" s="117">
        <f t="shared" si="11"/>
        <v>17.330000000000002</v>
      </c>
      <c r="J258" s="118">
        <v>173.3</v>
      </c>
      <c r="K258" s="58">
        <v>88</v>
      </c>
      <c r="L258" s="119" t="s">
        <v>11479</v>
      </c>
      <c r="M258" s="38" t="s">
        <v>15050</v>
      </c>
    </row>
    <row r="259" spans="1:13" outlineLevel="1" x14ac:dyDescent="0.25">
      <c r="A259" s="47" t="s">
        <v>8509</v>
      </c>
      <c r="B259" s="150">
        <v>248</v>
      </c>
      <c r="C259" s="40" t="s">
        <v>12326</v>
      </c>
      <c r="D259" s="35" t="s">
        <v>8509</v>
      </c>
      <c r="E259" s="36" t="s">
        <v>11490</v>
      </c>
      <c r="F259" s="35" t="s">
        <v>15877</v>
      </c>
      <c r="G259" s="117">
        <v>2</v>
      </c>
      <c r="H259" s="117">
        <v>274.2</v>
      </c>
      <c r="I259" s="117">
        <f t="shared" si="11"/>
        <v>142.44499999999999</v>
      </c>
      <c r="J259" s="118">
        <v>284.89</v>
      </c>
      <c r="K259" s="58">
        <v>88</v>
      </c>
      <c r="L259" s="119" t="s">
        <v>11479</v>
      </c>
      <c r="M259" s="38" t="s">
        <v>15050</v>
      </c>
    </row>
    <row r="260" spans="1:13" outlineLevel="1" x14ac:dyDescent="0.25">
      <c r="A260" s="47" t="s">
        <v>8511</v>
      </c>
      <c r="B260" s="150">
        <v>249</v>
      </c>
      <c r="C260" s="36" t="s">
        <v>8510</v>
      </c>
      <c r="D260" s="35" t="s">
        <v>8511</v>
      </c>
      <c r="E260" s="36" t="s">
        <v>11490</v>
      </c>
      <c r="F260" s="35" t="s">
        <v>15877</v>
      </c>
      <c r="G260" s="117">
        <v>14</v>
      </c>
      <c r="H260" s="117">
        <v>1476.32</v>
      </c>
      <c r="I260" s="117">
        <f t="shared" si="11"/>
        <v>109.56285714285715</v>
      </c>
      <c r="J260" s="118">
        <v>1533.88</v>
      </c>
      <c r="K260" s="58">
        <v>88</v>
      </c>
      <c r="L260" s="119" t="s">
        <v>11479</v>
      </c>
      <c r="M260" s="38" t="s">
        <v>15050</v>
      </c>
    </row>
    <row r="261" spans="1:13" outlineLevel="1" x14ac:dyDescent="0.25">
      <c r="A261" s="47" t="s">
        <v>8512</v>
      </c>
      <c r="B261" s="150">
        <v>250</v>
      </c>
      <c r="C261" s="40" t="s">
        <v>12327</v>
      </c>
      <c r="D261" s="35" t="s">
        <v>8512</v>
      </c>
      <c r="E261" s="36" t="s">
        <v>11490</v>
      </c>
      <c r="F261" s="35" t="s">
        <v>15877</v>
      </c>
      <c r="G261" s="117">
        <v>2</v>
      </c>
      <c r="H261" s="117">
        <v>432.22</v>
      </c>
      <c r="I261" s="117">
        <f t="shared" si="11"/>
        <v>224.535</v>
      </c>
      <c r="J261" s="118">
        <v>449.07</v>
      </c>
      <c r="K261" s="58">
        <v>88</v>
      </c>
      <c r="L261" s="119" t="s">
        <v>11479</v>
      </c>
      <c r="M261" s="38" t="s">
        <v>15050</v>
      </c>
    </row>
    <row r="262" spans="1:13" outlineLevel="1" x14ac:dyDescent="0.25">
      <c r="A262" s="47" t="s">
        <v>8519</v>
      </c>
      <c r="B262" s="150">
        <v>251</v>
      </c>
      <c r="C262" s="36" t="s">
        <v>8518</v>
      </c>
      <c r="D262" s="35" t="s">
        <v>8519</v>
      </c>
      <c r="E262" s="36" t="s">
        <v>11490</v>
      </c>
      <c r="F262" s="35" t="s">
        <v>15877</v>
      </c>
      <c r="G262" s="117">
        <v>300</v>
      </c>
      <c r="H262" s="117">
        <v>1769.49</v>
      </c>
      <c r="I262" s="117">
        <f t="shared" si="11"/>
        <v>6.1282666666666668</v>
      </c>
      <c r="J262" s="118">
        <v>1838.48</v>
      </c>
      <c r="K262" s="58">
        <v>88</v>
      </c>
      <c r="L262" s="119" t="s">
        <v>11479</v>
      </c>
      <c r="M262" s="38" t="s">
        <v>15050</v>
      </c>
    </row>
    <row r="263" spans="1:13" outlineLevel="1" x14ac:dyDescent="0.25">
      <c r="A263" s="47" t="s">
        <v>11841</v>
      </c>
      <c r="B263" s="150">
        <v>252</v>
      </c>
      <c r="C263" s="36" t="s">
        <v>8520</v>
      </c>
      <c r="D263" s="35" t="s">
        <v>11841</v>
      </c>
      <c r="E263" s="36" t="s">
        <v>11490</v>
      </c>
      <c r="F263" s="35" t="s">
        <v>15877</v>
      </c>
      <c r="G263" s="122">
        <v>1020</v>
      </c>
      <c r="H263" s="122">
        <v>251.34</v>
      </c>
      <c r="I263" s="117">
        <f t="shared" si="11"/>
        <v>0.25601960784313726</v>
      </c>
      <c r="J263" s="123">
        <v>261.14</v>
      </c>
      <c r="K263" s="58">
        <v>88</v>
      </c>
      <c r="L263" s="119" t="s">
        <v>11479</v>
      </c>
      <c r="M263" s="38" t="s">
        <v>15050</v>
      </c>
    </row>
    <row r="264" spans="1:13" outlineLevel="1" x14ac:dyDescent="0.25">
      <c r="A264" s="47" t="s">
        <v>8522</v>
      </c>
      <c r="B264" s="150">
        <v>253</v>
      </c>
      <c r="C264" s="36" t="s">
        <v>8521</v>
      </c>
      <c r="D264" s="35" t="s">
        <v>8522</v>
      </c>
      <c r="E264" s="36" t="s">
        <v>11490</v>
      </c>
      <c r="F264" s="35" t="s">
        <v>15877</v>
      </c>
      <c r="G264" s="117">
        <v>36</v>
      </c>
      <c r="H264" s="117">
        <v>15.84</v>
      </c>
      <c r="I264" s="117">
        <f t="shared" si="11"/>
        <v>0.45722222222222225</v>
      </c>
      <c r="J264" s="118">
        <v>16.46</v>
      </c>
      <c r="K264" s="58">
        <v>88</v>
      </c>
      <c r="L264" s="119" t="s">
        <v>11479</v>
      </c>
      <c r="M264" s="38" t="s">
        <v>15050</v>
      </c>
    </row>
    <row r="265" spans="1:13" outlineLevel="1" x14ac:dyDescent="0.25">
      <c r="A265" s="47" t="s">
        <v>10666</v>
      </c>
      <c r="B265" s="150">
        <v>254</v>
      </c>
      <c r="C265" s="36" t="s">
        <v>10665</v>
      </c>
      <c r="D265" s="35" t="s">
        <v>10666</v>
      </c>
      <c r="E265" s="36" t="s">
        <v>11484</v>
      </c>
      <c r="F265" s="35" t="s">
        <v>15877</v>
      </c>
      <c r="G265" s="117">
        <v>128</v>
      </c>
      <c r="H265" s="117">
        <v>384.29</v>
      </c>
      <c r="I265" s="117">
        <f t="shared" si="11"/>
        <v>3.1192968749999999</v>
      </c>
      <c r="J265" s="118">
        <v>399.27</v>
      </c>
      <c r="K265" s="58">
        <v>88</v>
      </c>
      <c r="L265" s="119" t="s">
        <v>11479</v>
      </c>
      <c r="M265" s="38" t="s">
        <v>15050</v>
      </c>
    </row>
    <row r="266" spans="1:13" outlineLevel="1" x14ac:dyDescent="0.25">
      <c r="A266" s="47" t="s">
        <v>11842</v>
      </c>
      <c r="B266" s="150">
        <v>255</v>
      </c>
      <c r="C266" s="36" t="s">
        <v>8523</v>
      </c>
      <c r="D266" s="35" t="s">
        <v>11842</v>
      </c>
      <c r="E266" s="36" t="s">
        <v>11490</v>
      </c>
      <c r="F266" s="35" t="s">
        <v>15877</v>
      </c>
      <c r="G266" s="122">
        <v>17451</v>
      </c>
      <c r="H266" s="122">
        <v>3720.63</v>
      </c>
      <c r="I266" s="117">
        <f t="shared" si="11"/>
        <v>0.22151681852042862</v>
      </c>
      <c r="J266" s="123">
        <v>3865.69</v>
      </c>
      <c r="K266" s="58">
        <v>88</v>
      </c>
      <c r="L266" s="119" t="s">
        <v>11479</v>
      </c>
      <c r="M266" s="38" t="s">
        <v>15050</v>
      </c>
    </row>
    <row r="267" spans="1:13" outlineLevel="1" x14ac:dyDescent="0.25">
      <c r="A267" s="47" t="s">
        <v>8525</v>
      </c>
      <c r="B267" s="150">
        <v>256</v>
      </c>
      <c r="C267" s="36" t="s">
        <v>8524</v>
      </c>
      <c r="D267" s="35" t="s">
        <v>8525</v>
      </c>
      <c r="E267" s="36" t="s">
        <v>11490</v>
      </c>
      <c r="F267" s="35" t="s">
        <v>15877</v>
      </c>
      <c r="G267" s="117">
        <v>19</v>
      </c>
      <c r="H267" s="117">
        <v>4.5599999999999996</v>
      </c>
      <c r="I267" s="117">
        <f t="shared" si="11"/>
        <v>0.24947368421052632</v>
      </c>
      <c r="J267" s="118">
        <v>4.74</v>
      </c>
      <c r="K267" s="58">
        <v>88</v>
      </c>
      <c r="L267" s="119" t="s">
        <v>11479</v>
      </c>
      <c r="M267" s="38" t="s">
        <v>15050</v>
      </c>
    </row>
    <row r="268" spans="1:13" outlineLevel="1" x14ac:dyDescent="0.25">
      <c r="A268" s="47" t="s">
        <v>8527</v>
      </c>
      <c r="B268" s="150">
        <v>257</v>
      </c>
      <c r="C268" s="36" t="s">
        <v>8526</v>
      </c>
      <c r="D268" s="35" t="s">
        <v>8527</v>
      </c>
      <c r="E268" s="36" t="s">
        <v>11490</v>
      </c>
      <c r="F268" s="35" t="s">
        <v>15877</v>
      </c>
      <c r="G268" s="117">
        <v>7</v>
      </c>
      <c r="H268" s="117">
        <v>2.87</v>
      </c>
      <c r="I268" s="117">
        <f t="shared" si="11"/>
        <v>0.42571428571428571</v>
      </c>
      <c r="J268" s="118">
        <v>2.98</v>
      </c>
      <c r="K268" s="58">
        <v>88</v>
      </c>
      <c r="L268" s="119" t="s">
        <v>11479</v>
      </c>
      <c r="M268" s="38" t="s">
        <v>15050</v>
      </c>
    </row>
    <row r="269" spans="1:13" outlineLevel="1" x14ac:dyDescent="0.25">
      <c r="A269" s="47" t="s">
        <v>8528</v>
      </c>
      <c r="B269" s="150">
        <v>258</v>
      </c>
      <c r="C269" s="36" t="s">
        <v>11843</v>
      </c>
      <c r="D269" s="35" t="s">
        <v>8528</v>
      </c>
      <c r="E269" s="36" t="s">
        <v>11490</v>
      </c>
      <c r="F269" s="35" t="s">
        <v>15877</v>
      </c>
      <c r="G269" s="117">
        <v>287</v>
      </c>
      <c r="H269" s="117">
        <v>183.68</v>
      </c>
      <c r="I269" s="117">
        <f t="shared" si="11"/>
        <v>0.66494773519163763</v>
      </c>
      <c r="J269" s="118">
        <v>190.84</v>
      </c>
      <c r="K269" s="58">
        <v>88</v>
      </c>
      <c r="L269" s="119" t="s">
        <v>11479</v>
      </c>
      <c r="M269" s="38" t="s">
        <v>15050</v>
      </c>
    </row>
    <row r="270" spans="1:13" outlineLevel="1" x14ac:dyDescent="0.25">
      <c r="A270" s="47" t="s">
        <v>8529</v>
      </c>
      <c r="B270" s="150">
        <v>259</v>
      </c>
      <c r="C270" s="36" t="s">
        <v>11844</v>
      </c>
      <c r="D270" s="35" t="s">
        <v>8529</v>
      </c>
      <c r="E270" s="36" t="s">
        <v>11490</v>
      </c>
      <c r="F270" s="35" t="s">
        <v>15877</v>
      </c>
      <c r="G270" s="117">
        <v>10</v>
      </c>
      <c r="H270" s="117">
        <v>30.2</v>
      </c>
      <c r="I270" s="117">
        <f t="shared" si="11"/>
        <v>3.1379999999999999</v>
      </c>
      <c r="J270" s="118">
        <v>31.38</v>
      </c>
      <c r="K270" s="58">
        <v>88</v>
      </c>
      <c r="L270" s="119" t="s">
        <v>11479</v>
      </c>
      <c r="M270" s="38" t="s">
        <v>15050</v>
      </c>
    </row>
    <row r="271" spans="1:13" outlineLevel="1" x14ac:dyDescent="0.25">
      <c r="A271" s="47" t="s">
        <v>8531</v>
      </c>
      <c r="B271" s="150">
        <v>260</v>
      </c>
      <c r="C271" s="36" t="s">
        <v>8530</v>
      </c>
      <c r="D271" s="35" t="s">
        <v>8531</v>
      </c>
      <c r="E271" s="36" t="s">
        <v>11490</v>
      </c>
      <c r="F271" s="35" t="s">
        <v>15877</v>
      </c>
      <c r="G271" s="122">
        <v>8184</v>
      </c>
      <c r="H271" s="122">
        <v>2735.9</v>
      </c>
      <c r="I271" s="117">
        <f t="shared" ref="I271:I302" si="12">J271/G271</f>
        <v>0.34733260019550344</v>
      </c>
      <c r="J271" s="123">
        <v>2842.57</v>
      </c>
      <c r="K271" s="58">
        <v>88</v>
      </c>
      <c r="L271" s="119" t="s">
        <v>11479</v>
      </c>
      <c r="M271" s="38" t="s">
        <v>15050</v>
      </c>
    </row>
    <row r="272" spans="1:13" outlineLevel="1" x14ac:dyDescent="0.25">
      <c r="A272" s="47" t="s">
        <v>8533</v>
      </c>
      <c r="B272" s="150">
        <v>261</v>
      </c>
      <c r="C272" s="36" t="s">
        <v>8532</v>
      </c>
      <c r="D272" s="35" t="s">
        <v>8533</v>
      </c>
      <c r="E272" s="36" t="s">
        <v>11490</v>
      </c>
      <c r="F272" s="35" t="s">
        <v>15877</v>
      </c>
      <c r="G272" s="117">
        <v>87</v>
      </c>
      <c r="H272" s="117">
        <v>136.69999999999999</v>
      </c>
      <c r="I272" s="117">
        <f t="shared" si="12"/>
        <v>1.6325287356321838</v>
      </c>
      <c r="J272" s="118">
        <v>142.03</v>
      </c>
      <c r="K272" s="58">
        <v>88</v>
      </c>
      <c r="L272" s="119" t="s">
        <v>11479</v>
      </c>
      <c r="M272" s="38" t="s">
        <v>15050</v>
      </c>
    </row>
    <row r="273" spans="1:13" outlineLevel="1" x14ac:dyDescent="0.25">
      <c r="A273" s="47" t="s">
        <v>8535</v>
      </c>
      <c r="B273" s="150">
        <v>262</v>
      </c>
      <c r="C273" s="36" t="s">
        <v>8534</v>
      </c>
      <c r="D273" s="35" t="s">
        <v>8535</v>
      </c>
      <c r="E273" s="36" t="s">
        <v>11490</v>
      </c>
      <c r="F273" s="35" t="s">
        <v>15877</v>
      </c>
      <c r="G273" s="117">
        <v>124</v>
      </c>
      <c r="H273" s="117">
        <v>601.15</v>
      </c>
      <c r="I273" s="117">
        <f t="shared" si="12"/>
        <v>5.0370161290322581</v>
      </c>
      <c r="J273" s="118">
        <v>624.59</v>
      </c>
      <c r="K273" s="58">
        <v>88</v>
      </c>
      <c r="L273" s="119" t="s">
        <v>11479</v>
      </c>
      <c r="M273" s="38" t="s">
        <v>15050</v>
      </c>
    </row>
    <row r="274" spans="1:13" outlineLevel="1" x14ac:dyDescent="0.25">
      <c r="A274" s="47" t="s">
        <v>11845</v>
      </c>
      <c r="B274" s="150">
        <v>263</v>
      </c>
      <c r="C274" s="36" t="s">
        <v>8536</v>
      </c>
      <c r="D274" s="35" t="s">
        <v>11845</v>
      </c>
      <c r="E274" s="36" t="s">
        <v>11490</v>
      </c>
      <c r="F274" s="35" t="s">
        <v>15877</v>
      </c>
      <c r="G274" s="122">
        <v>1951</v>
      </c>
      <c r="H274" s="122">
        <v>87.79</v>
      </c>
      <c r="I274" s="117">
        <f t="shared" si="12"/>
        <v>4.6750384418247047E-2</v>
      </c>
      <c r="J274" s="123">
        <v>91.21</v>
      </c>
      <c r="K274" s="58">
        <v>88</v>
      </c>
      <c r="L274" s="119" t="s">
        <v>11479</v>
      </c>
      <c r="M274" s="38" t="s">
        <v>15050</v>
      </c>
    </row>
    <row r="275" spans="1:13" outlineLevel="1" x14ac:dyDescent="0.25">
      <c r="A275" s="47" t="s">
        <v>8539</v>
      </c>
      <c r="B275" s="150">
        <v>264</v>
      </c>
      <c r="C275" s="36" t="s">
        <v>8538</v>
      </c>
      <c r="D275" s="35" t="s">
        <v>8539</v>
      </c>
      <c r="E275" s="36" t="s">
        <v>11490</v>
      </c>
      <c r="F275" s="35" t="s">
        <v>15877</v>
      </c>
      <c r="G275" s="117">
        <v>248</v>
      </c>
      <c r="H275" s="117">
        <v>29.76</v>
      </c>
      <c r="I275" s="117">
        <f t="shared" si="12"/>
        <v>0.12467741935483871</v>
      </c>
      <c r="J275" s="118">
        <v>30.92</v>
      </c>
      <c r="K275" s="58">
        <v>88</v>
      </c>
      <c r="L275" s="119" t="s">
        <v>11479</v>
      </c>
      <c r="M275" s="38" t="s">
        <v>15050</v>
      </c>
    </row>
    <row r="276" spans="1:13" outlineLevel="1" x14ac:dyDescent="0.25">
      <c r="A276" s="47" t="s">
        <v>8541</v>
      </c>
      <c r="B276" s="150">
        <v>265</v>
      </c>
      <c r="C276" s="36" t="s">
        <v>8540</v>
      </c>
      <c r="D276" s="35" t="s">
        <v>8541</v>
      </c>
      <c r="E276" s="36" t="s">
        <v>11490</v>
      </c>
      <c r="F276" s="35" t="s">
        <v>15877</v>
      </c>
      <c r="G276" s="117">
        <v>4</v>
      </c>
      <c r="H276" s="117">
        <v>38.520000000000003</v>
      </c>
      <c r="I276" s="117">
        <f t="shared" si="12"/>
        <v>10.005000000000001</v>
      </c>
      <c r="J276" s="118">
        <v>40.020000000000003</v>
      </c>
      <c r="K276" s="58">
        <v>88</v>
      </c>
      <c r="L276" s="119" t="s">
        <v>11479</v>
      </c>
      <c r="M276" s="38" t="s">
        <v>15050</v>
      </c>
    </row>
    <row r="277" spans="1:13" outlineLevel="1" x14ac:dyDescent="0.25">
      <c r="A277" s="47" t="s">
        <v>8543</v>
      </c>
      <c r="B277" s="150">
        <v>266</v>
      </c>
      <c r="C277" s="36" t="s">
        <v>8542</v>
      </c>
      <c r="D277" s="35" t="s">
        <v>8543</v>
      </c>
      <c r="E277" s="36" t="s">
        <v>11490</v>
      </c>
      <c r="F277" s="35" t="s">
        <v>15877</v>
      </c>
      <c r="G277" s="117">
        <v>4</v>
      </c>
      <c r="H277" s="117">
        <v>58.92</v>
      </c>
      <c r="I277" s="117">
        <f t="shared" si="12"/>
        <v>15.305</v>
      </c>
      <c r="J277" s="118">
        <v>61.22</v>
      </c>
      <c r="K277" s="58">
        <v>88</v>
      </c>
      <c r="L277" s="119" t="s">
        <v>11479</v>
      </c>
      <c r="M277" s="38" t="s">
        <v>15050</v>
      </c>
    </row>
    <row r="278" spans="1:13" outlineLevel="1" x14ac:dyDescent="0.25">
      <c r="A278" s="47" t="s">
        <v>8545</v>
      </c>
      <c r="B278" s="150">
        <v>267</v>
      </c>
      <c r="C278" s="36" t="s">
        <v>8544</v>
      </c>
      <c r="D278" s="35" t="s">
        <v>8545</v>
      </c>
      <c r="E278" s="36" t="s">
        <v>11490</v>
      </c>
      <c r="F278" s="35" t="s">
        <v>15877</v>
      </c>
      <c r="G278" s="117">
        <v>210</v>
      </c>
      <c r="H278" s="117">
        <v>48.5</v>
      </c>
      <c r="I278" s="117">
        <f t="shared" si="12"/>
        <v>0.23995238095238094</v>
      </c>
      <c r="J278" s="118">
        <v>50.39</v>
      </c>
      <c r="K278" s="58">
        <v>88</v>
      </c>
      <c r="L278" s="119" t="s">
        <v>11479</v>
      </c>
      <c r="M278" s="38" t="s">
        <v>15050</v>
      </c>
    </row>
    <row r="279" spans="1:13" outlineLevel="1" x14ac:dyDescent="0.25">
      <c r="A279" s="47" t="s">
        <v>11846</v>
      </c>
      <c r="B279" s="150">
        <v>268</v>
      </c>
      <c r="C279" s="36" t="s">
        <v>8546</v>
      </c>
      <c r="D279" s="35" t="s">
        <v>11846</v>
      </c>
      <c r="E279" s="36" t="s">
        <v>11490</v>
      </c>
      <c r="F279" s="35" t="s">
        <v>15877</v>
      </c>
      <c r="G279" s="117">
        <v>80</v>
      </c>
      <c r="H279" s="117">
        <v>241.6</v>
      </c>
      <c r="I279" s="117">
        <f t="shared" si="12"/>
        <v>3.13775</v>
      </c>
      <c r="J279" s="118">
        <v>251.02</v>
      </c>
      <c r="K279" s="58">
        <v>88</v>
      </c>
      <c r="L279" s="119" t="s">
        <v>11479</v>
      </c>
      <c r="M279" s="38" t="s">
        <v>15050</v>
      </c>
    </row>
    <row r="280" spans="1:13" outlineLevel="1" x14ac:dyDescent="0.25">
      <c r="A280" s="47" t="s">
        <v>8537</v>
      </c>
      <c r="B280" s="150">
        <v>269</v>
      </c>
      <c r="C280" s="36" t="s">
        <v>8547</v>
      </c>
      <c r="D280" s="35" t="s">
        <v>8537</v>
      </c>
      <c r="E280" s="36" t="s">
        <v>11490</v>
      </c>
      <c r="F280" s="35" t="s">
        <v>15877</v>
      </c>
      <c r="G280" s="117">
        <v>33</v>
      </c>
      <c r="H280" s="117">
        <v>21.12</v>
      </c>
      <c r="I280" s="117">
        <f t="shared" si="12"/>
        <v>0.66484848484848491</v>
      </c>
      <c r="J280" s="118">
        <v>21.94</v>
      </c>
      <c r="K280" s="58">
        <v>88</v>
      </c>
      <c r="L280" s="119" t="s">
        <v>11479</v>
      </c>
      <c r="M280" s="38" t="s">
        <v>15050</v>
      </c>
    </row>
    <row r="281" spans="1:13" outlineLevel="1" x14ac:dyDescent="0.25">
      <c r="A281" s="47" t="s">
        <v>8549</v>
      </c>
      <c r="B281" s="150">
        <v>270</v>
      </c>
      <c r="C281" s="36" t="s">
        <v>8548</v>
      </c>
      <c r="D281" s="35" t="s">
        <v>8549</v>
      </c>
      <c r="E281" s="36" t="s">
        <v>11490</v>
      </c>
      <c r="F281" s="35" t="s">
        <v>15877</v>
      </c>
      <c r="G281" s="117">
        <v>34</v>
      </c>
      <c r="H281" s="117">
        <v>47.92</v>
      </c>
      <c r="I281" s="117">
        <f t="shared" si="12"/>
        <v>1.4644117647058823</v>
      </c>
      <c r="J281" s="118">
        <v>49.79</v>
      </c>
      <c r="K281" s="58">
        <v>88</v>
      </c>
      <c r="L281" s="119" t="s">
        <v>11479</v>
      </c>
      <c r="M281" s="38" t="s">
        <v>15050</v>
      </c>
    </row>
    <row r="282" spans="1:13" outlineLevel="1" x14ac:dyDescent="0.25">
      <c r="A282" s="47" t="s">
        <v>8551</v>
      </c>
      <c r="B282" s="150">
        <v>271</v>
      </c>
      <c r="C282" s="36" t="s">
        <v>8550</v>
      </c>
      <c r="D282" s="35" t="s">
        <v>8551</v>
      </c>
      <c r="E282" s="36" t="s">
        <v>11490</v>
      </c>
      <c r="F282" s="35" t="s">
        <v>15877</v>
      </c>
      <c r="G282" s="117">
        <v>92</v>
      </c>
      <c r="H282" s="117">
        <v>202.4</v>
      </c>
      <c r="I282" s="117">
        <f t="shared" si="12"/>
        <v>2.2857608695652174</v>
      </c>
      <c r="J282" s="118">
        <v>210.29</v>
      </c>
      <c r="K282" s="58">
        <v>88</v>
      </c>
      <c r="L282" s="119" t="s">
        <v>11479</v>
      </c>
      <c r="M282" s="38" t="s">
        <v>15050</v>
      </c>
    </row>
    <row r="283" spans="1:13" outlineLevel="1" x14ac:dyDescent="0.25">
      <c r="A283" s="47" t="s">
        <v>8553</v>
      </c>
      <c r="B283" s="150">
        <v>272</v>
      </c>
      <c r="C283" s="36" t="s">
        <v>8552</v>
      </c>
      <c r="D283" s="35" t="s">
        <v>8553</v>
      </c>
      <c r="E283" s="36" t="s">
        <v>11490</v>
      </c>
      <c r="F283" s="35" t="s">
        <v>15877</v>
      </c>
      <c r="G283" s="117">
        <v>116</v>
      </c>
      <c r="H283" s="117">
        <v>548.67999999999995</v>
      </c>
      <c r="I283" s="117">
        <f t="shared" si="12"/>
        <v>4.9143965517241384</v>
      </c>
      <c r="J283" s="118">
        <v>570.07000000000005</v>
      </c>
      <c r="K283" s="58">
        <v>88</v>
      </c>
      <c r="L283" s="119" t="s">
        <v>11479</v>
      </c>
      <c r="M283" s="38" t="s">
        <v>15050</v>
      </c>
    </row>
    <row r="284" spans="1:13" outlineLevel="1" x14ac:dyDescent="0.25">
      <c r="A284" s="47" t="s">
        <v>8555</v>
      </c>
      <c r="B284" s="150">
        <v>273</v>
      </c>
      <c r="C284" s="36" t="s">
        <v>8554</v>
      </c>
      <c r="D284" s="35" t="s">
        <v>8555</v>
      </c>
      <c r="E284" s="36" t="s">
        <v>11490</v>
      </c>
      <c r="F284" s="35" t="s">
        <v>15877</v>
      </c>
      <c r="G284" s="117">
        <v>98</v>
      </c>
      <c r="H284" s="117">
        <v>313.60000000000002</v>
      </c>
      <c r="I284" s="117">
        <f t="shared" si="12"/>
        <v>3.3247959183673466</v>
      </c>
      <c r="J284" s="118">
        <v>325.83</v>
      </c>
      <c r="K284" s="58">
        <v>88</v>
      </c>
      <c r="L284" s="119" t="s">
        <v>11479</v>
      </c>
      <c r="M284" s="38" t="s">
        <v>15050</v>
      </c>
    </row>
    <row r="285" spans="1:13" outlineLevel="1" x14ac:dyDescent="0.25">
      <c r="A285" s="47" t="s">
        <v>8557</v>
      </c>
      <c r="B285" s="150">
        <v>274</v>
      </c>
      <c r="C285" s="36" t="s">
        <v>8556</v>
      </c>
      <c r="D285" s="35" t="s">
        <v>8557</v>
      </c>
      <c r="E285" s="36" t="s">
        <v>11490</v>
      </c>
      <c r="F285" s="35" t="s">
        <v>15877</v>
      </c>
      <c r="G285" s="117">
        <v>8</v>
      </c>
      <c r="H285" s="117">
        <v>54.32</v>
      </c>
      <c r="I285" s="117">
        <f t="shared" si="12"/>
        <v>7.0549999999999997</v>
      </c>
      <c r="J285" s="118">
        <v>56.44</v>
      </c>
      <c r="K285" s="58">
        <v>88</v>
      </c>
      <c r="L285" s="119" t="s">
        <v>11479</v>
      </c>
      <c r="M285" s="38" t="s">
        <v>15050</v>
      </c>
    </row>
    <row r="286" spans="1:13" outlineLevel="1" x14ac:dyDescent="0.25">
      <c r="A286" s="47" t="s">
        <v>8559</v>
      </c>
      <c r="B286" s="150">
        <v>275</v>
      </c>
      <c r="C286" s="36" t="s">
        <v>8558</v>
      </c>
      <c r="D286" s="35" t="s">
        <v>8559</v>
      </c>
      <c r="E286" s="36" t="s">
        <v>11490</v>
      </c>
      <c r="F286" s="35" t="s">
        <v>15877</v>
      </c>
      <c r="G286" s="117">
        <v>190</v>
      </c>
      <c r="H286" s="117">
        <v>18.899999999999999</v>
      </c>
      <c r="I286" s="117">
        <f t="shared" si="12"/>
        <v>0.10336842105263158</v>
      </c>
      <c r="J286" s="118">
        <v>19.64</v>
      </c>
      <c r="K286" s="58">
        <v>88</v>
      </c>
      <c r="L286" s="119" t="s">
        <v>11479</v>
      </c>
      <c r="M286" s="38" t="s">
        <v>15050</v>
      </c>
    </row>
    <row r="287" spans="1:13" outlineLevel="1" x14ac:dyDescent="0.25">
      <c r="A287" s="47" t="s">
        <v>11847</v>
      </c>
      <c r="B287" s="150">
        <v>276</v>
      </c>
      <c r="C287" s="36" t="s">
        <v>8560</v>
      </c>
      <c r="D287" s="35" t="s">
        <v>11847</v>
      </c>
      <c r="E287" s="36" t="s">
        <v>11490</v>
      </c>
      <c r="F287" s="35" t="s">
        <v>15877</v>
      </c>
      <c r="G287" s="117">
        <v>150</v>
      </c>
      <c r="H287" s="117">
        <v>15</v>
      </c>
      <c r="I287" s="117">
        <f t="shared" si="12"/>
        <v>0.10386666666666666</v>
      </c>
      <c r="J287" s="118">
        <v>15.58</v>
      </c>
      <c r="K287" s="58">
        <v>88</v>
      </c>
      <c r="L287" s="119" t="s">
        <v>11479</v>
      </c>
      <c r="M287" s="38" t="s">
        <v>15050</v>
      </c>
    </row>
    <row r="288" spans="1:13" outlineLevel="1" x14ac:dyDescent="0.25">
      <c r="A288" s="47" t="s">
        <v>8562</v>
      </c>
      <c r="B288" s="150">
        <v>277</v>
      </c>
      <c r="C288" s="36" t="s">
        <v>8561</v>
      </c>
      <c r="D288" s="35" t="s">
        <v>8562</v>
      </c>
      <c r="E288" s="36" t="s">
        <v>11490</v>
      </c>
      <c r="F288" s="35" t="s">
        <v>15877</v>
      </c>
      <c r="G288" s="117">
        <v>337</v>
      </c>
      <c r="H288" s="117">
        <v>38.75</v>
      </c>
      <c r="I288" s="117">
        <f t="shared" si="12"/>
        <v>0.11946587537091988</v>
      </c>
      <c r="J288" s="118">
        <v>40.26</v>
      </c>
      <c r="K288" s="58">
        <v>88</v>
      </c>
      <c r="L288" s="119" t="s">
        <v>11479</v>
      </c>
      <c r="M288" s="38" t="s">
        <v>15050</v>
      </c>
    </row>
    <row r="289" spans="1:13" outlineLevel="1" x14ac:dyDescent="0.25">
      <c r="A289" s="47" t="s">
        <v>8564</v>
      </c>
      <c r="B289" s="150">
        <v>278</v>
      </c>
      <c r="C289" s="36" t="s">
        <v>8563</v>
      </c>
      <c r="D289" s="35" t="s">
        <v>8564</v>
      </c>
      <c r="E289" s="36" t="s">
        <v>11490</v>
      </c>
      <c r="F289" s="35" t="s">
        <v>15877</v>
      </c>
      <c r="G289" s="117">
        <v>3</v>
      </c>
      <c r="H289" s="117">
        <v>1.02</v>
      </c>
      <c r="I289" s="117">
        <f t="shared" si="12"/>
        <v>0.35333333333333333</v>
      </c>
      <c r="J289" s="118">
        <v>1.06</v>
      </c>
      <c r="K289" s="58">
        <v>88</v>
      </c>
      <c r="L289" s="119" t="s">
        <v>11479</v>
      </c>
      <c r="M289" s="38" t="s">
        <v>15050</v>
      </c>
    </row>
    <row r="290" spans="1:13" outlineLevel="1" x14ac:dyDescent="0.25">
      <c r="A290" s="47" t="s">
        <v>8566</v>
      </c>
      <c r="B290" s="150">
        <v>279</v>
      </c>
      <c r="C290" s="36" t="s">
        <v>8565</v>
      </c>
      <c r="D290" s="35" t="s">
        <v>8566</v>
      </c>
      <c r="E290" s="36" t="s">
        <v>11490</v>
      </c>
      <c r="F290" s="35" t="s">
        <v>15877</v>
      </c>
      <c r="G290" s="117">
        <v>104</v>
      </c>
      <c r="H290" s="117">
        <v>627.12</v>
      </c>
      <c r="I290" s="117">
        <f t="shared" si="12"/>
        <v>6.2650961538461543</v>
      </c>
      <c r="J290" s="118">
        <v>651.57000000000005</v>
      </c>
      <c r="K290" s="58">
        <v>88</v>
      </c>
      <c r="L290" s="119" t="s">
        <v>11479</v>
      </c>
      <c r="M290" s="38" t="s">
        <v>15050</v>
      </c>
    </row>
    <row r="291" spans="1:13" outlineLevel="1" x14ac:dyDescent="0.25">
      <c r="A291" s="47" t="s">
        <v>8568</v>
      </c>
      <c r="B291" s="150">
        <v>280</v>
      </c>
      <c r="C291" s="36" t="s">
        <v>8567</v>
      </c>
      <c r="D291" s="35" t="s">
        <v>8568</v>
      </c>
      <c r="E291" s="36" t="s">
        <v>11490</v>
      </c>
      <c r="F291" s="35" t="s">
        <v>15877</v>
      </c>
      <c r="G291" s="117">
        <v>56</v>
      </c>
      <c r="H291" s="117">
        <v>299.04000000000002</v>
      </c>
      <c r="I291" s="117">
        <f t="shared" si="12"/>
        <v>5.5482142857142858</v>
      </c>
      <c r="J291" s="118">
        <v>310.7</v>
      </c>
      <c r="K291" s="58">
        <v>88</v>
      </c>
      <c r="L291" s="119" t="s">
        <v>11479</v>
      </c>
      <c r="M291" s="38" t="s">
        <v>15050</v>
      </c>
    </row>
    <row r="292" spans="1:13" outlineLevel="1" x14ac:dyDescent="0.25">
      <c r="A292" s="47" t="s">
        <v>8570</v>
      </c>
      <c r="B292" s="150">
        <v>281</v>
      </c>
      <c r="C292" s="36" t="s">
        <v>8569</v>
      </c>
      <c r="D292" s="35" t="s">
        <v>8570</v>
      </c>
      <c r="E292" s="36" t="s">
        <v>11490</v>
      </c>
      <c r="F292" s="35" t="s">
        <v>15877</v>
      </c>
      <c r="G292" s="117">
        <v>81</v>
      </c>
      <c r="H292" s="117">
        <v>140.13</v>
      </c>
      <c r="I292" s="117">
        <f t="shared" si="12"/>
        <v>1.7974074074074073</v>
      </c>
      <c r="J292" s="118">
        <v>145.59</v>
      </c>
      <c r="K292" s="58">
        <v>88</v>
      </c>
      <c r="L292" s="119" t="s">
        <v>11479</v>
      </c>
      <c r="M292" s="38" t="s">
        <v>15050</v>
      </c>
    </row>
    <row r="293" spans="1:13" outlineLevel="1" x14ac:dyDescent="0.25">
      <c r="A293" s="47" t="s">
        <v>8572</v>
      </c>
      <c r="B293" s="150">
        <v>282</v>
      </c>
      <c r="C293" s="36" t="s">
        <v>8571</v>
      </c>
      <c r="D293" s="35" t="s">
        <v>8572</v>
      </c>
      <c r="E293" s="36" t="s">
        <v>11490</v>
      </c>
      <c r="F293" s="35" t="s">
        <v>15877</v>
      </c>
      <c r="G293" s="117">
        <v>65</v>
      </c>
      <c r="H293" s="117">
        <v>725</v>
      </c>
      <c r="I293" s="117">
        <f t="shared" si="12"/>
        <v>11.58876923076923</v>
      </c>
      <c r="J293" s="118">
        <v>753.27</v>
      </c>
      <c r="K293" s="58">
        <v>88</v>
      </c>
      <c r="L293" s="119" t="s">
        <v>11479</v>
      </c>
      <c r="M293" s="38" t="s">
        <v>15050</v>
      </c>
    </row>
    <row r="294" spans="1:13" outlineLevel="1" x14ac:dyDescent="0.25">
      <c r="A294" s="47" t="s">
        <v>8625</v>
      </c>
      <c r="B294" s="150">
        <v>283</v>
      </c>
      <c r="C294" s="36" t="s">
        <v>8624</v>
      </c>
      <c r="D294" s="35" t="s">
        <v>8625</v>
      </c>
      <c r="E294" s="36" t="s">
        <v>11490</v>
      </c>
      <c r="F294" s="35" t="s">
        <v>15877</v>
      </c>
      <c r="G294" s="117">
        <v>26</v>
      </c>
      <c r="H294" s="117">
        <v>39</v>
      </c>
      <c r="I294" s="117">
        <f t="shared" si="12"/>
        <v>1.5584615384615386</v>
      </c>
      <c r="J294" s="118">
        <v>40.520000000000003</v>
      </c>
      <c r="K294" s="58">
        <v>88</v>
      </c>
      <c r="L294" s="119" t="s">
        <v>11479</v>
      </c>
      <c r="M294" s="38" t="s">
        <v>15050</v>
      </c>
    </row>
    <row r="295" spans="1:13" outlineLevel="1" x14ac:dyDescent="0.25">
      <c r="A295" s="47" t="s">
        <v>8627</v>
      </c>
      <c r="B295" s="150">
        <v>284</v>
      </c>
      <c r="C295" s="36" t="s">
        <v>8626</v>
      </c>
      <c r="D295" s="35" t="s">
        <v>8627</v>
      </c>
      <c r="E295" s="36" t="s">
        <v>11490</v>
      </c>
      <c r="F295" s="35" t="s">
        <v>15877</v>
      </c>
      <c r="G295" s="117">
        <v>10</v>
      </c>
      <c r="H295" s="117">
        <v>100</v>
      </c>
      <c r="I295" s="117">
        <f t="shared" si="12"/>
        <v>10.39</v>
      </c>
      <c r="J295" s="118">
        <v>103.9</v>
      </c>
      <c r="K295" s="58">
        <v>88</v>
      </c>
      <c r="L295" s="119" t="s">
        <v>11479</v>
      </c>
      <c r="M295" s="38" t="s">
        <v>15050</v>
      </c>
    </row>
    <row r="296" spans="1:13" outlineLevel="1" x14ac:dyDescent="0.25">
      <c r="A296" s="47" t="s">
        <v>913</v>
      </c>
      <c r="B296" s="150">
        <v>285</v>
      </c>
      <c r="C296" s="36" t="s">
        <v>912</v>
      </c>
      <c r="D296" s="35" t="s">
        <v>913</v>
      </c>
      <c r="E296" s="36" t="s">
        <v>11810</v>
      </c>
      <c r="F296" s="35" t="s">
        <v>15877</v>
      </c>
      <c r="G296" s="117">
        <v>7</v>
      </c>
      <c r="H296" s="117">
        <v>41.52</v>
      </c>
      <c r="I296" s="117">
        <f t="shared" si="12"/>
        <v>6.1628571428571428</v>
      </c>
      <c r="J296" s="118">
        <v>43.14</v>
      </c>
      <c r="K296" s="58">
        <v>88</v>
      </c>
      <c r="L296" s="119" t="s">
        <v>11479</v>
      </c>
      <c r="M296" s="38" t="s">
        <v>15050</v>
      </c>
    </row>
    <row r="297" spans="1:13" outlineLevel="1" x14ac:dyDescent="0.25">
      <c r="A297" s="47" t="s">
        <v>11848</v>
      </c>
      <c r="B297" s="150">
        <v>286</v>
      </c>
      <c r="C297" s="36" t="s">
        <v>914</v>
      </c>
      <c r="D297" s="35" t="s">
        <v>11848</v>
      </c>
      <c r="E297" s="36" t="s">
        <v>11810</v>
      </c>
      <c r="F297" s="35" t="s">
        <v>15877</v>
      </c>
      <c r="G297" s="117">
        <v>20</v>
      </c>
      <c r="H297" s="117">
        <v>160</v>
      </c>
      <c r="I297" s="117">
        <f t="shared" si="12"/>
        <v>8.3120000000000012</v>
      </c>
      <c r="J297" s="118">
        <v>166.24</v>
      </c>
      <c r="K297" s="58">
        <v>88</v>
      </c>
      <c r="L297" s="119" t="s">
        <v>11479</v>
      </c>
      <c r="M297" s="38" t="s">
        <v>15050</v>
      </c>
    </row>
    <row r="298" spans="1:13" outlineLevel="1" x14ac:dyDescent="0.25">
      <c r="A298" s="47" t="s">
        <v>8629</v>
      </c>
      <c r="B298" s="150">
        <v>287</v>
      </c>
      <c r="C298" s="36" t="s">
        <v>8628</v>
      </c>
      <c r="D298" s="35" t="s">
        <v>8629</v>
      </c>
      <c r="E298" s="36" t="s">
        <v>11490</v>
      </c>
      <c r="F298" s="35" t="s">
        <v>15877</v>
      </c>
      <c r="G298" s="117">
        <v>73</v>
      </c>
      <c r="H298" s="117">
        <v>70.08</v>
      </c>
      <c r="I298" s="117">
        <f t="shared" si="12"/>
        <v>0.99739726027397269</v>
      </c>
      <c r="J298" s="118">
        <v>72.81</v>
      </c>
      <c r="K298" s="58">
        <v>88</v>
      </c>
      <c r="L298" s="119" t="s">
        <v>11479</v>
      </c>
      <c r="M298" s="38" t="s">
        <v>15050</v>
      </c>
    </row>
    <row r="299" spans="1:13" outlineLevel="1" x14ac:dyDescent="0.25">
      <c r="A299" s="47" t="s">
        <v>8631</v>
      </c>
      <c r="B299" s="150">
        <v>288</v>
      </c>
      <c r="C299" s="36" t="s">
        <v>8630</v>
      </c>
      <c r="D299" s="35" t="s">
        <v>8631</v>
      </c>
      <c r="E299" s="36" t="s">
        <v>11490</v>
      </c>
      <c r="F299" s="35" t="s">
        <v>15877</v>
      </c>
      <c r="G299" s="117">
        <v>80</v>
      </c>
      <c r="H299" s="117">
        <v>20</v>
      </c>
      <c r="I299" s="117">
        <f t="shared" si="12"/>
        <v>0.25975000000000004</v>
      </c>
      <c r="J299" s="118">
        <v>20.78</v>
      </c>
      <c r="K299" s="58">
        <v>88</v>
      </c>
      <c r="L299" s="119" t="s">
        <v>11479</v>
      </c>
      <c r="M299" s="38" t="s">
        <v>15050</v>
      </c>
    </row>
    <row r="300" spans="1:13" outlineLevel="1" x14ac:dyDescent="0.25">
      <c r="A300" s="47" t="s">
        <v>8633</v>
      </c>
      <c r="B300" s="150">
        <v>289</v>
      </c>
      <c r="C300" s="36" t="s">
        <v>8632</v>
      </c>
      <c r="D300" s="35" t="s">
        <v>8633</v>
      </c>
      <c r="E300" s="36" t="s">
        <v>11490</v>
      </c>
      <c r="F300" s="35" t="s">
        <v>15877</v>
      </c>
      <c r="G300" s="117">
        <v>80</v>
      </c>
      <c r="H300" s="117">
        <v>49.6</v>
      </c>
      <c r="I300" s="117">
        <f t="shared" si="12"/>
        <v>0.64412500000000006</v>
      </c>
      <c r="J300" s="118">
        <v>51.53</v>
      </c>
      <c r="K300" s="58">
        <v>88</v>
      </c>
      <c r="L300" s="119" t="s">
        <v>11479</v>
      </c>
      <c r="M300" s="38" t="s">
        <v>15050</v>
      </c>
    </row>
    <row r="301" spans="1:13" outlineLevel="1" x14ac:dyDescent="0.25">
      <c r="A301" s="47" t="s">
        <v>8635</v>
      </c>
      <c r="B301" s="150">
        <v>290</v>
      </c>
      <c r="C301" s="36" t="s">
        <v>8634</v>
      </c>
      <c r="D301" s="35" t="s">
        <v>8635</v>
      </c>
      <c r="E301" s="36" t="s">
        <v>11490</v>
      </c>
      <c r="F301" s="35" t="s">
        <v>15877</v>
      </c>
      <c r="G301" s="117">
        <v>70</v>
      </c>
      <c r="H301" s="117">
        <v>72.099999999999994</v>
      </c>
      <c r="I301" s="117">
        <f t="shared" si="12"/>
        <v>1.0701428571428571</v>
      </c>
      <c r="J301" s="118">
        <v>74.91</v>
      </c>
      <c r="K301" s="58">
        <v>88</v>
      </c>
      <c r="L301" s="119" t="s">
        <v>11479</v>
      </c>
      <c r="M301" s="38" t="s">
        <v>15050</v>
      </c>
    </row>
    <row r="302" spans="1:13" outlineLevel="1" x14ac:dyDescent="0.25">
      <c r="A302" s="47" t="s">
        <v>8637</v>
      </c>
      <c r="B302" s="150">
        <v>291</v>
      </c>
      <c r="C302" s="36" t="s">
        <v>8636</v>
      </c>
      <c r="D302" s="35" t="s">
        <v>8637</v>
      </c>
      <c r="E302" s="36" t="s">
        <v>11490</v>
      </c>
      <c r="F302" s="35" t="s">
        <v>15877</v>
      </c>
      <c r="G302" s="117">
        <v>40</v>
      </c>
      <c r="H302" s="117">
        <v>60</v>
      </c>
      <c r="I302" s="117">
        <f t="shared" si="12"/>
        <v>1.5585</v>
      </c>
      <c r="J302" s="118">
        <v>62.34</v>
      </c>
      <c r="K302" s="58">
        <v>88</v>
      </c>
      <c r="L302" s="119" t="s">
        <v>11479</v>
      </c>
      <c r="M302" s="38" t="s">
        <v>15050</v>
      </c>
    </row>
    <row r="303" spans="1:13" ht="27" x14ac:dyDescent="0.25">
      <c r="A303" s="48"/>
      <c r="B303" s="37"/>
      <c r="C303" s="113" t="s">
        <v>11849</v>
      </c>
      <c r="D303" s="50"/>
      <c r="E303" s="40"/>
      <c r="F303" s="35"/>
      <c r="G303" s="114">
        <f>SUM(G304:G310)</f>
        <v>40.450000000000003</v>
      </c>
      <c r="H303" s="114">
        <f t="shared" ref="H303:J303" si="13">SUM(H304:H310)</f>
        <v>12085.970000000001</v>
      </c>
      <c r="I303" s="114"/>
      <c r="J303" s="114">
        <f t="shared" si="13"/>
        <v>12557.18</v>
      </c>
      <c r="K303" s="58"/>
      <c r="L303" s="116"/>
      <c r="M303" s="42" t="s">
        <v>15050</v>
      </c>
    </row>
    <row r="304" spans="1:13" ht="38.25" outlineLevel="1" x14ac:dyDescent="0.25">
      <c r="A304" s="47" t="s">
        <v>7692</v>
      </c>
      <c r="B304" s="150">
        <v>292</v>
      </c>
      <c r="C304" s="40" t="s">
        <v>12328</v>
      </c>
      <c r="D304" s="35" t="s">
        <v>7692</v>
      </c>
      <c r="E304" s="36" t="s">
        <v>11490</v>
      </c>
      <c r="F304" s="35" t="s">
        <v>15883</v>
      </c>
      <c r="G304" s="117">
        <v>0.75</v>
      </c>
      <c r="H304" s="117">
        <v>377.52</v>
      </c>
      <c r="I304" s="117">
        <f t="shared" ref="I304:I310" si="14">J304/G304</f>
        <v>522.98666666666668</v>
      </c>
      <c r="J304" s="118">
        <v>392.24</v>
      </c>
      <c r="K304" s="58">
        <v>89</v>
      </c>
      <c r="L304" s="119" t="s">
        <v>11479</v>
      </c>
      <c r="M304" s="38" t="s">
        <v>15050</v>
      </c>
    </row>
    <row r="305" spans="1:13" ht="25.5" outlineLevel="1" x14ac:dyDescent="0.25">
      <c r="A305" s="47" t="s">
        <v>7825</v>
      </c>
      <c r="B305" s="150">
        <v>293</v>
      </c>
      <c r="C305" s="36" t="s">
        <v>11850</v>
      </c>
      <c r="D305" s="35" t="s">
        <v>7825</v>
      </c>
      <c r="E305" s="36" t="s">
        <v>11490</v>
      </c>
      <c r="F305" s="35" t="s">
        <v>15883</v>
      </c>
      <c r="G305" s="117">
        <v>1</v>
      </c>
      <c r="H305" s="117">
        <v>235</v>
      </c>
      <c r="I305" s="117">
        <f t="shared" si="14"/>
        <v>244.16</v>
      </c>
      <c r="J305" s="118">
        <v>244.16</v>
      </c>
      <c r="K305" s="58">
        <v>89</v>
      </c>
      <c r="L305" s="119" t="s">
        <v>11479</v>
      </c>
      <c r="M305" s="38" t="s">
        <v>15050</v>
      </c>
    </row>
    <row r="306" spans="1:13" ht="25.5" outlineLevel="1" x14ac:dyDescent="0.25">
      <c r="A306" s="47" t="s">
        <v>11851</v>
      </c>
      <c r="B306" s="150">
        <v>294</v>
      </c>
      <c r="C306" s="40" t="s">
        <v>12329</v>
      </c>
      <c r="D306" s="35" t="s">
        <v>11851</v>
      </c>
      <c r="E306" s="36" t="s">
        <v>11490</v>
      </c>
      <c r="F306" s="35" t="s">
        <v>15877</v>
      </c>
      <c r="G306" s="117">
        <v>1</v>
      </c>
      <c r="H306" s="117">
        <v>342.37</v>
      </c>
      <c r="I306" s="117">
        <f t="shared" si="14"/>
        <v>355.72</v>
      </c>
      <c r="J306" s="118">
        <v>355.72</v>
      </c>
      <c r="K306" s="58">
        <v>89</v>
      </c>
      <c r="L306" s="119" t="s">
        <v>11479</v>
      </c>
      <c r="M306" s="38" t="s">
        <v>15050</v>
      </c>
    </row>
    <row r="307" spans="1:13" outlineLevel="1" x14ac:dyDescent="0.25">
      <c r="A307" s="48" t="s">
        <v>12330</v>
      </c>
      <c r="B307" s="150">
        <v>295</v>
      </c>
      <c r="C307" s="36" t="s">
        <v>8142</v>
      </c>
      <c r="D307" s="50" t="s">
        <v>12330</v>
      </c>
      <c r="E307" s="36" t="s">
        <v>11490</v>
      </c>
      <c r="F307" s="35" t="s">
        <v>15883</v>
      </c>
      <c r="G307" s="117">
        <v>8</v>
      </c>
      <c r="H307" s="117">
        <v>843.41</v>
      </c>
      <c r="I307" s="117">
        <f t="shared" si="14"/>
        <v>109.53625</v>
      </c>
      <c r="J307" s="118">
        <v>876.29</v>
      </c>
      <c r="K307" s="58">
        <v>89</v>
      </c>
      <c r="L307" s="119" t="s">
        <v>11479</v>
      </c>
      <c r="M307" s="38" t="s">
        <v>15050</v>
      </c>
    </row>
    <row r="308" spans="1:13" outlineLevel="1" x14ac:dyDescent="0.25">
      <c r="A308" s="47" t="s">
        <v>8672</v>
      </c>
      <c r="B308" s="150">
        <v>296</v>
      </c>
      <c r="C308" s="40" t="s">
        <v>12331</v>
      </c>
      <c r="D308" s="35" t="s">
        <v>8672</v>
      </c>
      <c r="E308" s="36" t="s">
        <v>11490</v>
      </c>
      <c r="F308" s="35" t="s">
        <v>15886</v>
      </c>
      <c r="G308" s="117">
        <v>13</v>
      </c>
      <c r="H308" s="117">
        <v>5392.67</v>
      </c>
      <c r="I308" s="117">
        <f t="shared" si="14"/>
        <v>430.99384615384616</v>
      </c>
      <c r="J308" s="118">
        <v>5602.92</v>
      </c>
      <c r="K308" s="58">
        <v>89</v>
      </c>
      <c r="L308" s="119" t="s">
        <v>11479</v>
      </c>
      <c r="M308" s="38" t="s">
        <v>15050</v>
      </c>
    </row>
    <row r="309" spans="1:13" outlineLevel="1" x14ac:dyDescent="0.25">
      <c r="A309" s="47" t="s">
        <v>8673</v>
      </c>
      <c r="B309" s="150">
        <v>297</v>
      </c>
      <c r="C309" s="40" t="s">
        <v>12332</v>
      </c>
      <c r="D309" s="35" t="s">
        <v>8673</v>
      </c>
      <c r="E309" s="36" t="s">
        <v>11490</v>
      </c>
      <c r="F309" s="35" t="s">
        <v>15886</v>
      </c>
      <c r="G309" s="117">
        <v>2.7</v>
      </c>
      <c r="H309" s="117">
        <v>695</v>
      </c>
      <c r="I309" s="117">
        <f t="shared" si="14"/>
        <v>267.44444444444446</v>
      </c>
      <c r="J309" s="118">
        <v>722.1</v>
      </c>
      <c r="K309" s="58">
        <v>89</v>
      </c>
      <c r="L309" s="119" t="s">
        <v>11479</v>
      </c>
      <c r="M309" s="38" t="s">
        <v>15050</v>
      </c>
    </row>
    <row r="310" spans="1:13" outlineLevel="1" x14ac:dyDescent="0.25">
      <c r="A310" s="47" t="s">
        <v>8674</v>
      </c>
      <c r="B310" s="150">
        <v>298</v>
      </c>
      <c r="C310" s="40" t="s">
        <v>12333</v>
      </c>
      <c r="D310" s="35" t="s">
        <v>8674</v>
      </c>
      <c r="E310" s="36" t="s">
        <v>11490</v>
      </c>
      <c r="F310" s="35" t="s">
        <v>15886</v>
      </c>
      <c r="G310" s="117">
        <v>14</v>
      </c>
      <c r="H310" s="117">
        <v>4200</v>
      </c>
      <c r="I310" s="117">
        <f t="shared" si="14"/>
        <v>311.69642857142856</v>
      </c>
      <c r="J310" s="118">
        <v>4363.75</v>
      </c>
      <c r="K310" s="58">
        <v>89</v>
      </c>
      <c r="L310" s="119" t="s">
        <v>11479</v>
      </c>
      <c r="M310" s="38" t="s">
        <v>15050</v>
      </c>
    </row>
    <row r="311" spans="1:13" ht="13.5" x14ac:dyDescent="0.25">
      <c r="A311" s="48"/>
      <c r="B311" s="37"/>
      <c r="C311" s="112" t="s">
        <v>11852</v>
      </c>
      <c r="D311" s="50"/>
      <c r="E311" s="40"/>
      <c r="F311" s="35"/>
      <c r="G311" s="114">
        <f>SUM(G312:G362)</f>
        <v>8357.7330000000002</v>
      </c>
      <c r="H311" s="114">
        <f t="shared" ref="H311:J311" si="15">SUM(H312:H362)</f>
        <v>110364.15999999999</v>
      </c>
      <c r="I311" s="114"/>
      <c r="J311" s="114">
        <f t="shared" si="15"/>
        <v>114666.96999999996</v>
      </c>
      <c r="K311" s="58"/>
      <c r="L311" s="116"/>
      <c r="M311" s="42" t="s">
        <v>15050</v>
      </c>
    </row>
    <row r="312" spans="1:13" outlineLevel="1" x14ac:dyDescent="0.25">
      <c r="A312" s="47" t="s">
        <v>7513</v>
      </c>
      <c r="B312" s="150">
        <v>299</v>
      </c>
      <c r="C312" s="36" t="s">
        <v>7512</v>
      </c>
      <c r="D312" s="35" t="s">
        <v>7513</v>
      </c>
      <c r="E312" s="36" t="s">
        <v>11490</v>
      </c>
      <c r="F312" s="35" t="s">
        <v>15877</v>
      </c>
      <c r="G312" s="117">
        <v>14</v>
      </c>
      <c r="H312" s="117">
        <v>7876.91</v>
      </c>
      <c r="I312" s="117">
        <f t="shared" ref="I312:I343" si="16">J312/G312</f>
        <v>584.57214285714292</v>
      </c>
      <c r="J312" s="118">
        <v>8184.01</v>
      </c>
      <c r="K312" s="58">
        <v>89</v>
      </c>
      <c r="L312" s="119" t="s">
        <v>11479</v>
      </c>
      <c r="M312" s="38" t="s">
        <v>15050</v>
      </c>
    </row>
    <row r="313" spans="1:13" outlineLevel="1" x14ac:dyDescent="0.25">
      <c r="A313" s="47" t="s">
        <v>7515</v>
      </c>
      <c r="B313" s="150">
        <v>300</v>
      </c>
      <c r="C313" s="36" t="s">
        <v>7514</v>
      </c>
      <c r="D313" s="35" t="s">
        <v>7515</v>
      </c>
      <c r="E313" s="36" t="s">
        <v>11490</v>
      </c>
      <c r="F313" s="35" t="s">
        <v>15877</v>
      </c>
      <c r="G313" s="117">
        <v>24</v>
      </c>
      <c r="H313" s="117">
        <v>16954.14</v>
      </c>
      <c r="I313" s="117">
        <f t="shared" si="16"/>
        <v>733.96416666666664</v>
      </c>
      <c r="J313" s="118">
        <v>17615.14</v>
      </c>
      <c r="K313" s="58">
        <v>89</v>
      </c>
      <c r="L313" s="119" t="s">
        <v>11479</v>
      </c>
      <c r="M313" s="38" t="s">
        <v>15050</v>
      </c>
    </row>
    <row r="314" spans="1:13" outlineLevel="1" x14ac:dyDescent="0.25">
      <c r="A314" s="47" t="s">
        <v>11853</v>
      </c>
      <c r="B314" s="150">
        <v>301</v>
      </c>
      <c r="C314" s="36" t="s">
        <v>7668</v>
      </c>
      <c r="D314" s="35" t="s">
        <v>11853</v>
      </c>
      <c r="E314" s="36" t="s">
        <v>11490</v>
      </c>
      <c r="F314" s="35" t="s">
        <v>15886</v>
      </c>
      <c r="G314" s="117">
        <v>11.51</v>
      </c>
      <c r="H314" s="117">
        <v>517.95000000000005</v>
      </c>
      <c r="I314" s="117">
        <f t="shared" si="16"/>
        <v>46.754126846220679</v>
      </c>
      <c r="J314" s="118">
        <v>538.14</v>
      </c>
      <c r="K314" s="58">
        <v>88</v>
      </c>
      <c r="L314" s="119" t="s">
        <v>11479</v>
      </c>
      <c r="M314" s="38" t="s">
        <v>15050</v>
      </c>
    </row>
    <row r="315" spans="1:13" outlineLevel="1" x14ac:dyDescent="0.25">
      <c r="A315" s="47" t="s">
        <v>7670</v>
      </c>
      <c r="B315" s="150">
        <v>302</v>
      </c>
      <c r="C315" s="36" t="s">
        <v>7669</v>
      </c>
      <c r="D315" s="35" t="s">
        <v>7670</v>
      </c>
      <c r="E315" s="36" t="s">
        <v>11490</v>
      </c>
      <c r="F315" s="35" t="s">
        <v>15886</v>
      </c>
      <c r="G315" s="117">
        <v>7.9</v>
      </c>
      <c r="H315" s="117">
        <v>195.95</v>
      </c>
      <c r="I315" s="117">
        <f t="shared" si="16"/>
        <v>25.770886075949367</v>
      </c>
      <c r="J315" s="118">
        <v>203.59</v>
      </c>
      <c r="K315" s="58">
        <v>88</v>
      </c>
      <c r="L315" s="119" t="s">
        <v>11479</v>
      </c>
      <c r="M315" s="38" t="s">
        <v>15050</v>
      </c>
    </row>
    <row r="316" spans="1:13" outlineLevel="1" x14ac:dyDescent="0.25">
      <c r="A316" s="47" t="s">
        <v>11854</v>
      </c>
      <c r="B316" s="150">
        <v>303</v>
      </c>
      <c r="C316" s="36" t="s">
        <v>7671</v>
      </c>
      <c r="D316" s="35" t="s">
        <v>11854</v>
      </c>
      <c r="E316" s="36" t="s">
        <v>11490</v>
      </c>
      <c r="F316" s="35" t="s">
        <v>15886</v>
      </c>
      <c r="G316" s="117">
        <v>3.42</v>
      </c>
      <c r="H316" s="117">
        <v>117.73</v>
      </c>
      <c r="I316" s="117">
        <f t="shared" si="16"/>
        <v>35.76608187134503</v>
      </c>
      <c r="J316" s="118">
        <v>122.32</v>
      </c>
      <c r="K316" s="58">
        <v>88</v>
      </c>
      <c r="L316" s="119" t="s">
        <v>11479</v>
      </c>
      <c r="M316" s="38" t="s">
        <v>15050</v>
      </c>
    </row>
    <row r="317" spans="1:13" outlineLevel="1" x14ac:dyDescent="0.25">
      <c r="A317" s="47" t="s">
        <v>7673</v>
      </c>
      <c r="B317" s="150">
        <v>304</v>
      </c>
      <c r="C317" s="36" t="s">
        <v>7672</v>
      </c>
      <c r="D317" s="35" t="s">
        <v>7673</v>
      </c>
      <c r="E317" s="36" t="s">
        <v>11490</v>
      </c>
      <c r="F317" s="35" t="s">
        <v>15886</v>
      </c>
      <c r="G317" s="117">
        <v>12.93</v>
      </c>
      <c r="H317" s="117">
        <v>374.77</v>
      </c>
      <c r="I317" s="117">
        <f t="shared" si="16"/>
        <v>30.11446249033256</v>
      </c>
      <c r="J317" s="118">
        <v>389.38</v>
      </c>
      <c r="K317" s="58">
        <v>88</v>
      </c>
      <c r="L317" s="119" t="s">
        <v>11479</v>
      </c>
      <c r="M317" s="38" t="s">
        <v>15050</v>
      </c>
    </row>
    <row r="318" spans="1:13" outlineLevel="1" x14ac:dyDescent="0.25">
      <c r="A318" s="47" t="s">
        <v>7689</v>
      </c>
      <c r="B318" s="150">
        <v>305</v>
      </c>
      <c r="C318" s="36" t="s">
        <v>7688</v>
      </c>
      <c r="D318" s="35" t="s">
        <v>7689</v>
      </c>
      <c r="E318" s="36" t="s">
        <v>11490</v>
      </c>
      <c r="F318" s="35" t="s">
        <v>15879</v>
      </c>
      <c r="G318" s="117">
        <v>25</v>
      </c>
      <c r="H318" s="117">
        <v>196.95</v>
      </c>
      <c r="I318" s="117">
        <f t="shared" si="16"/>
        <v>8.1852</v>
      </c>
      <c r="J318" s="118">
        <v>204.63</v>
      </c>
      <c r="K318" s="58">
        <v>89</v>
      </c>
      <c r="L318" s="119" t="s">
        <v>11479</v>
      </c>
      <c r="M318" s="38" t="s">
        <v>15050</v>
      </c>
    </row>
    <row r="319" spans="1:13" outlineLevel="1" x14ac:dyDescent="0.25">
      <c r="A319" s="47" t="s">
        <v>7694</v>
      </c>
      <c r="B319" s="150">
        <v>306</v>
      </c>
      <c r="C319" s="36" t="s">
        <v>7693</v>
      </c>
      <c r="D319" s="35" t="s">
        <v>7694</v>
      </c>
      <c r="E319" s="36" t="s">
        <v>11490</v>
      </c>
      <c r="F319" s="35" t="s">
        <v>15877</v>
      </c>
      <c r="G319" s="117">
        <v>1</v>
      </c>
      <c r="H319" s="117">
        <v>0.06</v>
      </c>
      <c r="I319" s="117">
        <f t="shared" si="16"/>
        <v>0.06</v>
      </c>
      <c r="J319" s="118">
        <v>0.06</v>
      </c>
      <c r="K319" s="58">
        <v>89</v>
      </c>
      <c r="L319" s="119" t="s">
        <v>11479</v>
      </c>
      <c r="M319" s="38" t="s">
        <v>15050</v>
      </c>
    </row>
    <row r="320" spans="1:13" outlineLevel="1" x14ac:dyDescent="0.25">
      <c r="A320" s="48">
        <v>1011</v>
      </c>
      <c r="B320" s="150">
        <v>307</v>
      </c>
      <c r="C320" s="36" t="s">
        <v>7753</v>
      </c>
      <c r="D320" s="33">
        <v>1011</v>
      </c>
      <c r="E320" s="36" t="s">
        <v>11490</v>
      </c>
      <c r="F320" s="35" t="s">
        <v>15877</v>
      </c>
      <c r="G320" s="117">
        <v>4</v>
      </c>
      <c r="H320" s="117">
        <v>20.57</v>
      </c>
      <c r="I320" s="117">
        <f t="shared" si="16"/>
        <v>5.3425000000000002</v>
      </c>
      <c r="J320" s="118">
        <v>21.37</v>
      </c>
      <c r="K320" s="58">
        <v>89</v>
      </c>
      <c r="L320" s="119" t="s">
        <v>11479</v>
      </c>
      <c r="M320" s="38" t="s">
        <v>15050</v>
      </c>
    </row>
    <row r="321" spans="1:13" outlineLevel="1" x14ac:dyDescent="0.25">
      <c r="A321" s="47" t="s">
        <v>7755</v>
      </c>
      <c r="B321" s="150">
        <v>308</v>
      </c>
      <c r="C321" s="36" t="s">
        <v>7754</v>
      </c>
      <c r="D321" s="35" t="s">
        <v>7755</v>
      </c>
      <c r="E321" s="36" t="s">
        <v>11490</v>
      </c>
      <c r="F321" s="35" t="s">
        <v>15877</v>
      </c>
      <c r="G321" s="117">
        <v>1</v>
      </c>
      <c r="H321" s="117">
        <v>225</v>
      </c>
      <c r="I321" s="117">
        <f t="shared" si="16"/>
        <v>233.77</v>
      </c>
      <c r="J321" s="118">
        <v>233.77</v>
      </c>
      <c r="K321" s="58">
        <v>89</v>
      </c>
      <c r="L321" s="119" t="s">
        <v>11479</v>
      </c>
      <c r="M321" s="38" t="s">
        <v>15050</v>
      </c>
    </row>
    <row r="322" spans="1:13" outlineLevel="1" x14ac:dyDescent="0.25">
      <c r="A322" s="47" t="s">
        <v>7822</v>
      </c>
      <c r="B322" s="150">
        <v>309</v>
      </c>
      <c r="C322" s="40" t="s">
        <v>12334</v>
      </c>
      <c r="D322" s="35" t="s">
        <v>7822</v>
      </c>
      <c r="E322" s="36" t="s">
        <v>11490</v>
      </c>
      <c r="F322" s="35" t="s">
        <v>15877</v>
      </c>
      <c r="G322" s="117">
        <v>20</v>
      </c>
      <c r="H322" s="117">
        <v>12.6</v>
      </c>
      <c r="I322" s="117">
        <f t="shared" si="16"/>
        <v>0.65449999999999997</v>
      </c>
      <c r="J322" s="118">
        <v>13.09</v>
      </c>
      <c r="K322" s="58">
        <v>89</v>
      </c>
      <c r="L322" s="119" t="s">
        <v>11479</v>
      </c>
      <c r="M322" s="38" t="s">
        <v>15050</v>
      </c>
    </row>
    <row r="323" spans="1:13" outlineLevel="1" x14ac:dyDescent="0.25">
      <c r="A323" s="47" t="s">
        <v>11855</v>
      </c>
      <c r="B323" s="150">
        <v>310</v>
      </c>
      <c r="C323" s="36" t="s">
        <v>7823</v>
      </c>
      <c r="D323" s="35" t="s">
        <v>11855</v>
      </c>
      <c r="E323" s="36" t="s">
        <v>11490</v>
      </c>
      <c r="F323" s="35" t="s">
        <v>15877</v>
      </c>
      <c r="G323" s="117">
        <v>21</v>
      </c>
      <c r="H323" s="117">
        <v>4.84</v>
      </c>
      <c r="I323" s="117">
        <f t="shared" si="16"/>
        <v>0.23952380952380953</v>
      </c>
      <c r="J323" s="118">
        <v>5.03</v>
      </c>
      <c r="K323" s="58">
        <v>89</v>
      </c>
      <c r="L323" s="119" t="s">
        <v>11479</v>
      </c>
      <c r="M323" s="38" t="s">
        <v>15050</v>
      </c>
    </row>
    <row r="324" spans="1:13" outlineLevel="1" x14ac:dyDescent="0.25">
      <c r="A324" s="47" t="s">
        <v>11856</v>
      </c>
      <c r="B324" s="150">
        <v>311</v>
      </c>
      <c r="C324" s="36" t="s">
        <v>7824</v>
      </c>
      <c r="D324" s="35" t="s">
        <v>11856</v>
      </c>
      <c r="E324" s="36" t="s">
        <v>11490</v>
      </c>
      <c r="F324" s="35" t="s">
        <v>15877</v>
      </c>
      <c r="G324" s="117">
        <v>4</v>
      </c>
      <c r="H324" s="117">
        <v>0.32</v>
      </c>
      <c r="I324" s="117">
        <f t="shared" si="16"/>
        <v>8.2500000000000004E-2</v>
      </c>
      <c r="J324" s="118">
        <v>0.33</v>
      </c>
      <c r="K324" s="58">
        <v>89</v>
      </c>
      <c r="L324" s="119" t="s">
        <v>11479</v>
      </c>
      <c r="M324" s="38" t="s">
        <v>15050</v>
      </c>
    </row>
    <row r="325" spans="1:13" ht="25.5" outlineLevel="1" x14ac:dyDescent="0.25">
      <c r="A325" s="47" t="s">
        <v>7918</v>
      </c>
      <c r="B325" s="150">
        <v>312</v>
      </c>
      <c r="C325" s="36" t="s">
        <v>7917</v>
      </c>
      <c r="D325" s="35" t="s">
        <v>7918</v>
      </c>
      <c r="E325" s="36" t="s">
        <v>11490</v>
      </c>
      <c r="F325" s="35" t="s">
        <v>15877</v>
      </c>
      <c r="G325" s="117">
        <v>2</v>
      </c>
      <c r="H325" s="117">
        <v>1200</v>
      </c>
      <c r="I325" s="117">
        <f t="shared" si="16"/>
        <v>623.39</v>
      </c>
      <c r="J325" s="118">
        <v>1246.78</v>
      </c>
      <c r="K325" s="58">
        <v>89</v>
      </c>
      <c r="L325" s="119" t="s">
        <v>11479</v>
      </c>
      <c r="M325" s="38" t="s">
        <v>15050</v>
      </c>
    </row>
    <row r="326" spans="1:13" outlineLevel="1" x14ac:dyDescent="0.25">
      <c r="A326" s="47" t="s">
        <v>7922</v>
      </c>
      <c r="B326" s="150">
        <v>313</v>
      </c>
      <c r="C326" s="36" t="s">
        <v>7921</v>
      </c>
      <c r="D326" s="35" t="s">
        <v>7922</v>
      </c>
      <c r="E326" s="36" t="s">
        <v>11490</v>
      </c>
      <c r="F326" s="35" t="s">
        <v>15879</v>
      </c>
      <c r="G326" s="117">
        <v>825</v>
      </c>
      <c r="H326" s="117">
        <v>900</v>
      </c>
      <c r="I326" s="117">
        <f t="shared" si="16"/>
        <v>1.1334424242424244</v>
      </c>
      <c r="J326" s="118">
        <v>935.09</v>
      </c>
      <c r="K326" s="58">
        <v>89</v>
      </c>
      <c r="L326" s="119" t="s">
        <v>11479</v>
      </c>
      <c r="M326" s="38" t="s">
        <v>15050</v>
      </c>
    </row>
    <row r="327" spans="1:13" outlineLevel="1" x14ac:dyDescent="0.25">
      <c r="A327" s="47" t="s">
        <v>11857</v>
      </c>
      <c r="B327" s="150">
        <v>314</v>
      </c>
      <c r="C327" s="36" t="s">
        <v>7974</v>
      </c>
      <c r="D327" s="35" t="s">
        <v>11857</v>
      </c>
      <c r="E327" s="36" t="s">
        <v>11490</v>
      </c>
      <c r="F327" s="35" t="s">
        <v>15877</v>
      </c>
      <c r="G327" s="117">
        <v>2</v>
      </c>
      <c r="H327" s="117">
        <v>220.55</v>
      </c>
      <c r="I327" s="117">
        <f t="shared" si="16"/>
        <v>114.575</v>
      </c>
      <c r="J327" s="118">
        <v>229.15</v>
      </c>
      <c r="K327" s="58">
        <v>89</v>
      </c>
      <c r="L327" s="119" t="s">
        <v>11479</v>
      </c>
      <c r="M327" s="38" t="s">
        <v>15050</v>
      </c>
    </row>
    <row r="328" spans="1:13" outlineLevel="1" x14ac:dyDescent="0.25">
      <c r="A328" s="47" t="s">
        <v>7976</v>
      </c>
      <c r="B328" s="150">
        <v>315</v>
      </c>
      <c r="C328" s="36" t="s">
        <v>7975</v>
      </c>
      <c r="D328" s="35" t="s">
        <v>7976</v>
      </c>
      <c r="E328" s="36" t="s">
        <v>11490</v>
      </c>
      <c r="F328" s="35" t="s">
        <v>15877</v>
      </c>
      <c r="G328" s="117">
        <v>3</v>
      </c>
      <c r="H328" s="117">
        <v>366</v>
      </c>
      <c r="I328" s="117">
        <f t="shared" si="16"/>
        <v>126.75666666666666</v>
      </c>
      <c r="J328" s="118">
        <v>380.27</v>
      </c>
      <c r="K328" s="58">
        <v>89</v>
      </c>
      <c r="L328" s="119" t="s">
        <v>11479</v>
      </c>
      <c r="M328" s="38" t="s">
        <v>15050</v>
      </c>
    </row>
    <row r="329" spans="1:13" outlineLevel="1" x14ac:dyDescent="0.25">
      <c r="A329" s="47" t="s">
        <v>7978</v>
      </c>
      <c r="B329" s="150">
        <v>316</v>
      </c>
      <c r="C329" s="36" t="s">
        <v>7977</v>
      </c>
      <c r="D329" s="35" t="s">
        <v>7978</v>
      </c>
      <c r="E329" s="36" t="s">
        <v>11490</v>
      </c>
      <c r="F329" s="35" t="s">
        <v>15877</v>
      </c>
      <c r="G329" s="117">
        <v>1</v>
      </c>
      <c r="H329" s="117">
        <v>122</v>
      </c>
      <c r="I329" s="117">
        <f t="shared" si="16"/>
        <v>126.76</v>
      </c>
      <c r="J329" s="118">
        <v>126.76</v>
      </c>
      <c r="K329" s="58">
        <v>89</v>
      </c>
      <c r="L329" s="119" t="s">
        <v>11479</v>
      </c>
      <c r="M329" s="38" t="s">
        <v>15050</v>
      </c>
    </row>
    <row r="330" spans="1:13" outlineLevel="1" x14ac:dyDescent="0.25">
      <c r="A330" s="47" t="s">
        <v>11858</v>
      </c>
      <c r="B330" s="150">
        <v>317</v>
      </c>
      <c r="C330" s="36" t="s">
        <v>7979</v>
      </c>
      <c r="D330" s="35" t="s">
        <v>11858</v>
      </c>
      <c r="E330" s="36" t="s">
        <v>11490</v>
      </c>
      <c r="F330" s="35" t="s">
        <v>15877</v>
      </c>
      <c r="G330" s="117">
        <v>1</v>
      </c>
      <c r="H330" s="117">
        <v>65</v>
      </c>
      <c r="I330" s="117">
        <f t="shared" si="16"/>
        <v>67.53</v>
      </c>
      <c r="J330" s="118">
        <v>67.53</v>
      </c>
      <c r="K330" s="58">
        <v>89</v>
      </c>
      <c r="L330" s="119" t="s">
        <v>11479</v>
      </c>
      <c r="M330" s="38" t="s">
        <v>15050</v>
      </c>
    </row>
    <row r="331" spans="1:13" outlineLevel="1" x14ac:dyDescent="0.25">
      <c r="A331" s="47" t="s">
        <v>8067</v>
      </c>
      <c r="B331" s="150">
        <v>318</v>
      </c>
      <c r="C331" s="40" t="s">
        <v>12335</v>
      </c>
      <c r="D331" s="35" t="s">
        <v>8067</v>
      </c>
      <c r="E331" s="36" t="s">
        <v>11490</v>
      </c>
      <c r="F331" s="35" t="s">
        <v>15877</v>
      </c>
      <c r="G331" s="117">
        <v>22</v>
      </c>
      <c r="H331" s="117">
        <v>2322.19</v>
      </c>
      <c r="I331" s="117">
        <f t="shared" si="16"/>
        <v>109.66954545454546</v>
      </c>
      <c r="J331" s="118">
        <v>2412.73</v>
      </c>
      <c r="K331" s="58">
        <v>89</v>
      </c>
      <c r="L331" s="119" t="s">
        <v>11479</v>
      </c>
      <c r="M331" s="38" t="s">
        <v>15050</v>
      </c>
    </row>
    <row r="332" spans="1:13" ht="25.5" outlineLevel="1" x14ac:dyDescent="0.25">
      <c r="A332" s="48">
        <v>1013</v>
      </c>
      <c r="B332" s="150">
        <v>319</v>
      </c>
      <c r="C332" s="36" t="s">
        <v>7195</v>
      </c>
      <c r="D332" s="33">
        <v>1013</v>
      </c>
      <c r="E332" s="36" t="s">
        <v>11487</v>
      </c>
      <c r="F332" s="35" t="s">
        <v>15877</v>
      </c>
      <c r="G332" s="117">
        <v>1</v>
      </c>
      <c r="H332" s="117">
        <v>42904.800000000003</v>
      </c>
      <c r="I332" s="117">
        <f t="shared" si="16"/>
        <v>44577.55</v>
      </c>
      <c r="J332" s="118">
        <v>44577.55</v>
      </c>
      <c r="K332" s="58">
        <v>89</v>
      </c>
      <c r="L332" s="119" t="s">
        <v>11479</v>
      </c>
      <c r="M332" s="38" t="s">
        <v>15050</v>
      </c>
    </row>
    <row r="333" spans="1:13" outlineLevel="1" x14ac:dyDescent="0.25">
      <c r="A333" s="48" t="s">
        <v>12337</v>
      </c>
      <c r="B333" s="150">
        <v>320</v>
      </c>
      <c r="C333" s="40" t="s">
        <v>12336</v>
      </c>
      <c r="D333" s="50" t="s">
        <v>12337</v>
      </c>
      <c r="E333" s="36" t="s">
        <v>11490</v>
      </c>
      <c r="F333" s="35" t="s">
        <v>15877</v>
      </c>
      <c r="G333" s="117">
        <v>1</v>
      </c>
      <c r="H333" s="117">
        <v>56</v>
      </c>
      <c r="I333" s="117">
        <f t="shared" si="16"/>
        <v>58.18</v>
      </c>
      <c r="J333" s="118">
        <v>58.18</v>
      </c>
      <c r="K333" s="58">
        <v>89</v>
      </c>
      <c r="L333" s="119" t="s">
        <v>11479</v>
      </c>
      <c r="M333" s="38" t="s">
        <v>15050</v>
      </c>
    </row>
    <row r="334" spans="1:13" ht="25.5" outlineLevel="1" x14ac:dyDescent="0.25">
      <c r="A334" s="47" t="s">
        <v>8161</v>
      </c>
      <c r="B334" s="150">
        <v>321</v>
      </c>
      <c r="C334" s="36" t="s">
        <v>8160</v>
      </c>
      <c r="D334" s="35" t="s">
        <v>8161</v>
      </c>
      <c r="E334" s="36" t="s">
        <v>11490</v>
      </c>
      <c r="F334" s="35" t="s">
        <v>15888</v>
      </c>
      <c r="G334" s="117">
        <v>0.27300000000000002</v>
      </c>
      <c r="H334" s="117">
        <v>1446.9</v>
      </c>
      <c r="I334" s="117">
        <f t="shared" si="16"/>
        <v>5506.6300366300356</v>
      </c>
      <c r="J334" s="118">
        <v>1503.31</v>
      </c>
      <c r="K334" s="58">
        <v>89</v>
      </c>
      <c r="L334" s="119" t="s">
        <v>11479</v>
      </c>
      <c r="M334" s="38" t="s">
        <v>15050</v>
      </c>
    </row>
    <row r="335" spans="1:13" outlineLevel="1" x14ac:dyDescent="0.25">
      <c r="A335" s="47" t="s">
        <v>8165</v>
      </c>
      <c r="B335" s="150">
        <v>322</v>
      </c>
      <c r="C335" s="36" t="s">
        <v>8164</v>
      </c>
      <c r="D335" s="35" t="s">
        <v>8165</v>
      </c>
      <c r="E335" s="36" t="s">
        <v>11490</v>
      </c>
      <c r="F335" s="35" t="s">
        <v>15877</v>
      </c>
      <c r="G335" s="117">
        <v>78</v>
      </c>
      <c r="H335" s="117">
        <v>643.51</v>
      </c>
      <c r="I335" s="117">
        <f t="shared" si="16"/>
        <v>8.5717948717948715</v>
      </c>
      <c r="J335" s="118">
        <v>668.6</v>
      </c>
      <c r="K335" s="58">
        <v>89</v>
      </c>
      <c r="L335" s="119" t="s">
        <v>11479</v>
      </c>
      <c r="M335" s="38" t="s">
        <v>15050</v>
      </c>
    </row>
    <row r="336" spans="1:13" outlineLevel="1" x14ac:dyDescent="0.25">
      <c r="A336" s="47" t="s">
        <v>10528</v>
      </c>
      <c r="B336" s="150">
        <v>323</v>
      </c>
      <c r="C336" s="36" t="s">
        <v>10527</v>
      </c>
      <c r="D336" s="35" t="s">
        <v>10528</v>
      </c>
      <c r="E336" s="36" t="s">
        <v>11484</v>
      </c>
      <c r="F336" s="35" t="s">
        <v>15877</v>
      </c>
      <c r="G336" s="117">
        <v>64</v>
      </c>
      <c r="H336" s="117">
        <v>10207.68</v>
      </c>
      <c r="I336" s="117">
        <f t="shared" si="16"/>
        <v>165.71328124999999</v>
      </c>
      <c r="J336" s="118">
        <v>10605.65</v>
      </c>
      <c r="K336" s="58">
        <v>89</v>
      </c>
      <c r="L336" s="119" t="s">
        <v>11479</v>
      </c>
      <c r="M336" s="38" t="s">
        <v>15050</v>
      </c>
    </row>
    <row r="337" spans="1:13" ht="25.5" outlineLevel="1" x14ac:dyDescent="0.25">
      <c r="A337" s="47" t="s">
        <v>10530</v>
      </c>
      <c r="B337" s="150">
        <v>324</v>
      </c>
      <c r="C337" s="36" t="s">
        <v>10529</v>
      </c>
      <c r="D337" s="35" t="s">
        <v>10530</v>
      </c>
      <c r="E337" s="36" t="s">
        <v>11484</v>
      </c>
      <c r="F337" s="35" t="s">
        <v>15877</v>
      </c>
      <c r="G337" s="117">
        <v>64</v>
      </c>
      <c r="H337" s="117">
        <v>6905.2</v>
      </c>
      <c r="I337" s="117">
        <f t="shared" si="16"/>
        <v>112.1003125</v>
      </c>
      <c r="J337" s="118">
        <v>7174.42</v>
      </c>
      <c r="K337" s="58">
        <v>89</v>
      </c>
      <c r="L337" s="119" t="s">
        <v>11479</v>
      </c>
      <c r="M337" s="38" t="s">
        <v>15050</v>
      </c>
    </row>
    <row r="338" spans="1:13" ht="25.5" outlineLevel="1" x14ac:dyDescent="0.25">
      <c r="A338" s="47" t="s">
        <v>8192</v>
      </c>
      <c r="B338" s="150">
        <v>325</v>
      </c>
      <c r="C338" s="36" t="s">
        <v>8191</v>
      </c>
      <c r="D338" s="35" t="s">
        <v>8192</v>
      </c>
      <c r="E338" s="36" t="s">
        <v>11490</v>
      </c>
      <c r="F338" s="35" t="s">
        <v>15877</v>
      </c>
      <c r="G338" s="117">
        <v>1</v>
      </c>
      <c r="H338" s="117">
        <v>179</v>
      </c>
      <c r="I338" s="117">
        <f t="shared" si="16"/>
        <v>185.98</v>
      </c>
      <c r="J338" s="118">
        <v>185.98</v>
      </c>
      <c r="K338" s="58">
        <v>89</v>
      </c>
      <c r="L338" s="119" t="s">
        <v>11479</v>
      </c>
      <c r="M338" s="38" t="s">
        <v>15050</v>
      </c>
    </row>
    <row r="339" spans="1:13" ht="38.25" outlineLevel="1" x14ac:dyDescent="0.25">
      <c r="A339" s="47" t="s">
        <v>8199</v>
      </c>
      <c r="B339" s="150">
        <v>326</v>
      </c>
      <c r="C339" s="40" t="s">
        <v>12338</v>
      </c>
      <c r="D339" s="35" t="s">
        <v>8199</v>
      </c>
      <c r="E339" s="36" t="s">
        <v>11490</v>
      </c>
      <c r="F339" s="35" t="s">
        <v>15877</v>
      </c>
      <c r="G339" s="117">
        <v>2</v>
      </c>
      <c r="H339" s="117">
        <v>277.14</v>
      </c>
      <c r="I339" s="117">
        <f t="shared" si="16"/>
        <v>143.97</v>
      </c>
      <c r="J339" s="118">
        <v>287.94</v>
      </c>
      <c r="K339" s="58">
        <v>89</v>
      </c>
      <c r="L339" s="119" t="s">
        <v>11479</v>
      </c>
      <c r="M339" s="38" t="s">
        <v>15050</v>
      </c>
    </row>
    <row r="340" spans="1:13" outlineLevel="1" x14ac:dyDescent="0.25">
      <c r="A340" s="47" t="s">
        <v>8203</v>
      </c>
      <c r="B340" s="150">
        <v>327</v>
      </c>
      <c r="C340" s="36" t="s">
        <v>8202</v>
      </c>
      <c r="D340" s="35" t="s">
        <v>8203</v>
      </c>
      <c r="E340" s="36" t="s">
        <v>11490</v>
      </c>
      <c r="F340" s="35" t="s">
        <v>15889</v>
      </c>
      <c r="G340" s="117">
        <v>5</v>
      </c>
      <c r="H340" s="117">
        <v>289.05</v>
      </c>
      <c r="I340" s="117">
        <f t="shared" si="16"/>
        <v>60.064</v>
      </c>
      <c r="J340" s="118">
        <v>300.32</v>
      </c>
      <c r="K340" s="58">
        <v>89</v>
      </c>
      <c r="L340" s="119" t="s">
        <v>11479</v>
      </c>
      <c r="M340" s="38" t="s">
        <v>15050</v>
      </c>
    </row>
    <row r="341" spans="1:13" outlineLevel="1" x14ac:dyDescent="0.25">
      <c r="A341" s="47" t="s">
        <v>8231</v>
      </c>
      <c r="B341" s="150">
        <v>328</v>
      </c>
      <c r="C341" s="36" t="s">
        <v>8230</v>
      </c>
      <c r="D341" s="35" t="s">
        <v>8231</v>
      </c>
      <c r="E341" s="36" t="s">
        <v>11490</v>
      </c>
      <c r="F341" s="35" t="s">
        <v>15877</v>
      </c>
      <c r="G341" s="117">
        <v>8</v>
      </c>
      <c r="H341" s="117">
        <v>80</v>
      </c>
      <c r="I341" s="117">
        <f t="shared" si="16"/>
        <v>10.39</v>
      </c>
      <c r="J341" s="118">
        <v>83.12</v>
      </c>
      <c r="K341" s="58">
        <v>89</v>
      </c>
      <c r="L341" s="119" t="s">
        <v>11479</v>
      </c>
      <c r="M341" s="38" t="s">
        <v>15050</v>
      </c>
    </row>
    <row r="342" spans="1:13" outlineLevel="1" x14ac:dyDescent="0.25">
      <c r="A342" s="48" t="s">
        <v>12340</v>
      </c>
      <c r="B342" s="150">
        <v>329</v>
      </c>
      <c r="C342" s="40" t="s">
        <v>12339</v>
      </c>
      <c r="D342" s="50" t="s">
        <v>12340</v>
      </c>
      <c r="E342" s="36" t="s">
        <v>11490</v>
      </c>
      <c r="F342" s="35" t="s">
        <v>15877</v>
      </c>
      <c r="G342" s="117">
        <v>8</v>
      </c>
      <c r="H342" s="117">
        <v>644.08000000000004</v>
      </c>
      <c r="I342" s="117">
        <f t="shared" si="16"/>
        <v>83.648750000000007</v>
      </c>
      <c r="J342" s="118">
        <v>669.19</v>
      </c>
      <c r="K342" s="58">
        <v>89</v>
      </c>
      <c r="L342" s="119" t="s">
        <v>11479</v>
      </c>
      <c r="M342" s="38" t="s">
        <v>15050</v>
      </c>
    </row>
    <row r="343" spans="1:13" outlineLevel="1" x14ac:dyDescent="0.25">
      <c r="A343" s="47" t="s">
        <v>8234</v>
      </c>
      <c r="B343" s="150">
        <v>330</v>
      </c>
      <c r="C343" s="36" t="s">
        <v>8233</v>
      </c>
      <c r="D343" s="35" t="s">
        <v>8234</v>
      </c>
      <c r="E343" s="36" t="s">
        <v>11490</v>
      </c>
      <c r="F343" s="35" t="s">
        <v>15877</v>
      </c>
      <c r="G343" s="117">
        <v>2</v>
      </c>
      <c r="H343" s="117">
        <v>59.66</v>
      </c>
      <c r="I343" s="117">
        <f t="shared" si="16"/>
        <v>30.995000000000001</v>
      </c>
      <c r="J343" s="118">
        <v>61.99</v>
      </c>
      <c r="K343" s="58">
        <v>89</v>
      </c>
      <c r="L343" s="119" t="s">
        <v>11479</v>
      </c>
      <c r="M343" s="38" t="s">
        <v>15050</v>
      </c>
    </row>
    <row r="344" spans="1:13" ht="38.25" outlineLevel="1" x14ac:dyDescent="0.25">
      <c r="A344" s="47" t="s">
        <v>8274</v>
      </c>
      <c r="B344" s="150">
        <v>331</v>
      </c>
      <c r="C344" s="36" t="s">
        <v>8273</v>
      </c>
      <c r="D344" s="35" t="s">
        <v>8274</v>
      </c>
      <c r="E344" s="36" t="s">
        <v>11490</v>
      </c>
      <c r="F344" s="35" t="s">
        <v>15877</v>
      </c>
      <c r="G344" s="122">
        <v>1400</v>
      </c>
      <c r="H344" s="122">
        <v>448</v>
      </c>
      <c r="I344" s="117">
        <f t="shared" ref="I344:I362" si="17">J344/G344</f>
        <v>0.33247857142857146</v>
      </c>
      <c r="J344" s="123">
        <v>465.47</v>
      </c>
      <c r="K344" s="58">
        <v>89</v>
      </c>
      <c r="L344" s="119" t="s">
        <v>11479</v>
      </c>
      <c r="M344" s="38" t="s">
        <v>15050</v>
      </c>
    </row>
    <row r="345" spans="1:13" ht="25.5" outlineLevel="1" x14ac:dyDescent="0.25">
      <c r="A345" s="47" t="s">
        <v>8276</v>
      </c>
      <c r="B345" s="150">
        <v>332</v>
      </c>
      <c r="C345" s="36" t="s">
        <v>8275</v>
      </c>
      <c r="D345" s="35" t="s">
        <v>8276</v>
      </c>
      <c r="E345" s="36" t="s">
        <v>11490</v>
      </c>
      <c r="F345" s="35" t="s">
        <v>15877</v>
      </c>
      <c r="G345" s="117">
        <v>870</v>
      </c>
      <c r="H345" s="117">
        <v>487.2</v>
      </c>
      <c r="I345" s="117">
        <f t="shared" si="17"/>
        <v>0.58182758620689656</v>
      </c>
      <c r="J345" s="118">
        <v>506.19</v>
      </c>
      <c r="K345" s="58">
        <v>89</v>
      </c>
      <c r="L345" s="119" t="s">
        <v>11479</v>
      </c>
      <c r="M345" s="38" t="s">
        <v>15050</v>
      </c>
    </row>
    <row r="346" spans="1:13" outlineLevel="1" x14ac:dyDescent="0.25">
      <c r="A346" s="47" t="s">
        <v>8278</v>
      </c>
      <c r="B346" s="150">
        <v>333</v>
      </c>
      <c r="C346" s="36" t="s">
        <v>8277</v>
      </c>
      <c r="D346" s="35" t="s">
        <v>8278</v>
      </c>
      <c r="E346" s="36" t="s">
        <v>11490</v>
      </c>
      <c r="F346" s="35" t="s">
        <v>15877</v>
      </c>
      <c r="G346" s="117">
        <v>230</v>
      </c>
      <c r="H346" s="117">
        <v>191.96</v>
      </c>
      <c r="I346" s="117">
        <f t="shared" si="17"/>
        <v>0.86713043478260865</v>
      </c>
      <c r="J346" s="118">
        <v>199.44</v>
      </c>
      <c r="K346" s="58">
        <v>88</v>
      </c>
      <c r="L346" s="119" t="s">
        <v>11479</v>
      </c>
      <c r="M346" s="38" t="s">
        <v>15050</v>
      </c>
    </row>
    <row r="347" spans="1:13" outlineLevel="1" x14ac:dyDescent="0.25">
      <c r="A347" s="47" t="s">
        <v>8280</v>
      </c>
      <c r="B347" s="150">
        <v>334</v>
      </c>
      <c r="C347" s="36" t="s">
        <v>8279</v>
      </c>
      <c r="D347" s="35" t="s">
        <v>8280</v>
      </c>
      <c r="E347" s="40" t="s">
        <v>12341</v>
      </c>
      <c r="F347" s="35" t="s">
        <v>15877</v>
      </c>
      <c r="G347" s="117">
        <v>900</v>
      </c>
      <c r="H347" s="117">
        <v>160.16999999999999</v>
      </c>
      <c r="I347" s="117">
        <f t="shared" si="17"/>
        <v>0.18490000000000001</v>
      </c>
      <c r="J347" s="118">
        <v>166.41</v>
      </c>
      <c r="K347" s="58">
        <v>88</v>
      </c>
      <c r="L347" s="119" t="s">
        <v>11479</v>
      </c>
      <c r="M347" s="38" t="s">
        <v>15050</v>
      </c>
    </row>
    <row r="348" spans="1:13" outlineLevel="1" x14ac:dyDescent="0.25">
      <c r="A348" s="47" t="s">
        <v>8282</v>
      </c>
      <c r="B348" s="150">
        <v>335</v>
      </c>
      <c r="C348" s="36" t="s">
        <v>8281</v>
      </c>
      <c r="D348" s="35" t="s">
        <v>8282</v>
      </c>
      <c r="E348" s="36" t="s">
        <v>11490</v>
      </c>
      <c r="F348" s="35" t="s">
        <v>15877</v>
      </c>
      <c r="G348" s="122">
        <v>3260</v>
      </c>
      <c r="H348" s="122">
        <v>663.05</v>
      </c>
      <c r="I348" s="117">
        <f t="shared" si="17"/>
        <v>0.21131901840490797</v>
      </c>
      <c r="J348" s="123">
        <v>688.9</v>
      </c>
      <c r="K348" s="58">
        <v>88</v>
      </c>
      <c r="L348" s="119" t="s">
        <v>11479</v>
      </c>
      <c r="M348" s="38" t="s">
        <v>15050</v>
      </c>
    </row>
    <row r="349" spans="1:13" ht="38.25" outlineLevel="1" x14ac:dyDescent="0.25">
      <c r="A349" s="47" t="s">
        <v>11859</v>
      </c>
      <c r="B349" s="150">
        <v>336</v>
      </c>
      <c r="C349" s="40" t="s">
        <v>12342</v>
      </c>
      <c r="D349" s="35" t="s">
        <v>11859</v>
      </c>
      <c r="E349" s="36" t="s">
        <v>11490</v>
      </c>
      <c r="F349" s="35" t="s">
        <v>15877</v>
      </c>
      <c r="G349" s="117">
        <v>1</v>
      </c>
      <c r="H349" s="117">
        <v>117.43</v>
      </c>
      <c r="I349" s="117">
        <f t="shared" si="17"/>
        <v>122.01</v>
      </c>
      <c r="J349" s="118">
        <v>122.01</v>
      </c>
      <c r="K349" s="58">
        <v>89</v>
      </c>
      <c r="L349" s="119" t="s">
        <v>11479</v>
      </c>
      <c r="M349" s="38" t="s">
        <v>15050</v>
      </c>
    </row>
    <row r="350" spans="1:13" outlineLevel="1" x14ac:dyDescent="0.25">
      <c r="A350" s="47" t="s">
        <v>11860</v>
      </c>
      <c r="B350" s="150">
        <v>337</v>
      </c>
      <c r="C350" s="36" t="s">
        <v>8302</v>
      </c>
      <c r="D350" s="35" t="s">
        <v>11860</v>
      </c>
      <c r="E350" s="36" t="s">
        <v>11490</v>
      </c>
      <c r="F350" s="35" t="s">
        <v>15877</v>
      </c>
      <c r="G350" s="117">
        <v>30</v>
      </c>
      <c r="H350" s="117">
        <v>49.5</v>
      </c>
      <c r="I350" s="117">
        <f t="shared" si="17"/>
        <v>1.7143333333333333</v>
      </c>
      <c r="J350" s="118">
        <v>51.43</v>
      </c>
      <c r="K350" s="58">
        <v>89</v>
      </c>
      <c r="L350" s="119" t="s">
        <v>11479</v>
      </c>
      <c r="M350" s="38" t="s">
        <v>15050</v>
      </c>
    </row>
    <row r="351" spans="1:13" ht="25.5" outlineLevel="1" x14ac:dyDescent="0.25">
      <c r="A351" s="47" t="s">
        <v>8337</v>
      </c>
      <c r="B351" s="150">
        <v>338</v>
      </c>
      <c r="C351" s="36" t="s">
        <v>8336</v>
      </c>
      <c r="D351" s="35" t="s">
        <v>8337</v>
      </c>
      <c r="E351" s="36" t="s">
        <v>11490</v>
      </c>
      <c r="F351" s="35" t="s">
        <v>15877</v>
      </c>
      <c r="G351" s="117">
        <v>1</v>
      </c>
      <c r="H351" s="117">
        <v>1575.48</v>
      </c>
      <c r="I351" s="117">
        <f t="shared" si="17"/>
        <v>1636.9</v>
      </c>
      <c r="J351" s="118">
        <v>1636.9</v>
      </c>
      <c r="K351" s="58">
        <v>89</v>
      </c>
      <c r="L351" s="119" t="s">
        <v>11479</v>
      </c>
      <c r="M351" s="38" t="s">
        <v>15050</v>
      </c>
    </row>
    <row r="352" spans="1:13" outlineLevel="1" x14ac:dyDescent="0.25">
      <c r="A352" s="47" t="s">
        <v>11862</v>
      </c>
      <c r="B352" s="150">
        <v>339</v>
      </c>
      <c r="C352" s="36" t="s">
        <v>11861</v>
      </c>
      <c r="D352" s="35" t="s">
        <v>11862</v>
      </c>
      <c r="E352" s="36" t="s">
        <v>11490</v>
      </c>
      <c r="F352" s="35" t="s">
        <v>15877</v>
      </c>
      <c r="G352" s="117">
        <v>6</v>
      </c>
      <c r="H352" s="117">
        <v>234</v>
      </c>
      <c r="I352" s="117">
        <f t="shared" si="17"/>
        <v>40.520000000000003</v>
      </c>
      <c r="J352" s="118">
        <v>243.12</v>
      </c>
      <c r="K352" s="58">
        <v>89</v>
      </c>
      <c r="L352" s="119" t="s">
        <v>11479</v>
      </c>
      <c r="M352" s="38" t="s">
        <v>15050</v>
      </c>
    </row>
    <row r="353" spans="1:13" ht="25.5" outlineLevel="1" x14ac:dyDescent="0.25">
      <c r="A353" s="47" t="s">
        <v>11863</v>
      </c>
      <c r="B353" s="150">
        <v>340</v>
      </c>
      <c r="C353" s="36" t="s">
        <v>8391</v>
      </c>
      <c r="D353" s="35" t="s">
        <v>11863</v>
      </c>
      <c r="E353" s="36" t="s">
        <v>11490</v>
      </c>
      <c r="F353" s="35" t="s">
        <v>15882</v>
      </c>
      <c r="G353" s="117">
        <v>33</v>
      </c>
      <c r="H353" s="117">
        <v>4194.96</v>
      </c>
      <c r="I353" s="117">
        <f t="shared" si="17"/>
        <v>132.07606060606062</v>
      </c>
      <c r="J353" s="118">
        <v>4358.51</v>
      </c>
      <c r="K353" s="58">
        <v>89</v>
      </c>
      <c r="L353" s="119" t="s">
        <v>11479</v>
      </c>
      <c r="M353" s="38" t="s">
        <v>15050</v>
      </c>
    </row>
    <row r="354" spans="1:13" ht="38.25" outlineLevel="1" x14ac:dyDescent="0.25">
      <c r="A354" s="47" t="s">
        <v>8398</v>
      </c>
      <c r="B354" s="150">
        <v>341</v>
      </c>
      <c r="C354" s="36" t="s">
        <v>8397</v>
      </c>
      <c r="D354" s="35" t="s">
        <v>8398</v>
      </c>
      <c r="E354" s="36" t="s">
        <v>11490</v>
      </c>
      <c r="F354" s="35" t="s">
        <v>15879</v>
      </c>
      <c r="G354" s="117">
        <v>15</v>
      </c>
      <c r="H354" s="117">
        <v>712.95</v>
      </c>
      <c r="I354" s="117">
        <f t="shared" si="17"/>
        <v>49.383333333333333</v>
      </c>
      <c r="J354" s="118">
        <v>740.75</v>
      </c>
      <c r="K354" s="58">
        <v>89</v>
      </c>
      <c r="L354" s="119" t="s">
        <v>11479</v>
      </c>
      <c r="M354" s="38" t="s">
        <v>15050</v>
      </c>
    </row>
    <row r="355" spans="1:13" ht="25.5" outlineLevel="1" x14ac:dyDescent="0.25">
      <c r="A355" s="47" t="s">
        <v>8400</v>
      </c>
      <c r="B355" s="150">
        <v>342</v>
      </c>
      <c r="C355" s="36" t="s">
        <v>8399</v>
      </c>
      <c r="D355" s="35" t="s">
        <v>8400</v>
      </c>
      <c r="E355" s="36" t="s">
        <v>11490</v>
      </c>
      <c r="F355" s="35" t="s">
        <v>15879</v>
      </c>
      <c r="G355" s="117">
        <v>25</v>
      </c>
      <c r="H355" s="117">
        <v>450.07</v>
      </c>
      <c r="I355" s="117">
        <f t="shared" si="17"/>
        <v>18.704799999999999</v>
      </c>
      <c r="J355" s="118">
        <v>467.62</v>
      </c>
      <c r="K355" s="58">
        <v>89</v>
      </c>
      <c r="L355" s="119" t="s">
        <v>11479</v>
      </c>
      <c r="M355" s="38" t="s">
        <v>15050</v>
      </c>
    </row>
    <row r="356" spans="1:13" ht="25.5" outlineLevel="1" x14ac:dyDescent="0.25">
      <c r="A356" s="47" t="s">
        <v>8611</v>
      </c>
      <c r="B356" s="150">
        <v>343</v>
      </c>
      <c r="C356" s="36" t="s">
        <v>8610</v>
      </c>
      <c r="D356" s="35" t="s">
        <v>8611</v>
      </c>
      <c r="E356" s="36" t="s">
        <v>11490</v>
      </c>
      <c r="F356" s="35" t="s">
        <v>15877</v>
      </c>
      <c r="G356" s="117">
        <v>1</v>
      </c>
      <c r="H356" s="117">
        <v>51.7</v>
      </c>
      <c r="I356" s="117">
        <f t="shared" si="17"/>
        <v>53.72</v>
      </c>
      <c r="J356" s="118">
        <v>53.72</v>
      </c>
      <c r="K356" s="58">
        <v>89</v>
      </c>
      <c r="L356" s="119" t="s">
        <v>11479</v>
      </c>
      <c r="M356" s="38" t="s">
        <v>15050</v>
      </c>
    </row>
    <row r="357" spans="1:13" ht="25.5" outlineLevel="1" x14ac:dyDescent="0.25">
      <c r="A357" s="47" t="s">
        <v>8620</v>
      </c>
      <c r="B357" s="150">
        <v>344</v>
      </c>
      <c r="C357" s="36" t="s">
        <v>11864</v>
      </c>
      <c r="D357" s="35" t="s">
        <v>8620</v>
      </c>
      <c r="E357" s="36" t="s">
        <v>11490</v>
      </c>
      <c r="F357" s="35" t="s">
        <v>15883</v>
      </c>
      <c r="G357" s="117">
        <v>0.5</v>
      </c>
      <c r="H357" s="117">
        <v>152</v>
      </c>
      <c r="I357" s="117">
        <f t="shared" si="17"/>
        <v>315.86</v>
      </c>
      <c r="J357" s="118">
        <v>157.93</v>
      </c>
      <c r="K357" s="58">
        <v>89</v>
      </c>
      <c r="L357" s="119" t="s">
        <v>11479</v>
      </c>
      <c r="M357" s="38" t="s">
        <v>15050</v>
      </c>
    </row>
    <row r="358" spans="1:13" outlineLevel="1" x14ac:dyDescent="0.25">
      <c r="A358" s="47" t="s">
        <v>8621</v>
      </c>
      <c r="B358" s="150">
        <v>345</v>
      </c>
      <c r="C358" s="40" t="s">
        <v>12343</v>
      </c>
      <c r="D358" s="35" t="s">
        <v>8621</v>
      </c>
      <c r="E358" s="36" t="s">
        <v>11490</v>
      </c>
      <c r="F358" s="35" t="s">
        <v>15886</v>
      </c>
      <c r="G358" s="117">
        <v>3.2</v>
      </c>
      <c r="H358" s="117">
        <v>2022.86</v>
      </c>
      <c r="I358" s="117">
        <f t="shared" si="17"/>
        <v>656.79062499999998</v>
      </c>
      <c r="J358" s="118">
        <v>2101.73</v>
      </c>
      <c r="K358" s="58">
        <v>89</v>
      </c>
      <c r="L358" s="119" t="s">
        <v>11479</v>
      </c>
      <c r="M358" s="38" t="s">
        <v>15050</v>
      </c>
    </row>
    <row r="359" spans="1:13" ht="25.5" outlineLevel="1" x14ac:dyDescent="0.25">
      <c r="A359" s="47" t="s">
        <v>8622</v>
      </c>
      <c r="B359" s="150">
        <v>346</v>
      </c>
      <c r="C359" s="40" t="s">
        <v>12344</v>
      </c>
      <c r="D359" s="35" t="s">
        <v>8622</v>
      </c>
      <c r="E359" s="36" t="s">
        <v>11490</v>
      </c>
      <c r="F359" s="35" t="s">
        <v>15886</v>
      </c>
      <c r="G359" s="117">
        <v>4</v>
      </c>
      <c r="H359" s="117">
        <v>2528.56</v>
      </c>
      <c r="I359" s="117">
        <f t="shared" si="17"/>
        <v>656.78499999999997</v>
      </c>
      <c r="J359" s="118">
        <v>2627.14</v>
      </c>
      <c r="K359" s="58">
        <v>89</v>
      </c>
      <c r="L359" s="119" t="s">
        <v>11479</v>
      </c>
      <c r="M359" s="38" t="s">
        <v>15050</v>
      </c>
    </row>
    <row r="360" spans="1:13" outlineLevel="1" x14ac:dyDescent="0.25">
      <c r="A360" s="47" t="s">
        <v>8643</v>
      </c>
      <c r="B360" s="150">
        <v>347</v>
      </c>
      <c r="C360" s="36" t="s">
        <v>8642</v>
      </c>
      <c r="D360" s="35" t="s">
        <v>8643</v>
      </c>
      <c r="E360" s="36" t="s">
        <v>11490</v>
      </c>
      <c r="F360" s="35" t="s">
        <v>15877</v>
      </c>
      <c r="G360" s="117">
        <v>12</v>
      </c>
      <c r="H360" s="117">
        <v>199.8</v>
      </c>
      <c r="I360" s="117">
        <f t="shared" si="17"/>
        <v>17.299166666666668</v>
      </c>
      <c r="J360" s="118">
        <v>207.59</v>
      </c>
      <c r="K360" s="58">
        <v>88</v>
      </c>
      <c r="L360" s="119" t="s">
        <v>11479</v>
      </c>
      <c r="M360" s="38" t="s">
        <v>15050</v>
      </c>
    </row>
    <row r="361" spans="1:13" outlineLevel="1" x14ac:dyDescent="0.25">
      <c r="A361" s="47" t="s">
        <v>8645</v>
      </c>
      <c r="B361" s="150">
        <v>348</v>
      </c>
      <c r="C361" s="36" t="s">
        <v>8644</v>
      </c>
      <c r="D361" s="35" t="s">
        <v>8645</v>
      </c>
      <c r="E361" s="36" t="s">
        <v>11490</v>
      </c>
      <c r="F361" s="35" t="s">
        <v>15877</v>
      </c>
      <c r="G361" s="117">
        <v>66</v>
      </c>
      <c r="H361" s="117">
        <v>159.72</v>
      </c>
      <c r="I361" s="117">
        <f t="shared" si="17"/>
        <v>2.5143939393939392</v>
      </c>
      <c r="J361" s="118">
        <v>165.95</v>
      </c>
      <c r="K361" s="58">
        <v>88</v>
      </c>
      <c r="L361" s="119" t="s">
        <v>11479</v>
      </c>
      <c r="M361" s="38" t="s">
        <v>15050</v>
      </c>
    </row>
    <row r="362" spans="1:13" outlineLevel="1" x14ac:dyDescent="0.25">
      <c r="A362" s="47" t="s">
        <v>11865</v>
      </c>
      <c r="B362" s="150">
        <v>349</v>
      </c>
      <c r="C362" s="36" t="s">
        <v>8646</v>
      </c>
      <c r="D362" s="35" t="s">
        <v>11865</v>
      </c>
      <c r="E362" s="36" t="s">
        <v>11490</v>
      </c>
      <c r="F362" s="35" t="s">
        <v>15877</v>
      </c>
      <c r="G362" s="117">
        <v>260</v>
      </c>
      <c r="H362" s="117">
        <v>578.20000000000005</v>
      </c>
      <c r="I362" s="117">
        <f t="shared" si="17"/>
        <v>2.3105384615384614</v>
      </c>
      <c r="J362" s="118">
        <v>600.74</v>
      </c>
      <c r="K362" s="58">
        <v>88</v>
      </c>
      <c r="L362" s="119" t="s">
        <v>11479</v>
      </c>
      <c r="M362" s="38" t="s">
        <v>15050</v>
      </c>
    </row>
    <row r="363" spans="1:13" ht="13.5" x14ac:dyDescent="0.25">
      <c r="A363" s="48"/>
      <c r="B363" s="37"/>
      <c r="C363" s="112" t="s">
        <v>11866</v>
      </c>
      <c r="D363" s="50"/>
      <c r="E363" s="40"/>
      <c r="F363" s="35"/>
      <c r="G363" s="114">
        <f>SUM(G364:G407)</f>
        <v>1718.4030000000005</v>
      </c>
      <c r="H363" s="114">
        <f t="shared" ref="H363:J363" si="18">SUM(H364:H407)</f>
        <v>158486.82</v>
      </c>
      <c r="I363" s="114"/>
      <c r="J363" s="114">
        <f t="shared" si="18"/>
        <v>164665.81</v>
      </c>
      <c r="K363" s="58"/>
      <c r="L363" s="116"/>
      <c r="M363" s="42" t="s">
        <v>15050</v>
      </c>
    </row>
    <row r="364" spans="1:13" outlineLevel="1" x14ac:dyDescent="0.25">
      <c r="A364" s="47" t="s">
        <v>7762</v>
      </c>
      <c r="B364" s="150">
        <v>350</v>
      </c>
      <c r="C364" s="36" t="s">
        <v>7761</v>
      </c>
      <c r="D364" s="35" t="s">
        <v>7762</v>
      </c>
      <c r="E364" s="36" t="s">
        <v>11490</v>
      </c>
      <c r="F364" s="35" t="s">
        <v>15886</v>
      </c>
      <c r="G364" s="117">
        <v>21.6</v>
      </c>
      <c r="H364" s="117">
        <v>3628.8</v>
      </c>
      <c r="I364" s="117">
        <f t="shared" ref="I364:I407" si="19">J364/G364</f>
        <v>174.55</v>
      </c>
      <c r="J364" s="118">
        <v>3770.28</v>
      </c>
      <c r="K364" s="58">
        <v>90</v>
      </c>
      <c r="L364" s="119" t="s">
        <v>11479</v>
      </c>
      <c r="M364" s="38" t="s">
        <v>15050</v>
      </c>
    </row>
    <row r="365" spans="1:13" outlineLevel="1" x14ac:dyDescent="0.25">
      <c r="A365" s="47" t="s">
        <v>7842</v>
      </c>
      <c r="B365" s="150">
        <v>351</v>
      </c>
      <c r="C365" s="36" t="s">
        <v>7841</v>
      </c>
      <c r="D365" s="35" t="s">
        <v>7842</v>
      </c>
      <c r="E365" s="36" t="s">
        <v>11490</v>
      </c>
      <c r="F365" s="35" t="s">
        <v>15886</v>
      </c>
      <c r="G365" s="117">
        <v>0.12</v>
      </c>
      <c r="H365" s="117">
        <v>24.52</v>
      </c>
      <c r="I365" s="117">
        <f t="shared" si="19"/>
        <v>212.33333333333334</v>
      </c>
      <c r="J365" s="118">
        <v>25.48</v>
      </c>
      <c r="K365" s="58">
        <v>90</v>
      </c>
      <c r="L365" s="119" t="s">
        <v>11479</v>
      </c>
      <c r="M365" s="38" t="s">
        <v>15050</v>
      </c>
    </row>
    <row r="366" spans="1:13" outlineLevel="1" x14ac:dyDescent="0.25">
      <c r="A366" s="47" t="s">
        <v>7844</v>
      </c>
      <c r="B366" s="150">
        <v>352</v>
      </c>
      <c r="C366" s="36" t="s">
        <v>7843</v>
      </c>
      <c r="D366" s="35" t="s">
        <v>7844</v>
      </c>
      <c r="E366" s="36" t="s">
        <v>11490</v>
      </c>
      <c r="F366" s="35" t="s">
        <v>15886</v>
      </c>
      <c r="G366" s="117">
        <v>0.7</v>
      </c>
      <c r="H366" s="117">
        <v>137.25</v>
      </c>
      <c r="I366" s="117">
        <f t="shared" si="19"/>
        <v>203.71428571428572</v>
      </c>
      <c r="J366" s="118">
        <v>142.6</v>
      </c>
      <c r="K366" s="58">
        <v>90</v>
      </c>
      <c r="L366" s="119" t="s">
        <v>11479</v>
      </c>
      <c r="M366" s="38" t="s">
        <v>15050</v>
      </c>
    </row>
    <row r="367" spans="1:13" outlineLevel="1" x14ac:dyDescent="0.25">
      <c r="A367" s="47" t="s">
        <v>7846</v>
      </c>
      <c r="B367" s="150">
        <v>353</v>
      </c>
      <c r="C367" s="36" t="s">
        <v>7845</v>
      </c>
      <c r="D367" s="35" t="s">
        <v>7846</v>
      </c>
      <c r="E367" s="36" t="s">
        <v>11490</v>
      </c>
      <c r="F367" s="35" t="s">
        <v>15886</v>
      </c>
      <c r="G367" s="117">
        <v>33.9</v>
      </c>
      <c r="H367" s="117">
        <v>3300.16</v>
      </c>
      <c r="I367" s="117">
        <f t="shared" si="19"/>
        <v>101.14513274336284</v>
      </c>
      <c r="J367" s="118">
        <v>3428.82</v>
      </c>
      <c r="K367" s="58">
        <v>90</v>
      </c>
      <c r="L367" s="119" t="s">
        <v>11479</v>
      </c>
      <c r="M367" s="38" t="s">
        <v>15050</v>
      </c>
    </row>
    <row r="368" spans="1:13" outlineLevel="1" x14ac:dyDescent="0.25">
      <c r="A368" s="47" t="s">
        <v>7852</v>
      </c>
      <c r="B368" s="150">
        <v>354</v>
      </c>
      <c r="C368" s="36" t="s">
        <v>7851</v>
      </c>
      <c r="D368" s="35" t="s">
        <v>7852</v>
      </c>
      <c r="E368" s="36" t="s">
        <v>11490</v>
      </c>
      <c r="F368" s="35" t="s">
        <v>15886</v>
      </c>
      <c r="G368" s="117">
        <v>16.5</v>
      </c>
      <c r="H368" s="117">
        <v>2145.84</v>
      </c>
      <c r="I368" s="117">
        <f t="shared" si="19"/>
        <v>135.12121212121212</v>
      </c>
      <c r="J368" s="118">
        <v>2229.5</v>
      </c>
      <c r="K368" s="58">
        <v>90</v>
      </c>
      <c r="L368" s="119" t="s">
        <v>11479</v>
      </c>
      <c r="M368" s="38" t="s">
        <v>15050</v>
      </c>
    </row>
    <row r="369" spans="1:13" outlineLevel="1" x14ac:dyDescent="0.25">
      <c r="A369" s="47" t="s">
        <v>7856</v>
      </c>
      <c r="B369" s="150">
        <v>355</v>
      </c>
      <c r="C369" s="36" t="s">
        <v>7855</v>
      </c>
      <c r="D369" s="35" t="s">
        <v>7856</v>
      </c>
      <c r="E369" s="36" t="s">
        <v>11490</v>
      </c>
      <c r="F369" s="35" t="s">
        <v>15886</v>
      </c>
      <c r="G369" s="117">
        <v>1.1000000000000001</v>
      </c>
      <c r="H369" s="117">
        <v>224.51</v>
      </c>
      <c r="I369" s="117">
        <f t="shared" si="19"/>
        <v>212.05454545454543</v>
      </c>
      <c r="J369" s="118">
        <v>233.26</v>
      </c>
      <c r="K369" s="58">
        <v>90</v>
      </c>
      <c r="L369" s="119" t="s">
        <v>11479</v>
      </c>
      <c r="M369" s="38" t="s">
        <v>15050</v>
      </c>
    </row>
    <row r="370" spans="1:13" outlineLevel="1" x14ac:dyDescent="0.25">
      <c r="A370" s="47" t="s">
        <v>7858</v>
      </c>
      <c r="B370" s="150">
        <v>356</v>
      </c>
      <c r="C370" s="36" t="s">
        <v>7857</v>
      </c>
      <c r="D370" s="35" t="s">
        <v>7858</v>
      </c>
      <c r="E370" s="36" t="s">
        <v>11490</v>
      </c>
      <c r="F370" s="35" t="s">
        <v>15886</v>
      </c>
      <c r="G370" s="117">
        <v>3.8</v>
      </c>
      <c r="H370" s="117">
        <v>555.82000000000005</v>
      </c>
      <c r="I370" s="117">
        <f t="shared" si="19"/>
        <v>151.97105263157897</v>
      </c>
      <c r="J370" s="118">
        <v>577.49</v>
      </c>
      <c r="K370" s="58">
        <v>90</v>
      </c>
      <c r="L370" s="119" t="s">
        <v>11479</v>
      </c>
      <c r="M370" s="38" t="s">
        <v>15050</v>
      </c>
    </row>
    <row r="371" spans="1:13" outlineLevel="1" x14ac:dyDescent="0.25">
      <c r="A371" s="47" t="s">
        <v>7862</v>
      </c>
      <c r="B371" s="150">
        <v>357</v>
      </c>
      <c r="C371" s="36" t="s">
        <v>7861</v>
      </c>
      <c r="D371" s="35" t="s">
        <v>7862</v>
      </c>
      <c r="E371" s="36" t="s">
        <v>11490</v>
      </c>
      <c r="F371" s="35" t="s">
        <v>15886</v>
      </c>
      <c r="G371" s="117">
        <v>3.9</v>
      </c>
      <c r="H371" s="117">
        <v>876.38</v>
      </c>
      <c r="I371" s="117">
        <f t="shared" si="19"/>
        <v>233.47435897435898</v>
      </c>
      <c r="J371" s="118">
        <v>910.55</v>
      </c>
      <c r="K371" s="58">
        <v>90</v>
      </c>
      <c r="L371" s="119" t="s">
        <v>11479</v>
      </c>
      <c r="M371" s="38" t="s">
        <v>15050</v>
      </c>
    </row>
    <row r="372" spans="1:13" outlineLevel="1" x14ac:dyDescent="0.25">
      <c r="A372" s="47" t="s">
        <v>7867</v>
      </c>
      <c r="B372" s="150">
        <v>358</v>
      </c>
      <c r="C372" s="36" t="s">
        <v>7866</v>
      </c>
      <c r="D372" s="35" t="s">
        <v>7867</v>
      </c>
      <c r="E372" s="36" t="s">
        <v>11490</v>
      </c>
      <c r="F372" s="35" t="s">
        <v>15886</v>
      </c>
      <c r="G372" s="117">
        <v>15.6</v>
      </c>
      <c r="H372" s="117">
        <v>3202.04</v>
      </c>
      <c r="I372" s="117">
        <f t="shared" si="19"/>
        <v>213.26153846153846</v>
      </c>
      <c r="J372" s="118">
        <v>3326.88</v>
      </c>
      <c r="K372" s="58">
        <v>90</v>
      </c>
      <c r="L372" s="119" t="s">
        <v>11479</v>
      </c>
      <c r="M372" s="38" t="s">
        <v>15050</v>
      </c>
    </row>
    <row r="373" spans="1:13" outlineLevel="1" x14ac:dyDescent="0.25">
      <c r="A373" s="47" t="s">
        <v>7871</v>
      </c>
      <c r="B373" s="150">
        <v>359</v>
      </c>
      <c r="C373" s="36" t="s">
        <v>7870</v>
      </c>
      <c r="D373" s="35" t="s">
        <v>7871</v>
      </c>
      <c r="E373" s="36" t="s">
        <v>11490</v>
      </c>
      <c r="F373" s="35" t="s">
        <v>15886</v>
      </c>
      <c r="G373" s="117">
        <v>695.55</v>
      </c>
      <c r="H373" s="117">
        <v>5162.88</v>
      </c>
      <c r="I373" s="117">
        <f t="shared" si="19"/>
        <v>7.7121270936668829</v>
      </c>
      <c r="J373" s="118">
        <v>5364.17</v>
      </c>
      <c r="K373" s="58">
        <v>90</v>
      </c>
      <c r="L373" s="119" t="s">
        <v>11479</v>
      </c>
      <c r="M373" s="38" t="s">
        <v>15050</v>
      </c>
    </row>
    <row r="374" spans="1:13" outlineLevel="1" x14ac:dyDescent="0.25">
      <c r="A374" s="47" t="s">
        <v>7875</v>
      </c>
      <c r="B374" s="150">
        <v>360</v>
      </c>
      <c r="C374" s="36" t="s">
        <v>7874</v>
      </c>
      <c r="D374" s="35" t="s">
        <v>7875</v>
      </c>
      <c r="E374" s="36" t="s">
        <v>11490</v>
      </c>
      <c r="F374" s="35" t="s">
        <v>15886</v>
      </c>
      <c r="G374" s="117">
        <v>3.78</v>
      </c>
      <c r="H374" s="117">
        <v>804.38</v>
      </c>
      <c r="I374" s="117">
        <f t="shared" si="19"/>
        <v>221.0952380952381</v>
      </c>
      <c r="J374" s="118">
        <v>835.74</v>
      </c>
      <c r="K374" s="58">
        <v>90</v>
      </c>
      <c r="L374" s="119" t="s">
        <v>11479</v>
      </c>
      <c r="M374" s="38" t="s">
        <v>15050</v>
      </c>
    </row>
    <row r="375" spans="1:13" outlineLevel="1" x14ac:dyDescent="0.25">
      <c r="A375" s="47" t="s">
        <v>7897</v>
      </c>
      <c r="B375" s="150">
        <v>361</v>
      </c>
      <c r="C375" s="36" t="s">
        <v>7896</v>
      </c>
      <c r="D375" s="35" t="s">
        <v>7897</v>
      </c>
      <c r="E375" s="36" t="s">
        <v>11490</v>
      </c>
      <c r="F375" s="35" t="s">
        <v>15886</v>
      </c>
      <c r="G375" s="117">
        <v>80.97</v>
      </c>
      <c r="H375" s="117">
        <v>1204.32</v>
      </c>
      <c r="I375" s="117">
        <f t="shared" si="19"/>
        <v>15.453501296776585</v>
      </c>
      <c r="J375" s="118">
        <v>1251.27</v>
      </c>
      <c r="K375" s="58">
        <v>90</v>
      </c>
      <c r="L375" s="119" t="s">
        <v>11479</v>
      </c>
      <c r="M375" s="38" t="s">
        <v>15050</v>
      </c>
    </row>
    <row r="376" spans="1:13" outlineLevel="1" x14ac:dyDescent="0.25">
      <c r="A376" s="47" t="s">
        <v>7920</v>
      </c>
      <c r="B376" s="150">
        <v>362</v>
      </c>
      <c r="C376" s="36" t="s">
        <v>7919</v>
      </c>
      <c r="D376" s="35" t="s">
        <v>7920</v>
      </c>
      <c r="E376" s="36" t="s">
        <v>11490</v>
      </c>
      <c r="F376" s="35" t="s">
        <v>15886</v>
      </c>
      <c r="G376" s="117">
        <v>8.14</v>
      </c>
      <c r="H376" s="117">
        <v>0.18</v>
      </c>
      <c r="I376" s="117">
        <f t="shared" si="19"/>
        <v>2.334152334152334E-2</v>
      </c>
      <c r="J376" s="118">
        <v>0.19</v>
      </c>
      <c r="K376" s="58">
        <v>90</v>
      </c>
      <c r="L376" s="119" t="s">
        <v>11479</v>
      </c>
      <c r="M376" s="38" t="s">
        <v>15050</v>
      </c>
    </row>
    <row r="377" spans="1:13" outlineLevel="1" x14ac:dyDescent="0.25">
      <c r="A377" s="47" t="s">
        <v>7924</v>
      </c>
      <c r="B377" s="150">
        <v>363</v>
      </c>
      <c r="C377" s="36" t="s">
        <v>7923</v>
      </c>
      <c r="D377" s="35" t="s">
        <v>7924</v>
      </c>
      <c r="E377" s="36" t="s">
        <v>11490</v>
      </c>
      <c r="F377" s="35" t="s">
        <v>15886</v>
      </c>
      <c r="G377" s="117">
        <v>2.34</v>
      </c>
      <c r="H377" s="117">
        <v>85.18</v>
      </c>
      <c r="I377" s="117">
        <f t="shared" si="19"/>
        <v>37.820512820512825</v>
      </c>
      <c r="J377" s="118">
        <v>88.5</v>
      </c>
      <c r="K377" s="58">
        <v>90</v>
      </c>
      <c r="L377" s="119" t="s">
        <v>11479</v>
      </c>
      <c r="M377" s="38" t="s">
        <v>15050</v>
      </c>
    </row>
    <row r="378" spans="1:13" outlineLevel="1" x14ac:dyDescent="0.25">
      <c r="A378" s="47" t="s">
        <v>7942</v>
      </c>
      <c r="B378" s="150">
        <v>364</v>
      </c>
      <c r="C378" s="36" t="s">
        <v>7941</v>
      </c>
      <c r="D378" s="35" t="s">
        <v>7942</v>
      </c>
      <c r="E378" s="36" t="s">
        <v>11490</v>
      </c>
      <c r="F378" s="35" t="s">
        <v>15886</v>
      </c>
      <c r="G378" s="117">
        <v>63</v>
      </c>
      <c r="H378" s="117">
        <v>1999.38</v>
      </c>
      <c r="I378" s="117">
        <f t="shared" si="19"/>
        <v>32.97349206349206</v>
      </c>
      <c r="J378" s="118">
        <v>2077.33</v>
      </c>
      <c r="K378" s="58">
        <v>90</v>
      </c>
      <c r="L378" s="119" t="s">
        <v>11479</v>
      </c>
      <c r="M378" s="38" t="s">
        <v>15050</v>
      </c>
    </row>
    <row r="379" spans="1:13" outlineLevel="1" x14ac:dyDescent="0.25">
      <c r="A379" s="47" t="s">
        <v>7950</v>
      </c>
      <c r="B379" s="150">
        <v>365</v>
      </c>
      <c r="C379" s="36" t="s">
        <v>7949</v>
      </c>
      <c r="D379" s="35" t="s">
        <v>7950</v>
      </c>
      <c r="E379" s="36" t="s">
        <v>11490</v>
      </c>
      <c r="F379" s="35" t="s">
        <v>15886</v>
      </c>
      <c r="G379" s="117">
        <v>68.400000000000006</v>
      </c>
      <c r="H379" s="117">
        <v>1752.92</v>
      </c>
      <c r="I379" s="117">
        <f t="shared" si="19"/>
        <v>26.626608187134501</v>
      </c>
      <c r="J379" s="118">
        <v>1821.26</v>
      </c>
      <c r="K379" s="58">
        <v>90</v>
      </c>
      <c r="L379" s="119" t="s">
        <v>11479</v>
      </c>
      <c r="M379" s="38" t="s">
        <v>15050</v>
      </c>
    </row>
    <row r="380" spans="1:13" outlineLevel="1" x14ac:dyDescent="0.25">
      <c r="A380" s="47" t="s">
        <v>7960</v>
      </c>
      <c r="B380" s="150">
        <v>366</v>
      </c>
      <c r="C380" s="36" t="s">
        <v>7959</v>
      </c>
      <c r="D380" s="35" t="s">
        <v>7960</v>
      </c>
      <c r="E380" s="36" t="s">
        <v>11490</v>
      </c>
      <c r="F380" s="35" t="s">
        <v>15882</v>
      </c>
      <c r="G380" s="117">
        <v>10.08</v>
      </c>
      <c r="H380" s="117">
        <v>1945.1</v>
      </c>
      <c r="I380" s="117">
        <f t="shared" si="19"/>
        <v>200.48908730158732</v>
      </c>
      <c r="J380" s="118">
        <v>2020.93</v>
      </c>
      <c r="K380" s="58">
        <v>90</v>
      </c>
      <c r="L380" s="119" t="s">
        <v>11479</v>
      </c>
      <c r="M380" s="38" t="s">
        <v>15050</v>
      </c>
    </row>
    <row r="381" spans="1:13" outlineLevel="1" x14ac:dyDescent="0.25">
      <c r="A381" s="47" t="s">
        <v>7962</v>
      </c>
      <c r="B381" s="150">
        <v>367</v>
      </c>
      <c r="C381" s="36" t="s">
        <v>7961</v>
      </c>
      <c r="D381" s="35" t="s">
        <v>7962</v>
      </c>
      <c r="E381" s="36" t="s">
        <v>11490</v>
      </c>
      <c r="F381" s="35" t="s">
        <v>15886</v>
      </c>
      <c r="G381" s="117">
        <v>38.1</v>
      </c>
      <c r="H381" s="117">
        <v>7696.2</v>
      </c>
      <c r="I381" s="117">
        <f t="shared" si="19"/>
        <v>209.87559055118109</v>
      </c>
      <c r="J381" s="118">
        <v>7996.26</v>
      </c>
      <c r="K381" s="58">
        <v>90</v>
      </c>
      <c r="L381" s="119" t="s">
        <v>11479</v>
      </c>
      <c r="M381" s="38" t="s">
        <v>15050</v>
      </c>
    </row>
    <row r="382" spans="1:13" outlineLevel="1" x14ac:dyDescent="0.25">
      <c r="A382" s="47" t="s">
        <v>7965</v>
      </c>
      <c r="B382" s="150">
        <v>368</v>
      </c>
      <c r="C382" s="36" t="s">
        <v>7964</v>
      </c>
      <c r="D382" s="35" t="s">
        <v>7965</v>
      </c>
      <c r="E382" s="36" t="s">
        <v>11490</v>
      </c>
      <c r="F382" s="35" t="s">
        <v>15886</v>
      </c>
      <c r="G382" s="117">
        <v>3.3149999999999999</v>
      </c>
      <c r="H382" s="117">
        <v>955.53</v>
      </c>
      <c r="I382" s="117">
        <f t="shared" si="19"/>
        <v>299.48114630467569</v>
      </c>
      <c r="J382" s="118">
        <v>992.78</v>
      </c>
      <c r="K382" s="58">
        <v>90</v>
      </c>
      <c r="L382" s="119" t="s">
        <v>11479</v>
      </c>
      <c r="M382" s="38" t="s">
        <v>15050</v>
      </c>
    </row>
    <row r="383" spans="1:13" outlineLevel="1" x14ac:dyDescent="0.25">
      <c r="A383" s="47" t="s">
        <v>11867</v>
      </c>
      <c r="B383" s="150">
        <v>369</v>
      </c>
      <c r="C383" s="40" t="s">
        <v>12345</v>
      </c>
      <c r="D383" s="35" t="s">
        <v>11867</v>
      </c>
      <c r="E383" s="36" t="s">
        <v>11490</v>
      </c>
      <c r="F383" s="35" t="s">
        <v>15886</v>
      </c>
      <c r="G383" s="117">
        <v>42.08</v>
      </c>
      <c r="H383" s="117">
        <v>19610.400000000001</v>
      </c>
      <c r="I383" s="117">
        <f t="shared" si="19"/>
        <v>484.19581749049428</v>
      </c>
      <c r="J383" s="118">
        <v>20374.96</v>
      </c>
      <c r="K383" s="58">
        <v>90</v>
      </c>
      <c r="L383" s="119" t="s">
        <v>11479</v>
      </c>
      <c r="M383" s="38" t="s">
        <v>15050</v>
      </c>
    </row>
    <row r="384" spans="1:13" outlineLevel="1" x14ac:dyDescent="0.25">
      <c r="A384" s="47" t="s">
        <v>8238</v>
      </c>
      <c r="B384" s="150">
        <v>370</v>
      </c>
      <c r="C384" s="36" t="s">
        <v>8237</v>
      </c>
      <c r="D384" s="35" t="s">
        <v>8238</v>
      </c>
      <c r="E384" s="36" t="s">
        <v>11490</v>
      </c>
      <c r="F384" s="35" t="s">
        <v>15886</v>
      </c>
      <c r="G384" s="117">
        <v>194</v>
      </c>
      <c r="H384" s="117">
        <v>19982</v>
      </c>
      <c r="I384" s="117">
        <f t="shared" si="19"/>
        <v>107.01572164948453</v>
      </c>
      <c r="J384" s="118">
        <v>20761.05</v>
      </c>
      <c r="K384" s="58">
        <v>90</v>
      </c>
      <c r="L384" s="119" t="s">
        <v>11479</v>
      </c>
      <c r="M384" s="38" t="s">
        <v>15050</v>
      </c>
    </row>
    <row r="385" spans="1:13" outlineLevel="1" x14ac:dyDescent="0.25">
      <c r="A385" s="47" t="s">
        <v>8240</v>
      </c>
      <c r="B385" s="150">
        <v>371</v>
      </c>
      <c r="C385" s="36" t="s">
        <v>8239</v>
      </c>
      <c r="D385" s="35" t="s">
        <v>8240</v>
      </c>
      <c r="E385" s="36" t="s">
        <v>11490</v>
      </c>
      <c r="F385" s="35" t="s">
        <v>15886</v>
      </c>
      <c r="G385" s="117">
        <v>19.260000000000002</v>
      </c>
      <c r="H385" s="117">
        <v>1924.84</v>
      </c>
      <c r="I385" s="117">
        <f t="shared" si="19"/>
        <v>103.83592938733125</v>
      </c>
      <c r="J385" s="118">
        <v>1999.88</v>
      </c>
      <c r="K385" s="58">
        <v>90</v>
      </c>
      <c r="L385" s="119" t="s">
        <v>11479</v>
      </c>
      <c r="M385" s="38" t="s">
        <v>15050</v>
      </c>
    </row>
    <row r="386" spans="1:13" outlineLevel="1" x14ac:dyDescent="0.25">
      <c r="A386" s="47" t="s">
        <v>8242</v>
      </c>
      <c r="B386" s="150">
        <v>372</v>
      </c>
      <c r="C386" s="36" t="s">
        <v>8241</v>
      </c>
      <c r="D386" s="35" t="s">
        <v>8242</v>
      </c>
      <c r="E386" s="36" t="s">
        <v>11490</v>
      </c>
      <c r="F386" s="35" t="s">
        <v>15886</v>
      </c>
      <c r="G386" s="117">
        <v>15.68</v>
      </c>
      <c r="H386" s="117">
        <v>1395.68</v>
      </c>
      <c r="I386" s="117">
        <f t="shared" si="19"/>
        <v>92.480229591836732</v>
      </c>
      <c r="J386" s="118">
        <v>1450.09</v>
      </c>
      <c r="K386" s="58">
        <v>90</v>
      </c>
      <c r="L386" s="119" t="s">
        <v>11479</v>
      </c>
      <c r="M386" s="38" t="s">
        <v>15050</v>
      </c>
    </row>
    <row r="387" spans="1:13" outlineLevel="1" x14ac:dyDescent="0.25">
      <c r="A387" s="47" t="s">
        <v>8393</v>
      </c>
      <c r="B387" s="150">
        <v>373</v>
      </c>
      <c r="C387" s="36" t="s">
        <v>8392</v>
      </c>
      <c r="D387" s="35" t="s">
        <v>8393</v>
      </c>
      <c r="E387" s="36" t="s">
        <v>11490</v>
      </c>
      <c r="F387" s="35" t="s">
        <v>15886</v>
      </c>
      <c r="G387" s="117">
        <v>4.82</v>
      </c>
      <c r="H387" s="117">
        <v>2535.6999999999998</v>
      </c>
      <c r="I387" s="117">
        <f t="shared" si="19"/>
        <v>546.5892116182572</v>
      </c>
      <c r="J387" s="118">
        <v>2634.56</v>
      </c>
      <c r="K387" s="58">
        <v>91</v>
      </c>
      <c r="L387" s="119" t="s">
        <v>11479</v>
      </c>
      <c r="M387" s="38" t="s">
        <v>15050</v>
      </c>
    </row>
    <row r="388" spans="1:13" outlineLevel="1" x14ac:dyDescent="0.25">
      <c r="A388" s="47" t="s">
        <v>8395</v>
      </c>
      <c r="B388" s="150">
        <v>374</v>
      </c>
      <c r="C388" s="36" t="s">
        <v>8394</v>
      </c>
      <c r="D388" s="35" t="s">
        <v>8395</v>
      </c>
      <c r="E388" s="36" t="s">
        <v>11490</v>
      </c>
      <c r="F388" s="35" t="s">
        <v>15886</v>
      </c>
      <c r="G388" s="117">
        <v>48</v>
      </c>
      <c r="H388" s="117">
        <v>25251.83</v>
      </c>
      <c r="I388" s="117">
        <f t="shared" si="19"/>
        <v>546.59020833333341</v>
      </c>
      <c r="J388" s="118">
        <v>26236.33</v>
      </c>
      <c r="K388" s="58">
        <v>91</v>
      </c>
      <c r="L388" s="119" t="s">
        <v>11479</v>
      </c>
      <c r="M388" s="38" t="s">
        <v>15050</v>
      </c>
    </row>
    <row r="389" spans="1:13" outlineLevel="1" x14ac:dyDescent="0.25">
      <c r="A389" s="47" t="s">
        <v>8396</v>
      </c>
      <c r="B389" s="150">
        <v>375</v>
      </c>
      <c r="C389" s="36" t="s">
        <v>11868</v>
      </c>
      <c r="D389" s="35" t="s">
        <v>8396</v>
      </c>
      <c r="E389" s="36" t="s">
        <v>11490</v>
      </c>
      <c r="F389" s="35" t="s">
        <v>15886</v>
      </c>
      <c r="G389" s="117">
        <v>2.31</v>
      </c>
      <c r="H389" s="117">
        <v>503.22</v>
      </c>
      <c r="I389" s="117">
        <f t="shared" si="19"/>
        <v>226.33766233766235</v>
      </c>
      <c r="J389" s="118">
        <v>522.84</v>
      </c>
      <c r="K389" s="58">
        <v>91</v>
      </c>
      <c r="L389" s="119" t="s">
        <v>11479</v>
      </c>
      <c r="M389" s="38" t="s">
        <v>15050</v>
      </c>
    </row>
    <row r="390" spans="1:13" outlineLevel="1" x14ac:dyDescent="0.25">
      <c r="A390" s="47" t="s">
        <v>8402</v>
      </c>
      <c r="B390" s="150">
        <v>376</v>
      </c>
      <c r="C390" s="36" t="s">
        <v>8401</v>
      </c>
      <c r="D390" s="35" t="s">
        <v>8402</v>
      </c>
      <c r="E390" s="36" t="s">
        <v>11490</v>
      </c>
      <c r="F390" s="35" t="s">
        <v>15886</v>
      </c>
      <c r="G390" s="117">
        <v>1.5349999999999999</v>
      </c>
      <c r="H390" s="117">
        <v>455.3</v>
      </c>
      <c r="I390" s="117">
        <f t="shared" si="19"/>
        <v>308.17589576547232</v>
      </c>
      <c r="J390" s="118">
        <v>473.05</v>
      </c>
      <c r="K390" s="58">
        <v>91</v>
      </c>
      <c r="L390" s="119" t="s">
        <v>11479</v>
      </c>
      <c r="M390" s="38" t="s">
        <v>15050</v>
      </c>
    </row>
    <row r="391" spans="1:13" outlineLevel="1" x14ac:dyDescent="0.25">
      <c r="A391" s="47" t="s">
        <v>8404</v>
      </c>
      <c r="B391" s="150">
        <v>377</v>
      </c>
      <c r="C391" s="36" t="s">
        <v>8403</v>
      </c>
      <c r="D391" s="35" t="s">
        <v>8404</v>
      </c>
      <c r="E391" s="36" t="s">
        <v>11490</v>
      </c>
      <c r="F391" s="35" t="s">
        <v>15886</v>
      </c>
      <c r="G391" s="117">
        <v>2.35</v>
      </c>
      <c r="H391" s="117">
        <v>1315.69</v>
      </c>
      <c r="I391" s="117">
        <f t="shared" si="19"/>
        <v>581.69787234042553</v>
      </c>
      <c r="J391" s="118">
        <v>1366.99</v>
      </c>
      <c r="K391" s="58">
        <v>91</v>
      </c>
      <c r="L391" s="119" t="s">
        <v>11479</v>
      </c>
      <c r="M391" s="38" t="s">
        <v>15050</v>
      </c>
    </row>
    <row r="392" spans="1:13" outlineLevel="1" x14ac:dyDescent="0.25">
      <c r="A392" s="47" t="s">
        <v>8405</v>
      </c>
      <c r="B392" s="150">
        <v>378</v>
      </c>
      <c r="C392" s="40" t="s">
        <v>12346</v>
      </c>
      <c r="D392" s="35" t="s">
        <v>8405</v>
      </c>
      <c r="E392" s="36" t="s">
        <v>11490</v>
      </c>
      <c r="F392" s="35" t="s">
        <v>15886</v>
      </c>
      <c r="G392" s="117">
        <v>10.65</v>
      </c>
      <c r="H392" s="117">
        <v>6485.19</v>
      </c>
      <c r="I392" s="117">
        <f t="shared" si="19"/>
        <v>632.6788732394366</v>
      </c>
      <c r="J392" s="118">
        <v>6738.03</v>
      </c>
      <c r="K392" s="58">
        <v>91</v>
      </c>
      <c r="L392" s="119" t="s">
        <v>11479</v>
      </c>
      <c r="M392" s="38" t="s">
        <v>15050</v>
      </c>
    </row>
    <row r="393" spans="1:13" outlineLevel="1" x14ac:dyDescent="0.25">
      <c r="A393" s="47" t="s">
        <v>8412</v>
      </c>
      <c r="B393" s="150">
        <v>379</v>
      </c>
      <c r="C393" s="36" t="s">
        <v>8411</v>
      </c>
      <c r="D393" s="35" t="s">
        <v>8412</v>
      </c>
      <c r="E393" s="36" t="s">
        <v>11490</v>
      </c>
      <c r="F393" s="35" t="s">
        <v>15886</v>
      </c>
      <c r="G393" s="117">
        <v>6.9</v>
      </c>
      <c r="H393" s="117">
        <v>2748.31</v>
      </c>
      <c r="I393" s="117">
        <f t="shared" si="19"/>
        <v>413.83478260869566</v>
      </c>
      <c r="J393" s="118">
        <v>2855.46</v>
      </c>
      <c r="K393" s="58">
        <v>91</v>
      </c>
      <c r="L393" s="119" t="s">
        <v>11479</v>
      </c>
      <c r="M393" s="38" t="s">
        <v>15050</v>
      </c>
    </row>
    <row r="394" spans="1:13" outlineLevel="1" x14ac:dyDescent="0.25">
      <c r="A394" s="47" t="s">
        <v>8414</v>
      </c>
      <c r="B394" s="150">
        <v>380</v>
      </c>
      <c r="C394" s="36" t="s">
        <v>8413</v>
      </c>
      <c r="D394" s="35" t="s">
        <v>8414</v>
      </c>
      <c r="E394" s="36" t="s">
        <v>11490</v>
      </c>
      <c r="F394" s="35" t="s">
        <v>15886</v>
      </c>
      <c r="G394" s="117">
        <v>8.4</v>
      </c>
      <c r="H394" s="117">
        <v>1209.5999999999999</v>
      </c>
      <c r="I394" s="117">
        <f t="shared" si="19"/>
        <v>149.6142857142857</v>
      </c>
      <c r="J394" s="118">
        <v>1256.76</v>
      </c>
      <c r="K394" s="58">
        <v>91</v>
      </c>
      <c r="L394" s="119" t="s">
        <v>11479</v>
      </c>
      <c r="M394" s="38" t="s">
        <v>15050</v>
      </c>
    </row>
    <row r="395" spans="1:13" outlineLevel="1" x14ac:dyDescent="0.25">
      <c r="A395" s="47" t="s">
        <v>8416</v>
      </c>
      <c r="B395" s="150">
        <v>381</v>
      </c>
      <c r="C395" s="36" t="s">
        <v>8415</v>
      </c>
      <c r="D395" s="35" t="s">
        <v>8416</v>
      </c>
      <c r="E395" s="36" t="s">
        <v>11490</v>
      </c>
      <c r="F395" s="35" t="s">
        <v>15886</v>
      </c>
      <c r="G395" s="117">
        <v>91.38</v>
      </c>
      <c r="H395" s="117">
        <v>8863.86</v>
      </c>
      <c r="I395" s="117">
        <f t="shared" si="19"/>
        <v>100.78179032611075</v>
      </c>
      <c r="J395" s="118">
        <v>9209.44</v>
      </c>
      <c r="K395" s="58">
        <v>91</v>
      </c>
      <c r="L395" s="119" t="s">
        <v>11479</v>
      </c>
      <c r="M395" s="38" t="s">
        <v>15050</v>
      </c>
    </row>
    <row r="396" spans="1:13" outlineLevel="1" x14ac:dyDescent="0.25">
      <c r="A396" s="47" t="s">
        <v>8424</v>
      </c>
      <c r="B396" s="150">
        <v>382</v>
      </c>
      <c r="C396" s="36" t="s">
        <v>8423</v>
      </c>
      <c r="D396" s="35" t="s">
        <v>8424</v>
      </c>
      <c r="E396" s="36" t="s">
        <v>11490</v>
      </c>
      <c r="F396" s="35" t="s">
        <v>15886</v>
      </c>
      <c r="G396" s="117">
        <v>13.64</v>
      </c>
      <c r="H396" s="117">
        <v>1315.03</v>
      </c>
      <c r="I396" s="117">
        <f t="shared" si="19"/>
        <v>100.16862170087975</v>
      </c>
      <c r="J396" s="118">
        <v>1366.3</v>
      </c>
      <c r="K396" s="58">
        <v>91</v>
      </c>
      <c r="L396" s="119" t="s">
        <v>11479</v>
      </c>
      <c r="M396" s="38" t="s">
        <v>15050</v>
      </c>
    </row>
    <row r="397" spans="1:13" outlineLevel="1" x14ac:dyDescent="0.25">
      <c r="A397" s="47" t="s">
        <v>8426</v>
      </c>
      <c r="B397" s="150">
        <v>383</v>
      </c>
      <c r="C397" s="36" t="s">
        <v>8425</v>
      </c>
      <c r="D397" s="35" t="s">
        <v>8426</v>
      </c>
      <c r="E397" s="36" t="s">
        <v>11490</v>
      </c>
      <c r="F397" s="35" t="s">
        <v>15886</v>
      </c>
      <c r="G397" s="117">
        <v>13.44</v>
      </c>
      <c r="H397" s="117">
        <v>5694.92</v>
      </c>
      <c r="I397" s="117">
        <f t="shared" si="19"/>
        <v>440.24925595238096</v>
      </c>
      <c r="J397" s="118">
        <v>5916.95</v>
      </c>
      <c r="K397" s="58">
        <v>91</v>
      </c>
      <c r="L397" s="119" t="s">
        <v>11479</v>
      </c>
      <c r="M397" s="38" t="s">
        <v>15050</v>
      </c>
    </row>
    <row r="398" spans="1:13" outlineLevel="1" x14ac:dyDescent="0.25">
      <c r="A398" s="47" t="s">
        <v>8434</v>
      </c>
      <c r="B398" s="150">
        <v>384</v>
      </c>
      <c r="C398" s="36" t="s">
        <v>8433</v>
      </c>
      <c r="D398" s="35" t="s">
        <v>8434</v>
      </c>
      <c r="E398" s="36" t="s">
        <v>11490</v>
      </c>
      <c r="F398" s="35" t="s">
        <v>15886</v>
      </c>
      <c r="G398" s="117">
        <v>15.25</v>
      </c>
      <c r="H398" s="117">
        <v>3898.31</v>
      </c>
      <c r="I398" s="117">
        <f t="shared" si="19"/>
        <v>265.59344262295082</v>
      </c>
      <c r="J398" s="118">
        <v>4050.3</v>
      </c>
      <c r="K398" s="58">
        <v>91</v>
      </c>
      <c r="L398" s="119" t="s">
        <v>11479</v>
      </c>
      <c r="M398" s="38" t="s">
        <v>15050</v>
      </c>
    </row>
    <row r="399" spans="1:13" outlineLevel="1" x14ac:dyDescent="0.25">
      <c r="A399" s="47" t="s">
        <v>8436</v>
      </c>
      <c r="B399" s="150">
        <v>385</v>
      </c>
      <c r="C399" s="36" t="s">
        <v>8435</v>
      </c>
      <c r="D399" s="35" t="s">
        <v>8436</v>
      </c>
      <c r="E399" s="36" t="s">
        <v>11490</v>
      </c>
      <c r="F399" s="35" t="s">
        <v>15886</v>
      </c>
      <c r="G399" s="117">
        <v>5</v>
      </c>
      <c r="H399" s="117">
        <v>1340.68</v>
      </c>
      <c r="I399" s="117">
        <f t="shared" si="19"/>
        <v>278.59000000000003</v>
      </c>
      <c r="J399" s="118">
        <v>1392.95</v>
      </c>
      <c r="K399" s="58">
        <v>91</v>
      </c>
      <c r="L399" s="119" t="s">
        <v>11479</v>
      </c>
      <c r="M399" s="38" t="s">
        <v>15050</v>
      </c>
    </row>
    <row r="400" spans="1:13" outlineLevel="1" x14ac:dyDescent="0.25">
      <c r="A400" s="47" t="s">
        <v>8438</v>
      </c>
      <c r="B400" s="150">
        <v>386</v>
      </c>
      <c r="C400" s="36" t="s">
        <v>8437</v>
      </c>
      <c r="D400" s="35" t="s">
        <v>8438</v>
      </c>
      <c r="E400" s="36" t="s">
        <v>11490</v>
      </c>
      <c r="F400" s="35" t="s">
        <v>15886</v>
      </c>
      <c r="G400" s="117">
        <v>5.0490000000000004</v>
      </c>
      <c r="H400" s="117">
        <v>2011.04</v>
      </c>
      <c r="I400" s="117">
        <f t="shared" si="19"/>
        <v>413.83442265795202</v>
      </c>
      <c r="J400" s="118">
        <v>2089.4499999999998</v>
      </c>
      <c r="K400" s="58">
        <v>91</v>
      </c>
      <c r="L400" s="119" t="s">
        <v>11479</v>
      </c>
      <c r="M400" s="38" t="s">
        <v>15050</v>
      </c>
    </row>
    <row r="401" spans="1:13" outlineLevel="1" x14ac:dyDescent="0.25">
      <c r="A401" s="47" t="s">
        <v>10655</v>
      </c>
      <c r="B401" s="150">
        <v>387</v>
      </c>
      <c r="C401" s="40" t="s">
        <v>12347</v>
      </c>
      <c r="D401" s="35" t="s">
        <v>10655</v>
      </c>
      <c r="E401" s="36" t="s">
        <v>11484</v>
      </c>
      <c r="F401" s="35" t="s">
        <v>15886</v>
      </c>
      <c r="G401" s="117">
        <v>6.2</v>
      </c>
      <c r="H401" s="117">
        <v>1835.83</v>
      </c>
      <c r="I401" s="117">
        <f t="shared" si="19"/>
        <v>307.64516129032256</v>
      </c>
      <c r="J401" s="118">
        <v>1907.4</v>
      </c>
      <c r="K401" s="58">
        <v>91</v>
      </c>
      <c r="L401" s="119" t="s">
        <v>11479</v>
      </c>
      <c r="M401" s="38" t="s">
        <v>15050</v>
      </c>
    </row>
    <row r="402" spans="1:13" outlineLevel="1" x14ac:dyDescent="0.25">
      <c r="A402" s="47" t="s">
        <v>8442</v>
      </c>
      <c r="B402" s="150">
        <v>388</v>
      </c>
      <c r="C402" s="36" t="s">
        <v>8441</v>
      </c>
      <c r="D402" s="35" t="s">
        <v>8442</v>
      </c>
      <c r="E402" s="36" t="s">
        <v>11490</v>
      </c>
      <c r="F402" s="35" t="s">
        <v>15886</v>
      </c>
      <c r="G402" s="117">
        <v>81.02</v>
      </c>
      <c r="H402" s="117">
        <v>7858.94</v>
      </c>
      <c r="I402" s="117">
        <f t="shared" si="19"/>
        <v>100.78178227598124</v>
      </c>
      <c r="J402" s="118">
        <v>8165.34</v>
      </c>
      <c r="K402" s="58">
        <v>91</v>
      </c>
      <c r="L402" s="119" t="s">
        <v>11479</v>
      </c>
      <c r="M402" s="38" t="s">
        <v>15050</v>
      </c>
    </row>
    <row r="403" spans="1:13" ht="25.5" outlineLevel="1" x14ac:dyDescent="0.25">
      <c r="A403" s="47" t="s">
        <v>8466</v>
      </c>
      <c r="B403" s="150">
        <v>389</v>
      </c>
      <c r="C403" s="36" t="s">
        <v>8465</v>
      </c>
      <c r="D403" s="35" t="s">
        <v>8466</v>
      </c>
      <c r="E403" s="36" t="s">
        <v>11490</v>
      </c>
      <c r="F403" s="35" t="s">
        <v>15886</v>
      </c>
      <c r="G403" s="117">
        <v>2.544</v>
      </c>
      <c r="H403" s="117">
        <v>1111.8599999999999</v>
      </c>
      <c r="I403" s="117">
        <f t="shared" si="19"/>
        <v>454.09198113207549</v>
      </c>
      <c r="J403" s="118">
        <v>1155.21</v>
      </c>
      <c r="K403" s="58">
        <v>91</v>
      </c>
      <c r="L403" s="119" t="s">
        <v>11479</v>
      </c>
      <c r="M403" s="38" t="s">
        <v>15050</v>
      </c>
    </row>
    <row r="404" spans="1:13" outlineLevel="1" x14ac:dyDescent="0.25">
      <c r="A404" s="47" t="s">
        <v>8581</v>
      </c>
      <c r="B404" s="150">
        <v>390</v>
      </c>
      <c r="C404" s="36" t="s">
        <v>8580</v>
      </c>
      <c r="D404" s="35" t="s">
        <v>8581</v>
      </c>
      <c r="E404" s="36" t="s">
        <v>11490</v>
      </c>
      <c r="F404" s="35" t="s">
        <v>15886</v>
      </c>
      <c r="G404" s="117">
        <v>13.6</v>
      </c>
      <c r="H404" s="117">
        <v>954.72</v>
      </c>
      <c r="I404" s="117">
        <f t="shared" si="19"/>
        <v>72.936764705882354</v>
      </c>
      <c r="J404" s="118">
        <v>991.94</v>
      </c>
      <c r="K404" s="58">
        <v>91</v>
      </c>
      <c r="L404" s="119" t="s">
        <v>11479</v>
      </c>
      <c r="M404" s="38" t="s">
        <v>15050</v>
      </c>
    </row>
    <row r="405" spans="1:13" outlineLevel="1" x14ac:dyDescent="0.25">
      <c r="A405" s="47" t="s">
        <v>8583</v>
      </c>
      <c r="B405" s="150">
        <v>391</v>
      </c>
      <c r="C405" s="36" t="s">
        <v>8582</v>
      </c>
      <c r="D405" s="35" t="s">
        <v>8583</v>
      </c>
      <c r="E405" s="36" t="s">
        <v>11490</v>
      </c>
      <c r="F405" s="35" t="s">
        <v>15886</v>
      </c>
      <c r="G405" s="117">
        <v>3.5</v>
      </c>
      <c r="H405" s="117">
        <v>302.79000000000002</v>
      </c>
      <c r="I405" s="117">
        <f t="shared" si="19"/>
        <v>89.885714285714286</v>
      </c>
      <c r="J405" s="118">
        <v>314.60000000000002</v>
      </c>
      <c r="K405" s="58">
        <v>91</v>
      </c>
      <c r="L405" s="119" t="s">
        <v>11479</v>
      </c>
      <c r="M405" s="38" t="s">
        <v>15050</v>
      </c>
    </row>
    <row r="406" spans="1:13" outlineLevel="1" x14ac:dyDescent="0.25">
      <c r="A406" s="47" t="s">
        <v>8585</v>
      </c>
      <c r="B406" s="150">
        <v>392</v>
      </c>
      <c r="C406" s="36" t="s">
        <v>8584</v>
      </c>
      <c r="D406" s="35" t="s">
        <v>8585</v>
      </c>
      <c r="E406" s="36" t="s">
        <v>11490</v>
      </c>
      <c r="F406" s="35" t="s">
        <v>15886</v>
      </c>
      <c r="G406" s="117">
        <v>7.4</v>
      </c>
      <c r="H406" s="117">
        <v>519.48</v>
      </c>
      <c r="I406" s="117">
        <f t="shared" si="19"/>
        <v>72.936486486486487</v>
      </c>
      <c r="J406" s="118">
        <v>539.73</v>
      </c>
      <c r="K406" s="58">
        <v>91</v>
      </c>
      <c r="L406" s="119" t="s">
        <v>11479</v>
      </c>
      <c r="M406" s="38" t="s">
        <v>15050</v>
      </c>
    </row>
    <row r="407" spans="1:13" outlineLevel="1" x14ac:dyDescent="0.25">
      <c r="A407" s="47" t="s">
        <v>8587</v>
      </c>
      <c r="B407" s="150">
        <v>393</v>
      </c>
      <c r="C407" s="36" t="s">
        <v>8586</v>
      </c>
      <c r="D407" s="35" t="s">
        <v>8587</v>
      </c>
      <c r="E407" s="36" t="s">
        <v>11490</v>
      </c>
      <c r="F407" s="35" t="s">
        <v>15886</v>
      </c>
      <c r="G407" s="117">
        <v>33.5</v>
      </c>
      <c r="H407" s="117">
        <v>3660.21</v>
      </c>
      <c r="I407" s="117">
        <f t="shared" si="19"/>
        <v>113.51970149253731</v>
      </c>
      <c r="J407" s="118">
        <v>3802.91</v>
      </c>
      <c r="K407" s="58">
        <v>91</v>
      </c>
      <c r="L407" s="119" t="s">
        <v>11479</v>
      </c>
      <c r="M407" s="38" t="s">
        <v>15050</v>
      </c>
    </row>
    <row r="408" spans="1:13" ht="13.5" x14ac:dyDescent="0.25">
      <c r="A408" s="48"/>
      <c r="B408" s="37"/>
      <c r="C408" s="112" t="s">
        <v>11869</v>
      </c>
      <c r="D408" s="50"/>
      <c r="E408" s="40"/>
      <c r="F408" s="35"/>
      <c r="G408" s="114">
        <f>SUM(G409:G477)</f>
        <v>27061.300999999999</v>
      </c>
      <c r="H408" s="114">
        <f t="shared" ref="H408:J408" si="20">SUM(H409:H477)</f>
        <v>755735.26</v>
      </c>
      <c r="I408" s="114"/>
      <c r="J408" s="114">
        <f t="shared" si="20"/>
        <v>785199.46</v>
      </c>
      <c r="K408" s="58"/>
      <c r="L408" s="116"/>
      <c r="M408" s="42" t="s">
        <v>15050</v>
      </c>
    </row>
    <row r="409" spans="1:13" outlineLevel="1" x14ac:dyDescent="0.25">
      <c r="A409" s="47" t="s">
        <v>7369</v>
      </c>
      <c r="B409" s="150">
        <v>394</v>
      </c>
      <c r="C409" s="36" t="s">
        <v>7368</v>
      </c>
      <c r="D409" s="35" t="s">
        <v>7369</v>
      </c>
      <c r="E409" s="36" t="s">
        <v>11490</v>
      </c>
      <c r="F409" s="35" t="s">
        <v>15886</v>
      </c>
      <c r="G409" s="117">
        <v>421.4</v>
      </c>
      <c r="H409" s="117">
        <v>9035.1</v>
      </c>
      <c r="I409" s="117">
        <f t="shared" ref="I409:I440" si="21">J409/G409</f>
        <v>22.276601803512104</v>
      </c>
      <c r="J409" s="118">
        <v>9387.36</v>
      </c>
      <c r="K409" s="58">
        <v>92</v>
      </c>
      <c r="L409" s="119" t="s">
        <v>11479</v>
      </c>
      <c r="M409" s="38" t="s">
        <v>15050</v>
      </c>
    </row>
    <row r="410" spans="1:13" ht="25.5" outlineLevel="1" x14ac:dyDescent="0.25">
      <c r="A410" s="47" t="s">
        <v>7371</v>
      </c>
      <c r="B410" s="150">
        <v>395</v>
      </c>
      <c r="C410" s="36" t="s">
        <v>7370</v>
      </c>
      <c r="D410" s="35" t="s">
        <v>7371</v>
      </c>
      <c r="E410" s="36" t="s">
        <v>11490</v>
      </c>
      <c r="F410" s="35" t="s">
        <v>15879</v>
      </c>
      <c r="G410" s="117">
        <v>3</v>
      </c>
      <c r="H410" s="117">
        <v>22.86</v>
      </c>
      <c r="I410" s="117">
        <f t="shared" si="21"/>
        <v>7.916666666666667</v>
      </c>
      <c r="J410" s="118">
        <v>23.75</v>
      </c>
      <c r="K410" s="58">
        <v>92</v>
      </c>
      <c r="L410" s="119" t="s">
        <v>11479</v>
      </c>
      <c r="M410" s="38" t="s">
        <v>15050</v>
      </c>
    </row>
    <row r="411" spans="1:13" outlineLevel="1" x14ac:dyDescent="0.25">
      <c r="A411" s="47" t="s">
        <v>7374</v>
      </c>
      <c r="B411" s="150">
        <v>396</v>
      </c>
      <c r="C411" s="36" t="s">
        <v>7373</v>
      </c>
      <c r="D411" s="35" t="s">
        <v>7374</v>
      </c>
      <c r="E411" s="36" t="s">
        <v>11490</v>
      </c>
      <c r="F411" s="35" t="s">
        <v>15886</v>
      </c>
      <c r="G411" s="117">
        <v>50</v>
      </c>
      <c r="H411" s="117">
        <v>1338.14</v>
      </c>
      <c r="I411" s="117">
        <f t="shared" si="21"/>
        <v>27.8062</v>
      </c>
      <c r="J411" s="118">
        <v>1390.31</v>
      </c>
      <c r="K411" s="58">
        <v>92</v>
      </c>
      <c r="L411" s="119" t="s">
        <v>11479</v>
      </c>
      <c r="M411" s="38" t="s">
        <v>15050</v>
      </c>
    </row>
    <row r="412" spans="1:13" outlineLevel="1" x14ac:dyDescent="0.25">
      <c r="A412" s="47" t="s">
        <v>7376</v>
      </c>
      <c r="B412" s="150">
        <v>397</v>
      </c>
      <c r="C412" s="36" t="s">
        <v>7375</v>
      </c>
      <c r="D412" s="35" t="s">
        <v>7376</v>
      </c>
      <c r="E412" s="36" t="s">
        <v>11490</v>
      </c>
      <c r="F412" s="35" t="s">
        <v>15884</v>
      </c>
      <c r="G412" s="117">
        <v>0.13</v>
      </c>
      <c r="H412" s="117">
        <v>4726.2700000000004</v>
      </c>
      <c r="I412" s="117">
        <f t="shared" si="21"/>
        <v>37773.384615384617</v>
      </c>
      <c r="J412" s="118">
        <v>4910.54</v>
      </c>
      <c r="K412" s="58">
        <v>92</v>
      </c>
      <c r="L412" s="119" t="s">
        <v>11479</v>
      </c>
      <c r="M412" s="38" t="s">
        <v>15050</v>
      </c>
    </row>
    <row r="413" spans="1:13" outlineLevel="1" x14ac:dyDescent="0.25">
      <c r="A413" s="47" t="s">
        <v>7378</v>
      </c>
      <c r="B413" s="150">
        <v>398</v>
      </c>
      <c r="C413" s="36" t="s">
        <v>7377</v>
      </c>
      <c r="D413" s="35" t="s">
        <v>7378</v>
      </c>
      <c r="E413" s="36" t="s">
        <v>11490</v>
      </c>
      <c r="F413" s="35" t="s">
        <v>15886</v>
      </c>
      <c r="G413" s="117">
        <v>299.14999999999998</v>
      </c>
      <c r="H413" s="117">
        <v>11154.74</v>
      </c>
      <c r="I413" s="117">
        <f t="shared" si="21"/>
        <v>38.741868627778707</v>
      </c>
      <c r="J413" s="118">
        <v>11589.63</v>
      </c>
      <c r="K413" s="58">
        <v>92</v>
      </c>
      <c r="L413" s="119" t="s">
        <v>11479</v>
      </c>
      <c r="M413" s="38" t="s">
        <v>15050</v>
      </c>
    </row>
    <row r="414" spans="1:13" outlineLevel="1" x14ac:dyDescent="0.25">
      <c r="A414" s="47" t="s">
        <v>7836</v>
      </c>
      <c r="B414" s="150">
        <v>399</v>
      </c>
      <c r="C414" s="36" t="s">
        <v>7835</v>
      </c>
      <c r="D414" s="35" t="s">
        <v>7836</v>
      </c>
      <c r="E414" s="36" t="s">
        <v>11490</v>
      </c>
      <c r="F414" s="35" t="s">
        <v>15886</v>
      </c>
      <c r="G414" s="117">
        <v>6.4790000000000001</v>
      </c>
      <c r="H414" s="117">
        <v>543.24</v>
      </c>
      <c r="I414" s="117">
        <f t="shared" si="21"/>
        <v>87.115295570304056</v>
      </c>
      <c r="J414" s="118">
        <v>564.41999999999996</v>
      </c>
      <c r="K414" s="58">
        <v>92</v>
      </c>
      <c r="L414" s="119" t="s">
        <v>11479</v>
      </c>
      <c r="M414" s="38" t="s">
        <v>15050</v>
      </c>
    </row>
    <row r="415" spans="1:13" outlineLevel="1" x14ac:dyDescent="0.25">
      <c r="A415" s="47" t="s">
        <v>7838</v>
      </c>
      <c r="B415" s="150">
        <v>400</v>
      </c>
      <c r="C415" s="36" t="s">
        <v>7837</v>
      </c>
      <c r="D415" s="35" t="s">
        <v>7838</v>
      </c>
      <c r="E415" s="36" t="s">
        <v>11490</v>
      </c>
      <c r="F415" s="35" t="s">
        <v>15886</v>
      </c>
      <c r="G415" s="117">
        <v>0.72799999999999998</v>
      </c>
      <c r="H415" s="117">
        <v>55.19</v>
      </c>
      <c r="I415" s="117">
        <f t="shared" si="21"/>
        <v>78.763736263736277</v>
      </c>
      <c r="J415" s="118">
        <v>57.34</v>
      </c>
      <c r="K415" s="58">
        <v>92</v>
      </c>
      <c r="L415" s="119" t="s">
        <v>11479</v>
      </c>
      <c r="M415" s="38" t="s">
        <v>15050</v>
      </c>
    </row>
    <row r="416" spans="1:13" outlineLevel="1" x14ac:dyDescent="0.25">
      <c r="A416" s="47" t="s">
        <v>7840</v>
      </c>
      <c r="B416" s="150">
        <v>401</v>
      </c>
      <c r="C416" s="36" t="s">
        <v>7839</v>
      </c>
      <c r="D416" s="35" t="s">
        <v>7840</v>
      </c>
      <c r="E416" s="36" t="s">
        <v>11490</v>
      </c>
      <c r="F416" s="35" t="s">
        <v>15886</v>
      </c>
      <c r="G416" s="117">
        <v>2.97</v>
      </c>
      <c r="H416" s="117">
        <v>130.68</v>
      </c>
      <c r="I416" s="117">
        <f t="shared" si="21"/>
        <v>45.713804713804713</v>
      </c>
      <c r="J416" s="118">
        <v>135.77000000000001</v>
      </c>
      <c r="K416" s="58">
        <v>92</v>
      </c>
      <c r="L416" s="119" t="s">
        <v>11479</v>
      </c>
      <c r="M416" s="38" t="s">
        <v>15050</v>
      </c>
    </row>
    <row r="417" spans="1:13" outlineLevel="1" x14ac:dyDescent="0.25">
      <c r="A417" s="47" t="s">
        <v>7848</v>
      </c>
      <c r="B417" s="150">
        <v>402</v>
      </c>
      <c r="C417" s="36" t="s">
        <v>7847</v>
      </c>
      <c r="D417" s="35" t="s">
        <v>7848</v>
      </c>
      <c r="E417" s="36" t="s">
        <v>11490</v>
      </c>
      <c r="F417" s="35" t="s">
        <v>15886</v>
      </c>
      <c r="G417" s="117">
        <v>24</v>
      </c>
      <c r="H417" s="117">
        <v>848.1</v>
      </c>
      <c r="I417" s="117">
        <f t="shared" si="21"/>
        <v>36.715416666666663</v>
      </c>
      <c r="J417" s="118">
        <v>881.17</v>
      </c>
      <c r="K417" s="58">
        <v>92</v>
      </c>
      <c r="L417" s="119" t="s">
        <v>11479</v>
      </c>
      <c r="M417" s="38" t="s">
        <v>15050</v>
      </c>
    </row>
    <row r="418" spans="1:13" outlineLevel="1" x14ac:dyDescent="0.25">
      <c r="A418" s="47" t="s">
        <v>7850</v>
      </c>
      <c r="B418" s="150">
        <v>403</v>
      </c>
      <c r="C418" s="36" t="s">
        <v>7849</v>
      </c>
      <c r="D418" s="35" t="s">
        <v>7850</v>
      </c>
      <c r="E418" s="36" t="s">
        <v>11490</v>
      </c>
      <c r="F418" s="35" t="s">
        <v>15886</v>
      </c>
      <c r="G418" s="117">
        <v>7.26</v>
      </c>
      <c r="H418" s="117">
        <v>330.93</v>
      </c>
      <c r="I418" s="117">
        <f t="shared" si="21"/>
        <v>47.359504132231407</v>
      </c>
      <c r="J418" s="118">
        <v>343.83</v>
      </c>
      <c r="K418" s="58">
        <v>92</v>
      </c>
      <c r="L418" s="119" t="s">
        <v>11479</v>
      </c>
      <c r="M418" s="38" t="s">
        <v>15050</v>
      </c>
    </row>
    <row r="419" spans="1:13" outlineLevel="1" x14ac:dyDescent="0.25">
      <c r="A419" s="47" t="s">
        <v>7854</v>
      </c>
      <c r="B419" s="150">
        <v>404</v>
      </c>
      <c r="C419" s="36" t="s">
        <v>7853</v>
      </c>
      <c r="D419" s="35" t="s">
        <v>7854</v>
      </c>
      <c r="E419" s="36" t="s">
        <v>11490</v>
      </c>
      <c r="F419" s="35" t="s">
        <v>15886</v>
      </c>
      <c r="G419" s="117">
        <v>44</v>
      </c>
      <c r="H419" s="117">
        <v>1538.99</v>
      </c>
      <c r="I419" s="117">
        <f t="shared" si="21"/>
        <v>36.340681818181821</v>
      </c>
      <c r="J419" s="118">
        <v>1598.99</v>
      </c>
      <c r="K419" s="58">
        <v>92</v>
      </c>
      <c r="L419" s="119" t="s">
        <v>11479</v>
      </c>
      <c r="M419" s="38" t="s">
        <v>15050</v>
      </c>
    </row>
    <row r="420" spans="1:13" outlineLevel="1" x14ac:dyDescent="0.25">
      <c r="A420" s="47" t="s">
        <v>7860</v>
      </c>
      <c r="B420" s="150">
        <v>405</v>
      </c>
      <c r="C420" s="36" t="s">
        <v>7859</v>
      </c>
      <c r="D420" s="35" t="s">
        <v>7860</v>
      </c>
      <c r="E420" s="36" t="s">
        <v>11490</v>
      </c>
      <c r="F420" s="35" t="s">
        <v>15886</v>
      </c>
      <c r="G420" s="117">
        <v>3.4849999999999999</v>
      </c>
      <c r="H420" s="117">
        <v>591.62</v>
      </c>
      <c r="I420" s="117">
        <f t="shared" si="21"/>
        <v>176.38163558106172</v>
      </c>
      <c r="J420" s="118">
        <v>614.69000000000005</v>
      </c>
      <c r="K420" s="58">
        <v>92</v>
      </c>
      <c r="L420" s="119" t="s">
        <v>11479</v>
      </c>
      <c r="M420" s="38" t="s">
        <v>15050</v>
      </c>
    </row>
    <row r="421" spans="1:13" outlineLevel="1" x14ac:dyDescent="0.25">
      <c r="A421" s="47" t="s">
        <v>7864</v>
      </c>
      <c r="B421" s="150">
        <v>406</v>
      </c>
      <c r="C421" s="36" t="s">
        <v>7863</v>
      </c>
      <c r="D421" s="35" t="s">
        <v>7864</v>
      </c>
      <c r="E421" s="36" t="s">
        <v>11490</v>
      </c>
      <c r="F421" s="35" t="s">
        <v>15886</v>
      </c>
      <c r="G421" s="117">
        <v>37.895000000000003</v>
      </c>
      <c r="H421" s="117">
        <v>1199.1099999999999</v>
      </c>
      <c r="I421" s="117">
        <f t="shared" si="21"/>
        <v>32.876632801161101</v>
      </c>
      <c r="J421" s="118">
        <v>1245.8599999999999</v>
      </c>
      <c r="K421" s="58">
        <v>92</v>
      </c>
      <c r="L421" s="119" t="s">
        <v>11479</v>
      </c>
      <c r="M421" s="38" t="s">
        <v>15050</v>
      </c>
    </row>
    <row r="422" spans="1:13" outlineLevel="1" x14ac:dyDescent="0.25">
      <c r="A422" s="47" t="s">
        <v>11870</v>
      </c>
      <c r="B422" s="150">
        <v>407</v>
      </c>
      <c r="C422" s="36" t="s">
        <v>7865</v>
      </c>
      <c r="D422" s="35" t="s">
        <v>11870</v>
      </c>
      <c r="E422" s="36" t="s">
        <v>11490</v>
      </c>
      <c r="F422" s="35" t="s">
        <v>15886</v>
      </c>
      <c r="G422" s="117">
        <v>12.75</v>
      </c>
      <c r="H422" s="117">
        <v>107.1</v>
      </c>
      <c r="I422" s="117">
        <f t="shared" si="21"/>
        <v>8.7278431372549026</v>
      </c>
      <c r="J422" s="118">
        <v>111.28</v>
      </c>
      <c r="K422" s="58">
        <v>92</v>
      </c>
      <c r="L422" s="119" t="s">
        <v>11479</v>
      </c>
      <c r="M422" s="38" t="s">
        <v>15050</v>
      </c>
    </row>
    <row r="423" spans="1:13" outlineLevel="1" x14ac:dyDescent="0.25">
      <c r="A423" s="47" t="s">
        <v>7869</v>
      </c>
      <c r="B423" s="150">
        <v>408</v>
      </c>
      <c r="C423" s="36" t="s">
        <v>7868</v>
      </c>
      <c r="D423" s="35" t="s">
        <v>7869</v>
      </c>
      <c r="E423" s="36" t="s">
        <v>11490</v>
      </c>
      <c r="F423" s="35" t="s">
        <v>15886</v>
      </c>
      <c r="G423" s="117">
        <v>16.384</v>
      </c>
      <c r="H423" s="117">
        <v>2918.09</v>
      </c>
      <c r="I423" s="117">
        <f t="shared" si="21"/>
        <v>185.050048828125</v>
      </c>
      <c r="J423" s="118">
        <v>3031.86</v>
      </c>
      <c r="K423" s="58">
        <v>92</v>
      </c>
      <c r="L423" s="119" t="s">
        <v>11479</v>
      </c>
      <c r="M423" s="38" t="s">
        <v>15050</v>
      </c>
    </row>
    <row r="424" spans="1:13" outlineLevel="1" x14ac:dyDescent="0.25">
      <c r="A424" s="47" t="s">
        <v>7873</v>
      </c>
      <c r="B424" s="150">
        <v>409</v>
      </c>
      <c r="C424" s="36" t="s">
        <v>7872</v>
      </c>
      <c r="D424" s="35" t="s">
        <v>7873</v>
      </c>
      <c r="E424" s="36" t="s">
        <v>11490</v>
      </c>
      <c r="F424" s="35" t="s">
        <v>15886</v>
      </c>
      <c r="G424" s="117">
        <v>664.94899999999996</v>
      </c>
      <c r="H424" s="117">
        <v>6051.54</v>
      </c>
      <c r="I424" s="117">
        <f t="shared" si="21"/>
        <v>9.4555672690687569</v>
      </c>
      <c r="J424" s="118">
        <v>6287.47</v>
      </c>
      <c r="K424" s="58">
        <v>92</v>
      </c>
      <c r="L424" s="119" t="s">
        <v>11479</v>
      </c>
      <c r="M424" s="38" t="s">
        <v>15050</v>
      </c>
    </row>
    <row r="425" spans="1:13" outlineLevel="1" x14ac:dyDescent="0.25">
      <c r="A425" s="47" t="s">
        <v>7877</v>
      </c>
      <c r="B425" s="150">
        <v>410</v>
      </c>
      <c r="C425" s="36" t="s">
        <v>7876</v>
      </c>
      <c r="D425" s="35" t="s">
        <v>7877</v>
      </c>
      <c r="E425" s="36" t="s">
        <v>11490</v>
      </c>
      <c r="F425" s="35" t="s">
        <v>15886</v>
      </c>
      <c r="G425" s="117">
        <v>280</v>
      </c>
      <c r="H425" s="117">
        <v>2352</v>
      </c>
      <c r="I425" s="117">
        <f t="shared" si="21"/>
        <v>8.7274999999999991</v>
      </c>
      <c r="J425" s="118">
        <v>2443.6999999999998</v>
      </c>
      <c r="K425" s="58">
        <v>92</v>
      </c>
      <c r="L425" s="119" t="s">
        <v>11479</v>
      </c>
      <c r="M425" s="38" t="s">
        <v>15050</v>
      </c>
    </row>
    <row r="426" spans="1:13" outlineLevel="1" x14ac:dyDescent="0.25">
      <c r="A426" s="47" t="s">
        <v>7879</v>
      </c>
      <c r="B426" s="150">
        <v>411</v>
      </c>
      <c r="C426" s="36" t="s">
        <v>7878</v>
      </c>
      <c r="D426" s="35" t="s">
        <v>7879</v>
      </c>
      <c r="E426" s="36" t="s">
        <v>11490</v>
      </c>
      <c r="F426" s="35" t="s">
        <v>15886</v>
      </c>
      <c r="G426" s="117">
        <v>2.0369999999999999</v>
      </c>
      <c r="H426" s="117">
        <v>112.17</v>
      </c>
      <c r="I426" s="117">
        <f t="shared" si="21"/>
        <v>57.211585665193915</v>
      </c>
      <c r="J426" s="118">
        <v>116.54</v>
      </c>
      <c r="K426" s="58">
        <v>92</v>
      </c>
      <c r="L426" s="119" t="s">
        <v>11479</v>
      </c>
      <c r="M426" s="38" t="s">
        <v>15050</v>
      </c>
    </row>
    <row r="427" spans="1:13" outlineLevel="1" x14ac:dyDescent="0.25">
      <c r="A427" s="47" t="s">
        <v>7881</v>
      </c>
      <c r="B427" s="150">
        <v>412</v>
      </c>
      <c r="C427" s="36" t="s">
        <v>7880</v>
      </c>
      <c r="D427" s="35" t="s">
        <v>7881</v>
      </c>
      <c r="E427" s="36" t="s">
        <v>11490</v>
      </c>
      <c r="F427" s="35" t="s">
        <v>15886</v>
      </c>
      <c r="G427" s="117">
        <v>25</v>
      </c>
      <c r="H427" s="117">
        <v>225</v>
      </c>
      <c r="I427" s="117">
        <f t="shared" si="21"/>
        <v>9.3507999999999996</v>
      </c>
      <c r="J427" s="118">
        <v>233.77</v>
      </c>
      <c r="K427" s="58">
        <v>92</v>
      </c>
      <c r="L427" s="119" t="s">
        <v>11479</v>
      </c>
      <c r="M427" s="38" t="s">
        <v>15050</v>
      </c>
    </row>
    <row r="428" spans="1:13" outlineLevel="1" x14ac:dyDescent="0.25">
      <c r="A428" s="47" t="s">
        <v>7883</v>
      </c>
      <c r="B428" s="150">
        <v>413</v>
      </c>
      <c r="C428" s="36" t="s">
        <v>7882</v>
      </c>
      <c r="D428" s="35" t="s">
        <v>7883</v>
      </c>
      <c r="E428" s="36" t="s">
        <v>11490</v>
      </c>
      <c r="F428" s="35" t="s">
        <v>15886</v>
      </c>
      <c r="G428" s="122">
        <v>3388</v>
      </c>
      <c r="H428" s="122">
        <v>19032.21</v>
      </c>
      <c r="I428" s="117">
        <f t="shared" si="21"/>
        <v>5.8365495867768598</v>
      </c>
      <c r="J428" s="123">
        <v>19774.23</v>
      </c>
      <c r="K428" s="58">
        <v>92</v>
      </c>
      <c r="L428" s="119" t="s">
        <v>11479</v>
      </c>
      <c r="M428" s="38" t="s">
        <v>15050</v>
      </c>
    </row>
    <row r="429" spans="1:13" outlineLevel="1" x14ac:dyDescent="0.25">
      <c r="A429" s="47" t="s">
        <v>7885</v>
      </c>
      <c r="B429" s="150">
        <v>414</v>
      </c>
      <c r="C429" s="36" t="s">
        <v>7884</v>
      </c>
      <c r="D429" s="35" t="s">
        <v>7885</v>
      </c>
      <c r="E429" s="36" t="s">
        <v>11490</v>
      </c>
      <c r="F429" s="35" t="s">
        <v>15886</v>
      </c>
      <c r="G429" s="117">
        <v>58.173999999999999</v>
      </c>
      <c r="H429" s="117">
        <v>1878.02</v>
      </c>
      <c r="I429" s="117">
        <f t="shared" si="21"/>
        <v>33.541444631622376</v>
      </c>
      <c r="J429" s="118">
        <v>1951.24</v>
      </c>
      <c r="K429" s="58">
        <v>92</v>
      </c>
      <c r="L429" s="119" t="s">
        <v>11479</v>
      </c>
      <c r="M429" s="38" t="s">
        <v>15050</v>
      </c>
    </row>
    <row r="430" spans="1:13" outlineLevel="1" x14ac:dyDescent="0.25">
      <c r="A430" s="47" t="s">
        <v>7887</v>
      </c>
      <c r="B430" s="150">
        <v>415</v>
      </c>
      <c r="C430" s="36" t="s">
        <v>7886</v>
      </c>
      <c r="D430" s="35" t="s">
        <v>7887</v>
      </c>
      <c r="E430" s="36" t="s">
        <v>11490</v>
      </c>
      <c r="F430" s="35" t="s">
        <v>15886</v>
      </c>
      <c r="G430" s="117">
        <v>270</v>
      </c>
      <c r="H430" s="117">
        <v>7985.15</v>
      </c>
      <c r="I430" s="117">
        <f t="shared" si="21"/>
        <v>30.727666666666664</v>
      </c>
      <c r="J430" s="118">
        <v>8296.4699999999993</v>
      </c>
      <c r="K430" s="58">
        <v>92</v>
      </c>
      <c r="L430" s="119" t="s">
        <v>11479</v>
      </c>
      <c r="M430" s="38" t="s">
        <v>15050</v>
      </c>
    </row>
    <row r="431" spans="1:13" outlineLevel="1" x14ac:dyDescent="0.25">
      <c r="A431" s="47" t="s">
        <v>7889</v>
      </c>
      <c r="B431" s="150">
        <v>416</v>
      </c>
      <c r="C431" s="36" t="s">
        <v>7888</v>
      </c>
      <c r="D431" s="35" t="s">
        <v>7889</v>
      </c>
      <c r="E431" s="36" t="s">
        <v>11490</v>
      </c>
      <c r="F431" s="35" t="s">
        <v>15886</v>
      </c>
      <c r="G431" s="117">
        <v>276.8</v>
      </c>
      <c r="H431" s="117">
        <v>3463.01</v>
      </c>
      <c r="I431" s="117">
        <f t="shared" si="21"/>
        <v>12.998627167630056</v>
      </c>
      <c r="J431" s="118">
        <v>3598.02</v>
      </c>
      <c r="K431" s="58">
        <v>92</v>
      </c>
      <c r="L431" s="119" t="s">
        <v>11479</v>
      </c>
      <c r="M431" s="38" t="s">
        <v>15050</v>
      </c>
    </row>
    <row r="432" spans="1:13" outlineLevel="1" x14ac:dyDescent="0.25">
      <c r="A432" s="47" t="s">
        <v>7891</v>
      </c>
      <c r="B432" s="150">
        <v>417</v>
      </c>
      <c r="C432" s="36" t="s">
        <v>7890</v>
      </c>
      <c r="D432" s="35" t="s">
        <v>7891</v>
      </c>
      <c r="E432" s="36" t="s">
        <v>11490</v>
      </c>
      <c r="F432" s="35" t="s">
        <v>15886</v>
      </c>
      <c r="G432" s="117">
        <v>66.400000000000006</v>
      </c>
      <c r="H432" s="117">
        <v>763.41</v>
      </c>
      <c r="I432" s="117">
        <f t="shared" si="21"/>
        <v>11.945331325301202</v>
      </c>
      <c r="J432" s="118">
        <v>793.17</v>
      </c>
      <c r="K432" s="58">
        <v>92</v>
      </c>
      <c r="L432" s="119" t="s">
        <v>11479</v>
      </c>
      <c r="M432" s="38" t="s">
        <v>15050</v>
      </c>
    </row>
    <row r="433" spans="1:13" outlineLevel="1" x14ac:dyDescent="0.25">
      <c r="A433" s="47" t="s">
        <v>7893</v>
      </c>
      <c r="B433" s="150">
        <v>418</v>
      </c>
      <c r="C433" s="36" t="s">
        <v>7892</v>
      </c>
      <c r="D433" s="35" t="s">
        <v>7893</v>
      </c>
      <c r="E433" s="36" t="s">
        <v>11490</v>
      </c>
      <c r="F433" s="35" t="s">
        <v>15886</v>
      </c>
      <c r="G433" s="117">
        <v>39.277000000000001</v>
      </c>
      <c r="H433" s="117">
        <v>1380.81</v>
      </c>
      <c r="I433" s="117">
        <f t="shared" si="21"/>
        <v>36.526211268681415</v>
      </c>
      <c r="J433" s="118">
        <v>1434.64</v>
      </c>
      <c r="K433" s="58">
        <v>92</v>
      </c>
      <c r="L433" s="119" t="s">
        <v>11479</v>
      </c>
      <c r="M433" s="38" t="s">
        <v>15050</v>
      </c>
    </row>
    <row r="434" spans="1:13" outlineLevel="1" x14ac:dyDescent="0.25">
      <c r="A434" s="47" t="s">
        <v>7895</v>
      </c>
      <c r="B434" s="150">
        <v>419</v>
      </c>
      <c r="C434" s="36" t="s">
        <v>7894</v>
      </c>
      <c r="D434" s="35" t="s">
        <v>7895</v>
      </c>
      <c r="E434" s="36" t="s">
        <v>11490</v>
      </c>
      <c r="F434" s="35" t="s">
        <v>15884</v>
      </c>
      <c r="G434" s="117">
        <v>1.7999999999999999E-2</v>
      </c>
      <c r="H434" s="117">
        <v>533.16</v>
      </c>
      <c r="I434" s="117">
        <f t="shared" si="21"/>
        <v>30775.000000000004</v>
      </c>
      <c r="J434" s="118">
        <v>553.95000000000005</v>
      </c>
      <c r="K434" s="58">
        <v>92</v>
      </c>
      <c r="L434" s="119" t="s">
        <v>11479</v>
      </c>
      <c r="M434" s="38" t="s">
        <v>15050</v>
      </c>
    </row>
    <row r="435" spans="1:13" outlineLevel="1" x14ac:dyDescent="0.25">
      <c r="A435" s="47" t="s">
        <v>7899</v>
      </c>
      <c r="B435" s="150">
        <v>420</v>
      </c>
      <c r="C435" s="36" t="s">
        <v>7898</v>
      </c>
      <c r="D435" s="35" t="s">
        <v>7899</v>
      </c>
      <c r="E435" s="36" t="s">
        <v>11490</v>
      </c>
      <c r="F435" s="35" t="s">
        <v>15886</v>
      </c>
      <c r="G435" s="117">
        <v>8.2949999999999999</v>
      </c>
      <c r="H435" s="117">
        <v>324.75</v>
      </c>
      <c r="I435" s="117">
        <f t="shared" si="21"/>
        <v>40.676311030741417</v>
      </c>
      <c r="J435" s="118">
        <v>337.41</v>
      </c>
      <c r="K435" s="58">
        <v>92</v>
      </c>
      <c r="L435" s="119" t="s">
        <v>11479</v>
      </c>
      <c r="M435" s="38" t="s">
        <v>15050</v>
      </c>
    </row>
    <row r="436" spans="1:13" outlineLevel="1" x14ac:dyDescent="0.25">
      <c r="A436" s="47" t="s">
        <v>7901</v>
      </c>
      <c r="B436" s="150">
        <v>421</v>
      </c>
      <c r="C436" s="36" t="s">
        <v>7900</v>
      </c>
      <c r="D436" s="35" t="s">
        <v>7901</v>
      </c>
      <c r="E436" s="36" t="s">
        <v>11490</v>
      </c>
      <c r="F436" s="35" t="s">
        <v>15884</v>
      </c>
      <c r="G436" s="117">
        <v>1.0999999999999999E-2</v>
      </c>
      <c r="H436" s="117">
        <v>328.82</v>
      </c>
      <c r="I436" s="117">
        <f t="shared" si="21"/>
        <v>31058.18181818182</v>
      </c>
      <c r="J436" s="118">
        <v>341.64</v>
      </c>
      <c r="K436" s="58">
        <v>92</v>
      </c>
      <c r="L436" s="119" t="s">
        <v>11479</v>
      </c>
      <c r="M436" s="38" t="s">
        <v>15050</v>
      </c>
    </row>
    <row r="437" spans="1:13" outlineLevel="1" x14ac:dyDescent="0.25">
      <c r="A437" s="47" t="s">
        <v>7915</v>
      </c>
      <c r="B437" s="150">
        <v>422</v>
      </c>
      <c r="C437" s="36" t="s">
        <v>11871</v>
      </c>
      <c r="D437" s="35" t="s">
        <v>7915</v>
      </c>
      <c r="E437" s="36" t="s">
        <v>11490</v>
      </c>
      <c r="F437" s="35" t="s">
        <v>15877</v>
      </c>
      <c r="G437" s="117">
        <v>1</v>
      </c>
      <c r="H437" s="117">
        <v>4355.93</v>
      </c>
      <c r="I437" s="117">
        <f t="shared" si="21"/>
        <v>4525.76</v>
      </c>
      <c r="J437" s="118">
        <v>4525.76</v>
      </c>
      <c r="K437" s="58">
        <v>92</v>
      </c>
      <c r="L437" s="119" t="s">
        <v>11479</v>
      </c>
      <c r="M437" s="38" t="s">
        <v>15050</v>
      </c>
    </row>
    <row r="438" spans="1:13" outlineLevel="1" x14ac:dyDescent="0.25">
      <c r="A438" s="47" t="s">
        <v>7931</v>
      </c>
      <c r="B438" s="150">
        <v>423</v>
      </c>
      <c r="C438" s="36" t="s">
        <v>7930</v>
      </c>
      <c r="D438" s="35" t="s">
        <v>7931</v>
      </c>
      <c r="E438" s="36" t="s">
        <v>11490</v>
      </c>
      <c r="F438" s="35" t="s">
        <v>15886</v>
      </c>
      <c r="G438" s="117">
        <v>31.1</v>
      </c>
      <c r="H438" s="117">
        <v>5287</v>
      </c>
      <c r="I438" s="117">
        <f t="shared" si="21"/>
        <v>176.62797427652734</v>
      </c>
      <c r="J438" s="118">
        <v>5493.13</v>
      </c>
      <c r="K438" s="58">
        <v>92</v>
      </c>
      <c r="L438" s="119" t="s">
        <v>11479</v>
      </c>
      <c r="M438" s="38" t="s">
        <v>15050</v>
      </c>
    </row>
    <row r="439" spans="1:13" ht="25.5" outlineLevel="1" x14ac:dyDescent="0.25">
      <c r="A439" s="47" t="s">
        <v>7933</v>
      </c>
      <c r="B439" s="150">
        <v>424</v>
      </c>
      <c r="C439" s="36" t="s">
        <v>7932</v>
      </c>
      <c r="D439" s="35" t="s">
        <v>7933</v>
      </c>
      <c r="E439" s="36" t="s">
        <v>11490</v>
      </c>
      <c r="F439" s="35" t="s">
        <v>15886</v>
      </c>
      <c r="G439" s="117">
        <v>9.1300000000000008</v>
      </c>
      <c r="H439" s="117">
        <v>1214.58</v>
      </c>
      <c r="I439" s="117">
        <f t="shared" si="21"/>
        <v>138.21796276013143</v>
      </c>
      <c r="J439" s="118">
        <v>1261.93</v>
      </c>
      <c r="K439" s="58">
        <v>92</v>
      </c>
      <c r="L439" s="119" t="s">
        <v>11479</v>
      </c>
      <c r="M439" s="38" t="s">
        <v>15050</v>
      </c>
    </row>
    <row r="440" spans="1:13" outlineLevel="1" x14ac:dyDescent="0.25">
      <c r="A440" s="47" t="s">
        <v>7934</v>
      </c>
      <c r="B440" s="150">
        <v>425</v>
      </c>
      <c r="C440" s="36" t="s">
        <v>11872</v>
      </c>
      <c r="D440" s="35" t="s">
        <v>7934</v>
      </c>
      <c r="E440" s="36" t="s">
        <v>11490</v>
      </c>
      <c r="F440" s="35" t="s">
        <v>15886</v>
      </c>
      <c r="G440" s="117">
        <v>37.5</v>
      </c>
      <c r="H440" s="117">
        <v>1977.75</v>
      </c>
      <c r="I440" s="117">
        <f t="shared" si="21"/>
        <v>54.796266666666668</v>
      </c>
      <c r="J440" s="118">
        <v>2054.86</v>
      </c>
      <c r="K440" s="58">
        <v>92</v>
      </c>
      <c r="L440" s="119" t="s">
        <v>11479</v>
      </c>
      <c r="M440" s="38" t="s">
        <v>15050</v>
      </c>
    </row>
    <row r="441" spans="1:13" outlineLevel="1" x14ac:dyDescent="0.25">
      <c r="A441" s="47" t="s">
        <v>7936</v>
      </c>
      <c r="B441" s="150">
        <v>426</v>
      </c>
      <c r="C441" s="36" t="s">
        <v>7935</v>
      </c>
      <c r="D441" s="35" t="s">
        <v>7936</v>
      </c>
      <c r="E441" s="36" t="s">
        <v>11490</v>
      </c>
      <c r="F441" s="35" t="s">
        <v>15886</v>
      </c>
      <c r="G441" s="117">
        <v>6.3</v>
      </c>
      <c r="H441" s="117">
        <v>808.86</v>
      </c>
      <c r="I441" s="117">
        <f t="shared" ref="I441:I472" si="22">J441/G441</f>
        <v>133.39682539682539</v>
      </c>
      <c r="J441" s="118">
        <v>840.4</v>
      </c>
      <c r="K441" s="58">
        <v>92</v>
      </c>
      <c r="L441" s="119" t="s">
        <v>11479</v>
      </c>
      <c r="M441" s="38" t="s">
        <v>15050</v>
      </c>
    </row>
    <row r="442" spans="1:13" outlineLevel="1" x14ac:dyDescent="0.25">
      <c r="A442" s="47" t="s">
        <v>7938</v>
      </c>
      <c r="B442" s="150">
        <v>427</v>
      </c>
      <c r="C442" s="36" t="s">
        <v>7937</v>
      </c>
      <c r="D442" s="35" t="s">
        <v>7938</v>
      </c>
      <c r="E442" s="36" t="s">
        <v>11490</v>
      </c>
      <c r="F442" s="35" t="s">
        <v>15886</v>
      </c>
      <c r="G442" s="117">
        <v>23.4</v>
      </c>
      <c r="H442" s="117">
        <v>1288.98</v>
      </c>
      <c r="I442" s="117">
        <f t="shared" si="22"/>
        <v>57.232051282051287</v>
      </c>
      <c r="J442" s="118">
        <v>1339.23</v>
      </c>
      <c r="K442" s="58">
        <v>93</v>
      </c>
      <c r="L442" s="119" t="s">
        <v>11479</v>
      </c>
      <c r="M442" s="38" t="s">
        <v>15050</v>
      </c>
    </row>
    <row r="443" spans="1:13" outlineLevel="1" x14ac:dyDescent="0.25">
      <c r="A443" s="47" t="s">
        <v>7940</v>
      </c>
      <c r="B443" s="150">
        <v>428</v>
      </c>
      <c r="C443" s="36" t="s">
        <v>7939</v>
      </c>
      <c r="D443" s="35" t="s">
        <v>7940</v>
      </c>
      <c r="E443" s="36" t="s">
        <v>11490</v>
      </c>
      <c r="F443" s="35" t="s">
        <v>15886</v>
      </c>
      <c r="G443" s="117">
        <v>387</v>
      </c>
      <c r="H443" s="117">
        <v>9945.9</v>
      </c>
      <c r="I443" s="117">
        <f t="shared" si="22"/>
        <v>26.701989664082689</v>
      </c>
      <c r="J443" s="118">
        <v>10333.67</v>
      </c>
      <c r="K443" s="58">
        <v>94</v>
      </c>
      <c r="L443" s="119" t="s">
        <v>11479</v>
      </c>
      <c r="M443" s="38" t="s">
        <v>15050</v>
      </c>
    </row>
    <row r="444" spans="1:13" outlineLevel="1" x14ac:dyDescent="0.25">
      <c r="A444" s="47" t="s">
        <v>7944</v>
      </c>
      <c r="B444" s="150">
        <v>429</v>
      </c>
      <c r="C444" s="36" t="s">
        <v>7943</v>
      </c>
      <c r="D444" s="35" t="s">
        <v>7944</v>
      </c>
      <c r="E444" s="36" t="s">
        <v>11490</v>
      </c>
      <c r="F444" s="35" t="s">
        <v>15886</v>
      </c>
      <c r="G444" s="117">
        <v>15.5</v>
      </c>
      <c r="H444" s="117">
        <v>1990.04</v>
      </c>
      <c r="I444" s="117">
        <f t="shared" si="22"/>
        <v>133.39548387096775</v>
      </c>
      <c r="J444" s="118">
        <v>2067.63</v>
      </c>
      <c r="K444" s="58">
        <v>94</v>
      </c>
      <c r="L444" s="119" t="s">
        <v>11479</v>
      </c>
      <c r="M444" s="38" t="s">
        <v>15050</v>
      </c>
    </row>
    <row r="445" spans="1:13" outlineLevel="1" x14ac:dyDescent="0.25">
      <c r="A445" s="47" t="s">
        <v>7946</v>
      </c>
      <c r="B445" s="150">
        <v>430</v>
      </c>
      <c r="C445" s="36" t="s">
        <v>7945</v>
      </c>
      <c r="D445" s="35" t="s">
        <v>7946</v>
      </c>
      <c r="E445" s="36" t="s">
        <v>11490</v>
      </c>
      <c r="F445" s="35" t="s">
        <v>15886</v>
      </c>
      <c r="G445" s="122">
        <v>1084.25</v>
      </c>
      <c r="H445" s="122">
        <v>26564.12</v>
      </c>
      <c r="I445" s="117">
        <f t="shared" si="22"/>
        <v>25.455190223656906</v>
      </c>
      <c r="J445" s="123">
        <v>27599.79</v>
      </c>
      <c r="K445" s="58">
        <v>94</v>
      </c>
      <c r="L445" s="119" t="s">
        <v>11479</v>
      </c>
      <c r="M445" s="38" t="s">
        <v>15050</v>
      </c>
    </row>
    <row r="446" spans="1:13" outlineLevel="1" x14ac:dyDescent="0.25">
      <c r="A446" s="47" t="s">
        <v>7948</v>
      </c>
      <c r="B446" s="150">
        <v>431</v>
      </c>
      <c r="C446" s="36" t="s">
        <v>7947</v>
      </c>
      <c r="D446" s="35" t="s">
        <v>7948</v>
      </c>
      <c r="E446" s="36" t="s">
        <v>11490</v>
      </c>
      <c r="F446" s="35" t="s">
        <v>15884</v>
      </c>
      <c r="G446" s="117">
        <v>0.71499999999999997</v>
      </c>
      <c r="H446" s="117">
        <v>27956.5</v>
      </c>
      <c r="I446" s="117">
        <f t="shared" si="22"/>
        <v>40624.405594405594</v>
      </c>
      <c r="J446" s="118">
        <v>29046.45</v>
      </c>
      <c r="K446" s="58">
        <v>94</v>
      </c>
      <c r="L446" s="119" t="s">
        <v>11479</v>
      </c>
      <c r="M446" s="38" t="s">
        <v>15050</v>
      </c>
    </row>
    <row r="447" spans="1:13" outlineLevel="1" x14ac:dyDescent="0.25">
      <c r="A447" s="47" t="s">
        <v>7952</v>
      </c>
      <c r="B447" s="150">
        <v>432</v>
      </c>
      <c r="C447" s="36" t="s">
        <v>7951</v>
      </c>
      <c r="D447" s="35" t="s">
        <v>7952</v>
      </c>
      <c r="E447" s="36" t="s">
        <v>11490</v>
      </c>
      <c r="F447" s="35" t="s">
        <v>15886</v>
      </c>
      <c r="G447" s="117">
        <v>131.82499999999999</v>
      </c>
      <c r="H447" s="117">
        <v>5760.52</v>
      </c>
      <c r="I447" s="117">
        <f t="shared" si="22"/>
        <v>45.401934382704347</v>
      </c>
      <c r="J447" s="118">
        <v>5985.11</v>
      </c>
      <c r="K447" s="58">
        <v>94</v>
      </c>
      <c r="L447" s="119" t="s">
        <v>11479</v>
      </c>
      <c r="M447" s="38" t="s">
        <v>15050</v>
      </c>
    </row>
    <row r="448" spans="1:13" outlineLevel="1" x14ac:dyDescent="0.25">
      <c r="A448" s="47" t="s">
        <v>7954</v>
      </c>
      <c r="B448" s="150">
        <v>433</v>
      </c>
      <c r="C448" s="36" t="s">
        <v>7953</v>
      </c>
      <c r="D448" s="35" t="s">
        <v>7954</v>
      </c>
      <c r="E448" s="36" t="s">
        <v>11490</v>
      </c>
      <c r="F448" s="35" t="s">
        <v>15886</v>
      </c>
      <c r="G448" s="122">
        <v>1805.4</v>
      </c>
      <c r="H448" s="122">
        <v>33631.06</v>
      </c>
      <c r="I448" s="117">
        <f t="shared" si="22"/>
        <v>19.354298216461725</v>
      </c>
      <c r="J448" s="123">
        <v>34942.25</v>
      </c>
      <c r="K448" s="58">
        <v>93</v>
      </c>
      <c r="L448" s="119" t="s">
        <v>11479</v>
      </c>
      <c r="M448" s="38" t="s">
        <v>15050</v>
      </c>
    </row>
    <row r="449" spans="1:13" outlineLevel="1" x14ac:dyDescent="0.25">
      <c r="A449" s="47" t="s">
        <v>7956</v>
      </c>
      <c r="B449" s="150">
        <v>434</v>
      </c>
      <c r="C449" s="36" t="s">
        <v>7955</v>
      </c>
      <c r="D449" s="35" t="s">
        <v>7956</v>
      </c>
      <c r="E449" s="36" t="s">
        <v>11490</v>
      </c>
      <c r="F449" s="35" t="s">
        <v>15886</v>
      </c>
      <c r="G449" s="122">
        <v>3397</v>
      </c>
      <c r="H449" s="122">
        <v>56790.42</v>
      </c>
      <c r="I449" s="117">
        <f t="shared" si="22"/>
        <v>17.36959964674713</v>
      </c>
      <c r="J449" s="123">
        <v>59004.53</v>
      </c>
      <c r="K449" s="58">
        <v>93</v>
      </c>
      <c r="L449" s="119" t="s">
        <v>11479</v>
      </c>
      <c r="M449" s="38" t="s">
        <v>15050</v>
      </c>
    </row>
    <row r="450" spans="1:13" outlineLevel="1" x14ac:dyDescent="0.25">
      <c r="A450" s="47" t="s">
        <v>7958</v>
      </c>
      <c r="B450" s="150">
        <v>435</v>
      </c>
      <c r="C450" s="36" t="s">
        <v>7957</v>
      </c>
      <c r="D450" s="35" t="s">
        <v>7958</v>
      </c>
      <c r="E450" s="36" t="s">
        <v>11490</v>
      </c>
      <c r="F450" s="35" t="s">
        <v>15886</v>
      </c>
      <c r="G450" s="117">
        <v>137.30000000000001</v>
      </c>
      <c r="H450" s="117">
        <v>5509.64</v>
      </c>
      <c r="I450" s="117">
        <f t="shared" si="22"/>
        <v>41.693008011653312</v>
      </c>
      <c r="J450" s="118">
        <v>5724.45</v>
      </c>
      <c r="K450" s="58">
        <v>94</v>
      </c>
      <c r="L450" s="119" t="s">
        <v>11479</v>
      </c>
      <c r="M450" s="38" t="s">
        <v>15050</v>
      </c>
    </row>
    <row r="451" spans="1:13" ht="25.5" outlineLevel="1" x14ac:dyDescent="0.25">
      <c r="A451" s="47" t="s">
        <v>10520</v>
      </c>
      <c r="B451" s="150">
        <v>436</v>
      </c>
      <c r="C451" s="36" t="s">
        <v>10519</v>
      </c>
      <c r="D451" s="35" t="s">
        <v>10520</v>
      </c>
      <c r="E451" s="36" t="s">
        <v>11484</v>
      </c>
      <c r="F451" s="35" t="s">
        <v>15886</v>
      </c>
      <c r="G451" s="117">
        <v>124</v>
      </c>
      <c r="H451" s="117">
        <v>7435.04</v>
      </c>
      <c r="I451" s="117">
        <f t="shared" si="22"/>
        <v>62.29766129032258</v>
      </c>
      <c r="J451" s="118">
        <v>7724.91</v>
      </c>
      <c r="K451" s="58">
        <v>94</v>
      </c>
      <c r="L451" s="119" t="s">
        <v>11479</v>
      </c>
      <c r="M451" s="38" t="s">
        <v>15050</v>
      </c>
    </row>
    <row r="452" spans="1:13" ht="38.25" outlineLevel="1" x14ac:dyDescent="0.25">
      <c r="A452" s="47" t="s">
        <v>8205</v>
      </c>
      <c r="B452" s="150">
        <v>437</v>
      </c>
      <c r="C452" s="40" t="s">
        <v>12348</v>
      </c>
      <c r="D452" s="35" t="s">
        <v>8205</v>
      </c>
      <c r="E452" s="36" t="s">
        <v>11490</v>
      </c>
      <c r="F452" s="35" t="s">
        <v>15877</v>
      </c>
      <c r="G452" s="117">
        <v>5</v>
      </c>
      <c r="H452" s="117">
        <v>945</v>
      </c>
      <c r="I452" s="117">
        <f t="shared" si="22"/>
        <v>196.36799999999999</v>
      </c>
      <c r="J452" s="118">
        <v>981.84</v>
      </c>
      <c r="K452" s="58">
        <v>94</v>
      </c>
      <c r="L452" s="119" t="s">
        <v>11479</v>
      </c>
      <c r="M452" s="38" t="s">
        <v>15050</v>
      </c>
    </row>
    <row r="453" spans="1:13" outlineLevel="1" x14ac:dyDescent="0.25">
      <c r="A453" s="47" t="s">
        <v>8244</v>
      </c>
      <c r="B453" s="150">
        <v>438</v>
      </c>
      <c r="C453" s="36" t="s">
        <v>8243</v>
      </c>
      <c r="D453" s="35" t="s">
        <v>8244</v>
      </c>
      <c r="E453" s="36" t="s">
        <v>11490</v>
      </c>
      <c r="F453" s="35" t="s">
        <v>15886</v>
      </c>
      <c r="G453" s="117">
        <v>10.210000000000001</v>
      </c>
      <c r="H453" s="117">
        <v>2.17</v>
      </c>
      <c r="I453" s="117">
        <f t="shared" si="22"/>
        <v>0.22037218413320273</v>
      </c>
      <c r="J453" s="118">
        <v>2.25</v>
      </c>
      <c r="K453" s="58">
        <v>94</v>
      </c>
      <c r="L453" s="119" t="s">
        <v>11479</v>
      </c>
      <c r="M453" s="38" t="s">
        <v>15050</v>
      </c>
    </row>
    <row r="454" spans="1:13" outlineLevel="1" x14ac:dyDescent="0.25">
      <c r="A454" s="47" t="s">
        <v>8297</v>
      </c>
      <c r="B454" s="150">
        <v>439</v>
      </c>
      <c r="C454" s="36" t="s">
        <v>8296</v>
      </c>
      <c r="D454" s="35" t="s">
        <v>8297</v>
      </c>
      <c r="E454" s="36" t="s">
        <v>11490</v>
      </c>
      <c r="F454" s="35" t="s">
        <v>15882</v>
      </c>
      <c r="G454" s="117">
        <v>0.84</v>
      </c>
      <c r="H454" s="117">
        <v>1316.95</v>
      </c>
      <c r="I454" s="117">
        <f t="shared" si="22"/>
        <v>1628.9166666666667</v>
      </c>
      <c r="J454" s="118">
        <v>1368.29</v>
      </c>
      <c r="K454" s="58">
        <v>94</v>
      </c>
      <c r="L454" s="119" t="s">
        <v>11479</v>
      </c>
      <c r="M454" s="38" t="s">
        <v>15050</v>
      </c>
    </row>
    <row r="455" spans="1:13" outlineLevel="1" x14ac:dyDescent="0.25">
      <c r="A455" s="47" t="s">
        <v>8406</v>
      </c>
      <c r="B455" s="150">
        <v>440</v>
      </c>
      <c r="C455" s="40" t="s">
        <v>12349</v>
      </c>
      <c r="D455" s="35" t="s">
        <v>8406</v>
      </c>
      <c r="E455" s="40" t="s">
        <v>12341</v>
      </c>
      <c r="F455" s="35" t="s">
        <v>15886</v>
      </c>
      <c r="G455" s="117">
        <v>14</v>
      </c>
      <c r="H455" s="117">
        <v>119.42</v>
      </c>
      <c r="I455" s="117">
        <f t="shared" si="22"/>
        <v>8.862857142857143</v>
      </c>
      <c r="J455" s="118">
        <v>124.08</v>
      </c>
      <c r="K455" s="58">
        <v>94</v>
      </c>
      <c r="L455" s="119" t="s">
        <v>11479</v>
      </c>
      <c r="M455" s="38" t="s">
        <v>15050</v>
      </c>
    </row>
    <row r="456" spans="1:13" outlineLevel="1" x14ac:dyDescent="0.25">
      <c r="A456" s="47" t="s">
        <v>8408</v>
      </c>
      <c r="B456" s="150">
        <v>441</v>
      </c>
      <c r="C456" s="36" t="s">
        <v>8407</v>
      </c>
      <c r="D456" s="35" t="s">
        <v>8408</v>
      </c>
      <c r="E456" s="36" t="s">
        <v>11490</v>
      </c>
      <c r="F456" s="35" t="s">
        <v>15886</v>
      </c>
      <c r="G456" s="117">
        <v>6</v>
      </c>
      <c r="H456" s="117">
        <v>788.14</v>
      </c>
      <c r="I456" s="117">
        <f t="shared" si="22"/>
        <v>136.47833333333332</v>
      </c>
      <c r="J456" s="118">
        <v>818.87</v>
      </c>
      <c r="K456" s="58">
        <v>94</v>
      </c>
      <c r="L456" s="119" t="s">
        <v>11479</v>
      </c>
      <c r="M456" s="38" t="s">
        <v>15050</v>
      </c>
    </row>
    <row r="457" spans="1:13" outlineLevel="1" x14ac:dyDescent="0.25">
      <c r="A457" s="47" t="s">
        <v>8410</v>
      </c>
      <c r="B457" s="150">
        <v>442</v>
      </c>
      <c r="C457" s="36" t="s">
        <v>8409</v>
      </c>
      <c r="D457" s="35" t="s">
        <v>8410</v>
      </c>
      <c r="E457" s="36" t="s">
        <v>11490</v>
      </c>
      <c r="F457" s="35" t="s">
        <v>15886</v>
      </c>
      <c r="G457" s="117">
        <v>0.65</v>
      </c>
      <c r="H457" s="117">
        <v>1652.54</v>
      </c>
      <c r="I457" s="117">
        <f t="shared" si="22"/>
        <v>2641.4923076923078</v>
      </c>
      <c r="J457" s="118">
        <v>1716.97</v>
      </c>
      <c r="K457" s="58">
        <v>94</v>
      </c>
      <c r="L457" s="119" t="s">
        <v>11479</v>
      </c>
      <c r="M457" s="38" t="s">
        <v>15050</v>
      </c>
    </row>
    <row r="458" spans="1:13" outlineLevel="1" x14ac:dyDescent="0.25">
      <c r="A458" s="47" t="s">
        <v>8418</v>
      </c>
      <c r="B458" s="150">
        <v>443</v>
      </c>
      <c r="C458" s="36" t="s">
        <v>8417</v>
      </c>
      <c r="D458" s="35" t="s">
        <v>8418</v>
      </c>
      <c r="E458" s="36" t="s">
        <v>11490</v>
      </c>
      <c r="F458" s="35" t="s">
        <v>15886</v>
      </c>
      <c r="G458" s="117">
        <v>497</v>
      </c>
      <c r="H458" s="117">
        <v>18860.080000000002</v>
      </c>
      <c r="I458" s="117">
        <f t="shared" si="22"/>
        <v>39.427344064386318</v>
      </c>
      <c r="J458" s="118">
        <v>19595.39</v>
      </c>
      <c r="K458" s="58">
        <v>95</v>
      </c>
      <c r="L458" s="119" t="s">
        <v>11479</v>
      </c>
      <c r="M458" s="38" t="s">
        <v>15050</v>
      </c>
    </row>
    <row r="459" spans="1:13" outlineLevel="1" x14ac:dyDescent="0.25">
      <c r="A459" s="47" t="s">
        <v>8420</v>
      </c>
      <c r="B459" s="150">
        <v>444</v>
      </c>
      <c r="C459" s="36" t="s">
        <v>8419</v>
      </c>
      <c r="D459" s="35" t="s">
        <v>8420</v>
      </c>
      <c r="E459" s="36" t="s">
        <v>11490</v>
      </c>
      <c r="F459" s="35" t="s">
        <v>15879</v>
      </c>
      <c r="G459" s="117">
        <v>209</v>
      </c>
      <c r="H459" s="117">
        <v>14176.17</v>
      </c>
      <c r="I459" s="117">
        <f t="shared" si="22"/>
        <v>70.47301435406699</v>
      </c>
      <c r="J459" s="118">
        <v>14728.86</v>
      </c>
      <c r="K459" s="58">
        <v>95</v>
      </c>
      <c r="L459" s="119" t="s">
        <v>11479</v>
      </c>
      <c r="M459" s="38" t="s">
        <v>15050</v>
      </c>
    </row>
    <row r="460" spans="1:13" outlineLevel="1" x14ac:dyDescent="0.25">
      <c r="A460" s="47" t="s">
        <v>8422</v>
      </c>
      <c r="B460" s="150">
        <v>445</v>
      </c>
      <c r="C460" s="36" t="s">
        <v>8421</v>
      </c>
      <c r="D460" s="35" t="s">
        <v>8422</v>
      </c>
      <c r="E460" s="36" t="s">
        <v>11490</v>
      </c>
      <c r="F460" s="35" t="s">
        <v>15886</v>
      </c>
      <c r="G460" s="117">
        <v>200</v>
      </c>
      <c r="H460" s="117">
        <v>5603.39</v>
      </c>
      <c r="I460" s="117">
        <f t="shared" si="22"/>
        <v>29.109250000000003</v>
      </c>
      <c r="J460" s="118">
        <v>5821.85</v>
      </c>
      <c r="K460" s="58">
        <v>95</v>
      </c>
      <c r="L460" s="119" t="s">
        <v>11479</v>
      </c>
      <c r="M460" s="38" t="s">
        <v>15050</v>
      </c>
    </row>
    <row r="461" spans="1:13" outlineLevel="1" x14ac:dyDescent="0.25">
      <c r="A461" s="47" t="s">
        <v>8428</v>
      </c>
      <c r="B461" s="150">
        <v>446</v>
      </c>
      <c r="C461" s="36" t="s">
        <v>8427</v>
      </c>
      <c r="D461" s="35" t="s">
        <v>8428</v>
      </c>
      <c r="E461" s="36" t="s">
        <v>11490</v>
      </c>
      <c r="F461" s="35" t="s">
        <v>15886</v>
      </c>
      <c r="G461" s="117">
        <v>123</v>
      </c>
      <c r="H461" s="117">
        <v>4998.75</v>
      </c>
      <c r="I461" s="117">
        <f t="shared" si="22"/>
        <v>42.224715447154473</v>
      </c>
      <c r="J461" s="118">
        <v>5193.6400000000003</v>
      </c>
      <c r="K461" s="58">
        <v>95</v>
      </c>
      <c r="L461" s="119" t="s">
        <v>11479</v>
      </c>
      <c r="M461" s="38" t="s">
        <v>15050</v>
      </c>
    </row>
    <row r="462" spans="1:13" outlineLevel="1" x14ac:dyDescent="0.25">
      <c r="A462" s="47" t="s">
        <v>8430</v>
      </c>
      <c r="B462" s="150">
        <v>447</v>
      </c>
      <c r="C462" s="36" t="s">
        <v>8429</v>
      </c>
      <c r="D462" s="35" t="s">
        <v>8430</v>
      </c>
      <c r="E462" s="36" t="s">
        <v>11490</v>
      </c>
      <c r="F462" s="35" t="s">
        <v>15886</v>
      </c>
      <c r="G462" s="117">
        <v>109</v>
      </c>
      <c r="H462" s="117">
        <v>2657.42</v>
      </c>
      <c r="I462" s="117">
        <f t="shared" si="22"/>
        <v>25.330550458715599</v>
      </c>
      <c r="J462" s="118">
        <v>2761.03</v>
      </c>
      <c r="K462" s="58">
        <v>95</v>
      </c>
      <c r="L462" s="119" t="s">
        <v>11479</v>
      </c>
      <c r="M462" s="38" t="s">
        <v>15050</v>
      </c>
    </row>
    <row r="463" spans="1:13" outlineLevel="1" x14ac:dyDescent="0.25">
      <c r="A463" s="47" t="s">
        <v>8432</v>
      </c>
      <c r="B463" s="150">
        <v>448</v>
      </c>
      <c r="C463" s="36" t="s">
        <v>8431</v>
      </c>
      <c r="D463" s="35" t="s">
        <v>8432</v>
      </c>
      <c r="E463" s="36" t="s">
        <v>11490</v>
      </c>
      <c r="F463" s="35" t="s">
        <v>15886</v>
      </c>
      <c r="G463" s="117">
        <v>271.39999999999998</v>
      </c>
      <c r="H463" s="117">
        <v>9356.27</v>
      </c>
      <c r="I463" s="117">
        <f t="shared" si="22"/>
        <v>35.818165070007367</v>
      </c>
      <c r="J463" s="118">
        <v>9721.0499999999993</v>
      </c>
      <c r="K463" s="58">
        <v>95</v>
      </c>
      <c r="L463" s="119" t="s">
        <v>11479</v>
      </c>
      <c r="M463" s="38" t="s">
        <v>15050</v>
      </c>
    </row>
    <row r="464" spans="1:13" outlineLevel="1" x14ac:dyDescent="0.25">
      <c r="A464" s="47" t="s">
        <v>8440</v>
      </c>
      <c r="B464" s="150">
        <v>449</v>
      </c>
      <c r="C464" s="36" t="s">
        <v>8439</v>
      </c>
      <c r="D464" s="35" t="s">
        <v>8440</v>
      </c>
      <c r="E464" s="36" t="s">
        <v>11490</v>
      </c>
      <c r="F464" s="35" t="s">
        <v>15886</v>
      </c>
      <c r="G464" s="117">
        <v>70</v>
      </c>
      <c r="H464" s="117">
        <v>5081.33</v>
      </c>
      <c r="I464" s="117">
        <f t="shared" si="22"/>
        <v>75.420571428571421</v>
      </c>
      <c r="J464" s="118">
        <v>5279.44</v>
      </c>
      <c r="K464" s="58">
        <v>95</v>
      </c>
      <c r="L464" s="119" t="s">
        <v>11479</v>
      </c>
      <c r="M464" s="38" t="s">
        <v>15050</v>
      </c>
    </row>
    <row r="465" spans="1:13" outlineLevel="1" x14ac:dyDescent="0.25">
      <c r="A465" s="47" t="s">
        <v>8446</v>
      </c>
      <c r="B465" s="150">
        <v>450</v>
      </c>
      <c r="C465" s="36" t="s">
        <v>8445</v>
      </c>
      <c r="D465" s="35" t="s">
        <v>8446</v>
      </c>
      <c r="E465" s="36" t="s">
        <v>11490</v>
      </c>
      <c r="F465" s="35" t="s">
        <v>15886</v>
      </c>
      <c r="G465" s="117">
        <v>245.5</v>
      </c>
      <c r="H465" s="117">
        <v>2798.7</v>
      </c>
      <c r="I465" s="117">
        <f t="shared" si="22"/>
        <v>11.844439918533604</v>
      </c>
      <c r="J465" s="118">
        <v>2907.81</v>
      </c>
      <c r="K465" s="58">
        <v>95</v>
      </c>
      <c r="L465" s="119" t="s">
        <v>11479</v>
      </c>
      <c r="M465" s="38" t="s">
        <v>15050</v>
      </c>
    </row>
    <row r="466" spans="1:13" outlineLevel="1" x14ac:dyDescent="0.25">
      <c r="A466" s="47" t="s">
        <v>8448</v>
      </c>
      <c r="B466" s="150">
        <v>451</v>
      </c>
      <c r="C466" s="36" t="s">
        <v>8447</v>
      </c>
      <c r="D466" s="35" t="s">
        <v>8448</v>
      </c>
      <c r="E466" s="36" t="s">
        <v>11490</v>
      </c>
      <c r="F466" s="35" t="s">
        <v>15886</v>
      </c>
      <c r="G466" s="117">
        <v>74</v>
      </c>
      <c r="H466" s="117">
        <v>932.4</v>
      </c>
      <c r="I466" s="117">
        <f t="shared" si="22"/>
        <v>13.091216216216216</v>
      </c>
      <c r="J466" s="118">
        <v>968.75</v>
      </c>
      <c r="K466" s="58">
        <v>95</v>
      </c>
      <c r="L466" s="119" t="s">
        <v>11479</v>
      </c>
      <c r="M466" s="38" t="s">
        <v>15050</v>
      </c>
    </row>
    <row r="467" spans="1:13" outlineLevel="1" x14ac:dyDescent="0.25">
      <c r="A467" s="47" t="s">
        <v>8574</v>
      </c>
      <c r="B467" s="150">
        <v>452</v>
      </c>
      <c r="C467" s="36" t="s">
        <v>8573</v>
      </c>
      <c r="D467" s="35" t="s">
        <v>8574</v>
      </c>
      <c r="E467" s="36" t="s">
        <v>11490</v>
      </c>
      <c r="F467" s="35" t="s">
        <v>15884</v>
      </c>
      <c r="G467" s="117">
        <v>0.13900000000000001</v>
      </c>
      <c r="H467" s="117">
        <v>3168.73</v>
      </c>
      <c r="I467" s="117">
        <f t="shared" si="22"/>
        <v>23685.395683453236</v>
      </c>
      <c r="J467" s="118">
        <v>3292.27</v>
      </c>
      <c r="K467" s="58">
        <v>95</v>
      </c>
      <c r="L467" s="119" t="s">
        <v>11479</v>
      </c>
      <c r="M467" s="38" t="s">
        <v>15050</v>
      </c>
    </row>
    <row r="468" spans="1:13" outlineLevel="1" x14ac:dyDescent="0.25">
      <c r="A468" s="47" t="s">
        <v>8578</v>
      </c>
      <c r="B468" s="150">
        <v>453</v>
      </c>
      <c r="C468" s="36" t="s">
        <v>8577</v>
      </c>
      <c r="D468" s="35" t="s">
        <v>8578</v>
      </c>
      <c r="E468" s="36" t="s">
        <v>11490</v>
      </c>
      <c r="F468" s="35" t="s">
        <v>15886</v>
      </c>
      <c r="G468" s="117">
        <v>48.59</v>
      </c>
      <c r="H468" s="117">
        <v>11823.55</v>
      </c>
      <c r="I468" s="117">
        <f t="shared" si="22"/>
        <v>252.81992179460792</v>
      </c>
      <c r="J468" s="118">
        <v>12284.52</v>
      </c>
      <c r="K468" s="58">
        <v>96</v>
      </c>
      <c r="L468" s="119" t="s">
        <v>11479</v>
      </c>
      <c r="M468" s="38" t="s">
        <v>15050</v>
      </c>
    </row>
    <row r="469" spans="1:13" ht="25.5" outlineLevel="1" x14ac:dyDescent="0.25">
      <c r="A469" s="47" t="s">
        <v>8579</v>
      </c>
      <c r="B469" s="150">
        <v>454</v>
      </c>
      <c r="C469" s="40" t="s">
        <v>12350</v>
      </c>
      <c r="D469" s="35" t="s">
        <v>8579</v>
      </c>
      <c r="E469" s="36" t="s">
        <v>11490</v>
      </c>
      <c r="F469" s="35" t="s">
        <v>15886</v>
      </c>
      <c r="G469" s="117">
        <v>2</v>
      </c>
      <c r="H469" s="117">
        <v>5016.3999999999996</v>
      </c>
      <c r="I469" s="117">
        <f t="shared" si="22"/>
        <v>2605.9899999999998</v>
      </c>
      <c r="J469" s="118">
        <v>5211.9799999999996</v>
      </c>
      <c r="K469" s="58">
        <v>96</v>
      </c>
      <c r="L469" s="119" t="s">
        <v>11479</v>
      </c>
      <c r="M469" s="38" t="s">
        <v>15050</v>
      </c>
    </row>
    <row r="470" spans="1:13" outlineLevel="1" x14ac:dyDescent="0.25">
      <c r="A470" s="47" t="s">
        <v>8589</v>
      </c>
      <c r="B470" s="150">
        <v>455</v>
      </c>
      <c r="C470" s="36" t="s">
        <v>8588</v>
      </c>
      <c r="D470" s="35" t="s">
        <v>8589</v>
      </c>
      <c r="E470" s="36" t="s">
        <v>11490</v>
      </c>
      <c r="F470" s="35" t="s">
        <v>15886</v>
      </c>
      <c r="G470" s="117">
        <v>22</v>
      </c>
      <c r="H470" s="117">
        <v>827.85</v>
      </c>
      <c r="I470" s="117">
        <f t="shared" si="22"/>
        <v>39.096818181818179</v>
      </c>
      <c r="J470" s="118">
        <v>860.13</v>
      </c>
      <c r="K470" s="58">
        <v>96</v>
      </c>
      <c r="L470" s="119" t="s">
        <v>11479</v>
      </c>
      <c r="M470" s="38" t="s">
        <v>15050</v>
      </c>
    </row>
    <row r="471" spans="1:13" outlineLevel="1" x14ac:dyDescent="0.25">
      <c r="A471" s="47" t="s">
        <v>8591</v>
      </c>
      <c r="B471" s="150">
        <v>456</v>
      </c>
      <c r="C471" s="36" t="s">
        <v>8590</v>
      </c>
      <c r="D471" s="35" t="s">
        <v>8591</v>
      </c>
      <c r="E471" s="36" t="s">
        <v>11490</v>
      </c>
      <c r="F471" s="35" t="s">
        <v>15886</v>
      </c>
      <c r="G471" s="117">
        <v>277.5</v>
      </c>
      <c r="H471" s="117">
        <v>11970.96</v>
      </c>
      <c r="I471" s="117">
        <f t="shared" si="22"/>
        <v>44.820468468468469</v>
      </c>
      <c r="J471" s="118">
        <v>12437.68</v>
      </c>
      <c r="K471" s="58">
        <v>96</v>
      </c>
      <c r="L471" s="119" t="s">
        <v>11479</v>
      </c>
      <c r="M471" s="38" t="s">
        <v>15050</v>
      </c>
    </row>
    <row r="472" spans="1:13" outlineLevel="1" x14ac:dyDescent="0.25">
      <c r="A472" s="47" t="s">
        <v>8593</v>
      </c>
      <c r="B472" s="150">
        <v>457</v>
      </c>
      <c r="C472" s="36" t="s">
        <v>8592</v>
      </c>
      <c r="D472" s="35" t="s">
        <v>8593</v>
      </c>
      <c r="E472" s="36" t="s">
        <v>11490</v>
      </c>
      <c r="F472" s="35" t="s">
        <v>15886</v>
      </c>
      <c r="G472" s="122">
        <v>1035.04</v>
      </c>
      <c r="H472" s="122">
        <v>46888.13</v>
      </c>
      <c r="I472" s="117">
        <f t="shared" si="22"/>
        <v>47.066953934147477</v>
      </c>
      <c r="J472" s="123">
        <v>48716.18</v>
      </c>
      <c r="K472" s="58">
        <v>96</v>
      </c>
      <c r="L472" s="119" t="s">
        <v>11479</v>
      </c>
      <c r="M472" s="38" t="s">
        <v>15050</v>
      </c>
    </row>
    <row r="473" spans="1:13" outlineLevel="1" x14ac:dyDescent="0.25">
      <c r="A473" s="47" t="s">
        <v>8595</v>
      </c>
      <c r="B473" s="150">
        <v>458</v>
      </c>
      <c r="C473" s="36" t="s">
        <v>8594</v>
      </c>
      <c r="D473" s="35" t="s">
        <v>8595</v>
      </c>
      <c r="E473" s="36" t="s">
        <v>11490</v>
      </c>
      <c r="F473" s="35" t="s">
        <v>15886</v>
      </c>
      <c r="G473" s="117">
        <v>248.56</v>
      </c>
      <c r="H473" s="117">
        <v>12448.98</v>
      </c>
      <c r="I473" s="117">
        <f t="shared" ref="I473:I477" si="23">J473/G473</f>
        <v>52.037053427743807</v>
      </c>
      <c r="J473" s="118">
        <v>12934.33</v>
      </c>
      <c r="K473" s="58">
        <v>96</v>
      </c>
      <c r="L473" s="119" t="s">
        <v>11479</v>
      </c>
      <c r="M473" s="38" t="s">
        <v>15050</v>
      </c>
    </row>
    <row r="474" spans="1:13" outlineLevel="1" x14ac:dyDescent="0.25">
      <c r="A474" s="47" t="s">
        <v>8597</v>
      </c>
      <c r="B474" s="150">
        <v>459</v>
      </c>
      <c r="C474" s="36" t="s">
        <v>8596</v>
      </c>
      <c r="D474" s="35" t="s">
        <v>8597</v>
      </c>
      <c r="E474" s="36" t="s">
        <v>11490</v>
      </c>
      <c r="F474" s="35" t="s">
        <v>15886</v>
      </c>
      <c r="G474" s="122">
        <v>1178.76</v>
      </c>
      <c r="H474" s="122">
        <v>55260.59</v>
      </c>
      <c r="I474" s="117">
        <f t="shared" si="23"/>
        <v>48.708015202416099</v>
      </c>
      <c r="J474" s="123">
        <v>57415.06</v>
      </c>
      <c r="K474" s="58">
        <v>97</v>
      </c>
      <c r="L474" s="119" t="s">
        <v>11479</v>
      </c>
      <c r="M474" s="38" t="s">
        <v>15050</v>
      </c>
    </row>
    <row r="475" spans="1:13" outlineLevel="1" x14ac:dyDescent="0.25">
      <c r="A475" s="47" t="s">
        <v>8599</v>
      </c>
      <c r="B475" s="150">
        <v>460</v>
      </c>
      <c r="C475" s="36" t="s">
        <v>8598</v>
      </c>
      <c r="D475" s="35" t="s">
        <v>8599</v>
      </c>
      <c r="E475" s="36" t="s">
        <v>11490</v>
      </c>
      <c r="F475" s="35" t="s">
        <v>15886</v>
      </c>
      <c r="G475" s="122">
        <v>1044</v>
      </c>
      <c r="H475" s="122">
        <v>52425.42</v>
      </c>
      <c r="I475" s="117">
        <f t="shared" si="23"/>
        <v>52.173706896551721</v>
      </c>
      <c r="J475" s="123">
        <v>54469.35</v>
      </c>
      <c r="K475" s="58">
        <v>98</v>
      </c>
      <c r="L475" s="119" t="s">
        <v>11479</v>
      </c>
      <c r="M475" s="38" t="s">
        <v>15050</v>
      </c>
    </row>
    <row r="476" spans="1:13" outlineLevel="1" x14ac:dyDescent="0.25">
      <c r="A476" s="47" t="s">
        <v>8601</v>
      </c>
      <c r="B476" s="150">
        <v>461</v>
      </c>
      <c r="C476" s="36" t="s">
        <v>8600</v>
      </c>
      <c r="D476" s="35" t="s">
        <v>8601</v>
      </c>
      <c r="E476" s="36" t="s">
        <v>11490</v>
      </c>
      <c r="F476" s="35" t="s">
        <v>15886</v>
      </c>
      <c r="G476" s="122">
        <v>5543.1</v>
      </c>
      <c r="H476" s="122">
        <v>100668.32</v>
      </c>
      <c r="I476" s="117">
        <f t="shared" si="23"/>
        <v>18.8690660460753</v>
      </c>
      <c r="J476" s="123">
        <v>104593.12</v>
      </c>
      <c r="K476" s="58"/>
      <c r="L476" s="119" t="s">
        <v>11479</v>
      </c>
      <c r="M476" s="38" t="s">
        <v>15050</v>
      </c>
    </row>
    <row r="477" spans="1:13" outlineLevel="1" x14ac:dyDescent="0.25">
      <c r="A477" s="47" t="s">
        <v>8603</v>
      </c>
      <c r="B477" s="150">
        <v>462</v>
      </c>
      <c r="C477" s="36" t="s">
        <v>8602</v>
      </c>
      <c r="D477" s="35" t="s">
        <v>8603</v>
      </c>
      <c r="E477" s="36" t="s">
        <v>11490</v>
      </c>
      <c r="F477" s="35" t="s">
        <v>15886</v>
      </c>
      <c r="G477" s="122">
        <v>2626</v>
      </c>
      <c r="H477" s="122">
        <v>116461.05</v>
      </c>
      <c r="I477" s="117">
        <f t="shared" si="23"/>
        <v>46.078282559025133</v>
      </c>
      <c r="J477" s="123">
        <v>121001.57</v>
      </c>
      <c r="K477" s="58"/>
      <c r="L477" s="119" t="s">
        <v>11479</v>
      </c>
      <c r="M477" s="38" t="s">
        <v>15050</v>
      </c>
    </row>
    <row r="478" spans="1:13" ht="13.5" x14ac:dyDescent="0.25">
      <c r="A478" s="48"/>
      <c r="B478" s="37"/>
      <c r="C478" s="112" t="s">
        <v>11873</v>
      </c>
      <c r="D478" s="50"/>
      <c r="E478" s="40"/>
      <c r="F478" s="35"/>
      <c r="G478" s="114">
        <f>SUM(G479:G713)</f>
        <v>6619.6780000000008</v>
      </c>
      <c r="H478" s="114">
        <f t="shared" ref="H478:J478" si="24">SUM(H479:H713)</f>
        <v>1760009.5100000005</v>
      </c>
      <c r="I478" s="114"/>
      <c r="J478" s="114">
        <f t="shared" si="24"/>
        <v>1828627.8200000012</v>
      </c>
      <c r="K478" s="58"/>
      <c r="L478" s="116"/>
      <c r="M478" s="42" t="s">
        <v>15050</v>
      </c>
    </row>
    <row r="479" spans="1:13" outlineLevel="1" x14ac:dyDescent="0.25">
      <c r="A479" s="47" t="s">
        <v>7383</v>
      </c>
      <c r="B479" s="150">
        <v>463</v>
      </c>
      <c r="C479" s="36" t="s">
        <v>7382</v>
      </c>
      <c r="D479" s="35" t="s">
        <v>7383</v>
      </c>
      <c r="E479" s="36" t="s">
        <v>11490</v>
      </c>
      <c r="F479" s="35" t="s">
        <v>15879</v>
      </c>
      <c r="G479" s="117">
        <v>50.5</v>
      </c>
      <c r="H479" s="117">
        <v>16476.7</v>
      </c>
      <c r="I479" s="117">
        <f t="shared" ref="I479:I542" si="25">J479/G479</f>
        <v>338.99168316831685</v>
      </c>
      <c r="J479" s="118">
        <v>17119.080000000002</v>
      </c>
      <c r="K479" s="58">
        <v>99</v>
      </c>
      <c r="L479" s="119" t="s">
        <v>11479</v>
      </c>
      <c r="M479" s="38" t="s">
        <v>15050</v>
      </c>
    </row>
    <row r="480" spans="1:13" outlineLevel="1" x14ac:dyDescent="0.25">
      <c r="A480" s="47" t="s">
        <v>7484</v>
      </c>
      <c r="B480" s="150">
        <v>464</v>
      </c>
      <c r="C480" s="36" t="s">
        <v>7483</v>
      </c>
      <c r="D480" s="35" t="s">
        <v>7484</v>
      </c>
      <c r="E480" s="36" t="s">
        <v>11490</v>
      </c>
      <c r="F480" s="35" t="s">
        <v>15886</v>
      </c>
      <c r="G480" s="117">
        <v>0.75</v>
      </c>
      <c r="H480" s="117">
        <v>120.76</v>
      </c>
      <c r="I480" s="117">
        <f t="shared" si="25"/>
        <v>167.29333333333332</v>
      </c>
      <c r="J480" s="118">
        <v>125.47</v>
      </c>
      <c r="K480" s="58">
        <v>99</v>
      </c>
      <c r="L480" s="119" t="s">
        <v>11479</v>
      </c>
      <c r="M480" s="38" t="s">
        <v>15050</v>
      </c>
    </row>
    <row r="481" spans="1:13" outlineLevel="1" x14ac:dyDescent="0.25">
      <c r="A481" s="47" t="s">
        <v>11874</v>
      </c>
      <c r="B481" s="150">
        <v>465</v>
      </c>
      <c r="C481" s="36" t="s">
        <v>7488</v>
      </c>
      <c r="D481" s="35" t="s">
        <v>11874</v>
      </c>
      <c r="E481" s="36" t="s">
        <v>11490</v>
      </c>
      <c r="F481" s="35" t="s">
        <v>15879</v>
      </c>
      <c r="G481" s="117">
        <v>10</v>
      </c>
      <c r="H481" s="117">
        <v>957.63</v>
      </c>
      <c r="I481" s="117">
        <f t="shared" si="25"/>
        <v>99.497</v>
      </c>
      <c r="J481" s="118">
        <v>994.97</v>
      </c>
      <c r="K481" s="58">
        <v>99</v>
      </c>
      <c r="L481" s="119" t="s">
        <v>11479</v>
      </c>
      <c r="M481" s="38" t="s">
        <v>15050</v>
      </c>
    </row>
    <row r="482" spans="1:13" outlineLevel="1" x14ac:dyDescent="0.25">
      <c r="A482" s="47" t="s">
        <v>7496</v>
      </c>
      <c r="B482" s="150">
        <v>466</v>
      </c>
      <c r="C482" s="36" t="s">
        <v>7495</v>
      </c>
      <c r="D482" s="35" t="s">
        <v>7496</v>
      </c>
      <c r="E482" s="36" t="s">
        <v>11490</v>
      </c>
      <c r="F482" s="35" t="s">
        <v>15883</v>
      </c>
      <c r="G482" s="117">
        <v>7.4880000000000004</v>
      </c>
      <c r="H482" s="117">
        <v>950.98</v>
      </c>
      <c r="I482" s="117">
        <f t="shared" si="25"/>
        <v>131.95245726495725</v>
      </c>
      <c r="J482" s="118">
        <v>988.06</v>
      </c>
      <c r="K482" s="58">
        <v>99</v>
      </c>
      <c r="L482" s="119" t="s">
        <v>11479</v>
      </c>
      <c r="M482" s="38" t="s">
        <v>15050</v>
      </c>
    </row>
    <row r="483" spans="1:13" outlineLevel="1" x14ac:dyDescent="0.25">
      <c r="A483" s="47" t="s">
        <v>7498</v>
      </c>
      <c r="B483" s="150">
        <v>467</v>
      </c>
      <c r="C483" s="36" t="s">
        <v>7497</v>
      </c>
      <c r="D483" s="35" t="s">
        <v>7498</v>
      </c>
      <c r="E483" s="36" t="s">
        <v>11490</v>
      </c>
      <c r="F483" s="35" t="s">
        <v>15886</v>
      </c>
      <c r="G483" s="117">
        <v>47.6</v>
      </c>
      <c r="H483" s="117">
        <v>2601.87</v>
      </c>
      <c r="I483" s="117">
        <f t="shared" si="25"/>
        <v>56.792226890756297</v>
      </c>
      <c r="J483" s="118">
        <v>2703.31</v>
      </c>
      <c r="K483" s="58">
        <v>99</v>
      </c>
      <c r="L483" s="119" t="s">
        <v>11479</v>
      </c>
      <c r="M483" s="38" t="s">
        <v>15050</v>
      </c>
    </row>
    <row r="484" spans="1:13" outlineLevel="1" x14ac:dyDescent="0.25">
      <c r="A484" s="47" t="s">
        <v>7511</v>
      </c>
      <c r="B484" s="150">
        <v>468</v>
      </c>
      <c r="C484" s="40" t="s">
        <v>12351</v>
      </c>
      <c r="D484" s="35" t="s">
        <v>7511</v>
      </c>
      <c r="E484" s="36" t="s">
        <v>11490</v>
      </c>
      <c r="F484" s="35" t="s">
        <v>15877</v>
      </c>
      <c r="G484" s="117">
        <v>1</v>
      </c>
      <c r="H484" s="117">
        <v>3120</v>
      </c>
      <c r="I484" s="117">
        <f t="shared" si="25"/>
        <v>3241.64</v>
      </c>
      <c r="J484" s="118">
        <v>3241.64</v>
      </c>
      <c r="K484" s="58">
        <v>99</v>
      </c>
      <c r="L484" s="119" t="s">
        <v>11479</v>
      </c>
      <c r="M484" s="38" t="s">
        <v>15050</v>
      </c>
    </row>
    <row r="485" spans="1:13" ht="25.5" outlineLevel="1" x14ac:dyDescent="0.25">
      <c r="A485" s="47" t="s">
        <v>7516</v>
      </c>
      <c r="B485" s="150">
        <v>469</v>
      </c>
      <c r="C485" s="40" t="s">
        <v>12352</v>
      </c>
      <c r="D485" s="35" t="s">
        <v>7516</v>
      </c>
      <c r="E485" s="36" t="s">
        <v>11490</v>
      </c>
      <c r="F485" s="35" t="s">
        <v>15877</v>
      </c>
      <c r="G485" s="117">
        <v>5</v>
      </c>
      <c r="H485" s="117">
        <v>5105</v>
      </c>
      <c r="I485" s="117">
        <f t="shared" si="25"/>
        <v>1060.806</v>
      </c>
      <c r="J485" s="118">
        <v>5304.03</v>
      </c>
      <c r="K485" s="58">
        <v>99</v>
      </c>
      <c r="L485" s="119" t="s">
        <v>11479</v>
      </c>
      <c r="M485" s="38" t="s">
        <v>15050</v>
      </c>
    </row>
    <row r="486" spans="1:13" outlineLevel="1" x14ac:dyDescent="0.25">
      <c r="A486" s="48" t="s">
        <v>12353</v>
      </c>
      <c r="B486" s="150">
        <v>470</v>
      </c>
      <c r="C486" s="36" t="s">
        <v>7518</v>
      </c>
      <c r="D486" s="50" t="s">
        <v>12353</v>
      </c>
      <c r="E486" s="36" t="s">
        <v>11490</v>
      </c>
      <c r="F486" s="35" t="s">
        <v>15886</v>
      </c>
      <c r="G486" s="117">
        <v>84</v>
      </c>
      <c r="H486" s="117">
        <v>3780</v>
      </c>
      <c r="I486" s="117">
        <f t="shared" si="25"/>
        <v>46.754404761904759</v>
      </c>
      <c r="J486" s="118">
        <v>3927.37</v>
      </c>
      <c r="K486" s="58">
        <v>99</v>
      </c>
      <c r="L486" s="119" t="s">
        <v>11479</v>
      </c>
      <c r="M486" s="38" t="s">
        <v>15050</v>
      </c>
    </row>
    <row r="487" spans="1:13" outlineLevel="1" x14ac:dyDescent="0.25">
      <c r="A487" s="47" t="s">
        <v>10452</v>
      </c>
      <c r="B487" s="150">
        <v>471</v>
      </c>
      <c r="C487" s="36" t="s">
        <v>10451</v>
      </c>
      <c r="D487" s="35" t="s">
        <v>10452</v>
      </c>
      <c r="E487" s="36" t="s">
        <v>11484</v>
      </c>
      <c r="F487" s="35" t="s">
        <v>15886</v>
      </c>
      <c r="G487" s="117">
        <v>20</v>
      </c>
      <c r="H487" s="117">
        <v>7.4</v>
      </c>
      <c r="I487" s="117">
        <f t="shared" si="25"/>
        <v>0.38450000000000001</v>
      </c>
      <c r="J487" s="118">
        <v>7.69</v>
      </c>
      <c r="K487" s="58">
        <v>99</v>
      </c>
      <c r="L487" s="119" t="s">
        <v>11479</v>
      </c>
      <c r="M487" s="38" t="s">
        <v>15050</v>
      </c>
    </row>
    <row r="488" spans="1:13" outlineLevel="1" x14ac:dyDescent="0.25">
      <c r="A488" s="47" t="s">
        <v>10454</v>
      </c>
      <c r="B488" s="150">
        <v>472</v>
      </c>
      <c r="C488" s="36" t="s">
        <v>10453</v>
      </c>
      <c r="D488" s="35" t="s">
        <v>10454</v>
      </c>
      <c r="E488" s="36" t="s">
        <v>11484</v>
      </c>
      <c r="F488" s="35" t="s">
        <v>15886</v>
      </c>
      <c r="G488" s="117">
        <v>57</v>
      </c>
      <c r="H488" s="117">
        <v>19.95</v>
      </c>
      <c r="I488" s="117">
        <f t="shared" si="25"/>
        <v>0.36368421052631578</v>
      </c>
      <c r="J488" s="118">
        <v>20.73</v>
      </c>
      <c r="K488" s="58">
        <v>99</v>
      </c>
      <c r="L488" s="119" t="s">
        <v>11479</v>
      </c>
      <c r="M488" s="38" t="s">
        <v>15050</v>
      </c>
    </row>
    <row r="489" spans="1:13" outlineLevel="1" x14ac:dyDescent="0.25">
      <c r="A489" s="47" t="s">
        <v>7627</v>
      </c>
      <c r="B489" s="150">
        <v>473</v>
      </c>
      <c r="C489" s="36" t="s">
        <v>7626</v>
      </c>
      <c r="D489" s="35" t="s">
        <v>7627</v>
      </c>
      <c r="E489" s="36" t="s">
        <v>11490</v>
      </c>
      <c r="F489" s="35" t="s">
        <v>15883</v>
      </c>
      <c r="G489" s="117">
        <v>10</v>
      </c>
      <c r="H489" s="117">
        <v>118.64</v>
      </c>
      <c r="I489" s="117">
        <f t="shared" si="25"/>
        <v>12.327</v>
      </c>
      <c r="J489" s="118">
        <v>123.27</v>
      </c>
      <c r="K489" s="58">
        <v>99</v>
      </c>
      <c r="L489" s="119" t="s">
        <v>11479</v>
      </c>
      <c r="M489" s="38" t="s">
        <v>15050</v>
      </c>
    </row>
    <row r="490" spans="1:13" ht="25.5" outlineLevel="1" x14ac:dyDescent="0.25">
      <c r="A490" s="47" t="s">
        <v>7630</v>
      </c>
      <c r="B490" s="150">
        <v>474</v>
      </c>
      <c r="C490" s="36" t="s">
        <v>7629</v>
      </c>
      <c r="D490" s="35" t="s">
        <v>7630</v>
      </c>
      <c r="E490" s="36" t="s">
        <v>11490</v>
      </c>
      <c r="F490" s="35" t="s">
        <v>15886</v>
      </c>
      <c r="G490" s="117">
        <v>1</v>
      </c>
      <c r="H490" s="117">
        <v>262.70999999999998</v>
      </c>
      <c r="I490" s="117">
        <f t="shared" si="25"/>
        <v>272.95</v>
      </c>
      <c r="J490" s="118">
        <v>272.95</v>
      </c>
      <c r="K490" s="58">
        <v>99</v>
      </c>
      <c r="L490" s="119" t="s">
        <v>11479</v>
      </c>
      <c r="M490" s="38" t="s">
        <v>15050</v>
      </c>
    </row>
    <row r="491" spans="1:13" ht="25.5" outlineLevel="1" x14ac:dyDescent="0.25">
      <c r="A491" s="47" t="s">
        <v>7632</v>
      </c>
      <c r="B491" s="150">
        <v>475</v>
      </c>
      <c r="C491" s="36" t="s">
        <v>7631</v>
      </c>
      <c r="D491" s="35" t="s">
        <v>7632</v>
      </c>
      <c r="E491" s="36" t="s">
        <v>11490</v>
      </c>
      <c r="F491" s="35" t="s">
        <v>15886</v>
      </c>
      <c r="G491" s="117">
        <v>2.1</v>
      </c>
      <c r="H491" s="117">
        <v>480.51</v>
      </c>
      <c r="I491" s="117">
        <f t="shared" si="25"/>
        <v>237.73333333333332</v>
      </c>
      <c r="J491" s="118">
        <v>499.24</v>
      </c>
      <c r="K491" s="58">
        <v>99</v>
      </c>
      <c r="L491" s="119" t="s">
        <v>11479</v>
      </c>
      <c r="M491" s="38" t="s">
        <v>15050</v>
      </c>
    </row>
    <row r="492" spans="1:13" outlineLevel="1" x14ac:dyDescent="0.25">
      <c r="A492" s="47" t="s">
        <v>10456</v>
      </c>
      <c r="B492" s="150">
        <v>476</v>
      </c>
      <c r="C492" s="36" t="s">
        <v>10455</v>
      </c>
      <c r="D492" s="35" t="s">
        <v>10456</v>
      </c>
      <c r="E492" s="36" t="s">
        <v>11484</v>
      </c>
      <c r="F492" s="35" t="s">
        <v>15877</v>
      </c>
      <c r="G492" s="117">
        <v>2</v>
      </c>
      <c r="H492" s="117">
        <v>84</v>
      </c>
      <c r="I492" s="117">
        <f t="shared" si="25"/>
        <v>43.634999999999998</v>
      </c>
      <c r="J492" s="118">
        <v>87.27</v>
      </c>
      <c r="K492" s="58">
        <v>99</v>
      </c>
      <c r="L492" s="119" t="s">
        <v>11479</v>
      </c>
      <c r="M492" s="38" t="s">
        <v>15050</v>
      </c>
    </row>
    <row r="493" spans="1:13" ht="25.5" outlineLevel="1" x14ac:dyDescent="0.25">
      <c r="A493" s="47" t="s">
        <v>7674</v>
      </c>
      <c r="B493" s="150">
        <v>477</v>
      </c>
      <c r="C493" s="40" t="s">
        <v>12354</v>
      </c>
      <c r="D493" s="35" t="s">
        <v>7674</v>
      </c>
      <c r="E493" s="36" t="s">
        <v>11490</v>
      </c>
      <c r="F493" s="35" t="s">
        <v>15886</v>
      </c>
      <c r="G493" s="117">
        <v>5</v>
      </c>
      <c r="H493" s="117">
        <v>34495</v>
      </c>
      <c r="I493" s="117">
        <f t="shared" si="25"/>
        <v>7167.9740000000002</v>
      </c>
      <c r="J493" s="118">
        <v>35839.870000000003</v>
      </c>
      <c r="K493" s="58">
        <v>99</v>
      </c>
      <c r="L493" s="119" t="s">
        <v>11479</v>
      </c>
      <c r="M493" s="38" t="s">
        <v>15050</v>
      </c>
    </row>
    <row r="494" spans="1:13" outlineLevel="1" x14ac:dyDescent="0.25">
      <c r="A494" s="47" t="s">
        <v>7675</v>
      </c>
      <c r="B494" s="150">
        <v>478</v>
      </c>
      <c r="C494" s="40" t="s">
        <v>12355</v>
      </c>
      <c r="D494" s="35" t="s">
        <v>7675</v>
      </c>
      <c r="E494" s="36" t="s">
        <v>11490</v>
      </c>
      <c r="F494" s="35" t="s">
        <v>15886</v>
      </c>
      <c r="G494" s="117">
        <v>2.25</v>
      </c>
      <c r="H494" s="117">
        <v>3900</v>
      </c>
      <c r="I494" s="117">
        <f t="shared" si="25"/>
        <v>1800.9111111111113</v>
      </c>
      <c r="J494" s="118">
        <v>4052.05</v>
      </c>
      <c r="K494" s="58">
        <v>99</v>
      </c>
      <c r="L494" s="119" t="s">
        <v>11479</v>
      </c>
      <c r="M494" s="38" t="s">
        <v>15050</v>
      </c>
    </row>
    <row r="495" spans="1:13" ht="25.5" outlineLevel="1" x14ac:dyDescent="0.25">
      <c r="A495" s="47" t="s">
        <v>7676</v>
      </c>
      <c r="B495" s="150">
        <v>479</v>
      </c>
      <c r="C495" s="40" t="s">
        <v>12356</v>
      </c>
      <c r="D495" s="35" t="s">
        <v>7676</v>
      </c>
      <c r="E495" s="36" t="s">
        <v>11490</v>
      </c>
      <c r="F495" s="35" t="s">
        <v>15877</v>
      </c>
      <c r="G495" s="117">
        <v>2</v>
      </c>
      <c r="H495" s="117">
        <v>1939</v>
      </c>
      <c r="I495" s="117">
        <f t="shared" si="25"/>
        <v>1007.3</v>
      </c>
      <c r="J495" s="118">
        <v>2014.6</v>
      </c>
      <c r="K495" s="58">
        <v>99</v>
      </c>
      <c r="L495" s="119" t="s">
        <v>11479</v>
      </c>
      <c r="M495" s="38" t="s">
        <v>15050</v>
      </c>
    </row>
    <row r="496" spans="1:13" ht="38.25" outlineLevel="1" x14ac:dyDescent="0.25">
      <c r="A496" s="47" t="s">
        <v>7678</v>
      </c>
      <c r="B496" s="150">
        <v>480</v>
      </c>
      <c r="C496" s="36" t="s">
        <v>7677</v>
      </c>
      <c r="D496" s="35" t="s">
        <v>7678</v>
      </c>
      <c r="E496" s="36" t="s">
        <v>11490</v>
      </c>
      <c r="F496" s="35" t="s">
        <v>15877</v>
      </c>
      <c r="G496" s="117">
        <v>3</v>
      </c>
      <c r="H496" s="117">
        <v>1485</v>
      </c>
      <c r="I496" s="117">
        <f t="shared" si="25"/>
        <v>514.30000000000007</v>
      </c>
      <c r="J496" s="118">
        <v>1542.9</v>
      </c>
      <c r="K496" s="58">
        <v>99</v>
      </c>
      <c r="L496" s="119" t="s">
        <v>11479</v>
      </c>
      <c r="M496" s="38" t="s">
        <v>15050</v>
      </c>
    </row>
    <row r="497" spans="1:13" ht="25.5" outlineLevel="1" x14ac:dyDescent="0.25">
      <c r="A497" s="47" t="s">
        <v>11875</v>
      </c>
      <c r="B497" s="150">
        <v>481</v>
      </c>
      <c r="C497" s="36" t="s">
        <v>7679</v>
      </c>
      <c r="D497" s="35" t="s">
        <v>11875</v>
      </c>
      <c r="E497" s="36" t="s">
        <v>11490</v>
      </c>
      <c r="F497" s="35" t="s">
        <v>15877</v>
      </c>
      <c r="G497" s="117">
        <v>1</v>
      </c>
      <c r="H497" s="117">
        <v>302.54000000000002</v>
      </c>
      <c r="I497" s="117">
        <f t="shared" si="25"/>
        <v>314.33999999999997</v>
      </c>
      <c r="J497" s="118">
        <v>314.33999999999997</v>
      </c>
      <c r="K497" s="58">
        <v>99</v>
      </c>
      <c r="L497" s="119" t="s">
        <v>11479</v>
      </c>
      <c r="M497" s="38" t="s">
        <v>15050</v>
      </c>
    </row>
    <row r="498" spans="1:13" ht="25.5" outlineLevel="1" x14ac:dyDescent="0.25">
      <c r="A498" s="47" t="s">
        <v>7681</v>
      </c>
      <c r="B498" s="150">
        <v>482</v>
      </c>
      <c r="C498" s="36" t="s">
        <v>7680</v>
      </c>
      <c r="D498" s="35" t="s">
        <v>7681</v>
      </c>
      <c r="E498" s="36" t="s">
        <v>11490</v>
      </c>
      <c r="F498" s="35" t="s">
        <v>15877</v>
      </c>
      <c r="G498" s="117">
        <v>3</v>
      </c>
      <c r="H498" s="117">
        <v>855.14</v>
      </c>
      <c r="I498" s="117">
        <f t="shared" si="25"/>
        <v>296.16000000000003</v>
      </c>
      <c r="J498" s="118">
        <v>888.48</v>
      </c>
      <c r="K498" s="58">
        <v>99</v>
      </c>
      <c r="L498" s="119" t="s">
        <v>11479</v>
      </c>
      <c r="M498" s="38" t="s">
        <v>15050</v>
      </c>
    </row>
    <row r="499" spans="1:13" ht="38.25" outlineLevel="1" x14ac:dyDescent="0.25">
      <c r="A499" s="48" t="s">
        <v>12357</v>
      </c>
      <c r="B499" s="150">
        <v>483</v>
      </c>
      <c r="C499" s="36" t="s">
        <v>7682</v>
      </c>
      <c r="D499" s="50" t="s">
        <v>12357</v>
      </c>
      <c r="E499" s="36" t="s">
        <v>11490</v>
      </c>
      <c r="F499" s="35" t="s">
        <v>15877</v>
      </c>
      <c r="G499" s="117">
        <v>4</v>
      </c>
      <c r="H499" s="117">
        <v>600</v>
      </c>
      <c r="I499" s="117">
        <f t="shared" si="25"/>
        <v>155.8475</v>
      </c>
      <c r="J499" s="118">
        <v>623.39</v>
      </c>
      <c r="K499" s="58">
        <v>99</v>
      </c>
      <c r="L499" s="119" t="s">
        <v>11479</v>
      </c>
      <c r="M499" s="38" t="s">
        <v>15050</v>
      </c>
    </row>
    <row r="500" spans="1:13" outlineLevel="1" x14ac:dyDescent="0.25">
      <c r="A500" s="47" t="s">
        <v>7683</v>
      </c>
      <c r="B500" s="150">
        <v>484</v>
      </c>
      <c r="C500" s="40" t="s">
        <v>12358</v>
      </c>
      <c r="D500" s="35" t="s">
        <v>7683</v>
      </c>
      <c r="E500" s="36" t="s">
        <v>11490</v>
      </c>
      <c r="F500" s="35" t="s">
        <v>15886</v>
      </c>
      <c r="G500" s="117">
        <v>7</v>
      </c>
      <c r="H500" s="117">
        <v>7118.64</v>
      </c>
      <c r="I500" s="117">
        <f t="shared" si="25"/>
        <v>1056.5971428571429</v>
      </c>
      <c r="J500" s="118">
        <v>7396.18</v>
      </c>
      <c r="K500" s="58">
        <v>99</v>
      </c>
      <c r="L500" s="119" t="s">
        <v>11479</v>
      </c>
      <c r="M500" s="38" t="s">
        <v>15050</v>
      </c>
    </row>
    <row r="501" spans="1:13" outlineLevel="1" x14ac:dyDescent="0.25">
      <c r="A501" s="47" t="s">
        <v>10461</v>
      </c>
      <c r="B501" s="150">
        <v>485</v>
      </c>
      <c r="C501" s="36" t="s">
        <v>10460</v>
      </c>
      <c r="D501" s="35" t="s">
        <v>10461</v>
      </c>
      <c r="E501" s="36" t="s">
        <v>11484</v>
      </c>
      <c r="F501" s="35" t="s">
        <v>15886</v>
      </c>
      <c r="G501" s="117">
        <v>26.8</v>
      </c>
      <c r="H501" s="117">
        <v>5253.17</v>
      </c>
      <c r="I501" s="117">
        <f t="shared" si="25"/>
        <v>203.6559701492537</v>
      </c>
      <c r="J501" s="118">
        <v>5457.98</v>
      </c>
      <c r="K501" s="58">
        <v>99</v>
      </c>
      <c r="L501" s="119" t="s">
        <v>11479</v>
      </c>
      <c r="M501" s="38" t="s">
        <v>15050</v>
      </c>
    </row>
    <row r="502" spans="1:13" outlineLevel="1" x14ac:dyDescent="0.25">
      <c r="A502" s="47" t="s">
        <v>7713</v>
      </c>
      <c r="B502" s="150">
        <v>486</v>
      </c>
      <c r="C502" s="40" t="s">
        <v>12359</v>
      </c>
      <c r="D502" s="35" t="s">
        <v>7713</v>
      </c>
      <c r="E502" s="36" t="s">
        <v>11490</v>
      </c>
      <c r="F502" s="35" t="s">
        <v>15886</v>
      </c>
      <c r="G502" s="117">
        <v>14</v>
      </c>
      <c r="H502" s="117">
        <v>17476.27</v>
      </c>
      <c r="I502" s="117">
        <f t="shared" si="25"/>
        <v>1296.9735714285714</v>
      </c>
      <c r="J502" s="118">
        <v>18157.63</v>
      </c>
      <c r="K502" s="58">
        <v>100</v>
      </c>
      <c r="L502" s="119" t="s">
        <v>11479</v>
      </c>
      <c r="M502" s="38" t="s">
        <v>15050</v>
      </c>
    </row>
    <row r="503" spans="1:13" outlineLevel="1" x14ac:dyDescent="0.25">
      <c r="A503" s="47" t="s">
        <v>7714</v>
      </c>
      <c r="B503" s="150">
        <v>487</v>
      </c>
      <c r="C503" s="40" t="s">
        <v>12360</v>
      </c>
      <c r="D503" s="35" t="s">
        <v>7714</v>
      </c>
      <c r="E503" s="36" t="s">
        <v>11490</v>
      </c>
      <c r="F503" s="35" t="s">
        <v>15886</v>
      </c>
      <c r="G503" s="117">
        <v>0.55000000000000004</v>
      </c>
      <c r="H503" s="117">
        <v>825</v>
      </c>
      <c r="I503" s="117">
        <f t="shared" si="25"/>
        <v>1558.4727272727271</v>
      </c>
      <c r="J503" s="118">
        <v>857.16</v>
      </c>
      <c r="K503" s="58">
        <v>100</v>
      </c>
      <c r="L503" s="119" t="s">
        <v>11479</v>
      </c>
      <c r="M503" s="38" t="s">
        <v>15050</v>
      </c>
    </row>
    <row r="504" spans="1:13" ht="25.5" outlineLevel="1" x14ac:dyDescent="0.25">
      <c r="A504" s="47" t="s">
        <v>7719</v>
      </c>
      <c r="B504" s="150">
        <v>488</v>
      </c>
      <c r="C504" s="36" t="s">
        <v>7718</v>
      </c>
      <c r="D504" s="35" t="s">
        <v>7719</v>
      </c>
      <c r="E504" s="36" t="s">
        <v>11490</v>
      </c>
      <c r="F504" s="35" t="s">
        <v>15879</v>
      </c>
      <c r="G504" s="117">
        <v>299.79000000000002</v>
      </c>
      <c r="H504" s="117">
        <v>330.28</v>
      </c>
      <c r="I504" s="117">
        <f t="shared" si="25"/>
        <v>1.1446679342206212</v>
      </c>
      <c r="J504" s="118">
        <v>343.16</v>
      </c>
      <c r="K504" s="58">
        <v>100</v>
      </c>
      <c r="L504" s="119" t="s">
        <v>11479</v>
      </c>
      <c r="M504" s="38" t="s">
        <v>15050</v>
      </c>
    </row>
    <row r="505" spans="1:13" ht="25.5" outlineLevel="1" x14ac:dyDescent="0.25">
      <c r="A505" s="47" t="s">
        <v>7721</v>
      </c>
      <c r="B505" s="150">
        <v>489</v>
      </c>
      <c r="C505" s="36" t="s">
        <v>7720</v>
      </c>
      <c r="D505" s="35" t="s">
        <v>7721</v>
      </c>
      <c r="E505" s="36" t="s">
        <v>11490</v>
      </c>
      <c r="F505" s="35" t="s">
        <v>15877</v>
      </c>
      <c r="G505" s="117">
        <v>140</v>
      </c>
      <c r="H505" s="117">
        <v>118.64</v>
      </c>
      <c r="I505" s="117">
        <f t="shared" si="25"/>
        <v>0.88049999999999995</v>
      </c>
      <c r="J505" s="118">
        <v>123.27</v>
      </c>
      <c r="K505" s="58">
        <v>100</v>
      </c>
      <c r="L505" s="119" t="s">
        <v>11479</v>
      </c>
      <c r="M505" s="38" t="s">
        <v>15050</v>
      </c>
    </row>
    <row r="506" spans="1:13" ht="25.5" outlineLevel="1" x14ac:dyDescent="0.25">
      <c r="A506" s="47" t="s">
        <v>7723</v>
      </c>
      <c r="B506" s="150">
        <v>490</v>
      </c>
      <c r="C506" s="36" t="s">
        <v>7722</v>
      </c>
      <c r="D506" s="35" t="s">
        <v>7723</v>
      </c>
      <c r="E506" s="36" t="s">
        <v>11490</v>
      </c>
      <c r="F506" s="35" t="s">
        <v>15879</v>
      </c>
      <c r="G506" s="117">
        <v>80</v>
      </c>
      <c r="H506" s="117">
        <v>67.8</v>
      </c>
      <c r="I506" s="117">
        <f t="shared" si="25"/>
        <v>0.88049999999999995</v>
      </c>
      <c r="J506" s="118">
        <v>70.44</v>
      </c>
      <c r="K506" s="58">
        <v>100</v>
      </c>
      <c r="L506" s="119" t="s">
        <v>11479</v>
      </c>
      <c r="M506" s="38" t="s">
        <v>15050</v>
      </c>
    </row>
    <row r="507" spans="1:13" ht="25.5" outlineLevel="1" x14ac:dyDescent="0.25">
      <c r="A507" s="47" t="s">
        <v>7725</v>
      </c>
      <c r="B507" s="150">
        <v>491</v>
      </c>
      <c r="C507" s="36" t="s">
        <v>7724</v>
      </c>
      <c r="D507" s="35" t="s">
        <v>7725</v>
      </c>
      <c r="E507" s="36" t="s">
        <v>11490</v>
      </c>
      <c r="F507" s="35" t="s">
        <v>15877</v>
      </c>
      <c r="G507" s="117">
        <v>1</v>
      </c>
      <c r="H507" s="117">
        <v>6557</v>
      </c>
      <c r="I507" s="117">
        <f t="shared" si="25"/>
        <v>6812.64</v>
      </c>
      <c r="J507" s="118">
        <v>6812.64</v>
      </c>
      <c r="K507" s="58">
        <v>100</v>
      </c>
      <c r="L507" s="119" t="s">
        <v>11479</v>
      </c>
      <c r="M507" s="38" t="s">
        <v>15050</v>
      </c>
    </row>
    <row r="508" spans="1:13" outlineLevel="1" x14ac:dyDescent="0.25">
      <c r="A508" s="47" t="s">
        <v>7727</v>
      </c>
      <c r="B508" s="150">
        <v>492</v>
      </c>
      <c r="C508" s="36" t="s">
        <v>7726</v>
      </c>
      <c r="D508" s="35" t="s">
        <v>7727</v>
      </c>
      <c r="E508" s="36" t="s">
        <v>11490</v>
      </c>
      <c r="F508" s="35" t="s">
        <v>15886</v>
      </c>
      <c r="G508" s="117">
        <v>0.4</v>
      </c>
      <c r="H508" s="117">
        <v>110.17</v>
      </c>
      <c r="I508" s="117">
        <f t="shared" si="25"/>
        <v>286.17499999999995</v>
      </c>
      <c r="J508" s="118">
        <v>114.47</v>
      </c>
      <c r="K508" s="58">
        <v>100</v>
      </c>
      <c r="L508" s="119" t="s">
        <v>11479</v>
      </c>
      <c r="M508" s="38" t="s">
        <v>15050</v>
      </c>
    </row>
    <row r="509" spans="1:13" ht="25.5" outlineLevel="1" x14ac:dyDescent="0.25">
      <c r="A509" s="47" t="s">
        <v>7729</v>
      </c>
      <c r="B509" s="150">
        <v>493</v>
      </c>
      <c r="C509" s="36" t="s">
        <v>7728</v>
      </c>
      <c r="D509" s="35" t="s">
        <v>7729</v>
      </c>
      <c r="E509" s="36" t="s">
        <v>11490</v>
      </c>
      <c r="F509" s="35" t="s">
        <v>15877</v>
      </c>
      <c r="G509" s="117">
        <v>20</v>
      </c>
      <c r="H509" s="117">
        <v>12203.4</v>
      </c>
      <c r="I509" s="117">
        <f t="shared" si="25"/>
        <v>633.95900000000006</v>
      </c>
      <c r="J509" s="118">
        <v>12679.18</v>
      </c>
      <c r="K509" s="58">
        <v>100</v>
      </c>
      <c r="L509" s="119" t="s">
        <v>11479</v>
      </c>
      <c r="M509" s="38" t="s">
        <v>15050</v>
      </c>
    </row>
    <row r="510" spans="1:13" ht="25.5" outlineLevel="1" x14ac:dyDescent="0.25">
      <c r="A510" s="47" t="s">
        <v>7735</v>
      </c>
      <c r="B510" s="150">
        <v>494</v>
      </c>
      <c r="C510" s="40" t="s">
        <v>12361</v>
      </c>
      <c r="D510" s="35" t="s">
        <v>7735</v>
      </c>
      <c r="E510" s="36" t="s">
        <v>11490</v>
      </c>
      <c r="F510" s="35" t="s">
        <v>15877</v>
      </c>
      <c r="G510" s="117">
        <v>10</v>
      </c>
      <c r="H510" s="117">
        <v>908</v>
      </c>
      <c r="I510" s="117">
        <f t="shared" si="25"/>
        <v>94.34</v>
      </c>
      <c r="J510" s="118">
        <v>943.4</v>
      </c>
      <c r="K510" s="58">
        <v>100</v>
      </c>
      <c r="L510" s="119" t="s">
        <v>11479</v>
      </c>
      <c r="M510" s="38" t="s">
        <v>15050</v>
      </c>
    </row>
    <row r="511" spans="1:13" ht="25.5" outlineLevel="1" x14ac:dyDescent="0.25">
      <c r="A511" s="47" t="s">
        <v>7737</v>
      </c>
      <c r="B511" s="150">
        <v>495</v>
      </c>
      <c r="C511" s="36" t="s">
        <v>7736</v>
      </c>
      <c r="D511" s="35" t="s">
        <v>7737</v>
      </c>
      <c r="E511" s="36" t="s">
        <v>11490</v>
      </c>
      <c r="F511" s="35" t="s">
        <v>15877</v>
      </c>
      <c r="G511" s="117">
        <v>100</v>
      </c>
      <c r="H511" s="117">
        <v>415.84</v>
      </c>
      <c r="I511" s="117">
        <f t="shared" si="25"/>
        <v>4.3205</v>
      </c>
      <c r="J511" s="118">
        <v>432.05</v>
      </c>
      <c r="K511" s="58">
        <v>100</v>
      </c>
      <c r="L511" s="119" t="s">
        <v>11479</v>
      </c>
      <c r="M511" s="38" t="s">
        <v>15050</v>
      </c>
    </row>
    <row r="512" spans="1:13" ht="25.5" outlineLevel="1" x14ac:dyDescent="0.25">
      <c r="A512" s="47" t="s">
        <v>7739</v>
      </c>
      <c r="B512" s="150">
        <v>496</v>
      </c>
      <c r="C512" s="36" t="s">
        <v>7738</v>
      </c>
      <c r="D512" s="35" t="s">
        <v>7739</v>
      </c>
      <c r="E512" s="36" t="s">
        <v>11490</v>
      </c>
      <c r="F512" s="35" t="s">
        <v>15877</v>
      </c>
      <c r="G512" s="117">
        <v>100</v>
      </c>
      <c r="H512" s="117">
        <v>429.64</v>
      </c>
      <c r="I512" s="117">
        <f t="shared" si="25"/>
        <v>4.4638999999999998</v>
      </c>
      <c r="J512" s="118">
        <v>446.39</v>
      </c>
      <c r="K512" s="58">
        <v>100</v>
      </c>
      <c r="L512" s="119" t="s">
        <v>11479</v>
      </c>
      <c r="M512" s="38" t="s">
        <v>15050</v>
      </c>
    </row>
    <row r="513" spans="1:13" ht="25.5" outlineLevel="1" x14ac:dyDescent="0.25">
      <c r="A513" s="47" t="s">
        <v>7741</v>
      </c>
      <c r="B513" s="150">
        <v>497</v>
      </c>
      <c r="C513" s="36" t="s">
        <v>7740</v>
      </c>
      <c r="D513" s="35" t="s">
        <v>7741</v>
      </c>
      <c r="E513" s="36" t="s">
        <v>11490</v>
      </c>
      <c r="F513" s="35" t="s">
        <v>15877</v>
      </c>
      <c r="G513" s="117">
        <v>100</v>
      </c>
      <c r="H513" s="117">
        <v>419.52</v>
      </c>
      <c r="I513" s="117">
        <f t="shared" si="25"/>
        <v>4.3587999999999996</v>
      </c>
      <c r="J513" s="118">
        <v>435.88</v>
      </c>
      <c r="K513" s="58">
        <v>100</v>
      </c>
      <c r="L513" s="119" t="s">
        <v>11479</v>
      </c>
      <c r="M513" s="38" t="s">
        <v>15050</v>
      </c>
    </row>
    <row r="514" spans="1:13" ht="25.5" outlineLevel="1" x14ac:dyDescent="0.25">
      <c r="A514" s="47" t="s">
        <v>7743</v>
      </c>
      <c r="B514" s="150">
        <v>498</v>
      </c>
      <c r="C514" s="36" t="s">
        <v>7742</v>
      </c>
      <c r="D514" s="35" t="s">
        <v>7743</v>
      </c>
      <c r="E514" s="36" t="s">
        <v>11490</v>
      </c>
      <c r="F514" s="35" t="s">
        <v>15877</v>
      </c>
      <c r="G514" s="117">
        <v>100</v>
      </c>
      <c r="H514" s="117">
        <v>521.64</v>
      </c>
      <c r="I514" s="117">
        <f t="shared" si="25"/>
        <v>5.4198000000000004</v>
      </c>
      <c r="J514" s="118">
        <v>541.98</v>
      </c>
      <c r="K514" s="58">
        <v>100</v>
      </c>
      <c r="L514" s="119" t="s">
        <v>11479</v>
      </c>
      <c r="M514" s="38" t="s">
        <v>15050</v>
      </c>
    </row>
    <row r="515" spans="1:13" ht="25.5" outlineLevel="1" x14ac:dyDescent="0.25">
      <c r="A515" s="47" t="s">
        <v>7745</v>
      </c>
      <c r="B515" s="150">
        <v>499</v>
      </c>
      <c r="C515" s="36" t="s">
        <v>7744</v>
      </c>
      <c r="D515" s="35" t="s">
        <v>7745</v>
      </c>
      <c r="E515" s="36" t="s">
        <v>11490</v>
      </c>
      <c r="F515" s="35" t="s">
        <v>15877</v>
      </c>
      <c r="G515" s="117">
        <v>20</v>
      </c>
      <c r="H515" s="117">
        <v>194.07</v>
      </c>
      <c r="I515" s="117">
        <f t="shared" si="25"/>
        <v>10.081999999999999</v>
      </c>
      <c r="J515" s="118">
        <v>201.64</v>
      </c>
      <c r="K515" s="58">
        <v>100</v>
      </c>
      <c r="L515" s="119" t="s">
        <v>11479</v>
      </c>
      <c r="M515" s="38" t="s">
        <v>15050</v>
      </c>
    </row>
    <row r="516" spans="1:13" outlineLevel="1" x14ac:dyDescent="0.25">
      <c r="A516" s="47" t="s">
        <v>7746</v>
      </c>
      <c r="B516" s="150">
        <v>500</v>
      </c>
      <c r="C516" s="40" t="s">
        <v>12362</v>
      </c>
      <c r="D516" s="35" t="s">
        <v>7746</v>
      </c>
      <c r="E516" s="36" t="s">
        <v>11490</v>
      </c>
      <c r="F516" s="35" t="s">
        <v>15886</v>
      </c>
      <c r="G516" s="117">
        <v>22.05</v>
      </c>
      <c r="H516" s="117">
        <v>4452.03</v>
      </c>
      <c r="I516" s="117">
        <f t="shared" si="25"/>
        <v>209.7777777777778</v>
      </c>
      <c r="J516" s="118">
        <v>4625.6000000000004</v>
      </c>
      <c r="K516" s="58">
        <v>100</v>
      </c>
      <c r="L516" s="119" t="s">
        <v>11479</v>
      </c>
      <c r="M516" s="38" t="s">
        <v>15050</v>
      </c>
    </row>
    <row r="517" spans="1:13" outlineLevel="1" x14ac:dyDescent="0.25">
      <c r="A517" s="47" t="s">
        <v>11876</v>
      </c>
      <c r="B517" s="150">
        <v>501</v>
      </c>
      <c r="C517" s="36" t="s">
        <v>7751</v>
      </c>
      <c r="D517" s="35" t="s">
        <v>11876</v>
      </c>
      <c r="E517" s="36" t="s">
        <v>11490</v>
      </c>
      <c r="F517" s="35" t="s">
        <v>15886</v>
      </c>
      <c r="G517" s="117">
        <v>1.635</v>
      </c>
      <c r="H517" s="117">
        <v>315.92</v>
      </c>
      <c r="I517" s="117">
        <f t="shared" si="25"/>
        <v>200.75840978593271</v>
      </c>
      <c r="J517" s="118">
        <v>328.24</v>
      </c>
      <c r="K517" s="58">
        <v>100</v>
      </c>
      <c r="L517" s="119" t="s">
        <v>11479</v>
      </c>
      <c r="M517" s="38" t="s">
        <v>15050</v>
      </c>
    </row>
    <row r="518" spans="1:13" outlineLevel="1" x14ac:dyDescent="0.25">
      <c r="A518" s="48">
        <v>579</v>
      </c>
      <c r="B518" s="150">
        <v>502</v>
      </c>
      <c r="C518" s="36" t="s">
        <v>7752</v>
      </c>
      <c r="D518" s="33">
        <v>579</v>
      </c>
      <c r="E518" s="36" t="s">
        <v>11490</v>
      </c>
      <c r="F518" s="35" t="s">
        <v>15877</v>
      </c>
      <c r="G518" s="117">
        <v>1</v>
      </c>
      <c r="H518" s="117">
        <v>543</v>
      </c>
      <c r="I518" s="117">
        <f t="shared" si="25"/>
        <v>564.16999999999996</v>
      </c>
      <c r="J518" s="118">
        <v>564.16999999999996</v>
      </c>
      <c r="K518" s="58">
        <v>100</v>
      </c>
      <c r="L518" s="119" t="s">
        <v>11479</v>
      </c>
      <c r="M518" s="38" t="s">
        <v>15050</v>
      </c>
    </row>
    <row r="519" spans="1:13" outlineLevel="1" x14ac:dyDescent="0.25">
      <c r="A519" s="47" t="s">
        <v>7757</v>
      </c>
      <c r="B519" s="150">
        <v>503</v>
      </c>
      <c r="C519" s="36" t="s">
        <v>7756</v>
      </c>
      <c r="D519" s="35" t="s">
        <v>7757</v>
      </c>
      <c r="E519" s="36" t="s">
        <v>11490</v>
      </c>
      <c r="F519" s="35" t="s">
        <v>15886</v>
      </c>
      <c r="G519" s="117">
        <v>97.66</v>
      </c>
      <c r="H519" s="117">
        <v>1894.59</v>
      </c>
      <c r="I519" s="117">
        <f t="shared" si="25"/>
        <v>20.156256399754252</v>
      </c>
      <c r="J519" s="118">
        <v>1968.46</v>
      </c>
      <c r="K519" s="58">
        <v>100</v>
      </c>
      <c r="L519" s="119" t="s">
        <v>11479</v>
      </c>
      <c r="M519" s="38" t="s">
        <v>15050</v>
      </c>
    </row>
    <row r="520" spans="1:13" outlineLevel="1" x14ac:dyDescent="0.25">
      <c r="A520" s="47" t="s">
        <v>7759</v>
      </c>
      <c r="B520" s="150">
        <v>504</v>
      </c>
      <c r="C520" s="36" t="s">
        <v>7758</v>
      </c>
      <c r="D520" s="35" t="s">
        <v>7759</v>
      </c>
      <c r="E520" s="36" t="s">
        <v>11490</v>
      </c>
      <c r="F520" s="35" t="s">
        <v>15886</v>
      </c>
      <c r="G520" s="117">
        <v>145</v>
      </c>
      <c r="H520" s="117">
        <v>2186.67</v>
      </c>
      <c r="I520" s="117">
        <f t="shared" si="25"/>
        <v>15.668413793103449</v>
      </c>
      <c r="J520" s="118">
        <v>2271.92</v>
      </c>
      <c r="K520" s="58">
        <v>100</v>
      </c>
      <c r="L520" s="119" t="s">
        <v>11479</v>
      </c>
      <c r="M520" s="38" t="s">
        <v>15050</v>
      </c>
    </row>
    <row r="521" spans="1:13" outlineLevel="1" x14ac:dyDescent="0.25">
      <c r="A521" s="47" t="s">
        <v>7771</v>
      </c>
      <c r="B521" s="150">
        <v>505</v>
      </c>
      <c r="C521" s="36" t="s">
        <v>7770</v>
      </c>
      <c r="D521" s="35" t="s">
        <v>7771</v>
      </c>
      <c r="E521" s="36" t="s">
        <v>11490</v>
      </c>
      <c r="F521" s="35" t="s">
        <v>15886</v>
      </c>
      <c r="G521" s="117">
        <v>9</v>
      </c>
      <c r="H521" s="117">
        <v>1237</v>
      </c>
      <c r="I521" s="117">
        <f t="shared" si="25"/>
        <v>142.80333333333334</v>
      </c>
      <c r="J521" s="118">
        <v>1285.23</v>
      </c>
      <c r="K521" s="58">
        <v>100</v>
      </c>
      <c r="L521" s="119" t="s">
        <v>11479</v>
      </c>
      <c r="M521" s="38" t="s">
        <v>15050</v>
      </c>
    </row>
    <row r="522" spans="1:13" outlineLevel="1" x14ac:dyDescent="0.25">
      <c r="A522" s="47" t="s">
        <v>11877</v>
      </c>
      <c r="B522" s="150">
        <v>506</v>
      </c>
      <c r="C522" s="36" t="s">
        <v>7772</v>
      </c>
      <c r="D522" s="35" t="s">
        <v>11877</v>
      </c>
      <c r="E522" s="36" t="s">
        <v>11490</v>
      </c>
      <c r="F522" s="35" t="s">
        <v>15883</v>
      </c>
      <c r="G522" s="117">
        <v>3.5000000000000003E-2</v>
      </c>
      <c r="H522" s="117">
        <v>29.66</v>
      </c>
      <c r="I522" s="117">
        <f t="shared" si="25"/>
        <v>880.57142857142844</v>
      </c>
      <c r="J522" s="118">
        <v>30.82</v>
      </c>
      <c r="K522" s="58">
        <v>100</v>
      </c>
      <c r="L522" s="119" t="s">
        <v>11479</v>
      </c>
      <c r="M522" s="38" t="s">
        <v>15050</v>
      </c>
    </row>
    <row r="523" spans="1:13" outlineLevel="1" x14ac:dyDescent="0.25">
      <c r="A523" s="47" t="s">
        <v>11878</v>
      </c>
      <c r="B523" s="150">
        <v>507</v>
      </c>
      <c r="C523" s="36" t="s">
        <v>7786</v>
      </c>
      <c r="D523" s="35" t="s">
        <v>11878</v>
      </c>
      <c r="E523" s="36" t="s">
        <v>11490</v>
      </c>
      <c r="F523" s="35" t="s">
        <v>15886</v>
      </c>
      <c r="G523" s="117">
        <v>3.78</v>
      </c>
      <c r="H523" s="117">
        <v>1899.16</v>
      </c>
      <c r="I523" s="117">
        <f t="shared" si="25"/>
        <v>522.01058201058208</v>
      </c>
      <c r="J523" s="118">
        <v>1973.2</v>
      </c>
      <c r="K523" s="58">
        <v>100</v>
      </c>
      <c r="L523" s="119" t="s">
        <v>11479</v>
      </c>
      <c r="M523" s="38" t="s">
        <v>15050</v>
      </c>
    </row>
    <row r="524" spans="1:13" outlineLevel="1" x14ac:dyDescent="0.25">
      <c r="A524" s="47" t="s">
        <v>11879</v>
      </c>
      <c r="B524" s="150">
        <v>508</v>
      </c>
      <c r="C524" s="36" t="s">
        <v>7787</v>
      </c>
      <c r="D524" s="35" t="s">
        <v>11879</v>
      </c>
      <c r="E524" s="36" t="s">
        <v>11490</v>
      </c>
      <c r="F524" s="35" t="s">
        <v>15877</v>
      </c>
      <c r="G524" s="117">
        <v>4</v>
      </c>
      <c r="H524" s="117">
        <v>423.72</v>
      </c>
      <c r="I524" s="117">
        <f t="shared" si="25"/>
        <v>110.06</v>
      </c>
      <c r="J524" s="118">
        <v>440.24</v>
      </c>
      <c r="K524" s="58">
        <v>100</v>
      </c>
      <c r="L524" s="119" t="s">
        <v>11479</v>
      </c>
      <c r="M524" s="38" t="s">
        <v>15050</v>
      </c>
    </row>
    <row r="525" spans="1:13" outlineLevel="1" x14ac:dyDescent="0.25">
      <c r="A525" s="47" t="s">
        <v>7788</v>
      </c>
      <c r="B525" s="150">
        <v>509</v>
      </c>
      <c r="C525" s="36" t="s">
        <v>11880</v>
      </c>
      <c r="D525" s="35" t="s">
        <v>7788</v>
      </c>
      <c r="E525" s="36" t="s">
        <v>11490</v>
      </c>
      <c r="F525" s="35" t="s">
        <v>15883</v>
      </c>
      <c r="G525" s="117">
        <v>2.2999999999999998</v>
      </c>
      <c r="H525" s="117">
        <v>822.98</v>
      </c>
      <c r="I525" s="117">
        <f t="shared" si="25"/>
        <v>371.76956521739135</v>
      </c>
      <c r="J525" s="118">
        <v>855.07</v>
      </c>
      <c r="K525" s="58">
        <v>100</v>
      </c>
      <c r="L525" s="119" t="s">
        <v>11479</v>
      </c>
      <c r="M525" s="38" t="s">
        <v>15050</v>
      </c>
    </row>
    <row r="526" spans="1:13" outlineLevel="1" x14ac:dyDescent="0.25">
      <c r="A526" s="47" t="s">
        <v>9169</v>
      </c>
      <c r="B526" s="150">
        <v>510</v>
      </c>
      <c r="C526" s="36" t="s">
        <v>9168</v>
      </c>
      <c r="D526" s="35" t="s">
        <v>9169</v>
      </c>
      <c r="E526" s="36" t="s">
        <v>11491</v>
      </c>
      <c r="F526" s="35" t="s">
        <v>15877</v>
      </c>
      <c r="G526" s="117">
        <v>36</v>
      </c>
      <c r="H526" s="117">
        <v>360</v>
      </c>
      <c r="I526" s="117">
        <f t="shared" si="25"/>
        <v>10.39</v>
      </c>
      <c r="J526" s="118">
        <v>374.04</v>
      </c>
      <c r="K526" s="58">
        <v>100</v>
      </c>
      <c r="L526" s="119" t="s">
        <v>11479</v>
      </c>
      <c r="M526" s="38" t="s">
        <v>15050</v>
      </c>
    </row>
    <row r="527" spans="1:13" outlineLevel="1" x14ac:dyDescent="0.25">
      <c r="A527" s="47" t="s">
        <v>9171</v>
      </c>
      <c r="B527" s="150">
        <v>511</v>
      </c>
      <c r="C527" s="36" t="s">
        <v>9170</v>
      </c>
      <c r="D527" s="35" t="s">
        <v>9171</v>
      </c>
      <c r="E527" s="36" t="s">
        <v>11491</v>
      </c>
      <c r="F527" s="35" t="s">
        <v>15877</v>
      </c>
      <c r="G527" s="117">
        <v>23</v>
      </c>
      <c r="H527" s="117">
        <v>2530</v>
      </c>
      <c r="I527" s="117">
        <f t="shared" si="25"/>
        <v>114.28869565217391</v>
      </c>
      <c r="J527" s="118">
        <v>2628.64</v>
      </c>
      <c r="K527" s="58">
        <v>100</v>
      </c>
      <c r="L527" s="119" t="s">
        <v>11479</v>
      </c>
      <c r="M527" s="38" t="s">
        <v>15050</v>
      </c>
    </row>
    <row r="528" spans="1:13" outlineLevel="1" x14ac:dyDescent="0.25">
      <c r="A528" s="47" t="s">
        <v>9173</v>
      </c>
      <c r="B528" s="150">
        <v>512</v>
      </c>
      <c r="C528" s="36" t="s">
        <v>9172</v>
      </c>
      <c r="D528" s="35" t="s">
        <v>9173</v>
      </c>
      <c r="E528" s="36" t="s">
        <v>11491</v>
      </c>
      <c r="F528" s="35" t="s">
        <v>15877</v>
      </c>
      <c r="G528" s="117">
        <v>27</v>
      </c>
      <c r="H528" s="117">
        <v>2943</v>
      </c>
      <c r="I528" s="117">
        <f t="shared" si="25"/>
        <v>113.24962962962962</v>
      </c>
      <c r="J528" s="118">
        <v>3057.74</v>
      </c>
      <c r="K528" s="58">
        <v>100</v>
      </c>
      <c r="L528" s="119" t="s">
        <v>11479</v>
      </c>
      <c r="M528" s="38" t="s">
        <v>15050</v>
      </c>
    </row>
    <row r="529" spans="1:13" outlineLevel="1" x14ac:dyDescent="0.25">
      <c r="A529" s="47" t="s">
        <v>9175</v>
      </c>
      <c r="B529" s="150">
        <v>513</v>
      </c>
      <c r="C529" s="36" t="s">
        <v>9174</v>
      </c>
      <c r="D529" s="35" t="s">
        <v>9175</v>
      </c>
      <c r="E529" s="36" t="s">
        <v>11491</v>
      </c>
      <c r="F529" s="35" t="s">
        <v>15877</v>
      </c>
      <c r="G529" s="117">
        <v>25</v>
      </c>
      <c r="H529" s="117">
        <v>2775</v>
      </c>
      <c r="I529" s="117">
        <f t="shared" si="25"/>
        <v>115.3276</v>
      </c>
      <c r="J529" s="118">
        <v>2883.19</v>
      </c>
      <c r="K529" s="58">
        <v>100</v>
      </c>
      <c r="L529" s="119" t="s">
        <v>11479</v>
      </c>
      <c r="M529" s="38" t="s">
        <v>15050</v>
      </c>
    </row>
    <row r="530" spans="1:13" outlineLevel="1" x14ac:dyDescent="0.25">
      <c r="A530" s="47" t="s">
        <v>7804</v>
      </c>
      <c r="B530" s="150">
        <v>514</v>
      </c>
      <c r="C530" s="36" t="s">
        <v>7803</v>
      </c>
      <c r="D530" s="35" t="s">
        <v>7804</v>
      </c>
      <c r="E530" s="36" t="s">
        <v>11490</v>
      </c>
      <c r="F530" s="35" t="s">
        <v>15877</v>
      </c>
      <c r="G530" s="117">
        <v>32</v>
      </c>
      <c r="H530" s="117">
        <v>64</v>
      </c>
      <c r="I530" s="117">
        <f t="shared" si="25"/>
        <v>2.078125</v>
      </c>
      <c r="J530" s="118">
        <v>66.5</v>
      </c>
      <c r="K530" s="58">
        <v>100</v>
      </c>
      <c r="L530" s="119" t="s">
        <v>11479</v>
      </c>
      <c r="M530" s="38" t="s">
        <v>15050</v>
      </c>
    </row>
    <row r="531" spans="1:13" outlineLevel="1" x14ac:dyDescent="0.25">
      <c r="A531" s="47" t="s">
        <v>7821</v>
      </c>
      <c r="B531" s="150">
        <v>515</v>
      </c>
      <c r="C531" s="36" t="s">
        <v>7820</v>
      </c>
      <c r="D531" s="35" t="s">
        <v>7821</v>
      </c>
      <c r="E531" s="40" t="s">
        <v>12341</v>
      </c>
      <c r="F531" s="35" t="s">
        <v>15877</v>
      </c>
      <c r="G531" s="117">
        <v>4</v>
      </c>
      <c r="H531" s="117">
        <v>20.34</v>
      </c>
      <c r="I531" s="117">
        <f t="shared" si="25"/>
        <v>5.2824999999999998</v>
      </c>
      <c r="J531" s="118">
        <v>21.13</v>
      </c>
      <c r="K531" s="58">
        <v>100</v>
      </c>
      <c r="L531" s="119" t="s">
        <v>11479</v>
      </c>
      <c r="M531" s="38" t="s">
        <v>15050</v>
      </c>
    </row>
    <row r="532" spans="1:13" ht="25.5" outlineLevel="1" x14ac:dyDescent="0.25">
      <c r="A532" s="47" t="s">
        <v>7832</v>
      </c>
      <c r="B532" s="150">
        <v>516</v>
      </c>
      <c r="C532" s="36" t="s">
        <v>7831</v>
      </c>
      <c r="D532" s="35" t="s">
        <v>7832</v>
      </c>
      <c r="E532" s="36" t="s">
        <v>11490</v>
      </c>
      <c r="F532" s="35" t="s">
        <v>15877</v>
      </c>
      <c r="G532" s="117">
        <v>1</v>
      </c>
      <c r="H532" s="117">
        <v>15.25</v>
      </c>
      <c r="I532" s="117">
        <f t="shared" si="25"/>
        <v>15.84</v>
      </c>
      <c r="J532" s="118">
        <v>15.84</v>
      </c>
      <c r="K532" s="58">
        <v>100</v>
      </c>
      <c r="L532" s="119" t="s">
        <v>11479</v>
      </c>
      <c r="M532" s="38" t="s">
        <v>15050</v>
      </c>
    </row>
    <row r="533" spans="1:13" outlineLevel="1" x14ac:dyDescent="0.25">
      <c r="A533" s="47" t="s">
        <v>11881</v>
      </c>
      <c r="B533" s="150">
        <v>517</v>
      </c>
      <c r="C533" s="36" t="s">
        <v>7916</v>
      </c>
      <c r="D533" s="35" t="s">
        <v>11881</v>
      </c>
      <c r="E533" s="36" t="s">
        <v>11490</v>
      </c>
      <c r="F533" s="35" t="s">
        <v>15879</v>
      </c>
      <c r="G533" s="117">
        <v>40</v>
      </c>
      <c r="H533" s="117">
        <v>118.64</v>
      </c>
      <c r="I533" s="117">
        <f t="shared" si="25"/>
        <v>3.08175</v>
      </c>
      <c r="J533" s="118">
        <v>123.27</v>
      </c>
      <c r="K533" s="58">
        <v>100</v>
      </c>
      <c r="L533" s="119" t="s">
        <v>11479</v>
      </c>
      <c r="M533" s="38" t="s">
        <v>15050</v>
      </c>
    </row>
    <row r="534" spans="1:13" ht="25.5" outlineLevel="1" x14ac:dyDescent="0.25">
      <c r="A534" s="47" t="s">
        <v>10518</v>
      </c>
      <c r="B534" s="150">
        <v>518</v>
      </c>
      <c r="C534" s="40" t="s">
        <v>12363</v>
      </c>
      <c r="D534" s="35" t="s">
        <v>10518</v>
      </c>
      <c r="E534" s="36" t="s">
        <v>11484</v>
      </c>
      <c r="F534" s="35" t="s">
        <v>15882</v>
      </c>
      <c r="G534" s="117">
        <v>1.25</v>
      </c>
      <c r="H534" s="117">
        <v>3177.98</v>
      </c>
      <c r="I534" s="117">
        <f t="shared" si="25"/>
        <v>2641.5039999999999</v>
      </c>
      <c r="J534" s="118">
        <v>3301.88</v>
      </c>
      <c r="K534" s="58">
        <v>100</v>
      </c>
      <c r="L534" s="119" t="s">
        <v>11479</v>
      </c>
      <c r="M534" s="38" t="s">
        <v>15050</v>
      </c>
    </row>
    <row r="535" spans="1:13" outlineLevel="1" x14ac:dyDescent="0.25">
      <c r="A535" s="47" t="s">
        <v>7925</v>
      </c>
      <c r="B535" s="150">
        <v>519</v>
      </c>
      <c r="C535" s="40" t="s">
        <v>12364</v>
      </c>
      <c r="D535" s="35" t="s">
        <v>7925</v>
      </c>
      <c r="E535" s="36" t="s">
        <v>11490</v>
      </c>
      <c r="F535" s="35" t="s">
        <v>15882</v>
      </c>
      <c r="G535" s="117">
        <v>32.5</v>
      </c>
      <c r="H535" s="117">
        <v>19053.02</v>
      </c>
      <c r="I535" s="117">
        <f t="shared" si="25"/>
        <v>609.10307692307686</v>
      </c>
      <c r="J535" s="118">
        <v>19795.849999999999</v>
      </c>
      <c r="K535" s="58">
        <v>100</v>
      </c>
      <c r="L535" s="119" t="s">
        <v>11479</v>
      </c>
      <c r="M535" s="38" t="s">
        <v>15050</v>
      </c>
    </row>
    <row r="536" spans="1:13" outlineLevel="1" x14ac:dyDescent="0.25">
      <c r="A536" s="47" t="s">
        <v>11882</v>
      </c>
      <c r="B536" s="150">
        <v>520</v>
      </c>
      <c r="C536" s="36" t="s">
        <v>7963</v>
      </c>
      <c r="D536" s="35" t="s">
        <v>11882</v>
      </c>
      <c r="E536" s="36" t="s">
        <v>11490</v>
      </c>
      <c r="F536" s="35" t="s">
        <v>15877</v>
      </c>
      <c r="G536" s="117">
        <v>1</v>
      </c>
      <c r="H536" s="117">
        <v>296.62</v>
      </c>
      <c r="I536" s="117">
        <f t="shared" si="25"/>
        <v>308.18</v>
      </c>
      <c r="J536" s="118">
        <v>308.18</v>
      </c>
      <c r="K536" s="58">
        <v>100</v>
      </c>
      <c r="L536" s="119" t="s">
        <v>11479</v>
      </c>
      <c r="M536" s="38" t="s">
        <v>15050</v>
      </c>
    </row>
    <row r="537" spans="1:13" outlineLevel="1" x14ac:dyDescent="0.25">
      <c r="A537" s="47" t="s">
        <v>7970</v>
      </c>
      <c r="B537" s="150">
        <v>521</v>
      </c>
      <c r="C537" s="36" t="s">
        <v>7969</v>
      </c>
      <c r="D537" s="35" t="s">
        <v>7970</v>
      </c>
      <c r="E537" s="36" t="s">
        <v>11490</v>
      </c>
      <c r="F537" s="35" t="s">
        <v>15879</v>
      </c>
      <c r="G537" s="117">
        <v>100</v>
      </c>
      <c r="H537" s="117">
        <v>6495</v>
      </c>
      <c r="I537" s="117">
        <f t="shared" si="25"/>
        <v>67.482200000000006</v>
      </c>
      <c r="J537" s="118">
        <v>6748.22</v>
      </c>
      <c r="K537" s="58">
        <v>100</v>
      </c>
      <c r="L537" s="119" t="s">
        <v>11479</v>
      </c>
      <c r="M537" s="38" t="s">
        <v>15050</v>
      </c>
    </row>
    <row r="538" spans="1:13" outlineLevel="1" x14ac:dyDescent="0.25">
      <c r="A538" s="47" t="s">
        <v>11883</v>
      </c>
      <c r="B538" s="150">
        <v>522</v>
      </c>
      <c r="C538" s="36" t="s">
        <v>7980</v>
      </c>
      <c r="D538" s="35" t="s">
        <v>11883</v>
      </c>
      <c r="E538" s="36" t="s">
        <v>11490</v>
      </c>
      <c r="F538" s="35" t="s">
        <v>15879</v>
      </c>
      <c r="G538" s="117">
        <v>1.19</v>
      </c>
      <c r="H538" s="117">
        <v>18.66</v>
      </c>
      <c r="I538" s="117">
        <f t="shared" si="25"/>
        <v>16.294117647058826</v>
      </c>
      <c r="J538" s="118">
        <v>19.39</v>
      </c>
      <c r="K538" s="58">
        <v>100</v>
      </c>
      <c r="L538" s="119" t="s">
        <v>11479</v>
      </c>
      <c r="M538" s="38" t="s">
        <v>15050</v>
      </c>
    </row>
    <row r="539" spans="1:13" outlineLevel="1" x14ac:dyDescent="0.25">
      <c r="A539" s="47" t="s">
        <v>8034</v>
      </c>
      <c r="B539" s="150">
        <v>523</v>
      </c>
      <c r="C539" s="36" t="s">
        <v>8033</v>
      </c>
      <c r="D539" s="35" t="s">
        <v>8034</v>
      </c>
      <c r="E539" s="36" t="s">
        <v>11490</v>
      </c>
      <c r="F539" s="35" t="s">
        <v>15886</v>
      </c>
      <c r="G539" s="117">
        <v>3.2</v>
      </c>
      <c r="H539" s="117">
        <v>5120</v>
      </c>
      <c r="I539" s="117">
        <f t="shared" si="25"/>
        <v>1662.3812499999999</v>
      </c>
      <c r="J539" s="118">
        <v>5319.62</v>
      </c>
      <c r="K539" s="58">
        <v>101</v>
      </c>
      <c r="L539" s="119" t="s">
        <v>11479</v>
      </c>
      <c r="M539" s="38" t="s">
        <v>15050</v>
      </c>
    </row>
    <row r="540" spans="1:13" outlineLevel="1" x14ac:dyDescent="0.25">
      <c r="A540" s="47" t="s">
        <v>8036</v>
      </c>
      <c r="B540" s="150">
        <v>524</v>
      </c>
      <c r="C540" s="36" t="s">
        <v>8035</v>
      </c>
      <c r="D540" s="35" t="s">
        <v>8036</v>
      </c>
      <c r="E540" s="36" t="s">
        <v>11490</v>
      </c>
      <c r="F540" s="35" t="s">
        <v>15877</v>
      </c>
      <c r="G540" s="117">
        <v>1</v>
      </c>
      <c r="H540" s="117">
        <v>200</v>
      </c>
      <c r="I540" s="117">
        <f t="shared" si="25"/>
        <v>207.8</v>
      </c>
      <c r="J540" s="118">
        <v>207.8</v>
      </c>
      <c r="K540" s="58">
        <v>101</v>
      </c>
      <c r="L540" s="119" t="s">
        <v>11479</v>
      </c>
      <c r="M540" s="38" t="s">
        <v>15050</v>
      </c>
    </row>
    <row r="541" spans="1:13" outlineLevel="1" x14ac:dyDescent="0.25">
      <c r="A541" s="47" t="s">
        <v>8038</v>
      </c>
      <c r="B541" s="150">
        <v>525</v>
      </c>
      <c r="C541" s="36" t="s">
        <v>8037</v>
      </c>
      <c r="D541" s="35" t="s">
        <v>8038</v>
      </c>
      <c r="E541" s="36" t="s">
        <v>11490</v>
      </c>
      <c r="F541" s="35" t="s">
        <v>15886</v>
      </c>
      <c r="G541" s="117">
        <v>8.8000000000000007</v>
      </c>
      <c r="H541" s="117">
        <v>396</v>
      </c>
      <c r="I541" s="117">
        <f t="shared" si="25"/>
        <v>46.75454545454545</v>
      </c>
      <c r="J541" s="118">
        <v>411.44</v>
      </c>
      <c r="K541" s="58">
        <v>101</v>
      </c>
      <c r="L541" s="119" t="s">
        <v>11479</v>
      </c>
      <c r="M541" s="38" t="s">
        <v>15050</v>
      </c>
    </row>
    <row r="542" spans="1:13" outlineLevel="1" x14ac:dyDescent="0.25">
      <c r="A542" s="47" t="s">
        <v>8040</v>
      </c>
      <c r="B542" s="150">
        <v>526</v>
      </c>
      <c r="C542" s="36" t="s">
        <v>8039</v>
      </c>
      <c r="D542" s="35" t="s">
        <v>8040</v>
      </c>
      <c r="E542" s="36" t="s">
        <v>11490</v>
      </c>
      <c r="F542" s="35" t="s">
        <v>15883</v>
      </c>
      <c r="G542" s="117">
        <v>1.24</v>
      </c>
      <c r="H542" s="117">
        <v>88.8</v>
      </c>
      <c r="I542" s="117">
        <f t="shared" si="25"/>
        <v>74.403225806451616</v>
      </c>
      <c r="J542" s="118">
        <v>92.26</v>
      </c>
      <c r="K542" s="58">
        <v>101</v>
      </c>
      <c r="L542" s="119" t="s">
        <v>11479</v>
      </c>
      <c r="M542" s="38" t="s">
        <v>15050</v>
      </c>
    </row>
    <row r="543" spans="1:13" outlineLevel="1" x14ac:dyDescent="0.25">
      <c r="A543" s="47" t="s">
        <v>8042</v>
      </c>
      <c r="B543" s="150">
        <v>527</v>
      </c>
      <c r="C543" s="36" t="s">
        <v>8041</v>
      </c>
      <c r="D543" s="35" t="s">
        <v>8042</v>
      </c>
      <c r="E543" s="36" t="s">
        <v>11490</v>
      </c>
      <c r="F543" s="35" t="s">
        <v>15877</v>
      </c>
      <c r="G543" s="117">
        <v>12</v>
      </c>
      <c r="H543" s="117">
        <v>20.03</v>
      </c>
      <c r="I543" s="117">
        <f t="shared" ref="I543:I606" si="26">J543/G543</f>
        <v>1.7341666666666666</v>
      </c>
      <c r="J543" s="118">
        <v>20.81</v>
      </c>
      <c r="K543" s="58">
        <v>101</v>
      </c>
      <c r="L543" s="119" t="s">
        <v>11479</v>
      </c>
      <c r="M543" s="38" t="s">
        <v>15050</v>
      </c>
    </row>
    <row r="544" spans="1:13" outlineLevel="1" x14ac:dyDescent="0.25">
      <c r="A544" s="47" t="s">
        <v>8043</v>
      </c>
      <c r="B544" s="150">
        <v>528</v>
      </c>
      <c r="C544" s="40" t="s">
        <v>12365</v>
      </c>
      <c r="D544" s="35" t="s">
        <v>8043</v>
      </c>
      <c r="E544" s="36" t="s">
        <v>11490</v>
      </c>
      <c r="F544" s="35" t="s">
        <v>15879</v>
      </c>
      <c r="G544" s="117">
        <v>15</v>
      </c>
      <c r="H544" s="117">
        <v>1090.97</v>
      </c>
      <c r="I544" s="117">
        <f t="shared" si="26"/>
        <v>75.566666666666663</v>
      </c>
      <c r="J544" s="118">
        <v>1133.5</v>
      </c>
      <c r="K544" s="58">
        <v>101</v>
      </c>
      <c r="L544" s="119" t="s">
        <v>11479</v>
      </c>
      <c r="M544" s="38" t="s">
        <v>15050</v>
      </c>
    </row>
    <row r="545" spans="1:13" outlineLevel="1" x14ac:dyDescent="0.25">
      <c r="A545" s="47" t="s">
        <v>8044</v>
      </c>
      <c r="B545" s="150">
        <v>529</v>
      </c>
      <c r="C545" s="40" t="s">
        <v>12366</v>
      </c>
      <c r="D545" s="35" t="s">
        <v>8044</v>
      </c>
      <c r="E545" s="36" t="s">
        <v>11490</v>
      </c>
      <c r="F545" s="35" t="s">
        <v>15879</v>
      </c>
      <c r="G545" s="117">
        <v>4.5</v>
      </c>
      <c r="H545" s="117">
        <v>83.89</v>
      </c>
      <c r="I545" s="117">
        <f t="shared" si="26"/>
        <v>19.36888888888889</v>
      </c>
      <c r="J545" s="118">
        <v>87.16</v>
      </c>
      <c r="K545" s="58">
        <v>101</v>
      </c>
      <c r="L545" s="119" t="s">
        <v>11479</v>
      </c>
      <c r="M545" s="38" t="s">
        <v>15050</v>
      </c>
    </row>
    <row r="546" spans="1:13" outlineLevel="1" x14ac:dyDescent="0.25">
      <c r="A546" s="47" t="s">
        <v>8070</v>
      </c>
      <c r="B546" s="150">
        <v>530</v>
      </c>
      <c r="C546" s="36" t="s">
        <v>8069</v>
      </c>
      <c r="D546" s="35" t="s">
        <v>8070</v>
      </c>
      <c r="E546" s="36" t="s">
        <v>11490</v>
      </c>
      <c r="F546" s="35" t="s">
        <v>15886</v>
      </c>
      <c r="G546" s="117">
        <v>6.65</v>
      </c>
      <c r="H546" s="117">
        <v>235.41</v>
      </c>
      <c r="I546" s="117">
        <f t="shared" si="26"/>
        <v>36.780451127819546</v>
      </c>
      <c r="J546" s="118">
        <v>244.59</v>
      </c>
      <c r="K546" s="58">
        <v>101</v>
      </c>
      <c r="L546" s="119" t="s">
        <v>11479</v>
      </c>
      <c r="M546" s="38" t="s">
        <v>15050</v>
      </c>
    </row>
    <row r="547" spans="1:13" outlineLevel="1" x14ac:dyDescent="0.25">
      <c r="A547" s="47" t="s">
        <v>8072</v>
      </c>
      <c r="B547" s="150">
        <v>531</v>
      </c>
      <c r="C547" s="36" t="s">
        <v>8071</v>
      </c>
      <c r="D547" s="35" t="s">
        <v>8072</v>
      </c>
      <c r="E547" s="36" t="s">
        <v>11490</v>
      </c>
      <c r="F547" s="35" t="s">
        <v>15886</v>
      </c>
      <c r="G547" s="117">
        <v>3</v>
      </c>
      <c r="H547" s="117">
        <v>749.98</v>
      </c>
      <c r="I547" s="117">
        <f t="shared" si="26"/>
        <v>259.74</v>
      </c>
      <c r="J547" s="118">
        <v>779.22</v>
      </c>
      <c r="K547" s="58">
        <v>101</v>
      </c>
      <c r="L547" s="119" t="s">
        <v>11479</v>
      </c>
      <c r="M547" s="38" t="s">
        <v>15050</v>
      </c>
    </row>
    <row r="548" spans="1:13" outlineLevel="1" x14ac:dyDescent="0.25">
      <c r="A548" s="47" t="s">
        <v>10522</v>
      </c>
      <c r="B548" s="150">
        <v>532</v>
      </c>
      <c r="C548" s="36" t="s">
        <v>10521</v>
      </c>
      <c r="D548" s="35" t="s">
        <v>10522</v>
      </c>
      <c r="E548" s="36" t="s">
        <v>11484</v>
      </c>
      <c r="F548" s="35" t="s">
        <v>15877</v>
      </c>
      <c r="G548" s="117">
        <v>24</v>
      </c>
      <c r="H548" s="117">
        <v>9172.83</v>
      </c>
      <c r="I548" s="117">
        <f t="shared" si="26"/>
        <v>397.10249999999996</v>
      </c>
      <c r="J548" s="118">
        <v>9530.4599999999991</v>
      </c>
      <c r="K548" s="58">
        <v>101</v>
      </c>
      <c r="L548" s="119" t="s">
        <v>11479</v>
      </c>
      <c r="M548" s="38" t="s">
        <v>15050</v>
      </c>
    </row>
    <row r="549" spans="1:13" outlineLevel="1" x14ac:dyDescent="0.25">
      <c r="A549" s="47" t="s">
        <v>9524</v>
      </c>
      <c r="B549" s="150">
        <v>533</v>
      </c>
      <c r="C549" s="36" t="s">
        <v>9523</v>
      </c>
      <c r="D549" s="35" t="s">
        <v>9524</v>
      </c>
      <c r="E549" s="36" t="s">
        <v>11491</v>
      </c>
      <c r="F549" s="35" t="s">
        <v>15877</v>
      </c>
      <c r="G549" s="117">
        <v>2</v>
      </c>
      <c r="H549" s="117">
        <v>2</v>
      </c>
      <c r="I549" s="117">
        <f t="shared" si="26"/>
        <v>1.04</v>
      </c>
      <c r="J549" s="118">
        <v>2.08</v>
      </c>
      <c r="K549" s="58">
        <v>101</v>
      </c>
      <c r="L549" s="119" t="s">
        <v>11479</v>
      </c>
      <c r="M549" s="38" t="s">
        <v>15050</v>
      </c>
    </row>
    <row r="550" spans="1:13" outlineLevel="1" x14ac:dyDescent="0.25">
      <c r="A550" s="47" t="s">
        <v>9526</v>
      </c>
      <c r="B550" s="150">
        <v>534</v>
      </c>
      <c r="C550" s="36" t="s">
        <v>9525</v>
      </c>
      <c r="D550" s="35" t="s">
        <v>9526</v>
      </c>
      <c r="E550" s="36" t="s">
        <v>11491</v>
      </c>
      <c r="F550" s="35" t="s">
        <v>15877</v>
      </c>
      <c r="G550" s="117">
        <v>6</v>
      </c>
      <c r="H550" s="117">
        <v>6</v>
      </c>
      <c r="I550" s="117">
        <f t="shared" si="26"/>
        <v>1.0383333333333333</v>
      </c>
      <c r="J550" s="118">
        <v>6.23</v>
      </c>
      <c r="K550" s="58">
        <v>101</v>
      </c>
      <c r="L550" s="119" t="s">
        <v>11479</v>
      </c>
      <c r="M550" s="38" t="s">
        <v>15050</v>
      </c>
    </row>
    <row r="551" spans="1:13" outlineLevel="1" x14ac:dyDescent="0.25">
      <c r="A551" s="47" t="s">
        <v>11884</v>
      </c>
      <c r="B551" s="150">
        <v>535</v>
      </c>
      <c r="C551" s="36" t="s">
        <v>8090</v>
      </c>
      <c r="D551" s="35" t="s">
        <v>11884</v>
      </c>
      <c r="E551" s="36" t="s">
        <v>11490</v>
      </c>
      <c r="F551" s="35" t="s">
        <v>15877</v>
      </c>
      <c r="G551" s="117">
        <v>50</v>
      </c>
      <c r="H551" s="117">
        <v>126.47</v>
      </c>
      <c r="I551" s="117">
        <f t="shared" si="26"/>
        <v>2.6280000000000001</v>
      </c>
      <c r="J551" s="118">
        <v>131.4</v>
      </c>
      <c r="K551" s="58">
        <v>101</v>
      </c>
      <c r="L551" s="119" t="s">
        <v>11479</v>
      </c>
      <c r="M551" s="38" t="s">
        <v>15050</v>
      </c>
    </row>
    <row r="552" spans="1:13" outlineLevel="1" x14ac:dyDescent="0.25">
      <c r="A552" s="47" t="s">
        <v>11885</v>
      </c>
      <c r="B552" s="150">
        <v>536</v>
      </c>
      <c r="C552" s="40" t="s">
        <v>12367</v>
      </c>
      <c r="D552" s="35" t="s">
        <v>11885</v>
      </c>
      <c r="E552" s="36" t="s">
        <v>11490</v>
      </c>
      <c r="F552" s="35" t="s">
        <v>15889</v>
      </c>
      <c r="G552" s="117">
        <v>1</v>
      </c>
      <c r="H552" s="117">
        <v>145</v>
      </c>
      <c r="I552" s="117">
        <f t="shared" si="26"/>
        <v>150.65</v>
      </c>
      <c r="J552" s="118">
        <v>150.65</v>
      </c>
      <c r="K552" s="58">
        <v>101</v>
      </c>
      <c r="L552" s="119" t="s">
        <v>11479</v>
      </c>
      <c r="M552" s="38" t="s">
        <v>15050</v>
      </c>
    </row>
    <row r="553" spans="1:13" ht="25.5" outlineLevel="1" x14ac:dyDescent="0.25">
      <c r="A553" s="47" t="s">
        <v>8092</v>
      </c>
      <c r="B553" s="150">
        <v>537</v>
      </c>
      <c r="C553" s="36" t="s">
        <v>8091</v>
      </c>
      <c r="D553" s="35" t="s">
        <v>8092</v>
      </c>
      <c r="E553" s="36" t="s">
        <v>11490</v>
      </c>
      <c r="F553" s="35" t="s">
        <v>15877</v>
      </c>
      <c r="G553" s="117">
        <v>3</v>
      </c>
      <c r="H553" s="117">
        <v>76.27</v>
      </c>
      <c r="I553" s="117">
        <f t="shared" si="26"/>
        <v>26.41333333333333</v>
      </c>
      <c r="J553" s="118">
        <v>79.239999999999995</v>
      </c>
      <c r="K553" s="58">
        <v>101</v>
      </c>
      <c r="L553" s="119" t="s">
        <v>11479</v>
      </c>
      <c r="M553" s="38" t="s">
        <v>15050</v>
      </c>
    </row>
    <row r="554" spans="1:13" ht="25.5" outlineLevel="1" x14ac:dyDescent="0.25">
      <c r="A554" s="47" t="s">
        <v>8093</v>
      </c>
      <c r="B554" s="150">
        <v>538</v>
      </c>
      <c r="C554" s="40" t="s">
        <v>12368</v>
      </c>
      <c r="D554" s="35" t="s">
        <v>8093</v>
      </c>
      <c r="E554" s="36" t="s">
        <v>11490</v>
      </c>
      <c r="F554" s="35" t="s">
        <v>15877</v>
      </c>
      <c r="G554" s="117">
        <v>4</v>
      </c>
      <c r="H554" s="117">
        <v>57.23</v>
      </c>
      <c r="I554" s="117">
        <f t="shared" si="26"/>
        <v>14.865</v>
      </c>
      <c r="J554" s="118">
        <v>59.46</v>
      </c>
      <c r="K554" s="58">
        <v>101</v>
      </c>
      <c r="L554" s="119" t="s">
        <v>11479</v>
      </c>
      <c r="M554" s="38" t="s">
        <v>15050</v>
      </c>
    </row>
    <row r="555" spans="1:13" ht="25.5" outlineLevel="1" x14ac:dyDescent="0.25">
      <c r="A555" s="47" t="s">
        <v>8094</v>
      </c>
      <c r="B555" s="150">
        <v>539</v>
      </c>
      <c r="C555" s="40" t="s">
        <v>12369</v>
      </c>
      <c r="D555" s="35" t="s">
        <v>8094</v>
      </c>
      <c r="E555" s="36" t="s">
        <v>11490</v>
      </c>
      <c r="F555" s="35" t="s">
        <v>15877</v>
      </c>
      <c r="G555" s="117">
        <v>69</v>
      </c>
      <c r="H555" s="117">
        <v>135.66</v>
      </c>
      <c r="I555" s="117">
        <f t="shared" si="26"/>
        <v>2.0427536231884056</v>
      </c>
      <c r="J555" s="118">
        <v>140.94999999999999</v>
      </c>
      <c r="K555" s="58">
        <v>101</v>
      </c>
      <c r="L555" s="119" t="s">
        <v>11479</v>
      </c>
      <c r="M555" s="38" t="s">
        <v>15050</v>
      </c>
    </row>
    <row r="556" spans="1:13" outlineLevel="1" x14ac:dyDescent="0.25">
      <c r="A556" s="47" t="s">
        <v>8095</v>
      </c>
      <c r="B556" s="150">
        <v>540</v>
      </c>
      <c r="C556" s="40" t="s">
        <v>12370</v>
      </c>
      <c r="D556" s="35" t="s">
        <v>8095</v>
      </c>
      <c r="E556" s="36" t="s">
        <v>11490</v>
      </c>
      <c r="F556" s="35" t="s">
        <v>15877</v>
      </c>
      <c r="G556" s="117">
        <v>82</v>
      </c>
      <c r="H556" s="117">
        <v>169.55</v>
      </c>
      <c r="I556" s="117">
        <f t="shared" si="26"/>
        <v>2.1482926829268294</v>
      </c>
      <c r="J556" s="118">
        <v>176.16</v>
      </c>
      <c r="K556" s="58">
        <v>101</v>
      </c>
      <c r="L556" s="119" t="s">
        <v>11479</v>
      </c>
      <c r="M556" s="38" t="s">
        <v>15050</v>
      </c>
    </row>
    <row r="557" spans="1:13" ht="25.5" outlineLevel="1" x14ac:dyDescent="0.25">
      <c r="A557" s="47" t="s">
        <v>8096</v>
      </c>
      <c r="B557" s="150">
        <v>541</v>
      </c>
      <c r="C557" s="40" t="s">
        <v>12371</v>
      </c>
      <c r="D557" s="35" t="s">
        <v>8096</v>
      </c>
      <c r="E557" s="36" t="s">
        <v>11490</v>
      </c>
      <c r="F557" s="35" t="s">
        <v>15877</v>
      </c>
      <c r="G557" s="117">
        <v>31</v>
      </c>
      <c r="H557" s="117">
        <v>115.33</v>
      </c>
      <c r="I557" s="117">
        <f t="shared" si="26"/>
        <v>3.8654838709677417</v>
      </c>
      <c r="J557" s="118">
        <v>119.83</v>
      </c>
      <c r="K557" s="58">
        <v>101</v>
      </c>
      <c r="L557" s="119" t="s">
        <v>11479</v>
      </c>
      <c r="M557" s="38" t="s">
        <v>15050</v>
      </c>
    </row>
    <row r="558" spans="1:13" ht="25.5" outlineLevel="1" x14ac:dyDescent="0.25">
      <c r="A558" s="47" t="s">
        <v>8097</v>
      </c>
      <c r="B558" s="150">
        <v>542</v>
      </c>
      <c r="C558" s="40" t="s">
        <v>12372</v>
      </c>
      <c r="D558" s="35" t="s">
        <v>8097</v>
      </c>
      <c r="E558" s="36" t="s">
        <v>11490</v>
      </c>
      <c r="F558" s="35" t="s">
        <v>15877</v>
      </c>
      <c r="G558" s="117">
        <v>12</v>
      </c>
      <c r="H558" s="117">
        <v>696</v>
      </c>
      <c r="I558" s="117">
        <f t="shared" si="26"/>
        <v>60.261666666666663</v>
      </c>
      <c r="J558" s="118">
        <v>723.14</v>
      </c>
      <c r="K558" s="58">
        <v>101</v>
      </c>
      <c r="L558" s="119" t="s">
        <v>11479</v>
      </c>
      <c r="M558" s="38" t="s">
        <v>15050</v>
      </c>
    </row>
    <row r="559" spans="1:13" ht="25.5" outlineLevel="1" x14ac:dyDescent="0.25">
      <c r="A559" s="47" t="s">
        <v>8099</v>
      </c>
      <c r="B559" s="150">
        <v>543</v>
      </c>
      <c r="C559" s="36" t="s">
        <v>8098</v>
      </c>
      <c r="D559" s="35" t="s">
        <v>8099</v>
      </c>
      <c r="E559" s="36" t="s">
        <v>11490</v>
      </c>
      <c r="F559" s="35" t="s">
        <v>15877</v>
      </c>
      <c r="G559" s="117">
        <v>10</v>
      </c>
      <c r="H559" s="117">
        <v>159.80000000000001</v>
      </c>
      <c r="I559" s="117">
        <f t="shared" si="26"/>
        <v>16.603000000000002</v>
      </c>
      <c r="J559" s="118">
        <v>166.03</v>
      </c>
      <c r="K559" s="58">
        <v>101</v>
      </c>
      <c r="L559" s="119" t="s">
        <v>11479</v>
      </c>
      <c r="M559" s="38" t="s">
        <v>15050</v>
      </c>
    </row>
    <row r="560" spans="1:13" ht="25.5" outlineLevel="1" x14ac:dyDescent="0.25">
      <c r="A560" s="47" t="s">
        <v>8101</v>
      </c>
      <c r="B560" s="150">
        <v>544</v>
      </c>
      <c r="C560" s="36" t="s">
        <v>8100</v>
      </c>
      <c r="D560" s="35" t="s">
        <v>8101</v>
      </c>
      <c r="E560" s="36" t="s">
        <v>11490</v>
      </c>
      <c r="F560" s="35" t="s">
        <v>15877</v>
      </c>
      <c r="G560" s="117">
        <v>34</v>
      </c>
      <c r="H560" s="117">
        <v>1342.32</v>
      </c>
      <c r="I560" s="117">
        <f t="shared" si="26"/>
        <v>41.019117647058827</v>
      </c>
      <c r="J560" s="118">
        <v>1394.65</v>
      </c>
      <c r="K560" s="58">
        <v>101</v>
      </c>
      <c r="L560" s="119" t="s">
        <v>11479</v>
      </c>
      <c r="M560" s="38" t="s">
        <v>15050</v>
      </c>
    </row>
    <row r="561" spans="1:13" ht="25.5" outlineLevel="1" x14ac:dyDescent="0.25">
      <c r="A561" s="47" t="s">
        <v>8103</v>
      </c>
      <c r="B561" s="150">
        <v>545</v>
      </c>
      <c r="C561" s="36" t="s">
        <v>8102</v>
      </c>
      <c r="D561" s="35" t="s">
        <v>8103</v>
      </c>
      <c r="E561" s="36" t="s">
        <v>11490</v>
      </c>
      <c r="F561" s="35" t="s">
        <v>15877</v>
      </c>
      <c r="G561" s="117">
        <v>100</v>
      </c>
      <c r="H561" s="117">
        <v>890</v>
      </c>
      <c r="I561" s="117">
        <f t="shared" si="26"/>
        <v>9.2469999999999999</v>
      </c>
      <c r="J561" s="118">
        <v>924.7</v>
      </c>
      <c r="K561" s="58">
        <v>101</v>
      </c>
      <c r="L561" s="119" t="s">
        <v>11479</v>
      </c>
      <c r="M561" s="38" t="s">
        <v>15050</v>
      </c>
    </row>
    <row r="562" spans="1:13" ht="25.5" outlineLevel="1" x14ac:dyDescent="0.25">
      <c r="A562" s="47" t="s">
        <v>8105</v>
      </c>
      <c r="B562" s="150">
        <v>546</v>
      </c>
      <c r="C562" s="36" t="s">
        <v>8104</v>
      </c>
      <c r="D562" s="35" t="s">
        <v>8105</v>
      </c>
      <c r="E562" s="36" t="s">
        <v>11490</v>
      </c>
      <c r="F562" s="35" t="s">
        <v>15877</v>
      </c>
      <c r="G562" s="117">
        <v>50</v>
      </c>
      <c r="H562" s="117">
        <v>1081</v>
      </c>
      <c r="I562" s="117">
        <f t="shared" si="26"/>
        <v>22.463000000000001</v>
      </c>
      <c r="J562" s="118">
        <v>1123.1500000000001</v>
      </c>
      <c r="K562" s="58">
        <v>101</v>
      </c>
      <c r="L562" s="119" t="s">
        <v>11479</v>
      </c>
      <c r="M562" s="38" t="s">
        <v>15050</v>
      </c>
    </row>
    <row r="563" spans="1:13" ht="25.5" outlineLevel="1" x14ac:dyDescent="0.25">
      <c r="A563" s="47" t="s">
        <v>8107</v>
      </c>
      <c r="B563" s="150">
        <v>547</v>
      </c>
      <c r="C563" s="36" t="s">
        <v>8106</v>
      </c>
      <c r="D563" s="35" t="s">
        <v>8107</v>
      </c>
      <c r="E563" s="36" t="s">
        <v>11490</v>
      </c>
      <c r="F563" s="35" t="s">
        <v>15877</v>
      </c>
      <c r="G563" s="117">
        <v>1</v>
      </c>
      <c r="H563" s="117">
        <v>32</v>
      </c>
      <c r="I563" s="117">
        <f t="shared" si="26"/>
        <v>33.25</v>
      </c>
      <c r="J563" s="118">
        <v>33.25</v>
      </c>
      <c r="K563" s="58">
        <v>101</v>
      </c>
      <c r="L563" s="119" t="s">
        <v>11479</v>
      </c>
      <c r="M563" s="38" t="s">
        <v>15050</v>
      </c>
    </row>
    <row r="564" spans="1:13" ht="25.5" outlineLevel="1" x14ac:dyDescent="0.25">
      <c r="A564" s="47" t="s">
        <v>8109</v>
      </c>
      <c r="B564" s="150">
        <v>548</v>
      </c>
      <c r="C564" s="36" t="s">
        <v>8108</v>
      </c>
      <c r="D564" s="35" t="s">
        <v>8109</v>
      </c>
      <c r="E564" s="36" t="s">
        <v>11490</v>
      </c>
      <c r="F564" s="35" t="s">
        <v>15877</v>
      </c>
      <c r="G564" s="117">
        <v>12</v>
      </c>
      <c r="H564" s="117">
        <v>112.8</v>
      </c>
      <c r="I564" s="117">
        <f t="shared" si="26"/>
        <v>9.7666666666666675</v>
      </c>
      <c r="J564" s="118">
        <v>117.2</v>
      </c>
      <c r="K564" s="58">
        <v>101</v>
      </c>
      <c r="L564" s="119" t="s">
        <v>11479</v>
      </c>
      <c r="M564" s="38" t="s">
        <v>15050</v>
      </c>
    </row>
    <row r="565" spans="1:13" outlineLevel="1" x14ac:dyDescent="0.25">
      <c r="A565" s="47" t="s">
        <v>8125</v>
      </c>
      <c r="B565" s="150">
        <v>549</v>
      </c>
      <c r="C565" s="36" t="s">
        <v>8124</v>
      </c>
      <c r="D565" s="35" t="s">
        <v>8125</v>
      </c>
      <c r="E565" s="36" t="s">
        <v>11490</v>
      </c>
      <c r="F565" s="35" t="s">
        <v>15877</v>
      </c>
      <c r="G565" s="117">
        <v>1</v>
      </c>
      <c r="H565" s="117">
        <v>29.66</v>
      </c>
      <c r="I565" s="117">
        <f t="shared" si="26"/>
        <v>30.82</v>
      </c>
      <c r="J565" s="118">
        <v>30.82</v>
      </c>
      <c r="K565" s="58">
        <v>101</v>
      </c>
      <c r="L565" s="119" t="s">
        <v>11479</v>
      </c>
      <c r="M565" s="38" t="s">
        <v>15050</v>
      </c>
    </row>
    <row r="566" spans="1:13" outlineLevel="1" x14ac:dyDescent="0.25">
      <c r="A566" s="47" t="s">
        <v>10525</v>
      </c>
      <c r="B566" s="150">
        <v>550</v>
      </c>
      <c r="C566" s="36" t="s">
        <v>10524</v>
      </c>
      <c r="D566" s="35" t="s">
        <v>10525</v>
      </c>
      <c r="E566" s="36" t="s">
        <v>11484</v>
      </c>
      <c r="F566" s="35" t="s">
        <v>15877</v>
      </c>
      <c r="G566" s="117">
        <v>1</v>
      </c>
      <c r="H566" s="117">
        <v>155.5</v>
      </c>
      <c r="I566" s="117">
        <f t="shared" si="26"/>
        <v>161.56</v>
      </c>
      <c r="J566" s="118">
        <v>161.56</v>
      </c>
      <c r="K566" s="58">
        <v>101</v>
      </c>
      <c r="L566" s="119" t="s">
        <v>11479</v>
      </c>
      <c r="M566" s="38" t="s">
        <v>15050</v>
      </c>
    </row>
    <row r="567" spans="1:13" outlineLevel="1" x14ac:dyDescent="0.25">
      <c r="A567" s="47" t="s">
        <v>11886</v>
      </c>
      <c r="B567" s="150">
        <v>551</v>
      </c>
      <c r="C567" s="36" t="s">
        <v>8128</v>
      </c>
      <c r="D567" s="35" t="s">
        <v>11886</v>
      </c>
      <c r="E567" s="36" t="s">
        <v>11490</v>
      </c>
      <c r="F567" s="35" t="s">
        <v>15877</v>
      </c>
      <c r="G567" s="117">
        <v>3</v>
      </c>
      <c r="H567" s="117">
        <v>108.8</v>
      </c>
      <c r="I567" s="117">
        <f t="shared" si="26"/>
        <v>37.68</v>
      </c>
      <c r="J567" s="118">
        <v>113.04</v>
      </c>
      <c r="K567" s="58">
        <v>101</v>
      </c>
      <c r="L567" s="119" t="s">
        <v>11479</v>
      </c>
      <c r="M567" s="38" t="s">
        <v>15050</v>
      </c>
    </row>
    <row r="568" spans="1:13" outlineLevel="1" x14ac:dyDescent="0.25">
      <c r="A568" s="47" t="s">
        <v>8130</v>
      </c>
      <c r="B568" s="150">
        <v>552</v>
      </c>
      <c r="C568" s="36" t="s">
        <v>8129</v>
      </c>
      <c r="D568" s="35" t="s">
        <v>8130</v>
      </c>
      <c r="E568" s="36" t="s">
        <v>11490</v>
      </c>
      <c r="F568" s="35" t="s">
        <v>15886</v>
      </c>
      <c r="G568" s="117">
        <v>0.77500000000000002</v>
      </c>
      <c r="H568" s="117">
        <v>1253.1400000000001</v>
      </c>
      <c r="I568" s="117">
        <f t="shared" si="26"/>
        <v>1680</v>
      </c>
      <c r="J568" s="118">
        <v>1302</v>
      </c>
      <c r="K568" s="58">
        <v>101</v>
      </c>
      <c r="L568" s="119" t="s">
        <v>11479</v>
      </c>
      <c r="M568" s="38" t="s">
        <v>15050</v>
      </c>
    </row>
    <row r="569" spans="1:13" outlineLevel="1" x14ac:dyDescent="0.25">
      <c r="A569" s="47" t="s">
        <v>8132</v>
      </c>
      <c r="B569" s="150">
        <v>553</v>
      </c>
      <c r="C569" s="36" t="s">
        <v>8131</v>
      </c>
      <c r="D569" s="35" t="s">
        <v>8132</v>
      </c>
      <c r="E569" s="36" t="s">
        <v>11490</v>
      </c>
      <c r="F569" s="35" t="s">
        <v>15877</v>
      </c>
      <c r="G569" s="117">
        <v>1</v>
      </c>
      <c r="H569" s="117">
        <v>86.83</v>
      </c>
      <c r="I569" s="117">
        <f t="shared" si="26"/>
        <v>90.22</v>
      </c>
      <c r="J569" s="118">
        <v>90.22</v>
      </c>
      <c r="K569" s="58">
        <v>101</v>
      </c>
      <c r="L569" s="119" t="s">
        <v>11479</v>
      </c>
      <c r="M569" s="38" t="s">
        <v>15050</v>
      </c>
    </row>
    <row r="570" spans="1:13" ht="25.5" outlineLevel="1" x14ac:dyDescent="0.25">
      <c r="A570" s="47" t="s">
        <v>10526</v>
      </c>
      <c r="B570" s="150">
        <v>554</v>
      </c>
      <c r="C570" s="40" t="s">
        <v>12373</v>
      </c>
      <c r="D570" s="35" t="s">
        <v>10526</v>
      </c>
      <c r="E570" s="36" t="s">
        <v>11484</v>
      </c>
      <c r="F570" s="35" t="s">
        <v>15886</v>
      </c>
      <c r="G570" s="117">
        <v>2.5</v>
      </c>
      <c r="H570" s="117">
        <v>847.48</v>
      </c>
      <c r="I570" s="117">
        <f t="shared" si="26"/>
        <v>352.20799999999997</v>
      </c>
      <c r="J570" s="118">
        <v>880.52</v>
      </c>
      <c r="K570" s="58">
        <v>101</v>
      </c>
      <c r="L570" s="119" t="s">
        <v>11479</v>
      </c>
      <c r="M570" s="38" t="s">
        <v>15050</v>
      </c>
    </row>
    <row r="571" spans="1:13" outlineLevel="1" x14ac:dyDescent="0.25">
      <c r="A571" s="47" t="s">
        <v>8144</v>
      </c>
      <c r="B571" s="150">
        <v>555</v>
      </c>
      <c r="C571" s="36" t="s">
        <v>8143</v>
      </c>
      <c r="D571" s="35" t="s">
        <v>8144</v>
      </c>
      <c r="E571" s="36" t="s">
        <v>11490</v>
      </c>
      <c r="F571" s="35" t="s">
        <v>15883</v>
      </c>
      <c r="G571" s="117">
        <v>1.54</v>
      </c>
      <c r="H571" s="117">
        <v>360</v>
      </c>
      <c r="I571" s="117">
        <f t="shared" si="26"/>
        <v>242.88311688311688</v>
      </c>
      <c r="J571" s="118">
        <v>374.04</v>
      </c>
      <c r="K571" s="58">
        <v>101</v>
      </c>
      <c r="L571" s="119" t="s">
        <v>11479</v>
      </c>
      <c r="M571" s="38" t="s">
        <v>15050</v>
      </c>
    </row>
    <row r="572" spans="1:13" outlineLevel="1" x14ac:dyDescent="0.25">
      <c r="A572" s="47" t="s">
        <v>11887</v>
      </c>
      <c r="B572" s="150">
        <v>556</v>
      </c>
      <c r="C572" s="36" t="s">
        <v>8147</v>
      </c>
      <c r="D572" s="35" t="s">
        <v>11887</v>
      </c>
      <c r="E572" s="36" t="s">
        <v>11490</v>
      </c>
      <c r="F572" s="35" t="s">
        <v>15886</v>
      </c>
      <c r="G572" s="117">
        <v>6.28</v>
      </c>
      <c r="H572" s="117">
        <v>1288.98</v>
      </c>
      <c r="I572" s="117">
        <f t="shared" si="26"/>
        <v>213.25318471337579</v>
      </c>
      <c r="J572" s="118">
        <v>1339.23</v>
      </c>
      <c r="K572" s="58">
        <v>101</v>
      </c>
      <c r="L572" s="119" t="s">
        <v>11479</v>
      </c>
      <c r="M572" s="38" t="s">
        <v>15050</v>
      </c>
    </row>
    <row r="573" spans="1:13" outlineLevel="1" x14ac:dyDescent="0.25">
      <c r="A573" s="47" t="s">
        <v>8149</v>
      </c>
      <c r="B573" s="150">
        <v>557</v>
      </c>
      <c r="C573" s="36" t="s">
        <v>8148</v>
      </c>
      <c r="D573" s="35" t="s">
        <v>8149</v>
      </c>
      <c r="E573" s="36" t="s">
        <v>11490</v>
      </c>
      <c r="F573" s="35" t="s">
        <v>15886</v>
      </c>
      <c r="G573" s="117">
        <v>16.75</v>
      </c>
      <c r="H573" s="117">
        <v>2007.04</v>
      </c>
      <c r="I573" s="117">
        <f t="shared" si="26"/>
        <v>124.49492537313432</v>
      </c>
      <c r="J573" s="118">
        <v>2085.29</v>
      </c>
      <c r="K573" s="58">
        <v>101</v>
      </c>
      <c r="L573" s="119" t="s">
        <v>11479</v>
      </c>
      <c r="M573" s="38" t="s">
        <v>15050</v>
      </c>
    </row>
    <row r="574" spans="1:13" outlineLevel="1" x14ac:dyDescent="0.25">
      <c r="A574" s="47" t="s">
        <v>11888</v>
      </c>
      <c r="B574" s="150">
        <v>558</v>
      </c>
      <c r="C574" s="40" t="s">
        <v>12374</v>
      </c>
      <c r="D574" s="35" t="s">
        <v>11888</v>
      </c>
      <c r="E574" s="36" t="s">
        <v>11490</v>
      </c>
      <c r="F574" s="35" t="s">
        <v>15886</v>
      </c>
      <c r="G574" s="117">
        <v>8</v>
      </c>
      <c r="H574" s="117">
        <v>1403.39</v>
      </c>
      <c r="I574" s="117">
        <f t="shared" si="26"/>
        <v>182.26249999999999</v>
      </c>
      <c r="J574" s="118">
        <v>1458.1</v>
      </c>
      <c r="K574" s="58">
        <v>101</v>
      </c>
      <c r="L574" s="119" t="s">
        <v>11479</v>
      </c>
      <c r="M574" s="38" t="s">
        <v>15050</v>
      </c>
    </row>
    <row r="575" spans="1:13" outlineLevel="1" x14ac:dyDescent="0.25">
      <c r="A575" s="47" t="s">
        <v>8151</v>
      </c>
      <c r="B575" s="150">
        <v>559</v>
      </c>
      <c r="C575" s="40" t="s">
        <v>12375</v>
      </c>
      <c r="D575" s="35" t="s">
        <v>8151</v>
      </c>
      <c r="E575" s="36" t="s">
        <v>11490</v>
      </c>
      <c r="F575" s="35" t="s">
        <v>15886</v>
      </c>
      <c r="G575" s="117">
        <v>5</v>
      </c>
      <c r="H575" s="117">
        <v>16267.01</v>
      </c>
      <c r="I575" s="117">
        <f t="shared" si="26"/>
        <v>3380.2440000000001</v>
      </c>
      <c r="J575" s="118">
        <v>16901.22</v>
      </c>
      <c r="K575" s="58">
        <v>101</v>
      </c>
      <c r="L575" s="119" t="s">
        <v>11479</v>
      </c>
      <c r="M575" s="38" t="s">
        <v>15050</v>
      </c>
    </row>
    <row r="576" spans="1:13" outlineLevel="1" x14ac:dyDescent="0.25">
      <c r="A576" s="47" t="s">
        <v>50</v>
      </c>
      <c r="B576" s="150">
        <v>560</v>
      </c>
      <c r="C576" s="36" t="s">
        <v>49</v>
      </c>
      <c r="D576" s="35" t="s">
        <v>50</v>
      </c>
      <c r="E576" s="36" t="s">
        <v>11810</v>
      </c>
      <c r="F576" s="35" t="s">
        <v>15877</v>
      </c>
      <c r="G576" s="117">
        <v>1</v>
      </c>
      <c r="H576" s="117">
        <v>100</v>
      </c>
      <c r="I576" s="117">
        <f t="shared" si="26"/>
        <v>103.9</v>
      </c>
      <c r="J576" s="118">
        <v>103.9</v>
      </c>
      <c r="K576" s="58">
        <v>101</v>
      </c>
      <c r="L576" s="119" t="s">
        <v>11479</v>
      </c>
      <c r="M576" s="38" t="s">
        <v>15050</v>
      </c>
    </row>
    <row r="577" spans="1:13" outlineLevel="1" x14ac:dyDescent="0.25">
      <c r="A577" s="47" t="s">
        <v>8175</v>
      </c>
      <c r="B577" s="150">
        <v>561</v>
      </c>
      <c r="C577" s="36" t="s">
        <v>8174</v>
      </c>
      <c r="D577" s="35" t="s">
        <v>8175</v>
      </c>
      <c r="E577" s="36" t="s">
        <v>11490</v>
      </c>
      <c r="F577" s="35" t="s">
        <v>15877</v>
      </c>
      <c r="G577" s="117">
        <v>4</v>
      </c>
      <c r="H577" s="117">
        <v>312</v>
      </c>
      <c r="I577" s="117">
        <f t="shared" si="26"/>
        <v>81.040000000000006</v>
      </c>
      <c r="J577" s="118">
        <v>324.16000000000003</v>
      </c>
      <c r="K577" s="58">
        <v>101</v>
      </c>
      <c r="L577" s="119" t="s">
        <v>11479</v>
      </c>
      <c r="M577" s="38" t="s">
        <v>15050</v>
      </c>
    </row>
    <row r="578" spans="1:13" outlineLevel="1" x14ac:dyDescent="0.25">
      <c r="A578" s="47" t="s">
        <v>10531</v>
      </c>
      <c r="B578" s="150">
        <v>562</v>
      </c>
      <c r="C578" s="40" t="s">
        <v>12376</v>
      </c>
      <c r="D578" s="35" t="s">
        <v>10531</v>
      </c>
      <c r="E578" s="36" t="s">
        <v>11484</v>
      </c>
      <c r="F578" s="35" t="s">
        <v>15886</v>
      </c>
      <c r="G578" s="117">
        <v>24</v>
      </c>
      <c r="H578" s="117">
        <v>1673.88</v>
      </c>
      <c r="I578" s="117">
        <f t="shared" si="26"/>
        <v>72.464166666666671</v>
      </c>
      <c r="J578" s="118">
        <v>1739.14</v>
      </c>
      <c r="K578" s="58">
        <v>101</v>
      </c>
      <c r="L578" s="119" t="s">
        <v>11479</v>
      </c>
      <c r="M578" s="38" t="s">
        <v>15050</v>
      </c>
    </row>
    <row r="579" spans="1:13" ht="25.5" outlineLevel="1" x14ac:dyDescent="0.25">
      <c r="A579" s="47" t="s">
        <v>8190</v>
      </c>
      <c r="B579" s="150">
        <v>563</v>
      </c>
      <c r="C579" s="40" t="s">
        <v>12377</v>
      </c>
      <c r="D579" s="35" t="s">
        <v>8190</v>
      </c>
      <c r="E579" s="36" t="s">
        <v>11490</v>
      </c>
      <c r="F579" s="35" t="s">
        <v>15877</v>
      </c>
      <c r="G579" s="117">
        <v>1</v>
      </c>
      <c r="H579" s="117">
        <v>349</v>
      </c>
      <c r="I579" s="117">
        <f t="shared" si="26"/>
        <v>362.61</v>
      </c>
      <c r="J579" s="118">
        <v>362.61</v>
      </c>
      <c r="K579" s="58">
        <v>101</v>
      </c>
      <c r="L579" s="119" t="s">
        <v>11479</v>
      </c>
      <c r="M579" s="38" t="s">
        <v>15050</v>
      </c>
    </row>
    <row r="580" spans="1:13" outlineLevel="1" x14ac:dyDescent="0.25">
      <c r="A580" s="47" t="s">
        <v>10533</v>
      </c>
      <c r="B580" s="150">
        <v>564</v>
      </c>
      <c r="C580" s="36" t="s">
        <v>10532</v>
      </c>
      <c r="D580" s="35" t="s">
        <v>10533</v>
      </c>
      <c r="E580" s="36" t="s">
        <v>11484</v>
      </c>
      <c r="F580" s="35" t="s">
        <v>15879</v>
      </c>
      <c r="G580" s="117">
        <v>286</v>
      </c>
      <c r="H580" s="117">
        <v>45559.8</v>
      </c>
      <c r="I580" s="117">
        <f t="shared" si="26"/>
        <v>165.51069930069929</v>
      </c>
      <c r="J580" s="118">
        <v>47336.06</v>
      </c>
      <c r="K580" s="58">
        <v>101</v>
      </c>
      <c r="L580" s="119" t="s">
        <v>11479</v>
      </c>
      <c r="M580" s="38" t="s">
        <v>15050</v>
      </c>
    </row>
    <row r="581" spans="1:13" outlineLevel="1" x14ac:dyDescent="0.25">
      <c r="A581" s="47" t="s">
        <v>8194</v>
      </c>
      <c r="B581" s="150">
        <v>565</v>
      </c>
      <c r="C581" s="36" t="s">
        <v>8193</v>
      </c>
      <c r="D581" s="35" t="s">
        <v>8194</v>
      </c>
      <c r="E581" s="36" t="s">
        <v>11490</v>
      </c>
      <c r="F581" s="35" t="s">
        <v>15886</v>
      </c>
      <c r="G581" s="117">
        <v>1.835</v>
      </c>
      <c r="H581" s="117">
        <v>419.87</v>
      </c>
      <c r="I581" s="117">
        <f t="shared" si="26"/>
        <v>237.73297002724797</v>
      </c>
      <c r="J581" s="118">
        <v>436.24</v>
      </c>
      <c r="K581" s="58">
        <v>101</v>
      </c>
      <c r="L581" s="119" t="s">
        <v>11479</v>
      </c>
      <c r="M581" s="38" t="s">
        <v>15050</v>
      </c>
    </row>
    <row r="582" spans="1:13" outlineLevel="1" x14ac:dyDescent="0.25">
      <c r="A582" s="47" t="s">
        <v>8198</v>
      </c>
      <c r="B582" s="150">
        <v>566</v>
      </c>
      <c r="C582" s="36" t="s">
        <v>8197</v>
      </c>
      <c r="D582" s="35" t="s">
        <v>8198</v>
      </c>
      <c r="E582" s="36" t="s">
        <v>11490</v>
      </c>
      <c r="F582" s="35" t="s">
        <v>15886</v>
      </c>
      <c r="G582" s="117">
        <v>8.5000000000000006E-2</v>
      </c>
      <c r="H582" s="117">
        <v>16.93</v>
      </c>
      <c r="I582" s="117">
        <f t="shared" si="26"/>
        <v>206.94117647058823</v>
      </c>
      <c r="J582" s="118">
        <v>17.59</v>
      </c>
      <c r="K582" s="58">
        <v>101</v>
      </c>
      <c r="L582" s="119" t="s">
        <v>11479</v>
      </c>
      <c r="M582" s="38" t="s">
        <v>15050</v>
      </c>
    </row>
    <row r="583" spans="1:13" outlineLevel="1" x14ac:dyDescent="0.25">
      <c r="A583" s="47" t="s">
        <v>8204</v>
      </c>
      <c r="B583" s="150">
        <v>567</v>
      </c>
      <c r="C583" s="40" t="s">
        <v>12378</v>
      </c>
      <c r="D583" s="35" t="s">
        <v>8204</v>
      </c>
      <c r="E583" s="36" t="s">
        <v>11490</v>
      </c>
      <c r="F583" s="35" t="s">
        <v>15886</v>
      </c>
      <c r="G583" s="117">
        <v>4.8</v>
      </c>
      <c r="H583" s="117">
        <v>1423.78</v>
      </c>
      <c r="I583" s="117">
        <f t="shared" si="26"/>
        <v>308.1854166666667</v>
      </c>
      <c r="J583" s="118">
        <v>1479.29</v>
      </c>
      <c r="K583" s="58">
        <v>101</v>
      </c>
      <c r="L583" s="119" t="s">
        <v>11479</v>
      </c>
      <c r="M583" s="38" t="s">
        <v>15050</v>
      </c>
    </row>
    <row r="584" spans="1:13" outlineLevel="1" x14ac:dyDescent="0.25">
      <c r="A584" s="47" t="s">
        <v>11889</v>
      </c>
      <c r="B584" s="150">
        <v>568</v>
      </c>
      <c r="C584" s="36" t="s">
        <v>8208</v>
      </c>
      <c r="D584" s="35" t="s">
        <v>11889</v>
      </c>
      <c r="E584" s="36" t="s">
        <v>11490</v>
      </c>
      <c r="F584" s="35" t="s">
        <v>15877</v>
      </c>
      <c r="G584" s="117">
        <v>1</v>
      </c>
      <c r="H584" s="117">
        <v>599.52</v>
      </c>
      <c r="I584" s="117">
        <f t="shared" si="26"/>
        <v>622.89</v>
      </c>
      <c r="J584" s="118">
        <v>622.89</v>
      </c>
      <c r="K584" s="58">
        <v>102</v>
      </c>
      <c r="L584" s="119" t="s">
        <v>11479</v>
      </c>
      <c r="M584" s="38" t="s">
        <v>15050</v>
      </c>
    </row>
    <row r="585" spans="1:13" outlineLevel="1" x14ac:dyDescent="0.25">
      <c r="A585" s="47" t="s">
        <v>9557</v>
      </c>
      <c r="B585" s="150">
        <v>569</v>
      </c>
      <c r="C585" s="36" t="s">
        <v>9556</v>
      </c>
      <c r="D585" s="35" t="s">
        <v>9557</v>
      </c>
      <c r="E585" s="36" t="s">
        <v>11491</v>
      </c>
      <c r="F585" s="35" t="s">
        <v>15877</v>
      </c>
      <c r="G585" s="117">
        <v>2</v>
      </c>
      <c r="H585" s="117">
        <v>2</v>
      </c>
      <c r="I585" s="117">
        <f t="shared" si="26"/>
        <v>1.04</v>
      </c>
      <c r="J585" s="118">
        <v>2.08</v>
      </c>
      <c r="K585" s="58">
        <v>102</v>
      </c>
      <c r="L585" s="119" t="s">
        <v>11479</v>
      </c>
      <c r="M585" s="38" t="s">
        <v>15050</v>
      </c>
    </row>
    <row r="586" spans="1:13" outlineLevel="1" x14ac:dyDescent="0.25">
      <c r="A586" s="47" t="s">
        <v>9559</v>
      </c>
      <c r="B586" s="150">
        <v>570</v>
      </c>
      <c r="C586" s="36" t="s">
        <v>9558</v>
      </c>
      <c r="D586" s="35" t="s">
        <v>9559</v>
      </c>
      <c r="E586" s="36" t="s">
        <v>11491</v>
      </c>
      <c r="F586" s="35" t="s">
        <v>15877</v>
      </c>
      <c r="G586" s="117">
        <v>1</v>
      </c>
      <c r="H586" s="117">
        <v>1</v>
      </c>
      <c r="I586" s="117">
        <f t="shared" si="26"/>
        <v>1.04</v>
      </c>
      <c r="J586" s="118">
        <v>1.04</v>
      </c>
      <c r="K586" s="58">
        <v>102</v>
      </c>
      <c r="L586" s="119" t="s">
        <v>11479</v>
      </c>
      <c r="M586" s="38" t="s">
        <v>15050</v>
      </c>
    </row>
    <row r="587" spans="1:13" outlineLevel="1" x14ac:dyDescent="0.25">
      <c r="A587" s="47" t="s">
        <v>9561</v>
      </c>
      <c r="B587" s="150">
        <v>571</v>
      </c>
      <c r="C587" s="36" t="s">
        <v>9560</v>
      </c>
      <c r="D587" s="35" t="s">
        <v>9561</v>
      </c>
      <c r="E587" s="36" t="s">
        <v>11491</v>
      </c>
      <c r="F587" s="35" t="s">
        <v>15877</v>
      </c>
      <c r="G587" s="117">
        <v>1</v>
      </c>
      <c r="H587" s="117">
        <v>1</v>
      </c>
      <c r="I587" s="117">
        <f t="shared" si="26"/>
        <v>1.04</v>
      </c>
      <c r="J587" s="118">
        <v>1.04</v>
      </c>
      <c r="K587" s="58">
        <v>102</v>
      </c>
      <c r="L587" s="119" t="s">
        <v>11479</v>
      </c>
      <c r="M587" s="38" t="s">
        <v>15050</v>
      </c>
    </row>
    <row r="588" spans="1:13" ht="25.5" outlineLevel="1" x14ac:dyDescent="0.25">
      <c r="A588" s="47" t="s">
        <v>8213</v>
      </c>
      <c r="B588" s="150">
        <v>572</v>
      </c>
      <c r="C588" s="36" t="s">
        <v>8212</v>
      </c>
      <c r="D588" s="35" t="s">
        <v>8213</v>
      </c>
      <c r="E588" s="36" t="s">
        <v>11490</v>
      </c>
      <c r="F588" s="35" t="s">
        <v>15883</v>
      </c>
      <c r="G588" s="117">
        <v>2</v>
      </c>
      <c r="H588" s="117">
        <v>145.76</v>
      </c>
      <c r="I588" s="117">
        <f t="shared" si="26"/>
        <v>75.72</v>
      </c>
      <c r="J588" s="118">
        <v>151.44</v>
      </c>
      <c r="K588" s="58">
        <v>102</v>
      </c>
      <c r="L588" s="119" t="s">
        <v>11479</v>
      </c>
      <c r="M588" s="38" t="s">
        <v>15050</v>
      </c>
    </row>
    <row r="589" spans="1:13" outlineLevel="1" x14ac:dyDescent="0.25">
      <c r="A589" s="47" t="s">
        <v>8217</v>
      </c>
      <c r="B589" s="150">
        <v>573</v>
      </c>
      <c r="C589" s="40" t="s">
        <v>12379</v>
      </c>
      <c r="D589" s="35" t="s">
        <v>8217</v>
      </c>
      <c r="E589" s="36" t="s">
        <v>11490</v>
      </c>
      <c r="F589" s="35" t="s">
        <v>15886</v>
      </c>
      <c r="G589" s="117">
        <v>2.0350000000000001</v>
      </c>
      <c r="H589" s="117">
        <v>2069.5</v>
      </c>
      <c r="I589" s="117">
        <f t="shared" si="26"/>
        <v>1056.5995085995085</v>
      </c>
      <c r="J589" s="118">
        <v>2150.1799999999998</v>
      </c>
      <c r="K589" s="58">
        <v>102</v>
      </c>
      <c r="L589" s="119" t="s">
        <v>11479</v>
      </c>
      <c r="M589" s="38" t="s">
        <v>15050</v>
      </c>
    </row>
    <row r="590" spans="1:13" ht="25.5" outlineLevel="1" x14ac:dyDescent="0.25">
      <c r="A590" s="47" t="s">
        <v>8222</v>
      </c>
      <c r="B590" s="150">
        <v>574</v>
      </c>
      <c r="C590" s="36" t="s">
        <v>8221</v>
      </c>
      <c r="D590" s="35" t="s">
        <v>8222</v>
      </c>
      <c r="E590" s="36" t="s">
        <v>11490</v>
      </c>
      <c r="F590" s="35" t="s">
        <v>15886</v>
      </c>
      <c r="G590" s="117">
        <v>5</v>
      </c>
      <c r="H590" s="117">
        <v>2860.17</v>
      </c>
      <c r="I590" s="117">
        <f t="shared" si="26"/>
        <v>594.33600000000001</v>
      </c>
      <c r="J590" s="118">
        <v>2971.68</v>
      </c>
      <c r="K590" s="58">
        <v>102</v>
      </c>
      <c r="L590" s="119" t="s">
        <v>11479</v>
      </c>
      <c r="M590" s="38" t="s">
        <v>15050</v>
      </c>
    </row>
    <row r="591" spans="1:13" ht="25.5" outlineLevel="1" x14ac:dyDescent="0.25">
      <c r="A591" s="47" t="s">
        <v>10598</v>
      </c>
      <c r="B591" s="150">
        <v>575</v>
      </c>
      <c r="C591" s="36" t="s">
        <v>10597</v>
      </c>
      <c r="D591" s="35" t="s">
        <v>10598</v>
      </c>
      <c r="E591" s="36" t="s">
        <v>11484</v>
      </c>
      <c r="F591" s="35" t="s">
        <v>15886</v>
      </c>
      <c r="G591" s="117">
        <v>0.505</v>
      </c>
      <c r="H591" s="117">
        <v>252.5</v>
      </c>
      <c r="I591" s="117">
        <f t="shared" si="26"/>
        <v>519.4851485148514</v>
      </c>
      <c r="J591" s="118">
        <v>262.33999999999997</v>
      </c>
      <c r="K591" s="58">
        <v>102</v>
      </c>
      <c r="L591" s="119" t="s">
        <v>11479</v>
      </c>
      <c r="M591" s="38" t="s">
        <v>15050</v>
      </c>
    </row>
    <row r="592" spans="1:13" ht="25.5" outlineLevel="1" x14ac:dyDescent="0.25">
      <c r="A592" s="47" t="s">
        <v>8224</v>
      </c>
      <c r="B592" s="150">
        <v>576</v>
      </c>
      <c r="C592" s="36" t="s">
        <v>8223</v>
      </c>
      <c r="D592" s="35" t="s">
        <v>8224</v>
      </c>
      <c r="E592" s="36" t="s">
        <v>11490</v>
      </c>
      <c r="F592" s="35" t="s">
        <v>15886</v>
      </c>
      <c r="G592" s="117">
        <v>10</v>
      </c>
      <c r="H592" s="117">
        <v>2550</v>
      </c>
      <c r="I592" s="117">
        <f t="shared" si="26"/>
        <v>264.94200000000001</v>
      </c>
      <c r="J592" s="118">
        <v>2649.42</v>
      </c>
      <c r="K592" s="58">
        <v>102</v>
      </c>
      <c r="L592" s="119" t="s">
        <v>11479</v>
      </c>
      <c r="M592" s="38" t="s">
        <v>15050</v>
      </c>
    </row>
    <row r="593" spans="1:13" ht="25.5" outlineLevel="1" x14ac:dyDescent="0.25">
      <c r="A593" s="47" t="s">
        <v>10600</v>
      </c>
      <c r="B593" s="150">
        <v>577</v>
      </c>
      <c r="C593" s="36" t="s">
        <v>10599</v>
      </c>
      <c r="D593" s="35" t="s">
        <v>10600</v>
      </c>
      <c r="E593" s="36" t="s">
        <v>11484</v>
      </c>
      <c r="F593" s="35" t="s">
        <v>15886</v>
      </c>
      <c r="G593" s="117">
        <v>3.65</v>
      </c>
      <c r="H593" s="117">
        <v>219.62</v>
      </c>
      <c r="I593" s="117">
        <f t="shared" si="26"/>
        <v>62.515068493150686</v>
      </c>
      <c r="J593" s="118">
        <v>228.18</v>
      </c>
      <c r="K593" s="58">
        <v>102</v>
      </c>
      <c r="L593" s="119" t="s">
        <v>11479</v>
      </c>
      <c r="M593" s="38" t="s">
        <v>15050</v>
      </c>
    </row>
    <row r="594" spans="1:13" outlineLevel="1" x14ac:dyDescent="0.25">
      <c r="A594" s="47" t="s">
        <v>10602</v>
      </c>
      <c r="B594" s="150">
        <v>578</v>
      </c>
      <c r="C594" s="36" t="s">
        <v>10601</v>
      </c>
      <c r="D594" s="35" t="s">
        <v>10602</v>
      </c>
      <c r="E594" s="36" t="s">
        <v>11484</v>
      </c>
      <c r="F594" s="35" t="s">
        <v>15886</v>
      </c>
      <c r="G594" s="117">
        <v>0.42</v>
      </c>
      <c r="H594" s="117">
        <v>39.340000000000003</v>
      </c>
      <c r="I594" s="117">
        <f t="shared" si="26"/>
        <v>97.30952380952381</v>
      </c>
      <c r="J594" s="118">
        <v>40.869999999999997</v>
      </c>
      <c r="K594" s="58">
        <v>102</v>
      </c>
      <c r="L594" s="119" t="s">
        <v>11479</v>
      </c>
      <c r="M594" s="38" t="s">
        <v>15050</v>
      </c>
    </row>
    <row r="595" spans="1:13" ht="38.25" outlineLevel="1" x14ac:dyDescent="0.25">
      <c r="A595" s="47" t="s">
        <v>8225</v>
      </c>
      <c r="B595" s="150">
        <v>579</v>
      </c>
      <c r="C595" s="40" t="s">
        <v>12380</v>
      </c>
      <c r="D595" s="35" t="s">
        <v>8225</v>
      </c>
      <c r="E595" s="36" t="s">
        <v>11490</v>
      </c>
      <c r="F595" s="35" t="s">
        <v>15886</v>
      </c>
      <c r="G595" s="117">
        <v>16</v>
      </c>
      <c r="H595" s="117">
        <v>7840</v>
      </c>
      <c r="I595" s="117">
        <f t="shared" si="26"/>
        <v>509.10374999999999</v>
      </c>
      <c r="J595" s="118">
        <v>8145.66</v>
      </c>
      <c r="K595" s="58">
        <v>102</v>
      </c>
      <c r="L595" s="119" t="s">
        <v>11479</v>
      </c>
      <c r="M595" s="38" t="s">
        <v>15050</v>
      </c>
    </row>
    <row r="596" spans="1:13" outlineLevel="1" x14ac:dyDescent="0.25">
      <c r="A596" s="47" t="s">
        <v>11890</v>
      </c>
      <c r="B596" s="150">
        <v>580</v>
      </c>
      <c r="C596" s="36" t="s">
        <v>8226</v>
      </c>
      <c r="D596" s="35" t="s">
        <v>11890</v>
      </c>
      <c r="E596" s="36" t="s">
        <v>11490</v>
      </c>
      <c r="F596" s="35" t="s">
        <v>15886</v>
      </c>
      <c r="G596" s="117">
        <v>8</v>
      </c>
      <c r="H596" s="117">
        <v>2363.31</v>
      </c>
      <c r="I596" s="117">
        <f t="shared" si="26"/>
        <v>306.93124999999998</v>
      </c>
      <c r="J596" s="118">
        <v>2455.4499999999998</v>
      </c>
      <c r="K596" s="58">
        <v>102</v>
      </c>
      <c r="L596" s="119" t="s">
        <v>11479</v>
      </c>
      <c r="M596" s="38" t="s">
        <v>15050</v>
      </c>
    </row>
    <row r="597" spans="1:13" outlineLevel="1" x14ac:dyDescent="0.25">
      <c r="A597" s="47" t="s">
        <v>11891</v>
      </c>
      <c r="B597" s="150">
        <v>581</v>
      </c>
      <c r="C597" s="36" t="s">
        <v>8227</v>
      </c>
      <c r="D597" s="35" t="s">
        <v>11891</v>
      </c>
      <c r="E597" s="36" t="s">
        <v>11490</v>
      </c>
      <c r="F597" s="35" t="s">
        <v>15886</v>
      </c>
      <c r="G597" s="117">
        <v>12</v>
      </c>
      <c r="H597" s="117">
        <v>1616.64</v>
      </c>
      <c r="I597" s="117">
        <f t="shared" si="26"/>
        <v>139.9725</v>
      </c>
      <c r="J597" s="118">
        <v>1679.67</v>
      </c>
      <c r="K597" s="58">
        <v>102</v>
      </c>
      <c r="L597" s="119" t="s">
        <v>11479</v>
      </c>
      <c r="M597" s="38" t="s">
        <v>15050</v>
      </c>
    </row>
    <row r="598" spans="1:13" outlineLevel="1" x14ac:dyDescent="0.25">
      <c r="A598" s="47" t="s">
        <v>10603</v>
      </c>
      <c r="B598" s="150">
        <v>582</v>
      </c>
      <c r="C598" s="36" t="s">
        <v>11892</v>
      </c>
      <c r="D598" s="35" t="s">
        <v>10603</v>
      </c>
      <c r="E598" s="36" t="s">
        <v>11484</v>
      </c>
      <c r="F598" s="35" t="s">
        <v>15886</v>
      </c>
      <c r="G598" s="117">
        <v>3.04</v>
      </c>
      <c r="H598" s="117">
        <v>1288.1400000000001</v>
      </c>
      <c r="I598" s="117">
        <f t="shared" si="26"/>
        <v>440.24999999999994</v>
      </c>
      <c r="J598" s="118">
        <v>1338.36</v>
      </c>
      <c r="K598" s="58">
        <v>102</v>
      </c>
      <c r="L598" s="119" t="s">
        <v>11479</v>
      </c>
      <c r="M598" s="38" t="s">
        <v>15050</v>
      </c>
    </row>
    <row r="599" spans="1:13" outlineLevel="1" x14ac:dyDescent="0.25">
      <c r="A599" s="47" t="s">
        <v>10605</v>
      </c>
      <c r="B599" s="150">
        <v>583</v>
      </c>
      <c r="C599" s="36" t="s">
        <v>10604</v>
      </c>
      <c r="D599" s="35" t="s">
        <v>10605</v>
      </c>
      <c r="E599" s="36" t="s">
        <v>11484</v>
      </c>
      <c r="F599" s="35" t="s">
        <v>15886</v>
      </c>
      <c r="G599" s="117">
        <v>0.84</v>
      </c>
      <c r="H599" s="117">
        <v>420</v>
      </c>
      <c r="I599" s="117">
        <f t="shared" si="26"/>
        <v>519.4880952380953</v>
      </c>
      <c r="J599" s="118">
        <v>436.37</v>
      </c>
      <c r="K599" s="58">
        <v>102</v>
      </c>
      <c r="L599" s="119" t="s">
        <v>11479</v>
      </c>
      <c r="M599" s="38" t="s">
        <v>15050</v>
      </c>
    </row>
    <row r="600" spans="1:13" outlineLevel="1" x14ac:dyDescent="0.25">
      <c r="A600" s="47" t="s">
        <v>9721</v>
      </c>
      <c r="B600" s="150">
        <v>584</v>
      </c>
      <c r="C600" s="40" t="s">
        <v>12381</v>
      </c>
      <c r="D600" s="35" t="s">
        <v>9721</v>
      </c>
      <c r="E600" s="36" t="s">
        <v>11491</v>
      </c>
      <c r="F600" s="35" t="s">
        <v>15877</v>
      </c>
      <c r="G600" s="117">
        <v>5</v>
      </c>
      <c r="H600" s="117">
        <v>5</v>
      </c>
      <c r="I600" s="117">
        <f t="shared" si="26"/>
        <v>1.038</v>
      </c>
      <c r="J600" s="118">
        <v>5.19</v>
      </c>
      <c r="K600" s="58">
        <v>102</v>
      </c>
      <c r="L600" s="119" t="s">
        <v>11479</v>
      </c>
      <c r="M600" s="38" t="s">
        <v>15050</v>
      </c>
    </row>
    <row r="601" spans="1:13" outlineLevel="1" x14ac:dyDescent="0.25">
      <c r="A601" s="47" t="s">
        <v>9722</v>
      </c>
      <c r="B601" s="150">
        <v>585</v>
      </c>
      <c r="C601" s="40" t="s">
        <v>12382</v>
      </c>
      <c r="D601" s="35" t="s">
        <v>9722</v>
      </c>
      <c r="E601" s="36" t="s">
        <v>11491</v>
      </c>
      <c r="F601" s="35" t="s">
        <v>15877</v>
      </c>
      <c r="G601" s="117">
        <v>1</v>
      </c>
      <c r="H601" s="117">
        <v>1</v>
      </c>
      <c r="I601" s="117">
        <f t="shared" si="26"/>
        <v>1.04</v>
      </c>
      <c r="J601" s="118">
        <v>1.04</v>
      </c>
      <c r="K601" s="58">
        <v>102</v>
      </c>
      <c r="L601" s="119" t="s">
        <v>11479</v>
      </c>
      <c r="M601" s="38" t="s">
        <v>15050</v>
      </c>
    </row>
    <row r="602" spans="1:13" outlineLevel="1" x14ac:dyDescent="0.25">
      <c r="A602" s="47" t="s">
        <v>10607</v>
      </c>
      <c r="B602" s="150">
        <v>586</v>
      </c>
      <c r="C602" s="36" t="s">
        <v>10606</v>
      </c>
      <c r="D602" s="35" t="s">
        <v>10607</v>
      </c>
      <c r="E602" s="36" t="s">
        <v>11484</v>
      </c>
      <c r="F602" s="35" t="s">
        <v>15886</v>
      </c>
      <c r="G602" s="117">
        <v>13.96</v>
      </c>
      <c r="H602" s="117">
        <v>4140.68</v>
      </c>
      <c r="I602" s="117">
        <f t="shared" si="26"/>
        <v>308.1740687679083</v>
      </c>
      <c r="J602" s="118">
        <v>4302.1099999999997</v>
      </c>
      <c r="K602" s="58">
        <v>102</v>
      </c>
      <c r="L602" s="119" t="s">
        <v>11479</v>
      </c>
      <c r="M602" s="38" t="s">
        <v>15050</v>
      </c>
    </row>
    <row r="603" spans="1:13" outlineLevel="1" x14ac:dyDescent="0.25">
      <c r="A603" s="47" t="s">
        <v>8256</v>
      </c>
      <c r="B603" s="150">
        <v>587</v>
      </c>
      <c r="C603" s="40" t="s">
        <v>12383</v>
      </c>
      <c r="D603" s="35" t="s">
        <v>8256</v>
      </c>
      <c r="E603" s="36" t="s">
        <v>11490</v>
      </c>
      <c r="F603" s="35" t="s">
        <v>15877</v>
      </c>
      <c r="G603" s="117">
        <v>1</v>
      </c>
      <c r="H603" s="117">
        <v>461</v>
      </c>
      <c r="I603" s="117">
        <f t="shared" si="26"/>
        <v>478.97</v>
      </c>
      <c r="J603" s="118">
        <v>478.97</v>
      </c>
      <c r="K603" s="58">
        <v>102</v>
      </c>
      <c r="L603" s="119" t="s">
        <v>11479</v>
      </c>
      <c r="M603" s="38" t="s">
        <v>15050</v>
      </c>
    </row>
    <row r="604" spans="1:13" ht="25.5" outlineLevel="1" x14ac:dyDescent="0.25">
      <c r="A604" s="47" t="s">
        <v>10613</v>
      </c>
      <c r="B604" s="150">
        <v>588</v>
      </c>
      <c r="C604" s="40" t="s">
        <v>12384</v>
      </c>
      <c r="D604" s="35" t="s">
        <v>10613</v>
      </c>
      <c r="E604" s="36" t="s">
        <v>11484</v>
      </c>
      <c r="F604" s="35" t="s">
        <v>15886</v>
      </c>
      <c r="G604" s="117">
        <v>9.1999999999999993</v>
      </c>
      <c r="H604" s="117">
        <v>1793.22</v>
      </c>
      <c r="I604" s="117">
        <f t="shared" si="26"/>
        <v>202.51413043478263</v>
      </c>
      <c r="J604" s="118">
        <v>1863.13</v>
      </c>
      <c r="K604" s="58">
        <v>102</v>
      </c>
      <c r="L604" s="119" t="s">
        <v>11479</v>
      </c>
      <c r="M604" s="38" t="s">
        <v>15050</v>
      </c>
    </row>
    <row r="605" spans="1:13" outlineLevel="1" x14ac:dyDescent="0.25">
      <c r="A605" s="47" t="s">
        <v>10616</v>
      </c>
      <c r="B605" s="150">
        <v>589</v>
      </c>
      <c r="C605" s="40" t="s">
        <v>12385</v>
      </c>
      <c r="D605" s="35" t="s">
        <v>10616</v>
      </c>
      <c r="E605" s="36" t="s">
        <v>11484</v>
      </c>
      <c r="F605" s="35" t="s">
        <v>15890</v>
      </c>
      <c r="G605" s="117">
        <v>2</v>
      </c>
      <c r="H605" s="117">
        <v>491.54</v>
      </c>
      <c r="I605" s="117">
        <f t="shared" si="26"/>
        <v>255.35</v>
      </c>
      <c r="J605" s="118">
        <v>510.7</v>
      </c>
      <c r="K605" s="58">
        <v>102</v>
      </c>
      <c r="L605" s="119" t="s">
        <v>11479</v>
      </c>
      <c r="M605" s="38" t="s">
        <v>15050</v>
      </c>
    </row>
    <row r="606" spans="1:13" outlineLevel="1" x14ac:dyDescent="0.25">
      <c r="A606" s="47" t="s">
        <v>10617</v>
      </c>
      <c r="B606" s="150">
        <v>590</v>
      </c>
      <c r="C606" s="40" t="s">
        <v>12386</v>
      </c>
      <c r="D606" s="35" t="s">
        <v>10617</v>
      </c>
      <c r="E606" s="36" t="s">
        <v>11484</v>
      </c>
      <c r="F606" s="35" t="s">
        <v>15890</v>
      </c>
      <c r="G606" s="117">
        <v>2.1</v>
      </c>
      <c r="H606" s="117">
        <v>872.05</v>
      </c>
      <c r="I606" s="117">
        <f t="shared" si="26"/>
        <v>431.45238095238091</v>
      </c>
      <c r="J606" s="118">
        <v>906.05</v>
      </c>
      <c r="K606" s="58">
        <v>102</v>
      </c>
      <c r="L606" s="119" t="s">
        <v>11479</v>
      </c>
      <c r="M606" s="38" t="s">
        <v>15050</v>
      </c>
    </row>
    <row r="607" spans="1:13" outlineLevel="1" x14ac:dyDescent="0.25">
      <c r="A607" s="47" t="s">
        <v>10618</v>
      </c>
      <c r="B607" s="150">
        <v>591</v>
      </c>
      <c r="C607" s="40" t="s">
        <v>12387</v>
      </c>
      <c r="D607" s="35" t="s">
        <v>10618</v>
      </c>
      <c r="E607" s="36" t="s">
        <v>11484</v>
      </c>
      <c r="F607" s="35" t="s">
        <v>15890</v>
      </c>
      <c r="G607" s="117">
        <v>1.4</v>
      </c>
      <c r="H607" s="117">
        <v>866.11</v>
      </c>
      <c r="I607" s="117">
        <f t="shared" ref="I607:I670" si="27">J607/G607</f>
        <v>642.7714285714286</v>
      </c>
      <c r="J607" s="118">
        <v>899.88</v>
      </c>
      <c r="K607" s="58">
        <v>102</v>
      </c>
      <c r="L607" s="119" t="s">
        <v>11479</v>
      </c>
      <c r="M607" s="38" t="s">
        <v>15050</v>
      </c>
    </row>
    <row r="608" spans="1:13" outlineLevel="1" x14ac:dyDescent="0.25">
      <c r="A608" s="47" t="s">
        <v>10619</v>
      </c>
      <c r="B608" s="150">
        <v>592</v>
      </c>
      <c r="C608" s="40" t="s">
        <v>12388</v>
      </c>
      <c r="D608" s="35" t="s">
        <v>10619</v>
      </c>
      <c r="E608" s="36" t="s">
        <v>11484</v>
      </c>
      <c r="F608" s="35" t="s">
        <v>15890</v>
      </c>
      <c r="G608" s="117">
        <v>5.5</v>
      </c>
      <c r="H608" s="117">
        <v>1809.37</v>
      </c>
      <c r="I608" s="117">
        <f t="shared" si="27"/>
        <v>341.80181818181819</v>
      </c>
      <c r="J608" s="118">
        <v>1879.91</v>
      </c>
      <c r="K608" s="58">
        <v>102</v>
      </c>
      <c r="L608" s="119" t="s">
        <v>11479</v>
      </c>
      <c r="M608" s="38" t="s">
        <v>15050</v>
      </c>
    </row>
    <row r="609" spans="1:13" outlineLevel="1" x14ac:dyDescent="0.25">
      <c r="A609" s="47" t="s">
        <v>10620</v>
      </c>
      <c r="B609" s="150">
        <v>593</v>
      </c>
      <c r="C609" s="40" t="s">
        <v>12389</v>
      </c>
      <c r="D609" s="35" t="s">
        <v>10620</v>
      </c>
      <c r="E609" s="36" t="s">
        <v>11484</v>
      </c>
      <c r="F609" s="35" t="s">
        <v>15890</v>
      </c>
      <c r="G609" s="117">
        <v>2</v>
      </c>
      <c r="H609" s="117">
        <v>271.2</v>
      </c>
      <c r="I609" s="117">
        <f t="shared" si="27"/>
        <v>140.88499999999999</v>
      </c>
      <c r="J609" s="118">
        <v>281.77</v>
      </c>
      <c r="K609" s="58">
        <v>102</v>
      </c>
      <c r="L609" s="119" t="s">
        <v>11479</v>
      </c>
      <c r="M609" s="38" t="s">
        <v>15050</v>
      </c>
    </row>
    <row r="610" spans="1:13" outlineLevel="1" x14ac:dyDescent="0.25">
      <c r="A610" s="47" t="s">
        <v>10621</v>
      </c>
      <c r="B610" s="150">
        <v>594</v>
      </c>
      <c r="C610" s="40" t="s">
        <v>12390</v>
      </c>
      <c r="D610" s="35" t="s">
        <v>10621</v>
      </c>
      <c r="E610" s="36" t="s">
        <v>11484</v>
      </c>
      <c r="F610" s="35" t="s">
        <v>15890</v>
      </c>
      <c r="G610" s="117">
        <v>1.5</v>
      </c>
      <c r="H610" s="117">
        <v>209.76</v>
      </c>
      <c r="I610" s="117">
        <f t="shared" si="27"/>
        <v>145.29333333333332</v>
      </c>
      <c r="J610" s="118">
        <v>217.94</v>
      </c>
      <c r="K610" s="58">
        <v>102</v>
      </c>
      <c r="L610" s="119" t="s">
        <v>11479</v>
      </c>
      <c r="M610" s="38" t="s">
        <v>15050</v>
      </c>
    </row>
    <row r="611" spans="1:13" outlineLevel="1" x14ac:dyDescent="0.25">
      <c r="A611" s="47" t="s">
        <v>10622</v>
      </c>
      <c r="B611" s="150">
        <v>595</v>
      </c>
      <c r="C611" s="40" t="s">
        <v>12391</v>
      </c>
      <c r="D611" s="35" t="s">
        <v>10622</v>
      </c>
      <c r="E611" s="36" t="s">
        <v>11484</v>
      </c>
      <c r="F611" s="35" t="s">
        <v>15890</v>
      </c>
      <c r="G611" s="117">
        <v>5.6</v>
      </c>
      <c r="H611" s="117">
        <v>1044.1199999999999</v>
      </c>
      <c r="I611" s="117">
        <f t="shared" si="27"/>
        <v>193.71964285714284</v>
      </c>
      <c r="J611" s="118">
        <v>1084.83</v>
      </c>
      <c r="K611" s="58">
        <v>102</v>
      </c>
      <c r="L611" s="119" t="s">
        <v>11479</v>
      </c>
      <c r="M611" s="38" t="s">
        <v>15050</v>
      </c>
    </row>
    <row r="612" spans="1:13" outlineLevel="1" x14ac:dyDescent="0.25">
      <c r="A612" s="47" t="s">
        <v>10623</v>
      </c>
      <c r="B612" s="150">
        <v>596</v>
      </c>
      <c r="C612" s="40" t="s">
        <v>12392</v>
      </c>
      <c r="D612" s="35" t="s">
        <v>10623</v>
      </c>
      <c r="E612" s="36" t="s">
        <v>11484</v>
      </c>
      <c r="F612" s="35" t="s">
        <v>15890</v>
      </c>
      <c r="G612" s="117">
        <v>1.25</v>
      </c>
      <c r="H612" s="117">
        <v>307.20999999999998</v>
      </c>
      <c r="I612" s="117">
        <f t="shared" si="27"/>
        <v>255.352</v>
      </c>
      <c r="J612" s="118">
        <v>319.19</v>
      </c>
      <c r="K612" s="58">
        <v>102</v>
      </c>
      <c r="L612" s="119" t="s">
        <v>11479</v>
      </c>
      <c r="M612" s="38" t="s">
        <v>15050</v>
      </c>
    </row>
    <row r="613" spans="1:13" outlineLevel="1" x14ac:dyDescent="0.25">
      <c r="A613" s="47" t="s">
        <v>10624</v>
      </c>
      <c r="B613" s="150">
        <v>597</v>
      </c>
      <c r="C613" s="40" t="s">
        <v>12393</v>
      </c>
      <c r="D613" s="35" t="s">
        <v>10624</v>
      </c>
      <c r="E613" s="36" t="s">
        <v>11484</v>
      </c>
      <c r="F613" s="35" t="s">
        <v>15890</v>
      </c>
      <c r="G613" s="117">
        <v>2.2000000000000002</v>
      </c>
      <c r="H613" s="117">
        <v>1211.8699999999999</v>
      </c>
      <c r="I613" s="117">
        <f t="shared" si="27"/>
        <v>572.32727272727266</v>
      </c>
      <c r="J613" s="118">
        <v>1259.1199999999999</v>
      </c>
      <c r="K613" s="58">
        <v>102</v>
      </c>
      <c r="L613" s="119" t="s">
        <v>11479</v>
      </c>
      <c r="M613" s="38" t="s">
        <v>15050</v>
      </c>
    </row>
    <row r="614" spans="1:13" outlineLevel="1" x14ac:dyDescent="0.25">
      <c r="A614" s="47" t="s">
        <v>11893</v>
      </c>
      <c r="B614" s="150">
        <v>598</v>
      </c>
      <c r="C614" s="40" t="s">
        <v>12394</v>
      </c>
      <c r="D614" s="35" t="s">
        <v>11893</v>
      </c>
      <c r="E614" s="36" t="s">
        <v>11484</v>
      </c>
      <c r="F614" s="35" t="s">
        <v>15890</v>
      </c>
      <c r="G614" s="117">
        <v>1.2</v>
      </c>
      <c r="H614" s="117">
        <v>961.02</v>
      </c>
      <c r="I614" s="117">
        <f t="shared" si="27"/>
        <v>832.07500000000005</v>
      </c>
      <c r="J614" s="118">
        <v>998.49</v>
      </c>
      <c r="K614" s="58">
        <v>102</v>
      </c>
      <c r="L614" s="119" t="s">
        <v>11479</v>
      </c>
      <c r="M614" s="38" t="s">
        <v>15050</v>
      </c>
    </row>
    <row r="615" spans="1:13" outlineLevel="1" x14ac:dyDescent="0.25">
      <c r="A615" s="47" t="s">
        <v>10625</v>
      </c>
      <c r="B615" s="150">
        <v>599</v>
      </c>
      <c r="C615" s="40" t="s">
        <v>12395</v>
      </c>
      <c r="D615" s="35" t="s">
        <v>10625</v>
      </c>
      <c r="E615" s="36" t="s">
        <v>11484</v>
      </c>
      <c r="F615" s="35" t="s">
        <v>15890</v>
      </c>
      <c r="G615" s="117">
        <v>4</v>
      </c>
      <c r="H615" s="117">
        <v>779.68</v>
      </c>
      <c r="I615" s="117">
        <f t="shared" si="27"/>
        <v>202.52</v>
      </c>
      <c r="J615" s="118">
        <v>810.08</v>
      </c>
      <c r="K615" s="58">
        <v>102</v>
      </c>
      <c r="L615" s="119" t="s">
        <v>11479</v>
      </c>
      <c r="M615" s="38" t="s">
        <v>15050</v>
      </c>
    </row>
    <row r="616" spans="1:13" outlineLevel="1" x14ac:dyDescent="0.25">
      <c r="A616" s="47" t="s">
        <v>10626</v>
      </c>
      <c r="B616" s="150">
        <v>600</v>
      </c>
      <c r="C616" s="40" t="s">
        <v>12396</v>
      </c>
      <c r="D616" s="35" t="s">
        <v>10626</v>
      </c>
      <c r="E616" s="36" t="s">
        <v>11484</v>
      </c>
      <c r="F616" s="35" t="s">
        <v>15890</v>
      </c>
      <c r="G616" s="117">
        <v>1.1000000000000001</v>
      </c>
      <c r="H616" s="117">
        <v>270.35000000000002</v>
      </c>
      <c r="I616" s="117">
        <f t="shared" si="27"/>
        <v>255.35454545454542</v>
      </c>
      <c r="J616" s="118">
        <v>280.89</v>
      </c>
      <c r="K616" s="58">
        <v>102</v>
      </c>
      <c r="L616" s="119" t="s">
        <v>11479</v>
      </c>
      <c r="M616" s="38" t="s">
        <v>15050</v>
      </c>
    </row>
    <row r="617" spans="1:13" outlineLevel="1" x14ac:dyDescent="0.25">
      <c r="A617" s="47" t="s">
        <v>10627</v>
      </c>
      <c r="B617" s="150">
        <v>601</v>
      </c>
      <c r="C617" s="40" t="s">
        <v>12397</v>
      </c>
      <c r="D617" s="35" t="s">
        <v>10627</v>
      </c>
      <c r="E617" s="36" t="s">
        <v>11484</v>
      </c>
      <c r="F617" s="35" t="s">
        <v>15890</v>
      </c>
      <c r="G617" s="117">
        <v>4</v>
      </c>
      <c r="H617" s="117">
        <v>2169.52</v>
      </c>
      <c r="I617" s="117">
        <f t="shared" si="27"/>
        <v>563.52499999999998</v>
      </c>
      <c r="J617" s="118">
        <v>2254.1</v>
      </c>
      <c r="K617" s="58">
        <v>102</v>
      </c>
      <c r="L617" s="119" t="s">
        <v>11479</v>
      </c>
      <c r="M617" s="38" t="s">
        <v>15050</v>
      </c>
    </row>
    <row r="618" spans="1:13" outlineLevel="1" x14ac:dyDescent="0.25">
      <c r="A618" s="47" t="s">
        <v>10628</v>
      </c>
      <c r="B618" s="150">
        <v>602</v>
      </c>
      <c r="C618" s="40" t="s">
        <v>12398</v>
      </c>
      <c r="D618" s="35" t="s">
        <v>10628</v>
      </c>
      <c r="E618" s="36" t="s">
        <v>11484</v>
      </c>
      <c r="F618" s="35" t="s">
        <v>15890</v>
      </c>
      <c r="G618" s="117">
        <v>5.9</v>
      </c>
      <c r="H618" s="117">
        <v>2700.01</v>
      </c>
      <c r="I618" s="117">
        <f t="shared" si="27"/>
        <v>475.47118644067797</v>
      </c>
      <c r="J618" s="118">
        <v>2805.28</v>
      </c>
      <c r="K618" s="58">
        <v>102</v>
      </c>
      <c r="L618" s="119" t="s">
        <v>11479</v>
      </c>
      <c r="M618" s="38" t="s">
        <v>15050</v>
      </c>
    </row>
    <row r="619" spans="1:13" outlineLevel="1" x14ac:dyDescent="0.25">
      <c r="A619" s="47" t="s">
        <v>10629</v>
      </c>
      <c r="B619" s="150">
        <v>603</v>
      </c>
      <c r="C619" s="40" t="s">
        <v>12399</v>
      </c>
      <c r="D619" s="35" t="s">
        <v>10629</v>
      </c>
      <c r="E619" s="36" t="s">
        <v>11484</v>
      </c>
      <c r="F619" s="35" t="s">
        <v>15890</v>
      </c>
      <c r="G619" s="117">
        <v>1</v>
      </c>
      <c r="H619" s="117">
        <v>559.33000000000004</v>
      </c>
      <c r="I619" s="117">
        <f t="shared" si="27"/>
        <v>581.14</v>
      </c>
      <c r="J619" s="118">
        <v>581.14</v>
      </c>
      <c r="K619" s="58">
        <v>102</v>
      </c>
      <c r="L619" s="119" t="s">
        <v>11479</v>
      </c>
      <c r="M619" s="38" t="s">
        <v>15050</v>
      </c>
    </row>
    <row r="620" spans="1:13" outlineLevel="1" x14ac:dyDescent="0.25">
      <c r="A620" s="47" t="s">
        <v>10630</v>
      </c>
      <c r="B620" s="150">
        <v>604</v>
      </c>
      <c r="C620" s="40" t="s">
        <v>12400</v>
      </c>
      <c r="D620" s="35" t="s">
        <v>10630</v>
      </c>
      <c r="E620" s="36" t="s">
        <v>11484</v>
      </c>
      <c r="F620" s="35" t="s">
        <v>15890</v>
      </c>
      <c r="G620" s="117">
        <v>0.6</v>
      </c>
      <c r="H620" s="117">
        <v>91.53</v>
      </c>
      <c r="I620" s="117">
        <f t="shared" si="27"/>
        <v>158.5</v>
      </c>
      <c r="J620" s="118">
        <v>95.1</v>
      </c>
      <c r="K620" s="58">
        <v>102</v>
      </c>
      <c r="L620" s="119" t="s">
        <v>11479</v>
      </c>
      <c r="M620" s="38" t="s">
        <v>15050</v>
      </c>
    </row>
    <row r="621" spans="1:13" ht="38.25" outlineLevel="1" x14ac:dyDescent="0.25">
      <c r="A621" s="48">
        <v>496</v>
      </c>
      <c r="B621" s="150">
        <v>605</v>
      </c>
      <c r="C621" s="36" t="s">
        <v>8267</v>
      </c>
      <c r="D621" s="33">
        <v>496</v>
      </c>
      <c r="E621" s="36" t="s">
        <v>11833</v>
      </c>
      <c r="F621" s="35" t="s">
        <v>15877</v>
      </c>
      <c r="G621" s="117">
        <v>10</v>
      </c>
      <c r="H621" s="117">
        <v>863.13</v>
      </c>
      <c r="I621" s="117">
        <f t="shared" si="27"/>
        <v>89.677999999999997</v>
      </c>
      <c r="J621" s="118">
        <v>896.78</v>
      </c>
      <c r="K621" s="58">
        <v>102</v>
      </c>
      <c r="L621" s="119" t="s">
        <v>11479</v>
      </c>
      <c r="M621" s="38" t="s">
        <v>15050</v>
      </c>
    </row>
    <row r="622" spans="1:13" outlineLevel="1" x14ac:dyDescent="0.25">
      <c r="A622" s="47" t="s">
        <v>10631</v>
      </c>
      <c r="B622" s="150">
        <v>606</v>
      </c>
      <c r="C622" s="40" t="s">
        <v>12401</v>
      </c>
      <c r="D622" s="35" t="s">
        <v>10631</v>
      </c>
      <c r="E622" s="36" t="s">
        <v>11484</v>
      </c>
      <c r="F622" s="35" t="s">
        <v>15890</v>
      </c>
      <c r="G622" s="117">
        <v>3.88</v>
      </c>
      <c r="H622" s="117">
        <v>339.34</v>
      </c>
      <c r="I622" s="117">
        <f t="shared" si="27"/>
        <v>90.868556701030926</v>
      </c>
      <c r="J622" s="118">
        <v>352.57</v>
      </c>
      <c r="K622" s="58">
        <v>102</v>
      </c>
      <c r="L622" s="119" t="s">
        <v>11479</v>
      </c>
      <c r="M622" s="38" t="s">
        <v>15050</v>
      </c>
    </row>
    <row r="623" spans="1:13" outlineLevel="1" x14ac:dyDescent="0.25">
      <c r="A623" s="47" t="s">
        <v>10632</v>
      </c>
      <c r="B623" s="150">
        <v>607</v>
      </c>
      <c r="C623" s="40" t="s">
        <v>12402</v>
      </c>
      <c r="D623" s="35" t="s">
        <v>10632</v>
      </c>
      <c r="E623" s="36" t="s">
        <v>11484</v>
      </c>
      <c r="F623" s="35" t="s">
        <v>15890</v>
      </c>
      <c r="G623" s="117">
        <v>2</v>
      </c>
      <c r="H623" s="117">
        <v>279.68</v>
      </c>
      <c r="I623" s="117">
        <f t="shared" si="27"/>
        <v>145.29</v>
      </c>
      <c r="J623" s="118">
        <v>290.58</v>
      </c>
      <c r="K623" s="58">
        <v>102</v>
      </c>
      <c r="L623" s="119" t="s">
        <v>11479</v>
      </c>
      <c r="M623" s="38" t="s">
        <v>15050</v>
      </c>
    </row>
    <row r="624" spans="1:13" outlineLevel="1" x14ac:dyDescent="0.25">
      <c r="A624" s="47" t="s">
        <v>10633</v>
      </c>
      <c r="B624" s="150">
        <v>608</v>
      </c>
      <c r="C624" s="40" t="s">
        <v>12403</v>
      </c>
      <c r="D624" s="35" t="s">
        <v>10633</v>
      </c>
      <c r="E624" s="36" t="s">
        <v>11484</v>
      </c>
      <c r="F624" s="35" t="s">
        <v>15890</v>
      </c>
      <c r="G624" s="117">
        <v>2.2999999999999998</v>
      </c>
      <c r="H624" s="117">
        <v>331.36</v>
      </c>
      <c r="I624" s="117">
        <f t="shared" si="27"/>
        <v>149.68695652173912</v>
      </c>
      <c r="J624" s="118">
        <v>344.28</v>
      </c>
      <c r="K624" s="58">
        <v>102</v>
      </c>
      <c r="L624" s="119" t="s">
        <v>11479</v>
      </c>
      <c r="M624" s="38" t="s">
        <v>15050</v>
      </c>
    </row>
    <row r="625" spans="1:13" outlineLevel="1" x14ac:dyDescent="0.25">
      <c r="A625" s="47" t="s">
        <v>10634</v>
      </c>
      <c r="B625" s="150">
        <v>609</v>
      </c>
      <c r="C625" s="40" t="s">
        <v>12404</v>
      </c>
      <c r="D625" s="35" t="s">
        <v>10634</v>
      </c>
      <c r="E625" s="36" t="s">
        <v>11484</v>
      </c>
      <c r="F625" s="35" t="s">
        <v>15890</v>
      </c>
      <c r="G625" s="117">
        <v>5.57</v>
      </c>
      <c r="H625" s="117">
        <v>2808.62</v>
      </c>
      <c r="I625" s="117">
        <f t="shared" si="27"/>
        <v>523.89946140035897</v>
      </c>
      <c r="J625" s="118">
        <v>2918.12</v>
      </c>
      <c r="K625" s="58">
        <v>102</v>
      </c>
      <c r="L625" s="119" t="s">
        <v>11479</v>
      </c>
      <c r="M625" s="38" t="s">
        <v>15050</v>
      </c>
    </row>
    <row r="626" spans="1:13" ht="25.5" outlineLevel="1" x14ac:dyDescent="0.25">
      <c r="A626" s="47" t="s">
        <v>10635</v>
      </c>
      <c r="B626" s="150">
        <v>610</v>
      </c>
      <c r="C626" s="40" t="s">
        <v>12405</v>
      </c>
      <c r="D626" s="35" t="s">
        <v>10635</v>
      </c>
      <c r="E626" s="36" t="s">
        <v>11484</v>
      </c>
      <c r="F626" s="35" t="s">
        <v>15879</v>
      </c>
      <c r="G626" s="117">
        <v>0.5</v>
      </c>
      <c r="H626" s="117">
        <v>252.12</v>
      </c>
      <c r="I626" s="117">
        <f t="shared" si="27"/>
        <v>523.9</v>
      </c>
      <c r="J626" s="118">
        <v>261.95</v>
      </c>
      <c r="K626" s="58">
        <v>102</v>
      </c>
      <c r="L626" s="119" t="s">
        <v>11479</v>
      </c>
      <c r="M626" s="38" t="s">
        <v>15050</v>
      </c>
    </row>
    <row r="627" spans="1:13" outlineLevel="1" x14ac:dyDescent="0.25">
      <c r="A627" s="47" t="s">
        <v>10636</v>
      </c>
      <c r="B627" s="150">
        <v>611</v>
      </c>
      <c r="C627" s="40" t="s">
        <v>12406</v>
      </c>
      <c r="D627" s="35" t="s">
        <v>10636</v>
      </c>
      <c r="E627" s="36" t="s">
        <v>11484</v>
      </c>
      <c r="F627" s="35" t="s">
        <v>15890</v>
      </c>
      <c r="G627" s="117">
        <v>3.8</v>
      </c>
      <c r="H627" s="117">
        <v>483.06</v>
      </c>
      <c r="I627" s="117">
        <f t="shared" si="27"/>
        <v>132.07631578947368</v>
      </c>
      <c r="J627" s="118">
        <v>501.89</v>
      </c>
      <c r="K627" s="58">
        <v>102</v>
      </c>
      <c r="L627" s="119" t="s">
        <v>11479</v>
      </c>
      <c r="M627" s="38" t="s">
        <v>15050</v>
      </c>
    </row>
    <row r="628" spans="1:13" ht="25.5" outlineLevel="1" x14ac:dyDescent="0.25">
      <c r="A628" s="47" t="s">
        <v>10637</v>
      </c>
      <c r="B628" s="150">
        <v>612</v>
      </c>
      <c r="C628" s="40" t="s">
        <v>12407</v>
      </c>
      <c r="D628" s="35" t="s">
        <v>10637</v>
      </c>
      <c r="E628" s="36" t="s">
        <v>11484</v>
      </c>
      <c r="F628" s="35" t="s">
        <v>15890</v>
      </c>
      <c r="G628" s="117">
        <v>3.4</v>
      </c>
      <c r="H628" s="117">
        <v>3700.69</v>
      </c>
      <c r="I628" s="117">
        <f t="shared" si="27"/>
        <v>1130.8735294117646</v>
      </c>
      <c r="J628" s="118">
        <v>3844.97</v>
      </c>
      <c r="K628" s="58">
        <v>102</v>
      </c>
      <c r="L628" s="119" t="s">
        <v>11479</v>
      </c>
      <c r="M628" s="38" t="s">
        <v>15050</v>
      </c>
    </row>
    <row r="629" spans="1:13" ht="25.5" outlineLevel="1" x14ac:dyDescent="0.25">
      <c r="A629" s="47" t="s">
        <v>10638</v>
      </c>
      <c r="B629" s="150">
        <v>613</v>
      </c>
      <c r="C629" s="40" t="s">
        <v>12408</v>
      </c>
      <c r="D629" s="35" t="s">
        <v>10638</v>
      </c>
      <c r="E629" s="36" t="s">
        <v>11484</v>
      </c>
      <c r="F629" s="35" t="s">
        <v>15877</v>
      </c>
      <c r="G629" s="117">
        <v>13</v>
      </c>
      <c r="H629" s="117">
        <v>5919.79</v>
      </c>
      <c r="I629" s="117">
        <f t="shared" si="27"/>
        <v>473.12230769230769</v>
      </c>
      <c r="J629" s="118">
        <v>6150.59</v>
      </c>
      <c r="K629" s="58">
        <v>102</v>
      </c>
      <c r="L629" s="119" t="s">
        <v>11479</v>
      </c>
      <c r="M629" s="38" t="s">
        <v>15050</v>
      </c>
    </row>
    <row r="630" spans="1:13" ht="25.5" outlineLevel="1" x14ac:dyDescent="0.25">
      <c r="A630" s="47" t="s">
        <v>10639</v>
      </c>
      <c r="B630" s="150">
        <v>614</v>
      </c>
      <c r="C630" s="40" t="s">
        <v>12409</v>
      </c>
      <c r="D630" s="35" t="s">
        <v>10639</v>
      </c>
      <c r="E630" s="36" t="s">
        <v>11484</v>
      </c>
      <c r="F630" s="35" t="s">
        <v>15877</v>
      </c>
      <c r="G630" s="117">
        <v>14</v>
      </c>
      <c r="H630" s="117">
        <v>30333.06</v>
      </c>
      <c r="I630" s="117">
        <f t="shared" si="27"/>
        <v>2251.1192857142855</v>
      </c>
      <c r="J630" s="118">
        <v>31515.67</v>
      </c>
      <c r="K630" s="58">
        <v>102</v>
      </c>
      <c r="L630" s="119" t="s">
        <v>11479</v>
      </c>
      <c r="M630" s="38" t="s">
        <v>15050</v>
      </c>
    </row>
    <row r="631" spans="1:13" outlineLevel="1" x14ac:dyDescent="0.25">
      <c r="A631" s="47" t="s">
        <v>8299</v>
      </c>
      <c r="B631" s="150">
        <v>615</v>
      </c>
      <c r="C631" s="36" t="s">
        <v>8298</v>
      </c>
      <c r="D631" s="35" t="s">
        <v>8299</v>
      </c>
      <c r="E631" s="36" t="s">
        <v>11490</v>
      </c>
      <c r="F631" s="35" t="s">
        <v>15886</v>
      </c>
      <c r="G631" s="117">
        <v>14</v>
      </c>
      <c r="H631" s="117">
        <v>5572</v>
      </c>
      <c r="I631" s="117">
        <f t="shared" si="27"/>
        <v>413.51714285714286</v>
      </c>
      <c r="J631" s="118">
        <v>5789.24</v>
      </c>
      <c r="K631" s="58">
        <v>102</v>
      </c>
      <c r="L631" s="119" t="s">
        <v>11479</v>
      </c>
      <c r="M631" s="38" t="s">
        <v>15050</v>
      </c>
    </row>
    <row r="632" spans="1:13" ht="25.5" outlineLevel="1" x14ac:dyDescent="0.25">
      <c r="A632" s="47" t="s">
        <v>8301</v>
      </c>
      <c r="B632" s="150">
        <v>616</v>
      </c>
      <c r="C632" s="36" t="s">
        <v>8300</v>
      </c>
      <c r="D632" s="35" t="s">
        <v>8301</v>
      </c>
      <c r="E632" s="36" t="s">
        <v>11490</v>
      </c>
      <c r="F632" s="35" t="s">
        <v>15886</v>
      </c>
      <c r="G632" s="117">
        <v>6.6</v>
      </c>
      <c r="H632" s="117">
        <v>635.39</v>
      </c>
      <c r="I632" s="117">
        <f t="shared" si="27"/>
        <v>100.02424242424243</v>
      </c>
      <c r="J632" s="118">
        <v>660.16</v>
      </c>
      <c r="K632" s="58">
        <v>102</v>
      </c>
      <c r="L632" s="119" t="s">
        <v>11479</v>
      </c>
      <c r="M632" s="38" t="s">
        <v>15050</v>
      </c>
    </row>
    <row r="633" spans="1:13" outlineLevel="1" x14ac:dyDescent="0.25">
      <c r="A633" s="47" t="s">
        <v>10641</v>
      </c>
      <c r="B633" s="150">
        <v>617</v>
      </c>
      <c r="C633" s="36" t="s">
        <v>10640</v>
      </c>
      <c r="D633" s="35" t="s">
        <v>10641</v>
      </c>
      <c r="E633" s="36" t="s">
        <v>11484</v>
      </c>
      <c r="F633" s="35" t="s">
        <v>15886</v>
      </c>
      <c r="G633" s="117">
        <v>1.21</v>
      </c>
      <c r="H633" s="117">
        <v>471.69</v>
      </c>
      <c r="I633" s="117">
        <f t="shared" si="27"/>
        <v>405.02479338842977</v>
      </c>
      <c r="J633" s="118">
        <v>490.08</v>
      </c>
      <c r="K633" s="58">
        <v>102</v>
      </c>
      <c r="L633" s="119" t="s">
        <v>11479</v>
      </c>
      <c r="M633" s="38" t="s">
        <v>15050</v>
      </c>
    </row>
    <row r="634" spans="1:13" ht="25.5" outlineLevel="1" x14ac:dyDescent="0.25">
      <c r="A634" s="47" t="s">
        <v>8345</v>
      </c>
      <c r="B634" s="150">
        <v>618</v>
      </c>
      <c r="C634" s="40" t="s">
        <v>12410</v>
      </c>
      <c r="D634" s="35" t="s">
        <v>8345</v>
      </c>
      <c r="E634" s="36" t="s">
        <v>11490</v>
      </c>
      <c r="F634" s="35" t="s">
        <v>15890</v>
      </c>
      <c r="G634" s="117">
        <v>2</v>
      </c>
      <c r="H634" s="117">
        <v>474.58</v>
      </c>
      <c r="I634" s="117">
        <f t="shared" si="27"/>
        <v>246.54</v>
      </c>
      <c r="J634" s="118">
        <v>493.08</v>
      </c>
      <c r="K634" s="58">
        <v>102</v>
      </c>
      <c r="L634" s="119" t="s">
        <v>11479</v>
      </c>
      <c r="M634" s="38" t="s">
        <v>15050</v>
      </c>
    </row>
    <row r="635" spans="1:13" outlineLevel="1" x14ac:dyDescent="0.25">
      <c r="A635" s="47" t="s">
        <v>8347</v>
      </c>
      <c r="B635" s="150">
        <v>619</v>
      </c>
      <c r="C635" s="36" t="s">
        <v>8346</v>
      </c>
      <c r="D635" s="35" t="s">
        <v>8347</v>
      </c>
      <c r="E635" s="36" t="s">
        <v>11490</v>
      </c>
      <c r="F635" s="35" t="s">
        <v>15886</v>
      </c>
      <c r="G635" s="117">
        <v>831.52</v>
      </c>
      <c r="H635" s="117">
        <v>199471.48</v>
      </c>
      <c r="I635" s="117">
        <f t="shared" si="27"/>
        <v>249.24037906484509</v>
      </c>
      <c r="J635" s="118">
        <v>207248.36</v>
      </c>
      <c r="K635" s="58" t="s">
        <v>11781</v>
      </c>
      <c r="L635" s="119" t="s">
        <v>11479</v>
      </c>
      <c r="M635" s="38" t="s">
        <v>15050</v>
      </c>
    </row>
    <row r="636" spans="1:13" outlineLevel="1" x14ac:dyDescent="0.25">
      <c r="A636" s="47" t="s">
        <v>10643</v>
      </c>
      <c r="B636" s="150">
        <v>620</v>
      </c>
      <c r="C636" s="36" t="s">
        <v>10642</v>
      </c>
      <c r="D636" s="35" t="s">
        <v>10643</v>
      </c>
      <c r="E636" s="36" t="s">
        <v>11484</v>
      </c>
      <c r="F636" s="35" t="s">
        <v>15886</v>
      </c>
      <c r="G636" s="117">
        <v>16.594999999999999</v>
      </c>
      <c r="H636" s="117">
        <v>7218.82</v>
      </c>
      <c r="I636" s="117">
        <f t="shared" si="27"/>
        <v>451.95902380235015</v>
      </c>
      <c r="J636" s="118">
        <v>7500.26</v>
      </c>
      <c r="K636" s="58">
        <v>103</v>
      </c>
      <c r="L636" s="119" t="s">
        <v>11479</v>
      </c>
      <c r="M636" s="38" t="s">
        <v>15050</v>
      </c>
    </row>
    <row r="637" spans="1:13" outlineLevel="1" x14ac:dyDescent="0.25">
      <c r="A637" s="47" t="s">
        <v>10645</v>
      </c>
      <c r="B637" s="150">
        <v>621</v>
      </c>
      <c r="C637" s="36" t="s">
        <v>10644</v>
      </c>
      <c r="D637" s="35" t="s">
        <v>10645</v>
      </c>
      <c r="E637" s="36" t="s">
        <v>11484</v>
      </c>
      <c r="F637" s="35" t="s">
        <v>15886</v>
      </c>
      <c r="G637" s="117">
        <v>16</v>
      </c>
      <c r="H637" s="117">
        <v>3118.72</v>
      </c>
      <c r="I637" s="117">
        <f t="shared" si="27"/>
        <v>202.519375</v>
      </c>
      <c r="J637" s="118">
        <v>3240.31</v>
      </c>
      <c r="K637" s="58">
        <v>103</v>
      </c>
      <c r="L637" s="119" t="s">
        <v>11479</v>
      </c>
      <c r="M637" s="38" t="s">
        <v>15050</v>
      </c>
    </row>
    <row r="638" spans="1:13" outlineLevel="1" x14ac:dyDescent="0.25">
      <c r="A638" s="47" t="s">
        <v>10647</v>
      </c>
      <c r="B638" s="150">
        <v>622</v>
      </c>
      <c r="C638" s="36" t="s">
        <v>10646</v>
      </c>
      <c r="D638" s="35" t="s">
        <v>10647</v>
      </c>
      <c r="E638" s="36" t="s">
        <v>11484</v>
      </c>
      <c r="F638" s="35" t="s">
        <v>15886</v>
      </c>
      <c r="G638" s="117">
        <v>14</v>
      </c>
      <c r="H638" s="117">
        <v>1932.27</v>
      </c>
      <c r="I638" s="117">
        <f t="shared" si="27"/>
        <v>143.4</v>
      </c>
      <c r="J638" s="118">
        <v>2007.6</v>
      </c>
      <c r="K638" s="58">
        <v>103</v>
      </c>
      <c r="L638" s="119" t="s">
        <v>11479</v>
      </c>
      <c r="M638" s="38" t="s">
        <v>15050</v>
      </c>
    </row>
    <row r="639" spans="1:13" outlineLevel="1" x14ac:dyDescent="0.25">
      <c r="A639" s="47" t="s">
        <v>10648</v>
      </c>
      <c r="B639" s="150">
        <v>623</v>
      </c>
      <c r="C639" s="40" t="s">
        <v>12411</v>
      </c>
      <c r="D639" s="35" t="s">
        <v>10648</v>
      </c>
      <c r="E639" s="36" t="s">
        <v>11484</v>
      </c>
      <c r="F639" s="35" t="s">
        <v>15886</v>
      </c>
      <c r="G639" s="117">
        <v>11.67</v>
      </c>
      <c r="H639" s="117">
        <v>1384.64</v>
      </c>
      <c r="I639" s="117">
        <f t="shared" si="27"/>
        <v>123.27506426735218</v>
      </c>
      <c r="J639" s="118">
        <v>1438.62</v>
      </c>
      <c r="K639" s="58">
        <v>103</v>
      </c>
      <c r="L639" s="119" t="s">
        <v>11479</v>
      </c>
      <c r="M639" s="38" t="s">
        <v>15050</v>
      </c>
    </row>
    <row r="640" spans="1:13" outlineLevel="1" x14ac:dyDescent="0.25">
      <c r="A640" s="47" t="s">
        <v>10649</v>
      </c>
      <c r="B640" s="150">
        <v>624</v>
      </c>
      <c r="C640" s="40" t="s">
        <v>12412</v>
      </c>
      <c r="D640" s="35" t="s">
        <v>10649</v>
      </c>
      <c r="E640" s="36" t="s">
        <v>11484</v>
      </c>
      <c r="F640" s="35" t="s">
        <v>15886</v>
      </c>
      <c r="G640" s="117">
        <v>7.75</v>
      </c>
      <c r="H640" s="117">
        <v>952.4</v>
      </c>
      <c r="I640" s="117">
        <f t="shared" si="27"/>
        <v>127.68129032258064</v>
      </c>
      <c r="J640" s="118">
        <v>989.53</v>
      </c>
      <c r="K640" s="58">
        <v>103</v>
      </c>
      <c r="L640" s="119" t="s">
        <v>11479</v>
      </c>
      <c r="M640" s="38" t="s">
        <v>15050</v>
      </c>
    </row>
    <row r="641" spans="1:13" outlineLevel="1" x14ac:dyDescent="0.25">
      <c r="A641" s="47" t="s">
        <v>10650</v>
      </c>
      <c r="B641" s="150">
        <v>625</v>
      </c>
      <c r="C641" s="40" t="s">
        <v>12413</v>
      </c>
      <c r="D641" s="35" t="s">
        <v>10650</v>
      </c>
      <c r="E641" s="36" t="s">
        <v>11484</v>
      </c>
      <c r="F641" s="35" t="s">
        <v>15886</v>
      </c>
      <c r="G641" s="117">
        <v>3.76</v>
      </c>
      <c r="H641" s="117">
        <v>509.86</v>
      </c>
      <c r="I641" s="117">
        <f t="shared" si="27"/>
        <v>140.88829787234044</v>
      </c>
      <c r="J641" s="118">
        <v>529.74</v>
      </c>
      <c r="K641" s="58">
        <v>103</v>
      </c>
      <c r="L641" s="119" t="s">
        <v>11479</v>
      </c>
      <c r="M641" s="38" t="s">
        <v>15050</v>
      </c>
    </row>
    <row r="642" spans="1:13" outlineLevel="1" x14ac:dyDescent="0.25">
      <c r="A642" s="47" t="s">
        <v>11894</v>
      </c>
      <c r="B642" s="150">
        <v>626</v>
      </c>
      <c r="C642" s="40" t="s">
        <v>12414</v>
      </c>
      <c r="D642" s="35" t="s">
        <v>11894</v>
      </c>
      <c r="E642" s="36" t="s">
        <v>11484</v>
      </c>
      <c r="F642" s="35" t="s">
        <v>15886</v>
      </c>
      <c r="G642" s="117">
        <v>1.1200000000000001</v>
      </c>
      <c r="H642" s="117">
        <v>137.63999999999999</v>
      </c>
      <c r="I642" s="117">
        <f t="shared" si="27"/>
        <v>127.68749999999999</v>
      </c>
      <c r="J642" s="118">
        <v>143.01</v>
      </c>
      <c r="K642" s="58">
        <v>103</v>
      </c>
      <c r="L642" s="119" t="s">
        <v>11479</v>
      </c>
      <c r="M642" s="38" t="s">
        <v>15050</v>
      </c>
    </row>
    <row r="643" spans="1:13" outlineLevel="1" x14ac:dyDescent="0.25">
      <c r="A643" s="47" t="s">
        <v>10651</v>
      </c>
      <c r="B643" s="150">
        <v>627</v>
      </c>
      <c r="C643" s="40" t="s">
        <v>12415</v>
      </c>
      <c r="D643" s="35" t="s">
        <v>10651</v>
      </c>
      <c r="E643" s="36" t="s">
        <v>11484</v>
      </c>
      <c r="F643" s="35" t="s">
        <v>15886</v>
      </c>
      <c r="G643" s="117">
        <v>5.7</v>
      </c>
      <c r="H643" s="117">
        <v>700.47</v>
      </c>
      <c r="I643" s="117">
        <f t="shared" si="27"/>
        <v>127.68070175438595</v>
      </c>
      <c r="J643" s="118">
        <v>727.78</v>
      </c>
      <c r="K643" s="58">
        <v>103</v>
      </c>
      <c r="L643" s="119" t="s">
        <v>11479</v>
      </c>
      <c r="M643" s="38" t="s">
        <v>15050</v>
      </c>
    </row>
    <row r="644" spans="1:13" ht="38.25" outlineLevel="1" x14ac:dyDescent="0.25">
      <c r="A644" s="47" t="s">
        <v>10652</v>
      </c>
      <c r="B644" s="150">
        <v>628</v>
      </c>
      <c r="C644" s="40" t="s">
        <v>12416</v>
      </c>
      <c r="D644" s="35" t="s">
        <v>10652</v>
      </c>
      <c r="E644" s="36" t="s">
        <v>11484</v>
      </c>
      <c r="F644" s="35" t="s">
        <v>15886</v>
      </c>
      <c r="G644" s="117">
        <v>7.5</v>
      </c>
      <c r="H644" s="117">
        <v>1716.15</v>
      </c>
      <c r="I644" s="117">
        <f t="shared" si="27"/>
        <v>237.74133333333333</v>
      </c>
      <c r="J644" s="118">
        <v>1783.06</v>
      </c>
      <c r="K644" s="58">
        <v>103</v>
      </c>
      <c r="L644" s="119" t="s">
        <v>11479</v>
      </c>
      <c r="M644" s="38" t="s">
        <v>15050</v>
      </c>
    </row>
    <row r="645" spans="1:13" outlineLevel="1" x14ac:dyDescent="0.25">
      <c r="A645" s="47" t="s">
        <v>8369</v>
      </c>
      <c r="B645" s="150">
        <v>629</v>
      </c>
      <c r="C645" s="40" t="s">
        <v>12417</v>
      </c>
      <c r="D645" s="35" t="s">
        <v>8369</v>
      </c>
      <c r="E645" s="36" t="s">
        <v>11490</v>
      </c>
      <c r="F645" s="35" t="s">
        <v>15879</v>
      </c>
      <c r="G645" s="117">
        <v>14.2</v>
      </c>
      <c r="H645" s="117">
        <v>675.15</v>
      </c>
      <c r="I645" s="117">
        <f t="shared" si="27"/>
        <v>49.399295774647889</v>
      </c>
      <c r="J645" s="118">
        <v>701.47</v>
      </c>
      <c r="K645" s="58">
        <v>103</v>
      </c>
      <c r="L645" s="119" t="s">
        <v>11479</v>
      </c>
      <c r="M645" s="38" t="s">
        <v>15050</v>
      </c>
    </row>
    <row r="646" spans="1:13" outlineLevel="1" x14ac:dyDescent="0.25">
      <c r="A646" s="47" t="s">
        <v>11895</v>
      </c>
      <c r="B646" s="150">
        <v>630</v>
      </c>
      <c r="C646" s="36" t="s">
        <v>8377</v>
      </c>
      <c r="D646" s="35" t="s">
        <v>11895</v>
      </c>
      <c r="E646" s="36" t="s">
        <v>11490</v>
      </c>
      <c r="F646" s="35" t="s">
        <v>15877</v>
      </c>
      <c r="G646" s="117">
        <v>10</v>
      </c>
      <c r="H646" s="117">
        <v>149.63999999999999</v>
      </c>
      <c r="I646" s="117">
        <f t="shared" si="27"/>
        <v>15.547000000000001</v>
      </c>
      <c r="J646" s="118">
        <v>155.47</v>
      </c>
      <c r="K646" s="58">
        <v>103</v>
      </c>
      <c r="L646" s="119" t="s">
        <v>11479</v>
      </c>
      <c r="M646" s="38" t="s">
        <v>15050</v>
      </c>
    </row>
    <row r="647" spans="1:13" outlineLevel="1" x14ac:dyDescent="0.25">
      <c r="A647" s="47" t="s">
        <v>11896</v>
      </c>
      <c r="B647" s="150">
        <v>631</v>
      </c>
      <c r="C647" s="40" t="s">
        <v>12418</v>
      </c>
      <c r="D647" s="35" t="s">
        <v>11896</v>
      </c>
      <c r="E647" s="36" t="s">
        <v>11490</v>
      </c>
      <c r="F647" s="35" t="s">
        <v>15877</v>
      </c>
      <c r="G647" s="117">
        <v>3</v>
      </c>
      <c r="H647" s="117">
        <v>92.49</v>
      </c>
      <c r="I647" s="117">
        <f t="shared" si="27"/>
        <v>32.033333333333331</v>
      </c>
      <c r="J647" s="118">
        <v>96.1</v>
      </c>
      <c r="K647" s="58">
        <v>103</v>
      </c>
      <c r="L647" s="119" t="s">
        <v>11479</v>
      </c>
      <c r="M647" s="38" t="s">
        <v>15050</v>
      </c>
    </row>
    <row r="648" spans="1:13" outlineLevel="1" x14ac:dyDescent="0.25">
      <c r="A648" s="47" t="s">
        <v>8379</v>
      </c>
      <c r="B648" s="150">
        <v>632</v>
      </c>
      <c r="C648" s="36" t="s">
        <v>8378</v>
      </c>
      <c r="D648" s="35" t="s">
        <v>8379</v>
      </c>
      <c r="E648" s="36" t="s">
        <v>11490</v>
      </c>
      <c r="F648" s="35" t="s">
        <v>15879</v>
      </c>
      <c r="G648" s="117">
        <v>5.8</v>
      </c>
      <c r="H648" s="117">
        <v>58</v>
      </c>
      <c r="I648" s="117">
        <f t="shared" si="27"/>
        <v>10.389655172413793</v>
      </c>
      <c r="J648" s="118">
        <v>60.26</v>
      </c>
      <c r="K648" s="58">
        <v>103</v>
      </c>
      <c r="L648" s="119" t="s">
        <v>11479</v>
      </c>
      <c r="M648" s="38" t="s">
        <v>15050</v>
      </c>
    </row>
    <row r="649" spans="1:13" outlineLevel="1" x14ac:dyDescent="0.25">
      <c r="A649" s="47" t="s">
        <v>11897</v>
      </c>
      <c r="B649" s="150">
        <v>633</v>
      </c>
      <c r="C649" s="36" t="s">
        <v>8380</v>
      </c>
      <c r="D649" s="35" t="s">
        <v>11897</v>
      </c>
      <c r="E649" s="36" t="s">
        <v>11490</v>
      </c>
      <c r="F649" s="35" t="s">
        <v>15879</v>
      </c>
      <c r="G649" s="117">
        <v>30</v>
      </c>
      <c r="H649" s="117">
        <v>1905.78</v>
      </c>
      <c r="I649" s="117">
        <f t="shared" si="27"/>
        <v>66.00266666666667</v>
      </c>
      <c r="J649" s="118">
        <v>1980.08</v>
      </c>
      <c r="K649" s="58">
        <v>103</v>
      </c>
      <c r="L649" s="119" t="s">
        <v>11479</v>
      </c>
      <c r="M649" s="38" t="s">
        <v>15050</v>
      </c>
    </row>
    <row r="650" spans="1:13" outlineLevel="1" x14ac:dyDescent="0.25">
      <c r="A650" s="47" t="s">
        <v>8382</v>
      </c>
      <c r="B650" s="150">
        <v>634</v>
      </c>
      <c r="C650" s="36" t="s">
        <v>8381</v>
      </c>
      <c r="D650" s="35" t="s">
        <v>8382</v>
      </c>
      <c r="E650" s="36" t="s">
        <v>11490</v>
      </c>
      <c r="F650" s="35" t="s">
        <v>15879</v>
      </c>
      <c r="G650" s="117">
        <v>23</v>
      </c>
      <c r="H650" s="117">
        <v>276</v>
      </c>
      <c r="I650" s="117">
        <f t="shared" si="27"/>
        <v>12.467826086956521</v>
      </c>
      <c r="J650" s="118">
        <v>286.76</v>
      </c>
      <c r="K650" s="58">
        <v>103</v>
      </c>
      <c r="L650" s="119" t="s">
        <v>11479</v>
      </c>
      <c r="M650" s="38" t="s">
        <v>15050</v>
      </c>
    </row>
    <row r="651" spans="1:13" outlineLevel="1" x14ac:dyDescent="0.25">
      <c r="A651" s="47" t="s">
        <v>8384</v>
      </c>
      <c r="B651" s="150">
        <v>635</v>
      </c>
      <c r="C651" s="36" t="s">
        <v>8383</v>
      </c>
      <c r="D651" s="35" t="s">
        <v>8384</v>
      </c>
      <c r="E651" s="36" t="s">
        <v>11490</v>
      </c>
      <c r="F651" s="35" t="s">
        <v>15879</v>
      </c>
      <c r="G651" s="117">
        <v>131.1</v>
      </c>
      <c r="H651" s="117">
        <v>4694.38</v>
      </c>
      <c r="I651" s="117">
        <f t="shared" si="27"/>
        <v>37.203661327231117</v>
      </c>
      <c r="J651" s="118">
        <v>4877.3999999999996</v>
      </c>
      <c r="K651" s="58">
        <v>103</v>
      </c>
      <c r="L651" s="119" t="s">
        <v>11479</v>
      </c>
      <c r="M651" s="38" t="s">
        <v>15050</v>
      </c>
    </row>
    <row r="652" spans="1:13" outlineLevel="1" x14ac:dyDescent="0.25">
      <c r="A652" s="47" t="s">
        <v>8386</v>
      </c>
      <c r="B652" s="150">
        <v>636</v>
      </c>
      <c r="C652" s="36" t="s">
        <v>8385</v>
      </c>
      <c r="D652" s="35" t="s">
        <v>8386</v>
      </c>
      <c r="E652" s="36" t="s">
        <v>11490</v>
      </c>
      <c r="F652" s="35" t="s">
        <v>15879</v>
      </c>
      <c r="G652" s="117">
        <v>2.8</v>
      </c>
      <c r="H652" s="117">
        <v>22.4</v>
      </c>
      <c r="I652" s="117">
        <f t="shared" si="27"/>
        <v>8.3107142857142868</v>
      </c>
      <c r="J652" s="118">
        <v>23.27</v>
      </c>
      <c r="K652" s="58">
        <v>103</v>
      </c>
      <c r="L652" s="119" t="s">
        <v>11479</v>
      </c>
      <c r="M652" s="38" t="s">
        <v>15050</v>
      </c>
    </row>
    <row r="653" spans="1:13" outlineLevel="1" x14ac:dyDescent="0.25">
      <c r="A653" s="47" t="s">
        <v>8388</v>
      </c>
      <c r="B653" s="150">
        <v>637</v>
      </c>
      <c r="C653" s="36" t="s">
        <v>8387</v>
      </c>
      <c r="D653" s="35" t="s">
        <v>8388</v>
      </c>
      <c r="E653" s="36" t="s">
        <v>11490</v>
      </c>
      <c r="F653" s="35" t="s">
        <v>15879</v>
      </c>
      <c r="G653" s="117">
        <v>30</v>
      </c>
      <c r="H653" s="117">
        <v>1050</v>
      </c>
      <c r="I653" s="117">
        <f t="shared" si="27"/>
        <v>36.364666666666672</v>
      </c>
      <c r="J653" s="118">
        <v>1090.94</v>
      </c>
      <c r="K653" s="58">
        <v>103</v>
      </c>
      <c r="L653" s="119" t="s">
        <v>11479</v>
      </c>
      <c r="M653" s="38" t="s">
        <v>15050</v>
      </c>
    </row>
    <row r="654" spans="1:13" outlineLevel="1" x14ac:dyDescent="0.25">
      <c r="A654" s="47" t="s">
        <v>11898</v>
      </c>
      <c r="B654" s="150">
        <v>638</v>
      </c>
      <c r="C654" s="36" t="s">
        <v>8389</v>
      </c>
      <c r="D654" s="35" t="s">
        <v>11898</v>
      </c>
      <c r="E654" s="36" t="s">
        <v>11490</v>
      </c>
      <c r="F654" s="35" t="s">
        <v>15890</v>
      </c>
      <c r="G654" s="117">
        <v>40.5</v>
      </c>
      <c r="H654" s="117">
        <v>687.65</v>
      </c>
      <c r="I654" s="117">
        <f t="shared" si="27"/>
        <v>17.640987654320988</v>
      </c>
      <c r="J654" s="118">
        <v>714.46</v>
      </c>
      <c r="K654" s="58">
        <v>103</v>
      </c>
      <c r="L654" s="119" t="s">
        <v>11479</v>
      </c>
      <c r="M654" s="38" t="s">
        <v>15050</v>
      </c>
    </row>
    <row r="655" spans="1:13" outlineLevel="1" x14ac:dyDescent="0.25">
      <c r="A655" s="47" t="s">
        <v>11899</v>
      </c>
      <c r="B655" s="150">
        <v>639</v>
      </c>
      <c r="C655" s="36" t="s">
        <v>8390</v>
      </c>
      <c r="D655" s="35" t="s">
        <v>11899</v>
      </c>
      <c r="E655" s="36" t="s">
        <v>11490</v>
      </c>
      <c r="F655" s="35" t="s">
        <v>15879</v>
      </c>
      <c r="G655" s="117">
        <v>4</v>
      </c>
      <c r="H655" s="117">
        <v>175.32</v>
      </c>
      <c r="I655" s="117">
        <f t="shared" si="27"/>
        <v>45.54</v>
      </c>
      <c r="J655" s="118">
        <v>182.16</v>
      </c>
      <c r="K655" s="58">
        <v>103</v>
      </c>
      <c r="L655" s="119" t="s">
        <v>11479</v>
      </c>
      <c r="M655" s="38" t="s">
        <v>15050</v>
      </c>
    </row>
    <row r="656" spans="1:13" outlineLevel="1" x14ac:dyDescent="0.25">
      <c r="A656" s="47" t="s">
        <v>11900</v>
      </c>
      <c r="B656" s="150">
        <v>640</v>
      </c>
      <c r="C656" s="40" t="s">
        <v>12419</v>
      </c>
      <c r="D656" s="35" t="s">
        <v>11900</v>
      </c>
      <c r="E656" s="36" t="s">
        <v>11490</v>
      </c>
      <c r="F656" s="35" t="s">
        <v>15879</v>
      </c>
      <c r="G656" s="117">
        <v>26</v>
      </c>
      <c r="H656" s="117">
        <v>226.2</v>
      </c>
      <c r="I656" s="117">
        <f t="shared" si="27"/>
        <v>9.0392307692307696</v>
      </c>
      <c r="J656" s="118">
        <v>235.02</v>
      </c>
      <c r="K656" s="58">
        <v>103</v>
      </c>
      <c r="L656" s="119" t="s">
        <v>11479</v>
      </c>
      <c r="M656" s="38" t="s">
        <v>15050</v>
      </c>
    </row>
    <row r="657" spans="1:13" outlineLevel="1" x14ac:dyDescent="0.25">
      <c r="A657" s="47" t="s">
        <v>11901</v>
      </c>
      <c r="B657" s="150">
        <v>641</v>
      </c>
      <c r="C657" s="40" t="s">
        <v>12420</v>
      </c>
      <c r="D657" s="35" t="s">
        <v>11901</v>
      </c>
      <c r="E657" s="36" t="s">
        <v>11490</v>
      </c>
      <c r="F657" s="35" t="s">
        <v>15879</v>
      </c>
      <c r="G657" s="117">
        <v>37</v>
      </c>
      <c r="H657" s="117">
        <v>395.08</v>
      </c>
      <c r="I657" s="117">
        <f t="shared" si="27"/>
        <v>11.094054054054055</v>
      </c>
      <c r="J657" s="118">
        <v>410.48</v>
      </c>
      <c r="K657" s="58">
        <v>103</v>
      </c>
      <c r="L657" s="119" t="s">
        <v>11479</v>
      </c>
      <c r="M657" s="38" t="s">
        <v>15050</v>
      </c>
    </row>
    <row r="658" spans="1:13" outlineLevel="1" x14ac:dyDescent="0.25">
      <c r="A658" s="47" t="s">
        <v>8444</v>
      </c>
      <c r="B658" s="150">
        <v>642</v>
      </c>
      <c r="C658" s="36" t="s">
        <v>8443</v>
      </c>
      <c r="D658" s="35" t="s">
        <v>8444</v>
      </c>
      <c r="E658" s="36" t="s">
        <v>11490</v>
      </c>
      <c r="F658" s="35" t="s">
        <v>15886</v>
      </c>
      <c r="G658" s="117">
        <v>0.55000000000000004</v>
      </c>
      <c r="H658" s="117">
        <v>144.87</v>
      </c>
      <c r="I658" s="117">
        <f t="shared" si="27"/>
        <v>273.67272727272729</v>
      </c>
      <c r="J658" s="118">
        <v>150.52000000000001</v>
      </c>
      <c r="K658" s="58">
        <v>103</v>
      </c>
      <c r="L658" s="119" t="s">
        <v>11479</v>
      </c>
      <c r="M658" s="38" t="s">
        <v>15050</v>
      </c>
    </row>
    <row r="659" spans="1:13" outlineLevel="1" x14ac:dyDescent="0.25">
      <c r="A659" s="47" t="s">
        <v>8450</v>
      </c>
      <c r="B659" s="150">
        <v>643</v>
      </c>
      <c r="C659" s="36" t="s">
        <v>8449</v>
      </c>
      <c r="D659" s="35" t="s">
        <v>8450</v>
      </c>
      <c r="E659" s="36" t="s">
        <v>11490</v>
      </c>
      <c r="F659" s="35" t="s">
        <v>15877</v>
      </c>
      <c r="G659" s="117">
        <v>5</v>
      </c>
      <c r="H659" s="117">
        <v>0.15</v>
      </c>
      <c r="I659" s="117">
        <f t="shared" si="27"/>
        <v>3.2000000000000001E-2</v>
      </c>
      <c r="J659" s="118">
        <v>0.16</v>
      </c>
      <c r="K659" s="58">
        <v>103</v>
      </c>
      <c r="L659" s="119" t="s">
        <v>11479</v>
      </c>
      <c r="M659" s="38" t="s">
        <v>15050</v>
      </c>
    </row>
    <row r="660" spans="1:13" outlineLevel="1" x14ac:dyDescent="0.25">
      <c r="A660" s="47" t="s">
        <v>8451</v>
      </c>
      <c r="B660" s="150">
        <v>644</v>
      </c>
      <c r="C660" s="40" t="s">
        <v>12421</v>
      </c>
      <c r="D660" s="35" t="s">
        <v>8451</v>
      </c>
      <c r="E660" s="36" t="s">
        <v>11490</v>
      </c>
      <c r="F660" s="35" t="s">
        <v>15886</v>
      </c>
      <c r="G660" s="117">
        <v>0.96</v>
      </c>
      <c r="H660" s="117">
        <v>273.36</v>
      </c>
      <c r="I660" s="117">
        <f t="shared" si="27"/>
        <v>295.85416666666669</v>
      </c>
      <c r="J660" s="118">
        <v>284.02</v>
      </c>
      <c r="K660" s="58">
        <v>103</v>
      </c>
      <c r="L660" s="119" t="s">
        <v>11479</v>
      </c>
      <c r="M660" s="38" t="s">
        <v>15050</v>
      </c>
    </row>
    <row r="661" spans="1:13" outlineLevel="1" x14ac:dyDescent="0.25">
      <c r="A661" s="47" t="s">
        <v>8452</v>
      </c>
      <c r="B661" s="150">
        <v>645</v>
      </c>
      <c r="C661" s="40" t="s">
        <v>12422</v>
      </c>
      <c r="D661" s="35" t="s">
        <v>8452</v>
      </c>
      <c r="E661" s="36" t="s">
        <v>11490</v>
      </c>
      <c r="F661" s="35" t="s">
        <v>15886</v>
      </c>
      <c r="G661" s="117">
        <v>0.94</v>
      </c>
      <c r="H661" s="117">
        <v>157.72</v>
      </c>
      <c r="I661" s="117">
        <f t="shared" si="27"/>
        <v>174.32978723404256</v>
      </c>
      <c r="J661" s="118">
        <v>163.87</v>
      </c>
      <c r="K661" s="58">
        <v>103</v>
      </c>
      <c r="L661" s="119" t="s">
        <v>11479</v>
      </c>
      <c r="M661" s="38" t="s">
        <v>15050</v>
      </c>
    </row>
    <row r="662" spans="1:13" outlineLevel="1" x14ac:dyDescent="0.25">
      <c r="A662" s="47" t="s">
        <v>8453</v>
      </c>
      <c r="B662" s="150">
        <v>646</v>
      </c>
      <c r="C662" s="40" t="s">
        <v>12423</v>
      </c>
      <c r="D662" s="35" t="s">
        <v>8453</v>
      </c>
      <c r="E662" s="36" t="s">
        <v>11490</v>
      </c>
      <c r="F662" s="35" t="s">
        <v>15886</v>
      </c>
      <c r="G662" s="117">
        <v>0.92</v>
      </c>
      <c r="H662" s="117">
        <v>201.94</v>
      </c>
      <c r="I662" s="117">
        <f t="shared" si="27"/>
        <v>228.05434782608694</v>
      </c>
      <c r="J662" s="118">
        <v>209.81</v>
      </c>
      <c r="K662" s="58">
        <v>103</v>
      </c>
      <c r="L662" s="119" t="s">
        <v>11479</v>
      </c>
      <c r="M662" s="38" t="s">
        <v>15050</v>
      </c>
    </row>
    <row r="663" spans="1:13" outlineLevel="1" x14ac:dyDescent="0.25">
      <c r="A663" s="47" t="s">
        <v>8454</v>
      </c>
      <c r="B663" s="150">
        <v>647</v>
      </c>
      <c r="C663" s="40" t="s">
        <v>12424</v>
      </c>
      <c r="D663" s="35" t="s">
        <v>8454</v>
      </c>
      <c r="E663" s="36" t="s">
        <v>11490</v>
      </c>
      <c r="F663" s="35" t="s">
        <v>15886</v>
      </c>
      <c r="G663" s="117">
        <v>2.5750000000000002</v>
      </c>
      <c r="H663" s="117">
        <v>744.77</v>
      </c>
      <c r="I663" s="117">
        <f t="shared" si="27"/>
        <v>300.5087378640776</v>
      </c>
      <c r="J663" s="118">
        <v>773.81</v>
      </c>
      <c r="K663" s="58">
        <v>103</v>
      </c>
      <c r="L663" s="119" t="s">
        <v>11479</v>
      </c>
      <c r="M663" s="38" t="s">
        <v>15050</v>
      </c>
    </row>
    <row r="664" spans="1:13" outlineLevel="1" x14ac:dyDescent="0.25">
      <c r="A664" s="47" t="s">
        <v>8455</v>
      </c>
      <c r="B664" s="150">
        <v>648</v>
      </c>
      <c r="C664" s="40" t="s">
        <v>12425</v>
      </c>
      <c r="D664" s="35" t="s">
        <v>8455</v>
      </c>
      <c r="E664" s="36" t="s">
        <v>11490</v>
      </c>
      <c r="F664" s="35" t="s">
        <v>15886</v>
      </c>
      <c r="G664" s="117">
        <v>0.36</v>
      </c>
      <c r="H664" s="117">
        <v>152.55000000000001</v>
      </c>
      <c r="I664" s="117">
        <f t="shared" si="27"/>
        <v>440.27777777777777</v>
      </c>
      <c r="J664" s="118">
        <v>158.5</v>
      </c>
      <c r="K664" s="58">
        <v>103</v>
      </c>
      <c r="L664" s="119" t="s">
        <v>11479</v>
      </c>
      <c r="M664" s="38" t="s">
        <v>15050</v>
      </c>
    </row>
    <row r="665" spans="1:13" outlineLevel="1" x14ac:dyDescent="0.25">
      <c r="A665" s="47" t="s">
        <v>8456</v>
      </c>
      <c r="B665" s="150">
        <v>649</v>
      </c>
      <c r="C665" s="40" t="s">
        <v>12426</v>
      </c>
      <c r="D665" s="35" t="s">
        <v>8456</v>
      </c>
      <c r="E665" s="36" t="s">
        <v>11490</v>
      </c>
      <c r="F665" s="35" t="s">
        <v>15886</v>
      </c>
      <c r="G665" s="117">
        <v>0.44500000000000001</v>
      </c>
      <c r="H665" s="117">
        <v>188.58</v>
      </c>
      <c r="I665" s="117">
        <f t="shared" si="27"/>
        <v>440.29213483146066</v>
      </c>
      <c r="J665" s="118">
        <v>195.93</v>
      </c>
      <c r="K665" s="58">
        <v>103</v>
      </c>
      <c r="L665" s="119" t="s">
        <v>11479</v>
      </c>
      <c r="M665" s="38" t="s">
        <v>15050</v>
      </c>
    </row>
    <row r="666" spans="1:13" outlineLevel="1" x14ac:dyDescent="0.25">
      <c r="A666" s="47" t="s">
        <v>8457</v>
      </c>
      <c r="B666" s="150">
        <v>650</v>
      </c>
      <c r="C666" s="40" t="s">
        <v>12427</v>
      </c>
      <c r="D666" s="35" t="s">
        <v>8457</v>
      </c>
      <c r="E666" s="36" t="s">
        <v>11490</v>
      </c>
      <c r="F666" s="35" t="s">
        <v>15886</v>
      </c>
      <c r="G666" s="117">
        <v>0.8</v>
      </c>
      <c r="H666" s="117">
        <v>339.02</v>
      </c>
      <c r="I666" s="117">
        <f t="shared" si="27"/>
        <v>440.3</v>
      </c>
      <c r="J666" s="118">
        <v>352.24</v>
      </c>
      <c r="K666" s="58">
        <v>103</v>
      </c>
      <c r="L666" s="119" t="s">
        <v>11479</v>
      </c>
      <c r="M666" s="38" t="s">
        <v>15050</v>
      </c>
    </row>
    <row r="667" spans="1:13" outlineLevel="1" x14ac:dyDescent="0.25">
      <c r="A667" s="47" t="s">
        <v>8141</v>
      </c>
      <c r="B667" s="150">
        <v>651</v>
      </c>
      <c r="C667" s="40" t="s">
        <v>12428</v>
      </c>
      <c r="D667" s="35" t="s">
        <v>8141</v>
      </c>
      <c r="E667" s="36" t="s">
        <v>11490</v>
      </c>
      <c r="F667" s="35" t="s">
        <v>15886</v>
      </c>
      <c r="G667" s="117">
        <v>0.3</v>
      </c>
      <c r="H667" s="117">
        <v>127.13</v>
      </c>
      <c r="I667" s="117">
        <f t="shared" si="27"/>
        <v>440.3</v>
      </c>
      <c r="J667" s="118">
        <v>132.09</v>
      </c>
      <c r="K667" s="58">
        <v>103</v>
      </c>
      <c r="L667" s="119" t="s">
        <v>11479</v>
      </c>
      <c r="M667" s="38" t="s">
        <v>15050</v>
      </c>
    </row>
    <row r="668" spans="1:13" ht="25.5" outlineLevel="1" x14ac:dyDescent="0.25">
      <c r="A668" s="47" t="s">
        <v>8458</v>
      </c>
      <c r="B668" s="150">
        <v>652</v>
      </c>
      <c r="C668" s="40" t="s">
        <v>12429</v>
      </c>
      <c r="D668" s="35" t="s">
        <v>8458</v>
      </c>
      <c r="E668" s="36" t="s">
        <v>11490</v>
      </c>
      <c r="F668" s="35" t="s">
        <v>15877</v>
      </c>
      <c r="G668" s="117">
        <v>3</v>
      </c>
      <c r="H668" s="117">
        <v>901.68</v>
      </c>
      <c r="I668" s="117">
        <f t="shared" si="27"/>
        <v>312.2766666666667</v>
      </c>
      <c r="J668" s="118">
        <v>936.83</v>
      </c>
      <c r="K668" s="58">
        <v>103</v>
      </c>
      <c r="L668" s="119" t="s">
        <v>11479</v>
      </c>
      <c r="M668" s="38" t="s">
        <v>15050</v>
      </c>
    </row>
    <row r="669" spans="1:13" ht="25.5" outlineLevel="1" x14ac:dyDescent="0.25">
      <c r="A669" s="47" t="s">
        <v>8459</v>
      </c>
      <c r="B669" s="150">
        <v>653</v>
      </c>
      <c r="C669" s="40" t="s">
        <v>12430</v>
      </c>
      <c r="D669" s="35" t="s">
        <v>8459</v>
      </c>
      <c r="E669" s="36" t="s">
        <v>11490</v>
      </c>
      <c r="F669" s="35" t="s">
        <v>15877</v>
      </c>
      <c r="G669" s="117">
        <v>2</v>
      </c>
      <c r="H669" s="117">
        <v>1752</v>
      </c>
      <c r="I669" s="117">
        <f t="shared" si="27"/>
        <v>910.15499999999997</v>
      </c>
      <c r="J669" s="118">
        <v>1820.31</v>
      </c>
      <c r="K669" s="58">
        <v>103</v>
      </c>
      <c r="L669" s="119" t="s">
        <v>11479</v>
      </c>
      <c r="M669" s="38" t="s">
        <v>15050</v>
      </c>
    </row>
    <row r="670" spans="1:13" outlineLevel="1" x14ac:dyDescent="0.25">
      <c r="A670" s="47" t="s">
        <v>10657</v>
      </c>
      <c r="B670" s="150">
        <v>654</v>
      </c>
      <c r="C670" s="36" t="s">
        <v>10656</v>
      </c>
      <c r="D670" s="35" t="s">
        <v>10657</v>
      </c>
      <c r="E670" s="36" t="s">
        <v>11484</v>
      </c>
      <c r="F670" s="35" t="s">
        <v>15886</v>
      </c>
      <c r="G670" s="117">
        <v>29</v>
      </c>
      <c r="H670" s="117">
        <v>9584.75</v>
      </c>
      <c r="I670" s="117">
        <f t="shared" si="27"/>
        <v>343.39413793103449</v>
      </c>
      <c r="J670" s="118">
        <v>9958.43</v>
      </c>
      <c r="K670" s="58">
        <v>103</v>
      </c>
      <c r="L670" s="119" t="s">
        <v>11479</v>
      </c>
      <c r="M670" s="38" t="s">
        <v>15050</v>
      </c>
    </row>
    <row r="671" spans="1:13" outlineLevel="1" x14ac:dyDescent="0.25">
      <c r="A671" s="47" t="s">
        <v>10659</v>
      </c>
      <c r="B671" s="150">
        <v>655</v>
      </c>
      <c r="C671" s="36" t="s">
        <v>10658</v>
      </c>
      <c r="D671" s="35" t="s">
        <v>10659</v>
      </c>
      <c r="E671" s="36" t="s">
        <v>11484</v>
      </c>
      <c r="F671" s="35" t="s">
        <v>15886</v>
      </c>
      <c r="G671" s="117">
        <v>15</v>
      </c>
      <c r="H671" s="117">
        <v>6991.52</v>
      </c>
      <c r="I671" s="117">
        <f t="shared" ref="I671:I713" si="28">J671/G671</f>
        <v>484.27333333333337</v>
      </c>
      <c r="J671" s="118">
        <v>7264.1</v>
      </c>
      <c r="K671" s="58">
        <v>103</v>
      </c>
      <c r="L671" s="119" t="s">
        <v>11479</v>
      </c>
      <c r="M671" s="38" t="s">
        <v>15050</v>
      </c>
    </row>
    <row r="672" spans="1:13" outlineLevel="1" x14ac:dyDescent="0.25">
      <c r="A672" s="47" t="s">
        <v>10661</v>
      </c>
      <c r="B672" s="150">
        <v>656</v>
      </c>
      <c r="C672" s="36" t="s">
        <v>10660</v>
      </c>
      <c r="D672" s="35" t="s">
        <v>10661</v>
      </c>
      <c r="E672" s="36" t="s">
        <v>11484</v>
      </c>
      <c r="F672" s="35" t="s">
        <v>15886</v>
      </c>
      <c r="G672" s="117">
        <v>10</v>
      </c>
      <c r="H672" s="117">
        <v>4898.3100000000004</v>
      </c>
      <c r="I672" s="117">
        <f t="shared" si="28"/>
        <v>508.928</v>
      </c>
      <c r="J672" s="118">
        <v>5089.28</v>
      </c>
      <c r="K672" s="58">
        <v>103</v>
      </c>
      <c r="L672" s="119" t="s">
        <v>11479</v>
      </c>
      <c r="M672" s="38" t="s">
        <v>15050</v>
      </c>
    </row>
    <row r="673" spans="1:13" ht="25.5" outlineLevel="1" x14ac:dyDescent="0.25">
      <c r="A673" s="47" t="s">
        <v>10662</v>
      </c>
      <c r="B673" s="150">
        <v>657</v>
      </c>
      <c r="C673" s="40" t="s">
        <v>12431</v>
      </c>
      <c r="D673" s="35" t="s">
        <v>10662</v>
      </c>
      <c r="E673" s="36" t="s">
        <v>11484</v>
      </c>
      <c r="F673" s="35" t="s">
        <v>15886</v>
      </c>
      <c r="G673" s="117">
        <v>6.9</v>
      </c>
      <c r="H673" s="117">
        <v>3599.4</v>
      </c>
      <c r="I673" s="117">
        <f t="shared" si="28"/>
        <v>541.9898550724638</v>
      </c>
      <c r="J673" s="118">
        <v>3739.73</v>
      </c>
      <c r="K673" s="58">
        <v>103</v>
      </c>
      <c r="L673" s="119" t="s">
        <v>11479</v>
      </c>
      <c r="M673" s="38" t="s">
        <v>15050</v>
      </c>
    </row>
    <row r="674" spans="1:13" outlineLevel="1" x14ac:dyDescent="0.25">
      <c r="A674" s="47" t="s">
        <v>10403</v>
      </c>
      <c r="B674" s="150">
        <v>658</v>
      </c>
      <c r="C674" s="40" t="s">
        <v>12432</v>
      </c>
      <c r="D674" s="35" t="s">
        <v>10403</v>
      </c>
      <c r="E674" s="36" t="s">
        <v>11491</v>
      </c>
      <c r="F674" s="35" t="s">
        <v>15877</v>
      </c>
      <c r="G674" s="117">
        <v>4</v>
      </c>
      <c r="H674" s="117">
        <v>4</v>
      </c>
      <c r="I674" s="117">
        <f t="shared" si="28"/>
        <v>1.04</v>
      </c>
      <c r="J674" s="118">
        <v>4.16</v>
      </c>
      <c r="K674" s="58">
        <v>103</v>
      </c>
      <c r="L674" s="119" t="s">
        <v>11479</v>
      </c>
      <c r="M674" s="38" t="s">
        <v>15050</v>
      </c>
    </row>
    <row r="675" spans="1:13" outlineLevel="1" x14ac:dyDescent="0.25">
      <c r="A675" s="47" t="s">
        <v>10404</v>
      </c>
      <c r="B675" s="150">
        <v>659</v>
      </c>
      <c r="C675" s="40" t="s">
        <v>12433</v>
      </c>
      <c r="D675" s="35" t="s">
        <v>10404</v>
      </c>
      <c r="E675" s="36" t="s">
        <v>11491</v>
      </c>
      <c r="F675" s="35" t="s">
        <v>15877</v>
      </c>
      <c r="G675" s="117">
        <v>4</v>
      </c>
      <c r="H675" s="117">
        <v>4</v>
      </c>
      <c r="I675" s="117">
        <f t="shared" si="28"/>
        <v>1.04</v>
      </c>
      <c r="J675" s="118">
        <v>4.16</v>
      </c>
      <c r="K675" s="58">
        <v>103</v>
      </c>
      <c r="L675" s="119" t="s">
        <v>11479</v>
      </c>
      <c r="M675" s="38" t="s">
        <v>15050</v>
      </c>
    </row>
    <row r="676" spans="1:13" outlineLevel="1" x14ac:dyDescent="0.25">
      <c r="A676" s="47" t="s">
        <v>10406</v>
      </c>
      <c r="B676" s="150">
        <v>660</v>
      </c>
      <c r="C676" s="36" t="s">
        <v>10405</v>
      </c>
      <c r="D676" s="35" t="s">
        <v>10406</v>
      </c>
      <c r="E676" s="36" t="s">
        <v>11491</v>
      </c>
      <c r="F676" s="35" t="s">
        <v>15877</v>
      </c>
      <c r="G676" s="117">
        <v>2</v>
      </c>
      <c r="H676" s="117">
        <v>2</v>
      </c>
      <c r="I676" s="117">
        <f t="shared" si="28"/>
        <v>1.04</v>
      </c>
      <c r="J676" s="118">
        <v>2.08</v>
      </c>
      <c r="K676" s="58">
        <v>103</v>
      </c>
      <c r="L676" s="119" t="s">
        <v>11479</v>
      </c>
      <c r="M676" s="38" t="s">
        <v>15050</v>
      </c>
    </row>
    <row r="677" spans="1:13" outlineLevel="1" x14ac:dyDescent="0.25">
      <c r="A677" s="47" t="s">
        <v>10407</v>
      </c>
      <c r="B677" s="150">
        <v>661</v>
      </c>
      <c r="C677" s="40" t="s">
        <v>12434</v>
      </c>
      <c r="D677" s="35" t="s">
        <v>10407</v>
      </c>
      <c r="E677" s="36" t="s">
        <v>11491</v>
      </c>
      <c r="F677" s="35" t="s">
        <v>15877</v>
      </c>
      <c r="G677" s="117">
        <v>4</v>
      </c>
      <c r="H677" s="117">
        <v>4</v>
      </c>
      <c r="I677" s="117">
        <f t="shared" si="28"/>
        <v>1.04</v>
      </c>
      <c r="J677" s="118">
        <v>4.16</v>
      </c>
      <c r="K677" s="58">
        <v>103</v>
      </c>
      <c r="L677" s="119" t="s">
        <v>11479</v>
      </c>
      <c r="M677" s="38" t="s">
        <v>15050</v>
      </c>
    </row>
    <row r="678" spans="1:13" outlineLevel="1" x14ac:dyDescent="0.25">
      <c r="A678" s="47" t="s">
        <v>10409</v>
      </c>
      <c r="B678" s="150">
        <v>662</v>
      </c>
      <c r="C678" s="36" t="s">
        <v>10408</v>
      </c>
      <c r="D678" s="35" t="s">
        <v>10409</v>
      </c>
      <c r="E678" s="36" t="s">
        <v>11491</v>
      </c>
      <c r="F678" s="35" t="s">
        <v>15877</v>
      </c>
      <c r="G678" s="117">
        <v>4</v>
      </c>
      <c r="H678" s="117">
        <v>4</v>
      </c>
      <c r="I678" s="117">
        <f t="shared" si="28"/>
        <v>1.04</v>
      </c>
      <c r="J678" s="118">
        <v>4.16</v>
      </c>
      <c r="K678" s="58">
        <v>103</v>
      </c>
      <c r="L678" s="119" t="s">
        <v>11479</v>
      </c>
      <c r="M678" s="38" t="s">
        <v>15050</v>
      </c>
    </row>
    <row r="679" spans="1:13" outlineLevel="1" x14ac:dyDescent="0.25">
      <c r="A679" s="47" t="s">
        <v>10411</v>
      </c>
      <c r="B679" s="150">
        <v>663</v>
      </c>
      <c r="C679" s="36" t="s">
        <v>10410</v>
      </c>
      <c r="D679" s="35" t="s">
        <v>10411</v>
      </c>
      <c r="E679" s="36" t="s">
        <v>11491</v>
      </c>
      <c r="F679" s="35" t="s">
        <v>15877</v>
      </c>
      <c r="G679" s="117">
        <v>4</v>
      </c>
      <c r="H679" s="117">
        <v>4</v>
      </c>
      <c r="I679" s="117">
        <f t="shared" si="28"/>
        <v>1.04</v>
      </c>
      <c r="J679" s="118">
        <v>4.16</v>
      </c>
      <c r="K679" s="58">
        <v>103</v>
      </c>
      <c r="L679" s="119" t="s">
        <v>11479</v>
      </c>
      <c r="M679" s="38" t="s">
        <v>15050</v>
      </c>
    </row>
    <row r="680" spans="1:13" outlineLevel="1" x14ac:dyDescent="0.25">
      <c r="A680" s="47" t="s">
        <v>8479</v>
      </c>
      <c r="B680" s="150">
        <v>664</v>
      </c>
      <c r="C680" s="36" t="s">
        <v>8478</v>
      </c>
      <c r="D680" s="35" t="s">
        <v>8479</v>
      </c>
      <c r="E680" s="36" t="s">
        <v>11490</v>
      </c>
      <c r="F680" s="35" t="s">
        <v>15890</v>
      </c>
      <c r="G680" s="117">
        <v>83.2</v>
      </c>
      <c r="H680" s="117">
        <v>6614.4</v>
      </c>
      <c r="I680" s="117">
        <f t="shared" si="28"/>
        <v>82.599519230769218</v>
      </c>
      <c r="J680" s="118">
        <v>6872.28</v>
      </c>
      <c r="K680" s="58">
        <v>103</v>
      </c>
      <c r="L680" s="119" t="s">
        <v>11479</v>
      </c>
      <c r="M680" s="38" t="s">
        <v>15050</v>
      </c>
    </row>
    <row r="681" spans="1:13" outlineLevel="1" x14ac:dyDescent="0.25">
      <c r="A681" s="47" t="s">
        <v>8480</v>
      </c>
      <c r="B681" s="150">
        <v>665</v>
      </c>
      <c r="C681" s="40" t="s">
        <v>12435</v>
      </c>
      <c r="D681" s="35" t="s">
        <v>8480</v>
      </c>
      <c r="E681" s="36" t="s">
        <v>11490</v>
      </c>
      <c r="F681" s="35" t="s">
        <v>15877</v>
      </c>
      <c r="G681" s="117">
        <v>2</v>
      </c>
      <c r="H681" s="117">
        <v>1136</v>
      </c>
      <c r="I681" s="117">
        <f t="shared" si="28"/>
        <v>590.14499999999998</v>
      </c>
      <c r="J681" s="118">
        <v>1180.29</v>
      </c>
      <c r="K681" s="58">
        <v>103</v>
      </c>
      <c r="L681" s="119" t="s">
        <v>11479</v>
      </c>
      <c r="M681" s="38" t="s">
        <v>15050</v>
      </c>
    </row>
    <row r="682" spans="1:13" ht="25.5" outlineLevel="1" x14ac:dyDescent="0.25">
      <c r="A682" s="47" t="s">
        <v>8481</v>
      </c>
      <c r="B682" s="150">
        <v>666</v>
      </c>
      <c r="C682" s="40" t="s">
        <v>12436</v>
      </c>
      <c r="D682" s="35" t="s">
        <v>8481</v>
      </c>
      <c r="E682" s="36" t="s">
        <v>11490</v>
      </c>
      <c r="F682" s="35" t="s">
        <v>15886</v>
      </c>
      <c r="G682" s="117">
        <v>0.74</v>
      </c>
      <c r="H682" s="117">
        <v>1233.49</v>
      </c>
      <c r="I682" s="117">
        <f t="shared" si="28"/>
        <v>1731.8648648648648</v>
      </c>
      <c r="J682" s="118">
        <v>1281.58</v>
      </c>
      <c r="K682" s="58">
        <v>103</v>
      </c>
      <c r="L682" s="119" t="s">
        <v>11479</v>
      </c>
      <c r="M682" s="38" t="s">
        <v>15050</v>
      </c>
    </row>
    <row r="683" spans="1:13" outlineLevel="1" x14ac:dyDescent="0.25">
      <c r="A683" s="47" t="s">
        <v>8502</v>
      </c>
      <c r="B683" s="150">
        <v>667</v>
      </c>
      <c r="C683" s="40" t="s">
        <v>12437</v>
      </c>
      <c r="D683" s="35" t="s">
        <v>8502</v>
      </c>
      <c r="E683" s="36" t="s">
        <v>11490</v>
      </c>
      <c r="F683" s="35" t="s">
        <v>15889</v>
      </c>
      <c r="G683" s="117">
        <v>2</v>
      </c>
      <c r="H683" s="117">
        <v>240</v>
      </c>
      <c r="I683" s="117">
        <f t="shared" si="28"/>
        <v>124.68</v>
      </c>
      <c r="J683" s="118">
        <v>249.36</v>
      </c>
      <c r="K683" s="58">
        <v>103</v>
      </c>
      <c r="L683" s="119" t="s">
        <v>11479</v>
      </c>
      <c r="M683" s="38" t="s">
        <v>15050</v>
      </c>
    </row>
    <row r="684" spans="1:13" outlineLevel="1" x14ac:dyDescent="0.25">
      <c r="A684" s="47" t="s">
        <v>952</v>
      </c>
      <c r="B684" s="150">
        <v>668</v>
      </c>
      <c r="C684" s="36" t="s">
        <v>951</v>
      </c>
      <c r="D684" s="35" t="s">
        <v>952</v>
      </c>
      <c r="E684" s="36" t="s">
        <v>11810</v>
      </c>
      <c r="F684" s="35" t="s">
        <v>15877</v>
      </c>
      <c r="G684" s="117">
        <v>3</v>
      </c>
      <c r="H684" s="117">
        <v>48976.93</v>
      </c>
      <c r="I684" s="117">
        <f t="shared" si="28"/>
        <v>16962.14</v>
      </c>
      <c r="J684" s="118">
        <v>50886.42</v>
      </c>
      <c r="K684" s="58">
        <v>105</v>
      </c>
      <c r="L684" s="119" t="s">
        <v>11479</v>
      </c>
      <c r="M684" s="38" t="s">
        <v>15050</v>
      </c>
    </row>
    <row r="685" spans="1:13" outlineLevel="1" x14ac:dyDescent="0.25">
      <c r="A685" s="47" t="s">
        <v>954</v>
      </c>
      <c r="B685" s="150">
        <v>669</v>
      </c>
      <c r="C685" s="36" t="s">
        <v>953</v>
      </c>
      <c r="D685" s="35" t="s">
        <v>954</v>
      </c>
      <c r="E685" s="36" t="s">
        <v>11810</v>
      </c>
      <c r="F685" s="35" t="s">
        <v>15877</v>
      </c>
      <c r="G685" s="117">
        <v>2</v>
      </c>
      <c r="H685" s="117">
        <v>32651.29</v>
      </c>
      <c r="I685" s="117">
        <f t="shared" si="28"/>
        <v>16962.14</v>
      </c>
      <c r="J685" s="118">
        <v>33924.28</v>
      </c>
      <c r="K685" s="58">
        <v>105</v>
      </c>
      <c r="L685" s="119" t="s">
        <v>11479</v>
      </c>
      <c r="M685" s="38" t="s">
        <v>15050</v>
      </c>
    </row>
    <row r="686" spans="1:13" outlineLevel="1" x14ac:dyDescent="0.25">
      <c r="A686" s="47" t="s">
        <v>956</v>
      </c>
      <c r="B686" s="150">
        <v>670</v>
      </c>
      <c r="C686" s="36" t="s">
        <v>955</v>
      </c>
      <c r="D686" s="35" t="s">
        <v>956</v>
      </c>
      <c r="E686" s="36" t="s">
        <v>11810</v>
      </c>
      <c r="F686" s="35" t="s">
        <v>15877</v>
      </c>
      <c r="G686" s="117">
        <v>9</v>
      </c>
      <c r="H686" s="117">
        <v>92586.53</v>
      </c>
      <c r="I686" s="117">
        <f t="shared" si="28"/>
        <v>10688.471111111112</v>
      </c>
      <c r="J686" s="118">
        <v>96196.24</v>
      </c>
      <c r="K686" s="58">
        <v>104</v>
      </c>
      <c r="L686" s="119" t="s">
        <v>11479</v>
      </c>
      <c r="M686" s="38" t="s">
        <v>15050</v>
      </c>
    </row>
    <row r="687" spans="1:13" outlineLevel="1" x14ac:dyDescent="0.25">
      <c r="A687" s="47" t="s">
        <v>957</v>
      </c>
      <c r="B687" s="150">
        <v>671</v>
      </c>
      <c r="C687" s="40" t="s">
        <v>12438</v>
      </c>
      <c r="D687" s="35" t="s">
        <v>957</v>
      </c>
      <c r="E687" s="36" t="s">
        <v>11810</v>
      </c>
      <c r="F687" s="35" t="s">
        <v>15877</v>
      </c>
      <c r="G687" s="117">
        <v>1</v>
      </c>
      <c r="H687" s="117">
        <v>18114.75</v>
      </c>
      <c r="I687" s="117">
        <f t="shared" si="28"/>
        <v>18821</v>
      </c>
      <c r="J687" s="118">
        <v>18821</v>
      </c>
      <c r="K687" s="58">
        <v>106</v>
      </c>
      <c r="L687" s="119" t="s">
        <v>11479</v>
      </c>
      <c r="M687" s="38" t="s">
        <v>15050</v>
      </c>
    </row>
    <row r="688" spans="1:13" outlineLevel="1" x14ac:dyDescent="0.25">
      <c r="A688" s="47" t="s">
        <v>958</v>
      </c>
      <c r="B688" s="150">
        <v>672</v>
      </c>
      <c r="C688" s="40" t="s">
        <v>12439</v>
      </c>
      <c r="D688" s="35" t="s">
        <v>958</v>
      </c>
      <c r="E688" s="36" t="s">
        <v>11810</v>
      </c>
      <c r="F688" s="35" t="s">
        <v>15877</v>
      </c>
      <c r="G688" s="117">
        <v>8</v>
      </c>
      <c r="H688" s="117">
        <v>144918.04999999999</v>
      </c>
      <c r="I688" s="117">
        <f t="shared" si="28"/>
        <v>18821.005000000001</v>
      </c>
      <c r="J688" s="118">
        <v>150568.04</v>
      </c>
      <c r="K688" s="58"/>
      <c r="L688" s="119" t="s">
        <v>11479</v>
      </c>
      <c r="M688" s="38" t="s">
        <v>15050</v>
      </c>
    </row>
    <row r="689" spans="1:13" outlineLevel="1" x14ac:dyDescent="0.25">
      <c r="A689" s="47" t="s">
        <v>959</v>
      </c>
      <c r="B689" s="150">
        <v>673</v>
      </c>
      <c r="C689" s="40" t="s">
        <v>12440</v>
      </c>
      <c r="D689" s="35" t="s">
        <v>959</v>
      </c>
      <c r="E689" s="36" t="s">
        <v>11810</v>
      </c>
      <c r="F689" s="35" t="s">
        <v>15877</v>
      </c>
      <c r="G689" s="117">
        <v>6</v>
      </c>
      <c r="H689" s="117">
        <v>41596.85</v>
      </c>
      <c r="I689" s="117">
        <f t="shared" si="28"/>
        <v>7203.1016666666665</v>
      </c>
      <c r="J689" s="118">
        <v>43218.61</v>
      </c>
      <c r="K689" s="58">
        <v>106</v>
      </c>
      <c r="L689" s="119" t="s">
        <v>11479</v>
      </c>
      <c r="M689" s="38" t="s">
        <v>15050</v>
      </c>
    </row>
    <row r="690" spans="1:13" outlineLevel="1" x14ac:dyDescent="0.25">
      <c r="A690" s="47" t="s">
        <v>10437</v>
      </c>
      <c r="B690" s="150">
        <v>674</v>
      </c>
      <c r="C690" s="36" t="s">
        <v>10436</v>
      </c>
      <c r="D690" s="35" t="s">
        <v>10437</v>
      </c>
      <c r="E690" s="36" t="s">
        <v>11491</v>
      </c>
      <c r="F690" s="35" t="s">
        <v>15877</v>
      </c>
      <c r="G690" s="117">
        <v>5</v>
      </c>
      <c r="H690" s="117">
        <v>6226.11</v>
      </c>
      <c r="I690" s="117">
        <f t="shared" si="28"/>
        <v>1293.77</v>
      </c>
      <c r="J690" s="118">
        <v>6468.85</v>
      </c>
      <c r="K690" s="58">
        <v>105</v>
      </c>
      <c r="L690" s="119" t="s">
        <v>11479</v>
      </c>
      <c r="M690" s="38" t="s">
        <v>15050</v>
      </c>
    </row>
    <row r="691" spans="1:13" outlineLevel="1" x14ac:dyDescent="0.25">
      <c r="A691" s="47" t="s">
        <v>10664</v>
      </c>
      <c r="B691" s="150">
        <v>675</v>
      </c>
      <c r="C691" s="36" t="s">
        <v>10663</v>
      </c>
      <c r="D691" s="35" t="s">
        <v>10664</v>
      </c>
      <c r="E691" s="36" t="s">
        <v>11484</v>
      </c>
      <c r="F691" s="35" t="s">
        <v>15877</v>
      </c>
      <c r="G691" s="117">
        <v>2</v>
      </c>
      <c r="H691" s="117">
        <v>1740</v>
      </c>
      <c r="I691" s="117">
        <f t="shared" si="28"/>
        <v>903.92</v>
      </c>
      <c r="J691" s="118">
        <v>1807.84</v>
      </c>
      <c r="K691" s="58">
        <v>105</v>
      </c>
      <c r="L691" s="119" t="s">
        <v>11479</v>
      </c>
      <c r="M691" s="38" t="s">
        <v>15050</v>
      </c>
    </row>
    <row r="692" spans="1:13" outlineLevel="1" x14ac:dyDescent="0.25">
      <c r="A692" s="47" t="s">
        <v>8576</v>
      </c>
      <c r="B692" s="150">
        <v>676</v>
      </c>
      <c r="C692" s="36" t="s">
        <v>8575</v>
      </c>
      <c r="D692" s="35" t="s">
        <v>8576</v>
      </c>
      <c r="E692" s="36" t="s">
        <v>11490</v>
      </c>
      <c r="F692" s="35" t="s">
        <v>15877</v>
      </c>
      <c r="G692" s="117">
        <v>3</v>
      </c>
      <c r="H692" s="117">
        <v>930</v>
      </c>
      <c r="I692" s="117">
        <f t="shared" si="28"/>
        <v>322.08666666666664</v>
      </c>
      <c r="J692" s="118">
        <v>966.26</v>
      </c>
      <c r="K692" s="58">
        <v>103</v>
      </c>
      <c r="L692" s="119" t="s">
        <v>11479</v>
      </c>
      <c r="M692" s="38" t="s">
        <v>15050</v>
      </c>
    </row>
    <row r="693" spans="1:13" ht="25.5" outlineLevel="1" x14ac:dyDescent="0.25">
      <c r="A693" s="47" t="s">
        <v>8605</v>
      </c>
      <c r="B693" s="150">
        <v>677</v>
      </c>
      <c r="C693" s="36" t="s">
        <v>8604</v>
      </c>
      <c r="D693" s="35" t="s">
        <v>8605</v>
      </c>
      <c r="E693" s="36" t="s">
        <v>11490</v>
      </c>
      <c r="F693" s="35" t="s">
        <v>15877</v>
      </c>
      <c r="G693" s="117">
        <v>7</v>
      </c>
      <c r="H693" s="117">
        <v>1925</v>
      </c>
      <c r="I693" s="117">
        <f t="shared" si="28"/>
        <v>285.72142857142859</v>
      </c>
      <c r="J693" s="118">
        <v>2000.05</v>
      </c>
      <c r="K693" s="58">
        <v>103</v>
      </c>
      <c r="L693" s="119" t="s">
        <v>11479</v>
      </c>
      <c r="M693" s="38" t="s">
        <v>15050</v>
      </c>
    </row>
    <row r="694" spans="1:13" outlineLevel="1" x14ac:dyDescent="0.25">
      <c r="A694" s="47" t="s">
        <v>8607</v>
      </c>
      <c r="B694" s="150">
        <v>678</v>
      </c>
      <c r="C694" s="36" t="s">
        <v>8606</v>
      </c>
      <c r="D694" s="35" t="s">
        <v>8607</v>
      </c>
      <c r="E694" s="36" t="s">
        <v>11490</v>
      </c>
      <c r="F694" s="35" t="s">
        <v>15877</v>
      </c>
      <c r="G694" s="117">
        <v>8</v>
      </c>
      <c r="H694" s="117">
        <v>2080</v>
      </c>
      <c r="I694" s="117">
        <f t="shared" si="28"/>
        <v>270.13625000000002</v>
      </c>
      <c r="J694" s="118">
        <v>2161.09</v>
      </c>
      <c r="K694" s="58">
        <v>103</v>
      </c>
      <c r="L694" s="119" t="s">
        <v>11479</v>
      </c>
      <c r="M694" s="38" t="s">
        <v>15050</v>
      </c>
    </row>
    <row r="695" spans="1:13" outlineLevel="1" x14ac:dyDescent="0.25">
      <c r="A695" s="47" t="s">
        <v>8609</v>
      </c>
      <c r="B695" s="150">
        <v>679</v>
      </c>
      <c r="C695" s="36" t="s">
        <v>8608</v>
      </c>
      <c r="D695" s="35" t="s">
        <v>8609</v>
      </c>
      <c r="E695" s="36" t="s">
        <v>11490</v>
      </c>
      <c r="F695" s="35" t="s">
        <v>15877</v>
      </c>
      <c r="G695" s="117">
        <v>8</v>
      </c>
      <c r="H695" s="117">
        <v>2080</v>
      </c>
      <c r="I695" s="117">
        <f t="shared" si="28"/>
        <v>270.13625000000002</v>
      </c>
      <c r="J695" s="118">
        <v>2161.09</v>
      </c>
      <c r="K695" s="58">
        <v>103</v>
      </c>
      <c r="L695" s="119" t="s">
        <v>11479</v>
      </c>
      <c r="M695" s="38" t="s">
        <v>15050</v>
      </c>
    </row>
    <row r="696" spans="1:13" outlineLevel="1" x14ac:dyDescent="0.25">
      <c r="A696" s="47" t="s">
        <v>10669</v>
      </c>
      <c r="B696" s="150">
        <v>680</v>
      </c>
      <c r="C696" s="36" t="s">
        <v>10668</v>
      </c>
      <c r="D696" s="35" t="s">
        <v>10669</v>
      </c>
      <c r="E696" s="36" t="s">
        <v>11484</v>
      </c>
      <c r="F696" s="35" t="s">
        <v>15879</v>
      </c>
      <c r="G696" s="117">
        <v>50</v>
      </c>
      <c r="H696" s="117">
        <v>10475</v>
      </c>
      <c r="I696" s="117">
        <f t="shared" si="28"/>
        <v>217.6678</v>
      </c>
      <c r="J696" s="118">
        <v>10883.39</v>
      </c>
      <c r="K696" s="58">
        <v>106</v>
      </c>
      <c r="L696" s="119" t="s">
        <v>11479</v>
      </c>
      <c r="M696" s="38" t="s">
        <v>15050</v>
      </c>
    </row>
    <row r="697" spans="1:13" outlineLevel="1" x14ac:dyDescent="0.25">
      <c r="A697" s="47" t="s">
        <v>8616</v>
      </c>
      <c r="B697" s="150">
        <v>681</v>
      </c>
      <c r="C697" s="36" t="s">
        <v>8615</v>
      </c>
      <c r="D697" s="35" t="s">
        <v>8616</v>
      </c>
      <c r="E697" s="36" t="s">
        <v>11490</v>
      </c>
      <c r="F697" s="35" t="s">
        <v>15879</v>
      </c>
      <c r="G697" s="117">
        <v>10</v>
      </c>
      <c r="H697" s="117">
        <v>3983.05</v>
      </c>
      <c r="I697" s="117">
        <f t="shared" si="28"/>
        <v>413.834</v>
      </c>
      <c r="J697" s="118">
        <v>4138.34</v>
      </c>
      <c r="K697" s="58">
        <v>106</v>
      </c>
      <c r="L697" s="119" t="s">
        <v>11479</v>
      </c>
      <c r="M697" s="38" t="s">
        <v>15050</v>
      </c>
    </row>
    <row r="698" spans="1:13" ht="38.25" outlineLevel="1" x14ac:dyDescent="0.25">
      <c r="A698" s="47" t="s">
        <v>8617</v>
      </c>
      <c r="B698" s="150">
        <v>682</v>
      </c>
      <c r="C698" s="40" t="s">
        <v>12441</v>
      </c>
      <c r="D698" s="35" t="s">
        <v>8617</v>
      </c>
      <c r="E698" s="36" t="s">
        <v>11490</v>
      </c>
      <c r="F698" s="35" t="s">
        <v>15877</v>
      </c>
      <c r="G698" s="117">
        <v>15</v>
      </c>
      <c r="H698" s="117">
        <v>150</v>
      </c>
      <c r="I698" s="117">
        <f t="shared" si="28"/>
        <v>10.389999999999999</v>
      </c>
      <c r="J698" s="118">
        <v>155.85</v>
      </c>
      <c r="K698" s="58">
        <v>103</v>
      </c>
      <c r="L698" s="119" t="s">
        <v>11479</v>
      </c>
      <c r="M698" s="38" t="s">
        <v>15050</v>
      </c>
    </row>
    <row r="699" spans="1:13" ht="25.5" outlineLevel="1" x14ac:dyDescent="0.25">
      <c r="A699" s="47" t="s">
        <v>8619</v>
      </c>
      <c r="B699" s="150">
        <v>683</v>
      </c>
      <c r="C699" s="36" t="s">
        <v>8618</v>
      </c>
      <c r="D699" s="35" t="s">
        <v>8619</v>
      </c>
      <c r="E699" s="36" t="s">
        <v>11490</v>
      </c>
      <c r="F699" s="35" t="s">
        <v>15879</v>
      </c>
      <c r="G699" s="117">
        <v>18.3</v>
      </c>
      <c r="H699" s="117">
        <v>3954.66</v>
      </c>
      <c r="I699" s="117">
        <f t="shared" si="28"/>
        <v>224.52677595628415</v>
      </c>
      <c r="J699" s="118">
        <v>4108.84</v>
      </c>
      <c r="K699" s="58">
        <v>103</v>
      </c>
      <c r="L699" s="119" t="s">
        <v>11479</v>
      </c>
      <c r="M699" s="38" t="s">
        <v>15050</v>
      </c>
    </row>
    <row r="700" spans="1:13" outlineLevel="1" x14ac:dyDescent="0.25">
      <c r="A700" s="47" t="s">
        <v>10674</v>
      </c>
      <c r="B700" s="150">
        <v>684</v>
      </c>
      <c r="C700" s="40" t="s">
        <v>12442</v>
      </c>
      <c r="D700" s="35" t="s">
        <v>10674</v>
      </c>
      <c r="E700" s="36" t="s">
        <v>11484</v>
      </c>
      <c r="F700" s="35" t="s">
        <v>15886</v>
      </c>
      <c r="G700" s="117">
        <v>15</v>
      </c>
      <c r="H700" s="117">
        <v>10800</v>
      </c>
      <c r="I700" s="117">
        <f t="shared" si="28"/>
        <v>748.07066666666663</v>
      </c>
      <c r="J700" s="118">
        <v>11221.06</v>
      </c>
      <c r="K700" s="58">
        <v>107</v>
      </c>
      <c r="L700" s="119" t="s">
        <v>11479</v>
      </c>
      <c r="M700" s="38" t="s">
        <v>15050</v>
      </c>
    </row>
    <row r="701" spans="1:13" ht="25.5" outlineLevel="1" x14ac:dyDescent="0.25">
      <c r="A701" s="47" t="s">
        <v>10675</v>
      </c>
      <c r="B701" s="150">
        <v>685</v>
      </c>
      <c r="C701" s="40" t="s">
        <v>12443</v>
      </c>
      <c r="D701" s="35" t="s">
        <v>10675</v>
      </c>
      <c r="E701" s="36" t="s">
        <v>11484</v>
      </c>
      <c r="F701" s="35" t="s">
        <v>15886</v>
      </c>
      <c r="G701" s="117">
        <v>15</v>
      </c>
      <c r="H701" s="117">
        <v>14189.85</v>
      </c>
      <c r="I701" s="117">
        <f t="shared" si="28"/>
        <v>982.87199999999996</v>
      </c>
      <c r="J701" s="118">
        <v>14743.08</v>
      </c>
      <c r="K701" s="58">
        <v>107</v>
      </c>
      <c r="L701" s="119" t="s">
        <v>11479</v>
      </c>
      <c r="M701" s="38" t="s">
        <v>15050</v>
      </c>
    </row>
    <row r="702" spans="1:13" outlineLevel="1" x14ac:dyDescent="0.25">
      <c r="A702" s="47" t="s">
        <v>10676</v>
      </c>
      <c r="B702" s="150">
        <v>686</v>
      </c>
      <c r="C702" s="40" t="s">
        <v>12444</v>
      </c>
      <c r="D702" s="35" t="s">
        <v>10676</v>
      </c>
      <c r="E702" s="36" t="s">
        <v>11484</v>
      </c>
      <c r="F702" s="35" t="s">
        <v>15886</v>
      </c>
      <c r="G702" s="117">
        <v>18</v>
      </c>
      <c r="H702" s="117">
        <v>9009</v>
      </c>
      <c r="I702" s="117">
        <f t="shared" si="28"/>
        <v>520.01333333333332</v>
      </c>
      <c r="J702" s="118">
        <v>9360.24</v>
      </c>
      <c r="K702" s="58">
        <v>107</v>
      </c>
      <c r="L702" s="119" t="s">
        <v>11479</v>
      </c>
      <c r="M702" s="38" t="s">
        <v>15050</v>
      </c>
    </row>
    <row r="703" spans="1:13" outlineLevel="1" x14ac:dyDescent="0.25">
      <c r="A703" s="47" t="s">
        <v>10677</v>
      </c>
      <c r="B703" s="150">
        <v>687</v>
      </c>
      <c r="C703" s="40" t="s">
        <v>12445</v>
      </c>
      <c r="D703" s="35" t="s">
        <v>10677</v>
      </c>
      <c r="E703" s="36" t="s">
        <v>11484</v>
      </c>
      <c r="F703" s="35" t="s">
        <v>15886</v>
      </c>
      <c r="G703" s="117">
        <v>25</v>
      </c>
      <c r="H703" s="117">
        <v>12512.5</v>
      </c>
      <c r="I703" s="117">
        <f t="shared" si="28"/>
        <v>520.01319999999998</v>
      </c>
      <c r="J703" s="118">
        <v>13000.33</v>
      </c>
      <c r="K703" s="58">
        <v>107</v>
      </c>
      <c r="L703" s="119" t="s">
        <v>11479</v>
      </c>
      <c r="M703" s="38" t="s">
        <v>15050</v>
      </c>
    </row>
    <row r="704" spans="1:13" outlineLevel="1" x14ac:dyDescent="0.25">
      <c r="A704" s="47" t="s">
        <v>10678</v>
      </c>
      <c r="B704" s="150">
        <v>688</v>
      </c>
      <c r="C704" s="40" t="s">
        <v>12446</v>
      </c>
      <c r="D704" s="35" t="s">
        <v>10678</v>
      </c>
      <c r="E704" s="36" t="s">
        <v>11484</v>
      </c>
      <c r="F704" s="35" t="s">
        <v>15886</v>
      </c>
      <c r="G704" s="117">
        <v>25</v>
      </c>
      <c r="H704" s="117">
        <v>13041.29</v>
      </c>
      <c r="I704" s="117">
        <f t="shared" si="28"/>
        <v>541.9896</v>
      </c>
      <c r="J704" s="118">
        <v>13549.74</v>
      </c>
      <c r="K704" s="58">
        <v>107</v>
      </c>
      <c r="L704" s="119" t="s">
        <v>11479</v>
      </c>
      <c r="M704" s="38" t="s">
        <v>15050</v>
      </c>
    </row>
    <row r="705" spans="1:13" outlineLevel="1" x14ac:dyDescent="0.25">
      <c r="A705" s="47" t="s">
        <v>10679</v>
      </c>
      <c r="B705" s="150">
        <v>689</v>
      </c>
      <c r="C705" s="40" t="s">
        <v>12447</v>
      </c>
      <c r="D705" s="35" t="s">
        <v>10679</v>
      </c>
      <c r="E705" s="36" t="s">
        <v>11484</v>
      </c>
      <c r="F705" s="35" t="s">
        <v>15886</v>
      </c>
      <c r="G705" s="117">
        <v>13.06</v>
      </c>
      <c r="H705" s="117">
        <v>3154.22</v>
      </c>
      <c r="I705" s="117">
        <f t="shared" si="28"/>
        <v>250.93338437978559</v>
      </c>
      <c r="J705" s="118">
        <v>3277.19</v>
      </c>
      <c r="K705" s="58">
        <v>107</v>
      </c>
      <c r="L705" s="119" t="s">
        <v>11479</v>
      </c>
      <c r="M705" s="38" t="s">
        <v>15050</v>
      </c>
    </row>
    <row r="706" spans="1:13" outlineLevel="1" x14ac:dyDescent="0.25">
      <c r="A706" s="47" t="s">
        <v>10681</v>
      </c>
      <c r="B706" s="150">
        <v>690</v>
      </c>
      <c r="C706" s="36" t="s">
        <v>10680</v>
      </c>
      <c r="D706" s="35" t="s">
        <v>10681</v>
      </c>
      <c r="E706" s="36" t="s">
        <v>11484</v>
      </c>
      <c r="F706" s="35" t="s">
        <v>15886</v>
      </c>
      <c r="G706" s="117">
        <v>22.15</v>
      </c>
      <c r="H706" s="117">
        <v>10180.77</v>
      </c>
      <c r="I706" s="117">
        <f t="shared" si="28"/>
        <v>477.54808126410842</v>
      </c>
      <c r="J706" s="118">
        <v>10577.69</v>
      </c>
      <c r="K706" s="58">
        <v>107</v>
      </c>
      <c r="L706" s="119" t="s">
        <v>11479</v>
      </c>
      <c r="M706" s="38" t="s">
        <v>15050</v>
      </c>
    </row>
    <row r="707" spans="1:13" outlineLevel="1" x14ac:dyDescent="0.25">
      <c r="A707" s="47" t="s">
        <v>10683</v>
      </c>
      <c r="B707" s="150">
        <v>691</v>
      </c>
      <c r="C707" s="36" t="s">
        <v>10682</v>
      </c>
      <c r="D707" s="35" t="s">
        <v>10683</v>
      </c>
      <c r="E707" s="36" t="s">
        <v>11484</v>
      </c>
      <c r="F707" s="35" t="s">
        <v>15877</v>
      </c>
      <c r="G707" s="117">
        <v>9</v>
      </c>
      <c r="H707" s="117">
        <v>119.36</v>
      </c>
      <c r="I707" s="117">
        <f t="shared" si="28"/>
        <v>13.77888888888889</v>
      </c>
      <c r="J707" s="118">
        <v>124.01</v>
      </c>
      <c r="K707" s="58">
        <v>107</v>
      </c>
      <c r="L707" s="119" t="s">
        <v>11479</v>
      </c>
      <c r="M707" s="38" t="s">
        <v>15050</v>
      </c>
    </row>
    <row r="708" spans="1:13" ht="25.5" outlineLevel="1" x14ac:dyDescent="0.25">
      <c r="A708" s="47" t="s">
        <v>10684</v>
      </c>
      <c r="B708" s="150">
        <v>692</v>
      </c>
      <c r="C708" s="40" t="s">
        <v>12448</v>
      </c>
      <c r="D708" s="35" t="s">
        <v>10684</v>
      </c>
      <c r="E708" s="36" t="s">
        <v>11484</v>
      </c>
      <c r="F708" s="35" t="s">
        <v>15886</v>
      </c>
      <c r="G708" s="117">
        <v>21.4</v>
      </c>
      <c r="H708" s="117">
        <v>14838.52</v>
      </c>
      <c r="I708" s="117">
        <f t="shared" si="28"/>
        <v>720.42242990654211</v>
      </c>
      <c r="J708" s="118">
        <v>15417.04</v>
      </c>
      <c r="K708" s="58">
        <v>107</v>
      </c>
      <c r="L708" s="119" t="s">
        <v>11479</v>
      </c>
      <c r="M708" s="38" t="s">
        <v>15050</v>
      </c>
    </row>
    <row r="709" spans="1:13" outlineLevel="1" x14ac:dyDescent="0.25">
      <c r="A709" s="47" t="s">
        <v>11902</v>
      </c>
      <c r="B709" s="150">
        <v>693</v>
      </c>
      <c r="C709" s="36" t="s">
        <v>8623</v>
      </c>
      <c r="D709" s="35" t="s">
        <v>11902</v>
      </c>
      <c r="E709" s="36" t="s">
        <v>11490</v>
      </c>
      <c r="F709" s="35" t="s">
        <v>15877</v>
      </c>
      <c r="G709" s="117">
        <v>5</v>
      </c>
      <c r="H709" s="117">
        <v>184.29</v>
      </c>
      <c r="I709" s="117">
        <f t="shared" si="28"/>
        <v>38.293999999999997</v>
      </c>
      <c r="J709" s="118">
        <v>191.47</v>
      </c>
      <c r="K709" s="58">
        <v>107</v>
      </c>
      <c r="L709" s="119" t="s">
        <v>11479</v>
      </c>
      <c r="M709" s="38" t="s">
        <v>15050</v>
      </c>
    </row>
    <row r="710" spans="1:13" outlineLevel="1" x14ac:dyDescent="0.25">
      <c r="A710" s="47" t="s">
        <v>8663</v>
      </c>
      <c r="B710" s="150">
        <v>694</v>
      </c>
      <c r="C710" s="40" t="s">
        <v>12449</v>
      </c>
      <c r="D710" s="35" t="s">
        <v>8663</v>
      </c>
      <c r="E710" s="36" t="s">
        <v>11490</v>
      </c>
      <c r="F710" s="35" t="s">
        <v>15886</v>
      </c>
      <c r="G710" s="124">
        <v>1738.9</v>
      </c>
      <c r="H710" s="122">
        <v>610652.85</v>
      </c>
      <c r="I710" s="117">
        <f t="shared" si="28"/>
        <v>364.86321812640176</v>
      </c>
      <c r="J710" s="123">
        <v>634460.65</v>
      </c>
      <c r="K710" s="58" t="s">
        <v>11781</v>
      </c>
      <c r="L710" s="119" t="s">
        <v>11479</v>
      </c>
      <c r="M710" s="38" t="s">
        <v>15050</v>
      </c>
    </row>
    <row r="711" spans="1:13" ht="38.25" outlineLevel="1" x14ac:dyDescent="0.25">
      <c r="A711" s="47" t="s">
        <v>11903</v>
      </c>
      <c r="B711" s="150">
        <v>695</v>
      </c>
      <c r="C711" s="40" t="s">
        <v>12450</v>
      </c>
      <c r="D711" s="35" t="s">
        <v>11903</v>
      </c>
      <c r="E711" s="36" t="s">
        <v>11833</v>
      </c>
      <c r="F711" s="35" t="s">
        <v>15877</v>
      </c>
      <c r="G711" s="117">
        <v>3</v>
      </c>
      <c r="H711" s="117">
        <v>480</v>
      </c>
      <c r="I711" s="117">
        <f t="shared" si="28"/>
        <v>166.23666666666665</v>
      </c>
      <c r="J711" s="118">
        <v>498.71</v>
      </c>
      <c r="K711" s="58">
        <v>103</v>
      </c>
      <c r="L711" s="119" t="s">
        <v>11479</v>
      </c>
      <c r="M711" s="38" t="s">
        <v>15050</v>
      </c>
    </row>
    <row r="712" spans="1:13" outlineLevel="1" x14ac:dyDescent="0.25">
      <c r="A712" s="47" t="s">
        <v>8667</v>
      </c>
      <c r="B712" s="150">
        <v>696</v>
      </c>
      <c r="C712" s="36" t="s">
        <v>8666</v>
      </c>
      <c r="D712" s="35" t="s">
        <v>8667</v>
      </c>
      <c r="E712" s="36" t="s">
        <v>11490</v>
      </c>
      <c r="F712" s="35" t="s">
        <v>15886</v>
      </c>
      <c r="G712" s="117">
        <v>4.0199999999999996</v>
      </c>
      <c r="H712" s="117">
        <v>7437</v>
      </c>
      <c r="I712" s="117">
        <f t="shared" si="28"/>
        <v>1922.126865671642</v>
      </c>
      <c r="J712" s="118">
        <v>7726.95</v>
      </c>
      <c r="K712" s="58">
        <v>103</v>
      </c>
      <c r="L712" s="119" t="s">
        <v>11479</v>
      </c>
      <c r="M712" s="38" t="s">
        <v>15050</v>
      </c>
    </row>
    <row r="713" spans="1:13" outlineLevel="1" x14ac:dyDescent="0.25">
      <c r="A713" s="47" t="s">
        <v>8668</v>
      </c>
      <c r="B713" s="150">
        <v>697</v>
      </c>
      <c r="C713" s="40" t="s">
        <v>12451</v>
      </c>
      <c r="D713" s="35" t="s">
        <v>8668</v>
      </c>
      <c r="E713" s="36" t="s">
        <v>11490</v>
      </c>
      <c r="F713" s="35" t="s">
        <v>15886</v>
      </c>
      <c r="G713" s="117">
        <v>1.3</v>
      </c>
      <c r="H713" s="117">
        <v>166.3</v>
      </c>
      <c r="I713" s="117">
        <f t="shared" si="28"/>
        <v>132.90769230769232</v>
      </c>
      <c r="J713" s="118">
        <v>172.78</v>
      </c>
      <c r="K713" s="58">
        <v>103</v>
      </c>
      <c r="L713" s="119" t="s">
        <v>11479</v>
      </c>
      <c r="M713" s="38" t="s">
        <v>15050</v>
      </c>
    </row>
    <row r="714" spans="1:13" ht="13.5" x14ac:dyDescent="0.25">
      <c r="A714" s="48"/>
      <c r="B714" s="37"/>
      <c r="C714" s="113" t="s">
        <v>11904</v>
      </c>
      <c r="D714" s="50"/>
      <c r="E714" s="40"/>
      <c r="F714" s="35"/>
      <c r="G714" s="114">
        <f>SUM(G715:G754)</f>
        <v>607</v>
      </c>
      <c r="H714" s="114">
        <f t="shared" ref="H714:J714" si="29">SUM(H715:H754)</f>
        <v>153653.56</v>
      </c>
      <c r="I714" s="114"/>
      <c r="J714" s="114">
        <f t="shared" si="29"/>
        <v>159644.15000000002</v>
      </c>
      <c r="K714" s="58"/>
      <c r="L714" s="116"/>
      <c r="M714" s="42" t="s">
        <v>15050</v>
      </c>
    </row>
    <row r="715" spans="1:13" ht="25.5" outlineLevel="1" x14ac:dyDescent="0.25">
      <c r="A715" s="47" t="s">
        <v>7252</v>
      </c>
      <c r="B715" s="150">
        <v>698</v>
      </c>
      <c r="C715" s="36" t="s">
        <v>7251</v>
      </c>
      <c r="D715" s="35" t="s">
        <v>7252</v>
      </c>
      <c r="E715" s="36" t="s">
        <v>11782</v>
      </c>
      <c r="F715" s="35" t="s">
        <v>15877</v>
      </c>
      <c r="G715" s="117">
        <v>3</v>
      </c>
      <c r="H715" s="117">
        <v>7020</v>
      </c>
      <c r="I715" s="117">
        <f t="shared" ref="I715:I754" si="30">J715/G715</f>
        <v>2431.23</v>
      </c>
      <c r="J715" s="118">
        <v>7293.69</v>
      </c>
      <c r="K715" s="58">
        <v>108</v>
      </c>
      <c r="L715" s="119" t="s">
        <v>11479</v>
      </c>
      <c r="M715" s="38" t="s">
        <v>15050</v>
      </c>
    </row>
    <row r="716" spans="1:13" ht="25.5" outlineLevel="1" x14ac:dyDescent="0.25">
      <c r="A716" s="47" t="s">
        <v>7254</v>
      </c>
      <c r="B716" s="150">
        <v>699</v>
      </c>
      <c r="C716" s="36" t="s">
        <v>7253</v>
      </c>
      <c r="D716" s="35" t="s">
        <v>7254</v>
      </c>
      <c r="E716" s="36" t="s">
        <v>11782</v>
      </c>
      <c r="F716" s="35" t="s">
        <v>15877</v>
      </c>
      <c r="G716" s="117">
        <v>8</v>
      </c>
      <c r="H716" s="117">
        <v>16444.68</v>
      </c>
      <c r="I716" s="117">
        <f t="shared" si="30"/>
        <v>2135.7275</v>
      </c>
      <c r="J716" s="118">
        <v>17085.82</v>
      </c>
      <c r="K716" s="58">
        <v>108</v>
      </c>
      <c r="L716" s="119" t="s">
        <v>11479</v>
      </c>
      <c r="M716" s="38" t="s">
        <v>15050</v>
      </c>
    </row>
    <row r="717" spans="1:13" ht="25.5" outlineLevel="1" x14ac:dyDescent="0.25">
      <c r="A717" s="47" t="s">
        <v>7256</v>
      </c>
      <c r="B717" s="150">
        <v>700</v>
      </c>
      <c r="C717" s="36" t="s">
        <v>7255</v>
      </c>
      <c r="D717" s="35" t="s">
        <v>7256</v>
      </c>
      <c r="E717" s="36" t="s">
        <v>11782</v>
      </c>
      <c r="F717" s="35" t="s">
        <v>15877</v>
      </c>
      <c r="G717" s="117">
        <v>20</v>
      </c>
      <c r="H717" s="117">
        <v>38073.49</v>
      </c>
      <c r="I717" s="117">
        <f t="shared" si="30"/>
        <v>1977.8939999999998</v>
      </c>
      <c r="J717" s="118">
        <v>39557.879999999997</v>
      </c>
      <c r="K717" s="58">
        <v>108</v>
      </c>
      <c r="L717" s="119" t="s">
        <v>11479</v>
      </c>
      <c r="M717" s="38" t="s">
        <v>15050</v>
      </c>
    </row>
    <row r="718" spans="1:13" ht="25.5" outlineLevel="1" x14ac:dyDescent="0.25">
      <c r="A718" s="47" t="s">
        <v>7260</v>
      </c>
      <c r="B718" s="150">
        <v>701</v>
      </c>
      <c r="C718" s="36" t="s">
        <v>7259</v>
      </c>
      <c r="D718" s="35" t="s">
        <v>7260</v>
      </c>
      <c r="E718" s="36" t="s">
        <v>11782</v>
      </c>
      <c r="F718" s="35" t="s">
        <v>15877</v>
      </c>
      <c r="G718" s="117">
        <v>6</v>
      </c>
      <c r="H718" s="117">
        <v>7618.13</v>
      </c>
      <c r="I718" s="117">
        <f t="shared" si="30"/>
        <v>1319.19</v>
      </c>
      <c r="J718" s="118">
        <v>7915.14</v>
      </c>
      <c r="K718" s="58">
        <v>108</v>
      </c>
      <c r="L718" s="119" t="s">
        <v>11479</v>
      </c>
      <c r="M718" s="38" t="s">
        <v>15050</v>
      </c>
    </row>
    <row r="719" spans="1:13" ht="25.5" outlineLevel="1" x14ac:dyDescent="0.25">
      <c r="A719" s="47" t="s">
        <v>7261</v>
      </c>
      <c r="B719" s="150">
        <v>702</v>
      </c>
      <c r="C719" s="40" t="s">
        <v>12452</v>
      </c>
      <c r="D719" s="35" t="s">
        <v>7261</v>
      </c>
      <c r="E719" s="36" t="s">
        <v>11782</v>
      </c>
      <c r="F719" s="35" t="s">
        <v>15877</v>
      </c>
      <c r="G719" s="117">
        <v>2</v>
      </c>
      <c r="H719" s="117">
        <v>7422.79</v>
      </c>
      <c r="I719" s="117">
        <f t="shared" si="30"/>
        <v>3856.0949999999998</v>
      </c>
      <c r="J719" s="118">
        <v>7712.19</v>
      </c>
      <c r="K719" s="58">
        <v>108</v>
      </c>
      <c r="L719" s="119" t="s">
        <v>11479</v>
      </c>
      <c r="M719" s="38" t="s">
        <v>15050</v>
      </c>
    </row>
    <row r="720" spans="1:13" ht="25.5" outlineLevel="1" x14ac:dyDescent="0.25">
      <c r="A720" s="47" t="s">
        <v>7263</v>
      </c>
      <c r="B720" s="150">
        <v>703</v>
      </c>
      <c r="C720" s="36" t="s">
        <v>7262</v>
      </c>
      <c r="D720" s="35" t="s">
        <v>7263</v>
      </c>
      <c r="E720" s="36" t="s">
        <v>11782</v>
      </c>
      <c r="F720" s="35" t="s">
        <v>15877</v>
      </c>
      <c r="G720" s="117">
        <v>3</v>
      </c>
      <c r="H720" s="117">
        <v>5580</v>
      </c>
      <c r="I720" s="117">
        <f t="shared" si="30"/>
        <v>1932.5166666666667</v>
      </c>
      <c r="J720" s="118">
        <v>5797.55</v>
      </c>
      <c r="K720" s="58">
        <v>108</v>
      </c>
      <c r="L720" s="119" t="s">
        <v>11479</v>
      </c>
      <c r="M720" s="38" t="s">
        <v>15050</v>
      </c>
    </row>
    <row r="721" spans="1:13" outlineLevel="1" x14ac:dyDescent="0.25">
      <c r="A721" s="47" t="s">
        <v>7520</v>
      </c>
      <c r="B721" s="150">
        <v>704</v>
      </c>
      <c r="C721" s="36" t="s">
        <v>7519</v>
      </c>
      <c r="D721" s="35" t="s">
        <v>7520</v>
      </c>
      <c r="E721" s="36" t="s">
        <v>11490</v>
      </c>
      <c r="F721" s="35" t="s">
        <v>15877</v>
      </c>
      <c r="G721" s="117">
        <v>5</v>
      </c>
      <c r="H721" s="117">
        <v>16514.580000000002</v>
      </c>
      <c r="I721" s="117">
        <f t="shared" si="30"/>
        <v>3431.6879999999996</v>
      </c>
      <c r="J721" s="118">
        <v>17158.439999999999</v>
      </c>
      <c r="K721" s="58">
        <v>109</v>
      </c>
      <c r="L721" s="119" t="s">
        <v>11479</v>
      </c>
      <c r="M721" s="38" t="s">
        <v>15050</v>
      </c>
    </row>
    <row r="722" spans="1:13" outlineLevel="1" x14ac:dyDescent="0.25">
      <c r="A722" s="47" t="s">
        <v>7634</v>
      </c>
      <c r="B722" s="150">
        <v>705</v>
      </c>
      <c r="C722" s="40" t="s">
        <v>12453</v>
      </c>
      <c r="D722" s="35" t="s">
        <v>7634</v>
      </c>
      <c r="E722" s="36" t="s">
        <v>11490</v>
      </c>
      <c r="F722" s="35" t="s">
        <v>15877</v>
      </c>
      <c r="G722" s="117">
        <v>12</v>
      </c>
      <c r="H722" s="117">
        <v>637.20000000000005</v>
      </c>
      <c r="I722" s="117">
        <f t="shared" si="30"/>
        <v>55.169999999999995</v>
      </c>
      <c r="J722" s="118">
        <v>662.04</v>
      </c>
      <c r="K722" s="58">
        <v>109</v>
      </c>
      <c r="L722" s="119" t="s">
        <v>11479</v>
      </c>
      <c r="M722" s="38" t="s">
        <v>15050</v>
      </c>
    </row>
    <row r="723" spans="1:13" outlineLevel="1" x14ac:dyDescent="0.25">
      <c r="A723" s="47" t="s">
        <v>7635</v>
      </c>
      <c r="B723" s="150">
        <v>706</v>
      </c>
      <c r="C723" s="40" t="s">
        <v>12454</v>
      </c>
      <c r="D723" s="35" t="s">
        <v>7635</v>
      </c>
      <c r="E723" s="36" t="s">
        <v>11490</v>
      </c>
      <c r="F723" s="35" t="s">
        <v>15877</v>
      </c>
      <c r="G723" s="117">
        <v>10</v>
      </c>
      <c r="H723" s="117">
        <v>12.2</v>
      </c>
      <c r="I723" s="117">
        <f t="shared" si="30"/>
        <v>1.268</v>
      </c>
      <c r="J723" s="118">
        <v>12.68</v>
      </c>
      <c r="K723" s="58">
        <v>109</v>
      </c>
      <c r="L723" s="119" t="s">
        <v>11479</v>
      </c>
      <c r="M723" s="38" t="s">
        <v>15050</v>
      </c>
    </row>
    <row r="724" spans="1:13" ht="25.5" outlineLevel="1" x14ac:dyDescent="0.25">
      <c r="A724" s="47" t="s">
        <v>10457</v>
      </c>
      <c r="B724" s="150">
        <v>707</v>
      </c>
      <c r="C724" s="40" t="s">
        <v>12455</v>
      </c>
      <c r="D724" s="35" t="s">
        <v>10457</v>
      </c>
      <c r="E724" s="36" t="s">
        <v>11484</v>
      </c>
      <c r="F724" s="35" t="s">
        <v>15877</v>
      </c>
      <c r="G724" s="117">
        <v>2</v>
      </c>
      <c r="H724" s="117">
        <v>722.22</v>
      </c>
      <c r="I724" s="117">
        <f t="shared" si="30"/>
        <v>375.19</v>
      </c>
      <c r="J724" s="118">
        <v>750.38</v>
      </c>
      <c r="K724" s="58">
        <v>109</v>
      </c>
      <c r="L724" s="119" t="s">
        <v>11479</v>
      </c>
      <c r="M724" s="38" t="s">
        <v>15050</v>
      </c>
    </row>
    <row r="725" spans="1:13" ht="25.5" outlineLevel="1" x14ac:dyDescent="0.25">
      <c r="A725" s="47" t="s">
        <v>7636</v>
      </c>
      <c r="B725" s="150">
        <v>708</v>
      </c>
      <c r="C725" s="40" t="s">
        <v>12456</v>
      </c>
      <c r="D725" s="35" t="s">
        <v>7636</v>
      </c>
      <c r="E725" s="36" t="s">
        <v>11490</v>
      </c>
      <c r="F725" s="35" t="s">
        <v>15877</v>
      </c>
      <c r="G725" s="117">
        <v>1</v>
      </c>
      <c r="H725" s="117">
        <v>185.43</v>
      </c>
      <c r="I725" s="117">
        <f t="shared" si="30"/>
        <v>192.66</v>
      </c>
      <c r="J725" s="118">
        <v>192.66</v>
      </c>
      <c r="K725" s="58">
        <v>109</v>
      </c>
      <c r="L725" s="119" t="s">
        <v>11479</v>
      </c>
      <c r="M725" s="38" t="s">
        <v>15050</v>
      </c>
    </row>
    <row r="726" spans="1:13" outlineLevel="1" x14ac:dyDescent="0.25">
      <c r="A726" s="47" t="s">
        <v>7638</v>
      </c>
      <c r="B726" s="150">
        <v>709</v>
      </c>
      <c r="C726" s="36" t="s">
        <v>7637</v>
      </c>
      <c r="D726" s="35" t="s">
        <v>7638</v>
      </c>
      <c r="E726" s="36" t="s">
        <v>11490</v>
      </c>
      <c r="F726" s="35" t="s">
        <v>15877</v>
      </c>
      <c r="G726" s="117">
        <v>12</v>
      </c>
      <c r="H726" s="117">
        <v>151.76</v>
      </c>
      <c r="I726" s="117">
        <f t="shared" si="30"/>
        <v>13.14</v>
      </c>
      <c r="J726" s="118">
        <v>157.68</v>
      </c>
      <c r="K726" s="58">
        <v>109</v>
      </c>
      <c r="L726" s="119" t="s">
        <v>11479</v>
      </c>
      <c r="M726" s="38" t="s">
        <v>15050</v>
      </c>
    </row>
    <row r="727" spans="1:13" outlineLevel="1" x14ac:dyDescent="0.25">
      <c r="A727" s="47" t="s">
        <v>7731</v>
      </c>
      <c r="B727" s="150">
        <v>710</v>
      </c>
      <c r="C727" s="36" t="s">
        <v>7730</v>
      </c>
      <c r="D727" s="35" t="s">
        <v>7731</v>
      </c>
      <c r="E727" s="36" t="s">
        <v>11490</v>
      </c>
      <c r="F727" s="35" t="s">
        <v>15877</v>
      </c>
      <c r="G727" s="117">
        <v>10</v>
      </c>
      <c r="H727" s="117">
        <v>270</v>
      </c>
      <c r="I727" s="117">
        <f t="shared" si="30"/>
        <v>28.052999999999997</v>
      </c>
      <c r="J727" s="118">
        <v>280.52999999999997</v>
      </c>
      <c r="K727" s="58">
        <v>109</v>
      </c>
      <c r="L727" s="119" t="s">
        <v>11479</v>
      </c>
      <c r="M727" s="38" t="s">
        <v>15050</v>
      </c>
    </row>
    <row r="728" spans="1:13" outlineLevel="1" x14ac:dyDescent="0.25">
      <c r="A728" s="47" t="s">
        <v>11905</v>
      </c>
      <c r="B728" s="150">
        <v>711</v>
      </c>
      <c r="C728" s="36" t="s">
        <v>187</v>
      </c>
      <c r="D728" s="35" t="s">
        <v>11905</v>
      </c>
      <c r="E728" s="36" t="s">
        <v>11810</v>
      </c>
      <c r="F728" s="35" t="s">
        <v>15878</v>
      </c>
      <c r="G728" s="117">
        <v>7</v>
      </c>
      <c r="H728" s="117">
        <v>1535.6</v>
      </c>
      <c r="I728" s="117">
        <f t="shared" si="30"/>
        <v>227.92428571428573</v>
      </c>
      <c r="J728" s="118">
        <v>1595.47</v>
      </c>
      <c r="K728" s="58">
        <v>109</v>
      </c>
      <c r="L728" s="119" t="s">
        <v>11479</v>
      </c>
      <c r="M728" s="38" t="s">
        <v>15050</v>
      </c>
    </row>
    <row r="729" spans="1:13" ht="25.5" outlineLevel="1" x14ac:dyDescent="0.25">
      <c r="A729" s="47" t="s">
        <v>11906</v>
      </c>
      <c r="B729" s="150">
        <v>712</v>
      </c>
      <c r="C729" s="36" t="s">
        <v>188</v>
      </c>
      <c r="D729" s="35" t="s">
        <v>11906</v>
      </c>
      <c r="E729" s="36" t="s">
        <v>11810</v>
      </c>
      <c r="F729" s="35" t="s">
        <v>15877</v>
      </c>
      <c r="G729" s="117">
        <v>4</v>
      </c>
      <c r="H729" s="117">
        <v>400</v>
      </c>
      <c r="I729" s="117">
        <f t="shared" si="30"/>
        <v>103.89749999999999</v>
      </c>
      <c r="J729" s="118">
        <v>415.59</v>
      </c>
      <c r="K729" s="58">
        <v>109</v>
      </c>
      <c r="L729" s="119" t="s">
        <v>11479</v>
      </c>
      <c r="M729" s="38" t="s">
        <v>15050</v>
      </c>
    </row>
    <row r="730" spans="1:13" outlineLevel="1" x14ac:dyDescent="0.25">
      <c r="A730" s="47" t="s">
        <v>192</v>
      </c>
      <c r="B730" s="150">
        <v>713</v>
      </c>
      <c r="C730" s="36" t="s">
        <v>191</v>
      </c>
      <c r="D730" s="35" t="s">
        <v>192</v>
      </c>
      <c r="E730" s="36" t="s">
        <v>11810</v>
      </c>
      <c r="F730" s="35" t="s">
        <v>15877</v>
      </c>
      <c r="G730" s="117">
        <v>25</v>
      </c>
      <c r="H730" s="117">
        <v>200</v>
      </c>
      <c r="I730" s="117">
        <f t="shared" si="30"/>
        <v>8.3120000000000012</v>
      </c>
      <c r="J730" s="118">
        <v>207.8</v>
      </c>
      <c r="K730" s="58">
        <v>109</v>
      </c>
      <c r="L730" s="119" t="s">
        <v>11479</v>
      </c>
      <c r="M730" s="38" t="s">
        <v>15050</v>
      </c>
    </row>
    <row r="731" spans="1:13" outlineLevel="1" x14ac:dyDescent="0.25">
      <c r="A731" s="47" t="s">
        <v>194</v>
      </c>
      <c r="B731" s="150">
        <v>714</v>
      </c>
      <c r="C731" s="36" t="s">
        <v>193</v>
      </c>
      <c r="D731" s="35" t="s">
        <v>194</v>
      </c>
      <c r="E731" s="36" t="s">
        <v>11810</v>
      </c>
      <c r="F731" s="35" t="s">
        <v>15877</v>
      </c>
      <c r="G731" s="117">
        <v>50</v>
      </c>
      <c r="H731" s="117">
        <v>250</v>
      </c>
      <c r="I731" s="117">
        <f t="shared" si="30"/>
        <v>5.1950000000000003</v>
      </c>
      <c r="J731" s="118">
        <v>259.75</v>
      </c>
      <c r="K731" s="58">
        <v>109</v>
      </c>
      <c r="L731" s="119" t="s">
        <v>11479</v>
      </c>
      <c r="M731" s="38" t="s">
        <v>15050</v>
      </c>
    </row>
    <row r="732" spans="1:13" outlineLevel="1" x14ac:dyDescent="0.25">
      <c r="A732" s="47" t="s">
        <v>11907</v>
      </c>
      <c r="B732" s="150">
        <v>715</v>
      </c>
      <c r="C732" s="36" t="s">
        <v>195</v>
      </c>
      <c r="D732" s="35" t="s">
        <v>11907</v>
      </c>
      <c r="E732" s="36" t="s">
        <v>11810</v>
      </c>
      <c r="F732" s="35" t="s">
        <v>15877</v>
      </c>
      <c r="G732" s="117">
        <v>25</v>
      </c>
      <c r="H732" s="117">
        <v>200</v>
      </c>
      <c r="I732" s="117">
        <f t="shared" si="30"/>
        <v>8.3120000000000012</v>
      </c>
      <c r="J732" s="118">
        <v>207.8</v>
      </c>
      <c r="K732" s="58">
        <v>109</v>
      </c>
      <c r="L732" s="119" t="s">
        <v>11479</v>
      </c>
      <c r="M732" s="38" t="s">
        <v>15050</v>
      </c>
    </row>
    <row r="733" spans="1:13" outlineLevel="1" x14ac:dyDescent="0.25">
      <c r="A733" s="47" t="s">
        <v>197</v>
      </c>
      <c r="B733" s="150">
        <v>716</v>
      </c>
      <c r="C733" s="36" t="s">
        <v>196</v>
      </c>
      <c r="D733" s="35" t="s">
        <v>197</v>
      </c>
      <c r="E733" s="36" t="s">
        <v>11810</v>
      </c>
      <c r="F733" s="35" t="s">
        <v>15878</v>
      </c>
      <c r="G733" s="117">
        <v>35</v>
      </c>
      <c r="H733" s="117">
        <v>5880</v>
      </c>
      <c r="I733" s="117">
        <f t="shared" si="30"/>
        <v>174.55</v>
      </c>
      <c r="J733" s="118">
        <v>6109.25</v>
      </c>
      <c r="K733" s="58">
        <v>109</v>
      </c>
      <c r="L733" s="119" t="s">
        <v>11479</v>
      </c>
      <c r="M733" s="38" t="s">
        <v>15050</v>
      </c>
    </row>
    <row r="734" spans="1:13" ht="25.5" outlineLevel="1" x14ac:dyDescent="0.25">
      <c r="A734" s="47" t="s">
        <v>7265</v>
      </c>
      <c r="B734" s="150">
        <v>717</v>
      </c>
      <c r="C734" s="36" t="s">
        <v>7264</v>
      </c>
      <c r="D734" s="35" t="s">
        <v>7265</v>
      </c>
      <c r="E734" s="36" t="s">
        <v>11782</v>
      </c>
      <c r="F734" s="35" t="s">
        <v>15877</v>
      </c>
      <c r="G734" s="117">
        <v>2</v>
      </c>
      <c r="H734" s="117">
        <v>60.5</v>
      </c>
      <c r="I734" s="117">
        <f t="shared" si="30"/>
        <v>31.43</v>
      </c>
      <c r="J734" s="118">
        <v>62.86</v>
      </c>
      <c r="K734" s="58">
        <v>109</v>
      </c>
      <c r="L734" s="119" t="s">
        <v>11479</v>
      </c>
      <c r="M734" s="38" t="s">
        <v>15050</v>
      </c>
    </row>
    <row r="735" spans="1:13" ht="25.5" outlineLevel="1" x14ac:dyDescent="0.25">
      <c r="A735" s="47" t="s">
        <v>7266</v>
      </c>
      <c r="B735" s="150">
        <v>718</v>
      </c>
      <c r="C735" s="40" t="s">
        <v>12457</v>
      </c>
      <c r="D735" s="35" t="s">
        <v>7266</v>
      </c>
      <c r="E735" s="36" t="s">
        <v>11782</v>
      </c>
      <c r="F735" s="35" t="s">
        <v>15877</v>
      </c>
      <c r="G735" s="117">
        <v>8</v>
      </c>
      <c r="H735" s="117">
        <v>26260.13</v>
      </c>
      <c r="I735" s="117">
        <f t="shared" si="30"/>
        <v>3410.4937500000001</v>
      </c>
      <c r="J735" s="118">
        <v>27283.95</v>
      </c>
      <c r="K735" s="58">
        <v>109</v>
      </c>
      <c r="L735" s="119" t="s">
        <v>11479</v>
      </c>
      <c r="M735" s="38" t="s">
        <v>15050</v>
      </c>
    </row>
    <row r="736" spans="1:13" ht="25.5" outlineLevel="1" x14ac:dyDescent="0.25">
      <c r="A736" s="47" t="s">
        <v>7267</v>
      </c>
      <c r="B736" s="150">
        <v>719</v>
      </c>
      <c r="C736" s="40" t="s">
        <v>12458</v>
      </c>
      <c r="D736" s="35" t="s">
        <v>7267</v>
      </c>
      <c r="E736" s="36" t="s">
        <v>11782</v>
      </c>
      <c r="F736" s="35" t="s">
        <v>15877</v>
      </c>
      <c r="G736" s="117">
        <v>2</v>
      </c>
      <c r="H736" s="117">
        <v>6541.63</v>
      </c>
      <c r="I736" s="117">
        <f t="shared" si="30"/>
        <v>3398.335</v>
      </c>
      <c r="J736" s="118">
        <v>6796.67</v>
      </c>
      <c r="K736" s="58">
        <v>109</v>
      </c>
      <c r="L736" s="119" t="s">
        <v>11479</v>
      </c>
      <c r="M736" s="38" t="s">
        <v>15050</v>
      </c>
    </row>
    <row r="737" spans="1:13" outlineLevel="1" x14ac:dyDescent="0.25">
      <c r="A737" s="47" t="s">
        <v>11908</v>
      </c>
      <c r="B737" s="150">
        <v>720</v>
      </c>
      <c r="C737" s="36" t="s">
        <v>7909</v>
      </c>
      <c r="D737" s="35" t="s">
        <v>11908</v>
      </c>
      <c r="E737" s="36" t="s">
        <v>11490</v>
      </c>
      <c r="F737" s="35" t="s">
        <v>15877</v>
      </c>
      <c r="G737" s="117">
        <v>12</v>
      </c>
      <c r="H737" s="117">
        <v>2920.07</v>
      </c>
      <c r="I737" s="117">
        <f t="shared" si="30"/>
        <v>252.82666666666668</v>
      </c>
      <c r="J737" s="118">
        <v>3033.92</v>
      </c>
      <c r="K737" s="58">
        <v>109</v>
      </c>
      <c r="L737" s="119" t="s">
        <v>11479</v>
      </c>
      <c r="M737" s="38" t="s">
        <v>15050</v>
      </c>
    </row>
    <row r="738" spans="1:13" outlineLevel="1" x14ac:dyDescent="0.25">
      <c r="A738" s="47" t="s">
        <v>7911</v>
      </c>
      <c r="B738" s="150">
        <v>721</v>
      </c>
      <c r="C738" s="36" t="s">
        <v>7910</v>
      </c>
      <c r="D738" s="35" t="s">
        <v>7911</v>
      </c>
      <c r="E738" s="36" t="s">
        <v>11490</v>
      </c>
      <c r="F738" s="35" t="s">
        <v>15877</v>
      </c>
      <c r="G738" s="117">
        <v>25</v>
      </c>
      <c r="H738" s="117">
        <v>1146.72</v>
      </c>
      <c r="I738" s="117">
        <f t="shared" si="30"/>
        <v>47.657200000000003</v>
      </c>
      <c r="J738" s="118">
        <v>1191.43</v>
      </c>
      <c r="K738" s="58">
        <v>109</v>
      </c>
      <c r="L738" s="119" t="s">
        <v>11479</v>
      </c>
      <c r="M738" s="38" t="s">
        <v>15050</v>
      </c>
    </row>
    <row r="739" spans="1:13" ht="38.25" outlineLevel="1" x14ac:dyDescent="0.25">
      <c r="A739" s="47" t="s">
        <v>11909</v>
      </c>
      <c r="B739" s="150">
        <v>722</v>
      </c>
      <c r="C739" s="40" t="s">
        <v>12459</v>
      </c>
      <c r="D739" s="35" t="s">
        <v>11909</v>
      </c>
      <c r="E739" s="36" t="s">
        <v>11833</v>
      </c>
      <c r="F739" s="35" t="s">
        <v>15877</v>
      </c>
      <c r="G739" s="117">
        <v>1</v>
      </c>
      <c r="H739" s="117">
        <v>804</v>
      </c>
      <c r="I739" s="117">
        <f t="shared" si="30"/>
        <v>835.35</v>
      </c>
      <c r="J739" s="118">
        <v>835.35</v>
      </c>
      <c r="K739" s="58">
        <v>109</v>
      </c>
      <c r="L739" s="119" t="s">
        <v>11479</v>
      </c>
      <c r="M739" s="38" t="s">
        <v>15050</v>
      </c>
    </row>
    <row r="740" spans="1:13" ht="38.25" outlineLevel="1" x14ac:dyDescent="0.25">
      <c r="A740" s="47" t="s">
        <v>11911</v>
      </c>
      <c r="B740" s="150">
        <v>723</v>
      </c>
      <c r="C740" s="36" t="s">
        <v>11910</v>
      </c>
      <c r="D740" s="35" t="s">
        <v>11911</v>
      </c>
      <c r="E740" s="36" t="s">
        <v>11833</v>
      </c>
      <c r="F740" s="35" t="s">
        <v>15877</v>
      </c>
      <c r="G740" s="117">
        <v>30</v>
      </c>
      <c r="H740" s="117">
        <v>1386</v>
      </c>
      <c r="I740" s="117">
        <f t="shared" si="30"/>
        <v>48.001333333333335</v>
      </c>
      <c r="J740" s="118">
        <v>1440.04</v>
      </c>
      <c r="K740" s="58">
        <v>109</v>
      </c>
      <c r="L740" s="119" t="s">
        <v>11479</v>
      </c>
      <c r="M740" s="38" t="s">
        <v>15050</v>
      </c>
    </row>
    <row r="741" spans="1:13" ht="25.5" outlineLevel="1" x14ac:dyDescent="0.25">
      <c r="A741" s="47" t="s">
        <v>11912</v>
      </c>
      <c r="B741" s="150">
        <v>724</v>
      </c>
      <c r="C741" s="40" t="s">
        <v>12460</v>
      </c>
      <c r="D741" s="35" t="s">
        <v>11912</v>
      </c>
      <c r="E741" s="36" t="s">
        <v>11490</v>
      </c>
      <c r="F741" s="35" t="s">
        <v>15877</v>
      </c>
      <c r="G741" s="117">
        <v>12</v>
      </c>
      <c r="H741" s="117">
        <v>224.26</v>
      </c>
      <c r="I741" s="117">
        <f t="shared" si="30"/>
        <v>19.416666666666668</v>
      </c>
      <c r="J741" s="118">
        <v>233</v>
      </c>
      <c r="K741" s="58">
        <v>109</v>
      </c>
      <c r="L741" s="119" t="s">
        <v>11479</v>
      </c>
      <c r="M741" s="38" t="s">
        <v>15050</v>
      </c>
    </row>
    <row r="742" spans="1:13" outlineLevel="1" x14ac:dyDescent="0.25">
      <c r="A742" s="47" t="s">
        <v>11913</v>
      </c>
      <c r="B742" s="150">
        <v>725</v>
      </c>
      <c r="C742" s="40" t="s">
        <v>12461</v>
      </c>
      <c r="D742" s="35" t="s">
        <v>11913</v>
      </c>
      <c r="E742" s="36" t="s">
        <v>11490</v>
      </c>
      <c r="F742" s="35" t="s">
        <v>15877</v>
      </c>
      <c r="G742" s="117">
        <v>3</v>
      </c>
      <c r="H742" s="117">
        <v>227.54</v>
      </c>
      <c r="I742" s="117">
        <f t="shared" si="30"/>
        <v>78.803333333333327</v>
      </c>
      <c r="J742" s="118">
        <v>236.41</v>
      </c>
      <c r="K742" s="58">
        <v>109</v>
      </c>
      <c r="L742" s="119" t="s">
        <v>11479</v>
      </c>
      <c r="M742" s="38" t="s">
        <v>15050</v>
      </c>
    </row>
    <row r="743" spans="1:13" outlineLevel="1" x14ac:dyDescent="0.25">
      <c r="A743" s="47" t="s">
        <v>11914</v>
      </c>
      <c r="B743" s="150">
        <v>726</v>
      </c>
      <c r="C743" s="40" t="s">
        <v>12462</v>
      </c>
      <c r="D743" s="35" t="s">
        <v>11914</v>
      </c>
      <c r="E743" s="36" t="s">
        <v>11490</v>
      </c>
      <c r="F743" s="35" t="s">
        <v>15877</v>
      </c>
      <c r="G743" s="117">
        <v>7</v>
      </c>
      <c r="H743" s="117">
        <v>941.4</v>
      </c>
      <c r="I743" s="117">
        <f t="shared" si="30"/>
        <v>139.72857142857143</v>
      </c>
      <c r="J743" s="118">
        <v>978.1</v>
      </c>
      <c r="K743" s="58">
        <v>109</v>
      </c>
      <c r="L743" s="119" t="s">
        <v>11479</v>
      </c>
      <c r="M743" s="38" t="s">
        <v>15050</v>
      </c>
    </row>
    <row r="744" spans="1:13" outlineLevel="1" x14ac:dyDescent="0.25">
      <c r="A744" s="47" t="s">
        <v>11915</v>
      </c>
      <c r="B744" s="150">
        <v>727</v>
      </c>
      <c r="C744" s="36" t="s">
        <v>7912</v>
      </c>
      <c r="D744" s="35" t="s">
        <v>11915</v>
      </c>
      <c r="E744" s="36" t="s">
        <v>11490</v>
      </c>
      <c r="F744" s="35" t="s">
        <v>15877</v>
      </c>
      <c r="G744" s="117">
        <v>15</v>
      </c>
      <c r="H744" s="117">
        <v>28.87</v>
      </c>
      <c r="I744" s="117">
        <f t="shared" si="30"/>
        <v>2</v>
      </c>
      <c r="J744" s="118">
        <v>30</v>
      </c>
      <c r="K744" s="58">
        <v>109</v>
      </c>
      <c r="L744" s="119" t="s">
        <v>11479</v>
      </c>
      <c r="M744" s="38" t="s">
        <v>15050</v>
      </c>
    </row>
    <row r="745" spans="1:13" outlineLevel="1" x14ac:dyDescent="0.25">
      <c r="A745" s="47" t="s">
        <v>11916</v>
      </c>
      <c r="B745" s="150">
        <v>728</v>
      </c>
      <c r="C745" s="40" t="s">
        <v>12463</v>
      </c>
      <c r="D745" s="35" t="s">
        <v>11916</v>
      </c>
      <c r="E745" s="36" t="s">
        <v>11490</v>
      </c>
      <c r="F745" s="35" t="s">
        <v>15877</v>
      </c>
      <c r="G745" s="117">
        <v>9</v>
      </c>
      <c r="H745" s="117">
        <v>266.02999999999997</v>
      </c>
      <c r="I745" s="117">
        <f t="shared" si="30"/>
        <v>30.711111111111109</v>
      </c>
      <c r="J745" s="118">
        <v>276.39999999999998</v>
      </c>
      <c r="K745" s="58">
        <v>109</v>
      </c>
      <c r="L745" s="119" t="s">
        <v>11479</v>
      </c>
      <c r="M745" s="38" t="s">
        <v>15050</v>
      </c>
    </row>
    <row r="746" spans="1:13" ht="25.5" outlineLevel="1" x14ac:dyDescent="0.25">
      <c r="A746" s="47" t="s">
        <v>11917</v>
      </c>
      <c r="B746" s="150">
        <v>729</v>
      </c>
      <c r="C746" s="36" t="s">
        <v>7913</v>
      </c>
      <c r="D746" s="35" t="s">
        <v>11917</v>
      </c>
      <c r="E746" s="36" t="s">
        <v>11490</v>
      </c>
      <c r="F746" s="35" t="s">
        <v>15877</v>
      </c>
      <c r="G746" s="117">
        <v>25</v>
      </c>
      <c r="H746" s="117">
        <v>776.69</v>
      </c>
      <c r="I746" s="117">
        <f t="shared" si="30"/>
        <v>32.278800000000004</v>
      </c>
      <c r="J746" s="118">
        <v>806.97</v>
      </c>
      <c r="K746" s="58">
        <v>109</v>
      </c>
      <c r="L746" s="119" t="s">
        <v>11479</v>
      </c>
      <c r="M746" s="38" t="s">
        <v>15050</v>
      </c>
    </row>
    <row r="747" spans="1:13" outlineLevel="1" x14ac:dyDescent="0.25">
      <c r="A747" s="47" t="s">
        <v>7914</v>
      </c>
      <c r="B747" s="150">
        <v>730</v>
      </c>
      <c r="C747" s="40" t="s">
        <v>12464</v>
      </c>
      <c r="D747" s="35" t="s">
        <v>7914</v>
      </c>
      <c r="E747" s="36" t="s">
        <v>11490</v>
      </c>
      <c r="F747" s="35" t="s">
        <v>15877</v>
      </c>
      <c r="G747" s="117">
        <v>7</v>
      </c>
      <c r="H747" s="117">
        <v>106.78</v>
      </c>
      <c r="I747" s="117">
        <f t="shared" si="30"/>
        <v>15.848571428571429</v>
      </c>
      <c r="J747" s="118">
        <v>110.94</v>
      </c>
      <c r="K747" s="58">
        <v>109</v>
      </c>
      <c r="L747" s="119" t="s">
        <v>11479</v>
      </c>
      <c r="M747" s="38" t="s">
        <v>15050</v>
      </c>
    </row>
    <row r="748" spans="1:13" outlineLevel="1" x14ac:dyDescent="0.25">
      <c r="A748" s="47" t="s">
        <v>8177</v>
      </c>
      <c r="B748" s="150">
        <v>731</v>
      </c>
      <c r="C748" s="36" t="s">
        <v>8176</v>
      </c>
      <c r="D748" s="35" t="s">
        <v>8177</v>
      </c>
      <c r="E748" s="36" t="s">
        <v>11490</v>
      </c>
      <c r="F748" s="35" t="s">
        <v>15877</v>
      </c>
      <c r="G748" s="117">
        <v>5</v>
      </c>
      <c r="H748" s="117">
        <v>65</v>
      </c>
      <c r="I748" s="117">
        <f t="shared" si="30"/>
        <v>13.506</v>
      </c>
      <c r="J748" s="118">
        <v>67.53</v>
      </c>
      <c r="K748" s="58">
        <v>109</v>
      </c>
      <c r="L748" s="119" t="s">
        <v>11479</v>
      </c>
      <c r="M748" s="38" t="s">
        <v>15050</v>
      </c>
    </row>
    <row r="749" spans="1:13" outlineLevel="1" x14ac:dyDescent="0.25">
      <c r="A749" s="47" t="s">
        <v>8247</v>
      </c>
      <c r="B749" s="150">
        <v>732</v>
      </c>
      <c r="C749" s="40" t="s">
        <v>12465</v>
      </c>
      <c r="D749" s="35" t="s">
        <v>8247</v>
      </c>
      <c r="E749" s="36" t="s">
        <v>11490</v>
      </c>
      <c r="F749" s="35" t="s">
        <v>15877</v>
      </c>
      <c r="G749" s="117">
        <v>1</v>
      </c>
      <c r="H749" s="117">
        <v>76</v>
      </c>
      <c r="I749" s="117">
        <f t="shared" si="30"/>
        <v>78.959999999999994</v>
      </c>
      <c r="J749" s="118">
        <v>78.959999999999994</v>
      </c>
      <c r="K749" s="58">
        <v>109</v>
      </c>
      <c r="L749" s="119" t="s">
        <v>11479</v>
      </c>
      <c r="M749" s="38" t="s">
        <v>15050</v>
      </c>
    </row>
    <row r="750" spans="1:13" outlineLevel="1" x14ac:dyDescent="0.25">
      <c r="A750" s="47" t="s">
        <v>8264</v>
      </c>
      <c r="B750" s="150">
        <v>733</v>
      </c>
      <c r="C750" s="36" t="s">
        <v>8263</v>
      </c>
      <c r="D750" s="35" t="s">
        <v>8264</v>
      </c>
      <c r="E750" s="36" t="s">
        <v>11490</v>
      </c>
      <c r="F750" s="35" t="s">
        <v>15877</v>
      </c>
      <c r="G750" s="117">
        <v>1</v>
      </c>
      <c r="H750" s="117">
        <v>38.47</v>
      </c>
      <c r="I750" s="117">
        <f t="shared" si="30"/>
        <v>39.97</v>
      </c>
      <c r="J750" s="118">
        <v>39.97</v>
      </c>
      <c r="K750" s="58">
        <v>109</v>
      </c>
      <c r="L750" s="119" t="s">
        <v>11479</v>
      </c>
      <c r="M750" s="38" t="s">
        <v>15050</v>
      </c>
    </row>
    <row r="751" spans="1:13" outlineLevel="1" x14ac:dyDescent="0.25">
      <c r="A751" s="47" t="s">
        <v>8344</v>
      </c>
      <c r="B751" s="150">
        <v>734</v>
      </c>
      <c r="C751" s="40" t="s">
        <v>12466</v>
      </c>
      <c r="D751" s="35" t="s">
        <v>8344</v>
      </c>
      <c r="E751" s="36" t="s">
        <v>11490</v>
      </c>
      <c r="F751" s="35" t="s">
        <v>15877</v>
      </c>
      <c r="G751" s="117">
        <v>19</v>
      </c>
      <c r="H751" s="117">
        <v>224.62</v>
      </c>
      <c r="I751" s="117">
        <f t="shared" si="30"/>
        <v>12.283157894736842</v>
      </c>
      <c r="J751" s="118">
        <v>233.38</v>
      </c>
      <c r="K751" s="58">
        <v>109</v>
      </c>
      <c r="L751" s="119" t="s">
        <v>11479</v>
      </c>
      <c r="M751" s="38" t="s">
        <v>15050</v>
      </c>
    </row>
    <row r="752" spans="1:13" outlineLevel="1" x14ac:dyDescent="0.25">
      <c r="A752" s="47" t="s">
        <v>11918</v>
      </c>
      <c r="B752" s="150">
        <v>735</v>
      </c>
      <c r="C752" s="40" t="s">
        <v>12467</v>
      </c>
      <c r="D752" s="35" t="s">
        <v>11918</v>
      </c>
      <c r="E752" s="36" t="s">
        <v>11490</v>
      </c>
      <c r="F752" s="35" t="s">
        <v>15877</v>
      </c>
      <c r="G752" s="117">
        <v>174</v>
      </c>
      <c r="H752" s="117">
        <v>1164.5</v>
      </c>
      <c r="I752" s="117">
        <f t="shared" si="30"/>
        <v>6.9534482758620699</v>
      </c>
      <c r="J752" s="118">
        <v>1209.9000000000001</v>
      </c>
      <c r="K752" s="58">
        <v>109</v>
      </c>
      <c r="L752" s="119" t="s">
        <v>11479</v>
      </c>
      <c r="M752" s="38" t="s">
        <v>15050</v>
      </c>
    </row>
    <row r="753" spans="1:13" outlineLevel="1" x14ac:dyDescent="0.25">
      <c r="A753" s="47" t="s">
        <v>8364</v>
      </c>
      <c r="B753" s="150">
        <v>736</v>
      </c>
      <c r="C753" s="36" t="s">
        <v>8363</v>
      </c>
      <c r="D753" s="35" t="s">
        <v>8364</v>
      </c>
      <c r="E753" s="36" t="s">
        <v>11490</v>
      </c>
      <c r="F753" s="35" t="s">
        <v>15877</v>
      </c>
      <c r="G753" s="117">
        <v>8</v>
      </c>
      <c r="H753" s="117">
        <v>427.12</v>
      </c>
      <c r="I753" s="117">
        <f t="shared" si="30"/>
        <v>55.471249999999998</v>
      </c>
      <c r="J753" s="118">
        <v>443.77</v>
      </c>
      <c r="K753" s="58">
        <v>109</v>
      </c>
      <c r="L753" s="119" t="s">
        <v>11479</v>
      </c>
      <c r="M753" s="38" t="s">
        <v>15050</v>
      </c>
    </row>
    <row r="754" spans="1:13" ht="25.5" outlineLevel="1" x14ac:dyDescent="0.25">
      <c r="A754" s="47" t="s">
        <v>8640</v>
      </c>
      <c r="B754" s="150">
        <v>737</v>
      </c>
      <c r="C754" s="40" t="s">
        <v>12468</v>
      </c>
      <c r="D754" s="35" t="s">
        <v>8640</v>
      </c>
      <c r="E754" s="36" t="s">
        <v>11490</v>
      </c>
      <c r="F754" s="35" t="s">
        <v>15877</v>
      </c>
      <c r="G754" s="117">
        <v>1</v>
      </c>
      <c r="H754" s="117">
        <v>849.15</v>
      </c>
      <c r="I754" s="117">
        <f t="shared" si="30"/>
        <v>882.26</v>
      </c>
      <c r="J754" s="118">
        <v>882.26</v>
      </c>
      <c r="K754" s="58">
        <v>109</v>
      </c>
      <c r="L754" s="119" t="s">
        <v>11479</v>
      </c>
      <c r="M754" s="38" t="s">
        <v>15050</v>
      </c>
    </row>
    <row r="755" spans="1:13" ht="13.5" x14ac:dyDescent="0.25">
      <c r="A755" s="48"/>
      <c r="B755" s="126" t="s">
        <v>12469</v>
      </c>
      <c r="C755" s="113"/>
      <c r="D755" s="50"/>
      <c r="E755" s="40"/>
      <c r="F755" s="35"/>
      <c r="G755" s="114">
        <f>G756+G758+G759+G767+G780+G783+G785+G825+G827+G831+G856</f>
        <v>7994.5530000000008</v>
      </c>
      <c r="H755" s="114">
        <f>H756+H758+H759+H767+H780+H783+H785+H825+H827+H831+H856</f>
        <v>2061725.4899999998</v>
      </c>
      <c r="I755" s="114"/>
      <c r="J755" s="115">
        <f>J756+J758+J759+J767+J780+J783+J785+J825+J827+J831+J856</f>
        <v>2142106.89</v>
      </c>
      <c r="K755" s="58"/>
      <c r="L755" s="116"/>
      <c r="M755" s="42" t="s">
        <v>15050</v>
      </c>
    </row>
    <row r="756" spans="1:13" ht="13.5" x14ac:dyDescent="0.25">
      <c r="A756" s="48"/>
      <c r="B756" s="37"/>
      <c r="C756" s="113" t="s">
        <v>11919</v>
      </c>
      <c r="D756" s="50"/>
      <c r="E756" s="40"/>
      <c r="F756" s="35"/>
      <c r="G756" s="114">
        <f>SUM(G757:G757)</f>
        <v>82.9</v>
      </c>
      <c r="H756" s="114">
        <f t="shared" ref="H756:J756" si="31">SUM(H757:H757)</f>
        <v>7165.94</v>
      </c>
      <c r="I756" s="114"/>
      <c r="J756" s="114">
        <f t="shared" si="31"/>
        <v>7445.32</v>
      </c>
      <c r="K756" s="58"/>
      <c r="L756" s="116"/>
      <c r="M756" s="42" t="s">
        <v>15050</v>
      </c>
    </row>
    <row r="757" spans="1:13" outlineLevel="1" x14ac:dyDescent="0.25">
      <c r="A757" s="47" t="s">
        <v>7386</v>
      </c>
      <c r="B757" s="150">
        <v>738</v>
      </c>
      <c r="C757" s="40" t="s">
        <v>12470</v>
      </c>
      <c r="D757" s="35" t="s">
        <v>7386</v>
      </c>
      <c r="E757" s="36" t="s">
        <v>11490</v>
      </c>
      <c r="F757" s="35" t="s">
        <v>15883</v>
      </c>
      <c r="G757" s="117">
        <v>82.9</v>
      </c>
      <c r="H757" s="117">
        <v>7165.94</v>
      </c>
      <c r="I757" s="117">
        <f>J757/G757</f>
        <v>89.8108564535585</v>
      </c>
      <c r="J757" s="118">
        <v>7445.32</v>
      </c>
      <c r="K757" s="58">
        <v>110</v>
      </c>
      <c r="L757" s="119" t="s">
        <v>11479</v>
      </c>
      <c r="M757" s="38" t="s">
        <v>15050</v>
      </c>
    </row>
    <row r="758" spans="1:13" ht="13.5" x14ac:dyDescent="0.25">
      <c r="A758" s="48"/>
      <c r="B758" s="37"/>
      <c r="C758" s="113" t="s">
        <v>11920</v>
      </c>
      <c r="D758" s="50"/>
      <c r="E758" s="40"/>
      <c r="F758" s="35"/>
      <c r="G758" s="114">
        <v>0</v>
      </c>
      <c r="H758" s="114">
        <v>0</v>
      </c>
      <c r="I758" s="114"/>
      <c r="J758" s="115">
        <v>0</v>
      </c>
      <c r="K758" s="58"/>
      <c r="L758" s="116"/>
      <c r="M758" s="42" t="s">
        <v>15050</v>
      </c>
    </row>
    <row r="759" spans="1:13" ht="13.5" x14ac:dyDescent="0.25">
      <c r="A759" s="48"/>
      <c r="B759" s="37"/>
      <c r="C759" s="112" t="s">
        <v>11921</v>
      </c>
      <c r="D759" s="50"/>
      <c r="E759" s="40"/>
      <c r="F759" s="35"/>
      <c r="G759" s="114">
        <f>SUM(G760:G766)</f>
        <v>1469.3</v>
      </c>
      <c r="H759" s="114">
        <f t="shared" ref="H759:J759" si="32">SUM(H760:H766)</f>
        <v>134576.43000000002</v>
      </c>
      <c r="I759" s="114"/>
      <c r="J759" s="114">
        <f t="shared" si="32"/>
        <v>139823.21000000002</v>
      </c>
      <c r="K759" s="58"/>
      <c r="L759" s="116"/>
      <c r="M759" s="42" t="s">
        <v>15050</v>
      </c>
    </row>
    <row r="760" spans="1:13" outlineLevel="1" x14ac:dyDescent="0.25">
      <c r="A760" s="47" t="s">
        <v>7365</v>
      </c>
      <c r="B760" s="150">
        <v>739</v>
      </c>
      <c r="C760" s="40" t="s">
        <v>12471</v>
      </c>
      <c r="D760" s="35" t="s">
        <v>7365</v>
      </c>
      <c r="E760" s="36" t="s">
        <v>11490</v>
      </c>
      <c r="F760" s="35" t="s">
        <v>15886</v>
      </c>
      <c r="G760" s="117">
        <v>10</v>
      </c>
      <c r="H760" s="117">
        <v>694.91</v>
      </c>
      <c r="I760" s="117">
        <f t="shared" ref="I760:I766" si="33">J760/G760</f>
        <v>72.2</v>
      </c>
      <c r="J760" s="118">
        <v>722</v>
      </c>
      <c r="K760" s="58">
        <v>110</v>
      </c>
      <c r="L760" s="119" t="s">
        <v>11479</v>
      </c>
      <c r="M760" s="38" t="s">
        <v>15050</v>
      </c>
    </row>
    <row r="761" spans="1:13" ht="38.25" outlineLevel="1" x14ac:dyDescent="0.25">
      <c r="A761" s="47" t="s">
        <v>11922</v>
      </c>
      <c r="B761" s="150">
        <v>740</v>
      </c>
      <c r="C761" s="40" t="s">
        <v>12472</v>
      </c>
      <c r="D761" s="35" t="s">
        <v>11922</v>
      </c>
      <c r="E761" s="36" t="s">
        <v>11490</v>
      </c>
      <c r="F761" s="35" t="s">
        <v>15886</v>
      </c>
      <c r="G761" s="117">
        <v>15</v>
      </c>
      <c r="H761" s="117">
        <v>1743.39</v>
      </c>
      <c r="I761" s="117">
        <f t="shared" si="33"/>
        <v>120.75733333333332</v>
      </c>
      <c r="J761" s="118">
        <v>1811.36</v>
      </c>
      <c r="K761" s="58">
        <v>110</v>
      </c>
      <c r="L761" s="119" t="s">
        <v>11479</v>
      </c>
      <c r="M761" s="38" t="s">
        <v>15050</v>
      </c>
    </row>
    <row r="762" spans="1:13" outlineLevel="1" x14ac:dyDescent="0.25">
      <c r="A762" s="47" t="s">
        <v>8372</v>
      </c>
      <c r="B762" s="150">
        <v>741</v>
      </c>
      <c r="C762" s="40" t="s">
        <v>12473</v>
      </c>
      <c r="D762" s="35" t="s">
        <v>8372</v>
      </c>
      <c r="E762" s="36" t="s">
        <v>11490</v>
      </c>
      <c r="F762" s="35" t="s">
        <v>15883</v>
      </c>
      <c r="G762" s="117">
        <v>100</v>
      </c>
      <c r="H762" s="117">
        <v>11186.44</v>
      </c>
      <c r="I762" s="117">
        <f t="shared" si="33"/>
        <v>116.2257</v>
      </c>
      <c r="J762" s="118">
        <v>11622.57</v>
      </c>
      <c r="K762" s="58">
        <v>110</v>
      </c>
      <c r="L762" s="119" t="s">
        <v>11479</v>
      </c>
      <c r="M762" s="38" t="s">
        <v>15050</v>
      </c>
    </row>
    <row r="763" spans="1:13" outlineLevel="1" x14ac:dyDescent="0.25">
      <c r="A763" s="47" t="s">
        <v>8373</v>
      </c>
      <c r="B763" s="150">
        <v>742</v>
      </c>
      <c r="C763" s="40" t="s">
        <v>12474</v>
      </c>
      <c r="D763" s="35" t="s">
        <v>8373</v>
      </c>
      <c r="E763" s="36" t="s">
        <v>11490</v>
      </c>
      <c r="F763" s="35" t="s">
        <v>15883</v>
      </c>
      <c r="G763" s="117">
        <v>689.8</v>
      </c>
      <c r="H763" s="117">
        <v>57947.45</v>
      </c>
      <c r="I763" s="117">
        <f t="shared" si="33"/>
        <v>87.281342418092208</v>
      </c>
      <c r="J763" s="118">
        <v>60206.67</v>
      </c>
      <c r="K763" s="58">
        <v>111</v>
      </c>
      <c r="L763" s="119" t="s">
        <v>11479</v>
      </c>
      <c r="M763" s="38" t="s">
        <v>15050</v>
      </c>
    </row>
    <row r="764" spans="1:13" outlineLevel="1" x14ac:dyDescent="0.25">
      <c r="A764" s="47" t="s">
        <v>8374</v>
      </c>
      <c r="B764" s="150">
        <v>743</v>
      </c>
      <c r="C764" s="40" t="s">
        <v>12475</v>
      </c>
      <c r="D764" s="35" t="s">
        <v>8374</v>
      </c>
      <c r="E764" s="36" t="s">
        <v>11490</v>
      </c>
      <c r="F764" s="35" t="s">
        <v>15886</v>
      </c>
      <c r="G764" s="117">
        <v>30</v>
      </c>
      <c r="H764" s="117">
        <v>1614.41</v>
      </c>
      <c r="I764" s="117">
        <f t="shared" si="33"/>
        <v>55.911666666666662</v>
      </c>
      <c r="J764" s="118">
        <v>1677.35</v>
      </c>
      <c r="K764" s="58">
        <v>110</v>
      </c>
      <c r="L764" s="119" t="s">
        <v>11479</v>
      </c>
      <c r="M764" s="38" t="s">
        <v>15050</v>
      </c>
    </row>
    <row r="765" spans="1:13" outlineLevel="1" x14ac:dyDescent="0.25">
      <c r="A765" s="47" t="s">
        <v>8375</v>
      </c>
      <c r="B765" s="150">
        <v>744</v>
      </c>
      <c r="C765" s="40" t="s">
        <v>12476</v>
      </c>
      <c r="D765" s="35" t="s">
        <v>8375</v>
      </c>
      <c r="E765" s="36" t="s">
        <v>11490</v>
      </c>
      <c r="F765" s="35" t="s">
        <v>15886</v>
      </c>
      <c r="G765" s="117">
        <v>50</v>
      </c>
      <c r="H765" s="117">
        <v>2966.1</v>
      </c>
      <c r="I765" s="117">
        <f t="shared" si="33"/>
        <v>61.634799999999998</v>
      </c>
      <c r="J765" s="118">
        <v>3081.74</v>
      </c>
      <c r="K765" s="58">
        <v>110</v>
      </c>
      <c r="L765" s="119" t="s">
        <v>11479</v>
      </c>
      <c r="M765" s="38" t="s">
        <v>15050</v>
      </c>
    </row>
    <row r="766" spans="1:13" outlineLevel="1" x14ac:dyDescent="0.25">
      <c r="A766" s="47" t="s">
        <v>8376</v>
      </c>
      <c r="B766" s="150">
        <v>745</v>
      </c>
      <c r="C766" s="40" t="s">
        <v>12477</v>
      </c>
      <c r="D766" s="35" t="s">
        <v>8376</v>
      </c>
      <c r="E766" s="36" t="s">
        <v>11490</v>
      </c>
      <c r="F766" s="35" t="s">
        <v>15883</v>
      </c>
      <c r="G766" s="117">
        <v>574.5</v>
      </c>
      <c r="H766" s="117">
        <v>58423.73</v>
      </c>
      <c r="I766" s="117">
        <f t="shared" si="33"/>
        <v>105.65973890339426</v>
      </c>
      <c r="J766" s="118">
        <v>60701.52</v>
      </c>
      <c r="K766" s="58">
        <v>112</v>
      </c>
      <c r="L766" s="119" t="s">
        <v>11479</v>
      </c>
      <c r="M766" s="38" t="s">
        <v>15050</v>
      </c>
    </row>
    <row r="767" spans="1:13" ht="13.5" x14ac:dyDescent="0.25">
      <c r="A767" s="48"/>
      <c r="B767" s="37"/>
      <c r="C767" s="113" t="s">
        <v>11923</v>
      </c>
      <c r="D767" s="50"/>
      <c r="E767" s="40"/>
      <c r="F767" s="35"/>
      <c r="G767" s="114">
        <f>SUM(G768:G779)</f>
        <v>1491.2</v>
      </c>
      <c r="H767" s="114">
        <f t="shared" ref="H767:J767" si="34">SUM(H768:H779)</f>
        <v>470851.69999999995</v>
      </c>
      <c r="I767" s="114"/>
      <c r="J767" s="114">
        <f t="shared" si="34"/>
        <v>489209.00999999995</v>
      </c>
      <c r="K767" s="58"/>
      <c r="L767" s="116"/>
      <c r="M767" s="42" t="s">
        <v>15050</v>
      </c>
    </row>
    <row r="768" spans="1:13" outlineLevel="1" x14ac:dyDescent="0.25">
      <c r="A768" s="47" t="s">
        <v>11924</v>
      </c>
      <c r="B768" s="150">
        <v>746</v>
      </c>
      <c r="C768" s="36" t="s">
        <v>7372</v>
      </c>
      <c r="D768" s="35" t="s">
        <v>11924</v>
      </c>
      <c r="E768" s="36" t="s">
        <v>11490</v>
      </c>
      <c r="F768" s="35" t="s">
        <v>15883</v>
      </c>
      <c r="G768" s="117">
        <v>53.5</v>
      </c>
      <c r="H768" s="117">
        <v>4987.29</v>
      </c>
      <c r="I768" s="117">
        <f t="shared" ref="I768:I779" si="35">J768/G768</f>
        <v>96.854766355140185</v>
      </c>
      <c r="J768" s="118">
        <v>5181.7299999999996</v>
      </c>
      <c r="K768" s="58">
        <v>110</v>
      </c>
      <c r="L768" s="119" t="s">
        <v>11479</v>
      </c>
      <c r="M768" s="38" t="s">
        <v>15050</v>
      </c>
    </row>
    <row r="769" spans="1:13" ht="25.5" outlineLevel="1" x14ac:dyDescent="0.25">
      <c r="A769" s="47" t="s">
        <v>7706</v>
      </c>
      <c r="B769" s="150">
        <v>747</v>
      </c>
      <c r="C769" s="40" t="s">
        <v>12478</v>
      </c>
      <c r="D769" s="35" t="s">
        <v>7706</v>
      </c>
      <c r="E769" s="36" t="s">
        <v>11490</v>
      </c>
      <c r="F769" s="35" t="s">
        <v>15886</v>
      </c>
      <c r="G769" s="117">
        <v>383.1</v>
      </c>
      <c r="H769" s="117">
        <v>35712.730000000003</v>
      </c>
      <c r="I769" s="117">
        <f t="shared" si="35"/>
        <v>96.85481597494126</v>
      </c>
      <c r="J769" s="118">
        <v>37105.08</v>
      </c>
      <c r="K769" s="58">
        <v>112</v>
      </c>
      <c r="L769" s="119" t="s">
        <v>11479</v>
      </c>
      <c r="M769" s="38" t="s">
        <v>15050</v>
      </c>
    </row>
    <row r="770" spans="1:13" outlineLevel="1" x14ac:dyDescent="0.25">
      <c r="A770" s="47" t="s">
        <v>7707</v>
      </c>
      <c r="B770" s="150">
        <v>748</v>
      </c>
      <c r="C770" s="40" t="s">
        <v>12479</v>
      </c>
      <c r="D770" s="35" t="s">
        <v>7707</v>
      </c>
      <c r="E770" s="36" t="s">
        <v>11490</v>
      </c>
      <c r="F770" s="35" t="s">
        <v>15886</v>
      </c>
      <c r="G770" s="117">
        <v>120.3</v>
      </c>
      <c r="H770" s="117">
        <v>371868.31</v>
      </c>
      <c r="I770" s="117">
        <f t="shared" si="35"/>
        <v>3211.6916874480467</v>
      </c>
      <c r="J770" s="118">
        <v>386366.51</v>
      </c>
      <c r="K770" s="58"/>
      <c r="L770" s="119" t="s">
        <v>11479</v>
      </c>
      <c r="M770" s="38" t="s">
        <v>15050</v>
      </c>
    </row>
    <row r="771" spans="1:13" ht="25.5" outlineLevel="1" x14ac:dyDescent="0.25">
      <c r="A771" s="47" t="s">
        <v>8250</v>
      </c>
      <c r="B771" s="150">
        <v>749</v>
      </c>
      <c r="C771" s="40" t="s">
        <v>12480</v>
      </c>
      <c r="D771" s="35" t="s">
        <v>8250</v>
      </c>
      <c r="E771" s="36" t="s">
        <v>11490</v>
      </c>
      <c r="F771" s="35" t="s">
        <v>15883</v>
      </c>
      <c r="G771" s="117">
        <v>10</v>
      </c>
      <c r="H771" s="117">
        <v>750</v>
      </c>
      <c r="I771" s="117">
        <f t="shared" si="35"/>
        <v>77.924000000000007</v>
      </c>
      <c r="J771" s="118">
        <v>779.24</v>
      </c>
      <c r="K771" s="58">
        <v>110</v>
      </c>
      <c r="L771" s="119" t="s">
        <v>11479</v>
      </c>
      <c r="M771" s="38" t="s">
        <v>15050</v>
      </c>
    </row>
    <row r="772" spans="1:13" outlineLevel="1" x14ac:dyDescent="0.25">
      <c r="A772" s="47" t="s">
        <v>8252</v>
      </c>
      <c r="B772" s="150">
        <v>750</v>
      </c>
      <c r="C772" s="36" t="s">
        <v>8251</v>
      </c>
      <c r="D772" s="35" t="s">
        <v>8252</v>
      </c>
      <c r="E772" s="36" t="s">
        <v>11490</v>
      </c>
      <c r="F772" s="35" t="s">
        <v>15883</v>
      </c>
      <c r="G772" s="117">
        <v>3</v>
      </c>
      <c r="H772" s="117">
        <v>213.56</v>
      </c>
      <c r="I772" s="117">
        <f t="shared" si="35"/>
        <v>73.963333333333324</v>
      </c>
      <c r="J772" s="118">
        <v>221.89</v>
      </c>
      <c r="K772" s="58">
        <v>110</v>
      </c>
      <c r="L772" s="119" t="s">
        <v>11479</v>
      </c>
      <c r="M772" s="38" t="s">
        <v>15050</v>
      </c>
    </row>
    <row r="773" spans="1:13" outlineLevel="1" x14ac:dyDescent="0.25">
      <c r="A773" s="47" t="s">
        <v>8254</v>
      </c>
      <c r="B773" s="150">
        <v>751</v>
      </c>
      <c r="C773" s="36" t="s">
        <v>8253</v>
      </c>
      <c r="D773" s="35" t="s">
        <v>8254</v>
      </c>
      <c r="E773" s="36" t="s">
        <v>11490</v>
      </c>
      <c r="F773" s="35" t="s">
        <v>15883</v>
      </c>
      <c r="G773" s="117">
        <v>18</v>
      </c>
      <c r="H773" s="117">
        <v>884.74</v>
      </c>
      <c r="I773" s="117">
        <f t="shared" si="35"/>
        <v>51.068333333333335</v>
      </c>
      <c r="J773" s="118">
        <v>919.23</v>
      </c>
      <c r="K773" s="58">
        <v>110</v>
      </c>
      <c r="L773" s="119" t="s">
        <v>11479</v>
      </c>
      <c r="M773" s="38" t="s">
        <v>15050</v>
      </c>
    </row>
    <row r="774" spans="1:13" outlineLevel="1" x14ac:dyDescent="0.25">
      <c r="A774" s="47" t="s">
        <v>8255</v>
      </c>
      <c r="B774" s="150">
        <v>752</v>
      </c>
      <c r="C774" s="40" t="s">
        <v>12481</v>
      </c>
      <c r="D774" s="35" t="s">
        <v>8255</v>
      </c>
      <c r="E774" s="36" t="s">
        <v>11490</v>
      </c>
      <c r="F774" s="35" t="s">
        <v>15886</v>
      </c>
      <c r="G774" s="117">
        <v>122.6</v>
      </c>
      <c r="H774" s="117">
        <v>12467.79</v>
      </c>
      <c r="I774" s="117">
        <f t="shared" si="35"/>
        <v>105.65970636215334</v>
      </c>
      <c r="J774" s="118">
        <v>12953.88</v>
      </c>
      <c r="K774" s="58">
        <v>110</v>
      </c>
      <c r="L774" s="119" t="s">
        <v>11479</v>
      </c>
      <c r="M774" s="38" t="s">
        <v>15050</v>
      </c>
    </row>
    <row r="775" spans="1:13" outlineLevel="1" x14ac:dyDescent="0.25">
      <c r="A775" s="47" t="s">
        <v>8670</v>
      </c>
      <c r="B775" s="150">
        <v>753</v>
      </c>
      <c r="C775" s="36" t="s">
        <v>8669</v>
      </c>
      <c r="D775" s="35" t="s">
        <v>8670</v>
      </c>
      <c r="E775" s="36" t="s">
        <v>11490</v>
      </c>
      <c r="F775" s="35" t="s">
        <v>15886</v>
      </c>
      <c r="G775" s="117">
        <v>13.7</v>
      </c>
      <c r="H775" s="117">
        <v>1277.1199999999999</v>
      </c>
      <c r="I775" s="117">
        <f t="shared" si="35"/>
        <v>96.85474452554746</v>
      </c>
      <c r="J775" s="118">
        <v>1326.91</v>
      </c>
      <c r="K775" s="58">
        <v>110</v>
      </c>
      <c r="L775" s="119" t="s">
        <v>11479</v>
      </c>
      <c r="M775" s="38" t="s">
        <v>15050</v>
      </c>
    </row>
    <row r="776" spans="1:13" outlineLevel="1" x14ac:dyDescent="0.25">
      <c r="A776" s="47" t="s">
        <v>8671</v>
      </c>
      <c r="B776" s="150">
        <v>754</v>
      </c>
      <c r="C776" s="36" t="s">
        <v>8669</v>
      </c>
      <c r="D776" s="35" t="s">
        <v>8671</v>
      </c>
      <c r="E776" s="36" t="s">
        <v>11490</v>
      </c>
      <c r="F776" s="35" t="s">
        <v>15886</v>
      </c>
      <c r="G776" s="117">
        <v>408</v>
      </c>
      <c r="H776" s="117">
        <v>13138.98</v>
      </c>
      <c r="I776" s="117">
        <f t="shared" si="35"/>
        <v>33.458921568627453</v>
      </c>
      <c r="J776" s="118">
        <v>13651.24</v>
      </c>
      <c r="K776" s="58">
        <v>110</v>
      </c>
      <c r="L776" s="119" t="s">
        <v>11479</v>
      </c>
      <c r="M776" s="38" t="s">
        <v>15050</v>
      </c>
    </row>
    <row r="777" spans="1:13" outlineLevel="1" x14ac:dyDescent="0.25">
      <c r="A777" s="48" t="s">
        <v>12482</v>
      </c>
      <c r="B777" s="150">
        <v>755</v>
      </c>
      <c r="C777" s="36" t="s">
        <v>8669</v>
      </c>
      <c r="D777" s="50" t="s">
        <v>12482</v>
      </c>
      <c r="E777" s="36" t="s">
        <v>11490</v>
      </c>
      <c r="F777" s="35" t="s">
        <v>15883</v>
      </c>
      <c r="G777" s="117">
        <v>100</v>
      </c>
      <c r="H777" s="117">
        <v>4237.29</v>
      </c>
      <c r="I777" s="117">
        <f t="shared" si="35"/>
        <v>44.024899999999995</v>
      </c>
      <c r="J777" s="118">
        <v>4402.49</v>
      </c>
      <c r="K777" s="58">
        <v>110</v>
      </c>
      <c r="L777" s="119" t="s">
        <v>11479</v>
      </c>
      <c r="M777" s="38" t="s">
        <v>15050</v>
      </c>
    </row>
    <row r="778" spans="1:13" outlineLevel="1" x14ac:dyDescent="0.25">
      <c r="A778" s="47" t="s">
        <v>8676</v>
      </c>
      <c r="B778" s="150">
        <v>756</v>
      </c>
      <c r="C778" s="36" t="s">
        <v>8675</v>
      </c>
      <c r="D778" s="35" t="s">
        <v>8676</v>
      </c>
      <c r="E778" s="36" t="s">
        <v>11490</v>
      </c>
      <c r="F778" s="35" t="s">
        <v>15883</v>
      </c>
      <c r="G778" s="117">
        <v>258</v>
      </c>
      <c r="H778" s="117">
        <v>24633.89</v>
      </c>
      <c r="I778" s="117">
        <f t="shared" si="35"/>
        <v>99.202713178294573</v>
      </c>
      <c r="J778" s="118">
        <v>25594.3</v>
      </c>
      <c r="K778" s="58">
        <v>110</v>
      </c>
      <c r="L778" s="119" t="s">
        <v>11479</v>
      </c>
      <c r="M778" s="38" t="s">
        <v>15050</v>
      </c>
    </row>
    <row r="779" spans="1:13" outlineLevel="1" x14ac:dyDescent="0.25">
      <c r="A779" s="47" t="s">
        <v>8678</v>
      </c>
      <c r="B779" s="150">
        <v>757</v>
      </c>
      <c r="C779" s="36" t="s">
        <v>8677</v>
      </c>
      <c r="D779" s="35" t="s">
        <v>8678</v>
      </c>
      <c r="E779" s="36" t="s">
        <v>11490</v>
      </c>
      <c r="F779" s="35" t="s">
        <v>15883</v>
      </c>
      <c r="G779" s="117">
        <v>1</v>
      </c>
      <c r="H779" s="117">
        <v>680</v>
      </c>
      <c r="I779" s="117">
        <f t="shared" si="35"/>
        <v>706.51</v>
      </c>
      <c r="J779" s="118">
        <v>706.51</v>
      </c>
      <c r="K779" s="58">
        <v>110</v>
      </c>
      <c r="L779" s="119" t="s">
        <v>11479</v>
      </c>
      <c r="M779" s="38" t="s">
        <v>15050</v>
      </c>
    </row>
    <row r="780" spans="1:13" ht="13.5" x14ac:dyDescent="0.25">
      <c r="A780" s="48"/>
      <c r="B780" s="37"/>
      <c r="C780" s="112" t="s">
        <v>11925</v>
      </c>
      <c r="D780" s="50"/>
      <c r="E780" s="40"/>
      <c r="F780" s="35"/>
      <c r="G780" s="114">
        <v>19.62</v>
      </c>
      <c r="H780" s="114">
        <v>3997.71</v>
      </c>
      <c r="I780" s="114"/>
      <c r="J780" s="115">
        <v>4153.57</v>
      </c>
      <c r="K780" s="58"/>
      <c r="L780" s="116"/>
      <c r="M780" s="42" t="s">
        <v>15050</v>
      </c>
    </row>
    <row r="781" spans="1:13" outlineLevel="1" x14ac:dyDescent="0.25">
      <c r="A781" s="47" t="s">
        <v>7708</v>
      </c>
      <c r="B781" s="150">
        <v>758</v>
      </c>
      <c r="C781" s="40" t="s">
        <v>12483</v>
      </c>
      <c r="D781" s="35" t="s">
        <v>7708</v>
      </c>
      <c r="E781" s="36" t="s">
        <v>11490</v>
      </c>
      <c r="F781" s="35" t="s">
        <v>15886</v>
      </c>
      <c r="G781" s="117">
        <v>10</v>
      </c>
      <c r="H781" s="117">
        <v>2755.39</v>
      </c>
      <c r="I781" s="117">
        <f>J781/G781</f>
        <v>286.28200000000004</v>
      </c>
      <c r="J781" s="118">
        <v>2862.82</v>
      </c>
      <c r="K781" s="58">
        <v>110</v>
      </c>
      <c r="L781" s="119" t="s">
        <v>11479</v>
      </c>
      <c r="M781" s="38" t="s">
        <v>15050</v>
      </c>
    </row>
    <row r="782" spans="1:13" outlineLevel="1" x14ac:dyDescent="0.25">
      <c r="A782" s="47" t="s">
        <v>8371</v>
      </c>
      <c r="B782" s="150">
        <v>759</v>
      </c>
      <c r="C782" s="40" t="s">
        <v>12484</v>
      </c>
      <c r="D782" s="35" t="s">
        <v>8371</v>
      </c>
      <c r="E782" s="36" t="s">
        <v>11490</v>
      </c>
      <c r="F782" s="35" t="s">
        <v>15886</v>
      </c>
      <c r="G782" s="117">
        <v>9.6199999999999992</v>
      </c>
      <c r="H782" s="117">
        <v>1242.32</v>
      </c>
      <c r="I782" s="117">
        <f>J782/G782</f>
        <v>134.17359667359668</v>
      </c>
      <c r="J782" s="118">
        <v>1290.75</v>
      </c>
      <c r="K782" s="58">
        <v>110</v>
      </c>
      <c r="L782" s="119" t="s">
        <v>11479</v>
      </c>
      <c r="M782" s="38" t="s">
        <v>15050</v>
      </c>
    </row>
    <row r="783" spans="1:13" ht="13.5" x14ac:dyDescent="0.25">
      <c r="A783" s="48"/>
      <c r="B783" s="37"/>
      <c r="C783" s="113" t="s">
        <v>11926</v>
      </c>
      <c r="D783" s="50"/>
      <c r="E783" s="40"/>
      <c r="F783" s="35"/>
      <c r="G783" s="114">
        <v>15</v>
      </c>
      <c r="H783" s="114">
        <v>586.4</v>
      </c>
      <c r="I783" s="114"/>
      <c r="J783" s="115">
        <v>609.26</v>
      </c>
      <c r="K783" s="58"/>
      <c r="L783" s="116"/>
      <c r="M783" s="42" t="s">
        <v>15050</v>
      </c>
    </row>
    <row r="784" spans="1:13" outlineLevel="1" x14ac:dyDescent="0.25">
      <c r="A784" s="47" t="s">
        <v>7766</v>
      </c>
      <c r="B784" s="150">
        <v>760</v>
      </c>
      <c r="C784" s="36" t="s">
        <v>7765</v>
      </c>
      <c r="D784" s="35" t="s">
        <v>7766</v>
      </c>
      <c r="E784" s="36" t="s">
        <v>11490</v>
      </c>
      <c r="F784" s="35" t="s">
        <v>15883</v>
      </c>
      <c r="G784" s="117">
        <v>15</v>
      </c>
      <c r="H784" s="117">
        <v>586.4</v>
      </c>
      <c r="I784" s="117">
        <f t="shared" ref="I784:I824" si="36">J784/G784</f>
        <v>40.617333333333335</v>
      </c>
      <c r="J784" s="118">
        <v>609.26</v>
      </c>
      <c r="K784" s="58">
        <v>110</v>
      </c>
      <c r="L784" s="119" t="s">
        <v>11479</v>
      </c>
      <c r="M784" s="38" t="s">
        <v>15050</v>
      </c>
    </row>
    <row r="785" spans="1:13" ht="13.5" x14ac:dyDescent="0.25">
      <c r="A785" s="48"/>
      <c r="B785" s="37"/>
      <c r="C785" s="113" t="s">
        <v>11927</v>
      </c>
      <c r="D785" s="50"/>
      <c r="E785" s="40"/>
      <c r="F785" s="35"/>
      <c r="G785" s="120">
        <v>3935.91</v>
      </c>
      <c r="H785" s="120">
        <v>641780.71</v>
      </c>
      <c r="I785" s="117"/>
      <c r="J785" s="121">
        <v>666802.1</v>
      </c>
      <c r="K785" s="58"/>
      <c r="L785" s="116"/>
      <c r="M785" s="42" t="s">
        <v>15050</v>
      </c>
    </row>
    <row r="786" spans="1:13" outlineLevel="1" x14ac:dyDescent="0.25">
      <c r="A786" s="47" t="s">
        <v>7982</v>
      </c>
      <c r="B786" s="150">
        <v>761</v>
      </c>
      <c r="C786" s="40" t="s">
        <v>12485</v>
      </c>
      <c r="D786" s="35" t="s">
        <v>7982</v>
      </c>
      <c r="E786" s="36" t="s">
        <v>11490</v>
      </c>
      <c r="F786" s="35" t="s">
        <v>15886</v>
      </c>
      <c r="G786" s="117">
        <v>64.555000000000007</v>
      </c>
      <c r="H786" s="117">
        <v>232258.97</v>
      </c>
      <c r="I786" s="117">
        <f t="shared" si="36"/>
        <v>3738.1171094415608</v>
      </c>
      <c r="J786" s="118">
        <v>241314.15</v>
      </c>
      <c r="K786" s="58" t="s">
        <v>11781</v>
      </c>
      <c r="L786" s="119" t="s">
        <v>11479</v>
      </c>
      <c r="M786" s="38" t="s">
        <v>15050</v>
      </c>
    </row>
    <row r="787" spans="1:13" outlineLevel="1" x14ac:dyDescent="0.25">
      <c r="A787" s="47" t="s">
        <v>7984</v>
      </c>
      <c r="B787" s="150">
        <v>762</v>
      </c>
      <c r="C787" s="36" t="s">
        <v>7983</v>
      </c>
      <c r="D787" s="35" t="s">
        <v>7984</v>
      </c>
      <c r="E787" s="36" t="s">
        <v>11490</v>
      </c>
      <c r="F787" s="35" t="s">
        <v>15883</v>
      </c>
      <c r="G787" s="117">
        <v>2</v>
      </c>
      <c r="H787" s="117">
        <v>286.33</v>
      </c>
      <c r="I787" s="117">
        <f t="shared" si="36"/>
        <v>148.745</v>
      </c>
      <c r="J787" s="118">
        <v>297.49</v>
      </c>
      <c r="K787" s="58">
        <v>113</v>
      </c>
      <c r="L787" s="119" t="s">
        <v>11479</v>
      </c>
      <c r="M787" s="38" t="s">
        <v>15050</v>
      </c>
    </row>
    <row r="788" spans="1:13" outlineLevel="1" x14ac:dyDescent="0.25">
      <c r="A788" s="47" t="s">
        <v>7985</v>
      </c>
      <c r="B788" s="150">
        <v>763</v>
      </c>
      <c r="C788" s="40" t="s">
        <v>12486</v>
      </c>
      <c r="D788" s="35" t="s">
        <v>7985</v>
      </c>
      <c r="E788" s="36" t="s">
        <v>11490</v>
      </c>
      <c r="F788" s="35" t="s">
        <v>15883</v>
      </c>
      <c r="G788" s="117">
        <v>10</v>
      </c>
      <c r="H788" s="117">
        <v>932.2</v>
      </c>
      <c r="I788" s="117">
        <f t="shared" si="36"/>
        <v>96.853999999999999</v>
      </c>
      <c r="J788" s="118">
        <v>968.54</v>
      </c>
      <c r="K788" s="58">
        <v>113</v>
      </c>
      <c r="L788" s="119" t="s">
        <v>11479</v>
      </c>
      <c r="M788" s="38" t="s">
        <v>15050</v>
      </c>
    </row>
    <row r="789" spans="1:13" outlineLevel="1" x14ac:dyDescent="0.25">
      <c r="A789" s="47" t="s">
        <v>7987</v>
      </c>
      <c r="B789" s="150">
        <v>764</v>
      </c>
      <c r="C789" s="36" t="s">
        <v>7986</v>
      </c>
      <c r="D789" s="35" t="s">
        <v>7987</v>
      </c>
      <c r="E789" s="36" t="s">
        <v>11490</v>
      </c>
      <c r="F789" s="35" t="s">
        <v>15886</v>
      </c>
      <c r="G789" s="117">
        <v>225.05</v>
      </c>
      <c r="H789" s="117">
        <v>16410.59</v>
      </c>
      <c r="I789" s="117">
        <f t="shared" si="36"/>
        <v>75.762719395689842</v>
      </c>
      <c r="J789" s="118">
        <v>17050.400000000001</v>
      </c>
      <c r="K789" s="58">
        <v>113</v>
      </c>
      <c r="L789" s="119" t="s">
        <v>11479</v>
      </c>
      <c r="M789" s="38" t="s">
        <v>15050</v>
      </c>
    </row>
    <row r="790" spans="1:13" outlineLevel="1" x14ac:dyDescent="0.25">
      <c r="A790" s="47" t="s">
        <v>7989</v>
      </c>
      <c r="B790" s="150">
        <v>765</v>
      </c>
      <c r="C790" s="36" t="s">
        <v>7988</v>
      </c>
      <c r="D790" s="35" t="s">
        <v>7989</v>
      </c>
      <c r="E790" s="36" t="s">
        <v>11490</v>
      </c>
      <c r="F790" s="35" t="s">
        <v>15883</v>
      </c>
      <c r="G790" s="117">
        <v>36</v>
      </c>
      <c r="H790" s="117">
        <v>2593.2199999999998</v>
      </c>
      <c r="I790" s="117">
        <f t="shared" si="36"/>
        <v>74.842222222222233</v>
      </c>
      <c r="J790" s="118">
        <v>2694.32</v>
      </c>
      <c r="K790" s="58">
        <v>113</v>
      </c>
      <c r="L790" s="119" t="s">
        <v>11479</v>
      </c>
      <c r="M790" s="38" t="s">
        <v>15050</v>
      </c>
    </row>
    <row r="791" spans="1:13" ht="25.5" outlineLevel="1" x14ac:dyDescent="0.25">
      <c r="A791" s="47" t="s">
        <v>11928</v>
      </c>
      <c r="B791" s="150">
        <v>766</v>
      </c>
      <c r="C791" s="40" t="s">
        <v>12487</v>
      </c>
      <c r="D791" s="35" t="s">
        <v>11928</v>
      </c>
      <c r="E791" s="36" t="s">
        <v>11490</v>
      </c>
      <c r="F791" s="35" t="s">
        <v>15883</v>
      </c>
      <c r="G791" s="117">
        <v>0.94599999999999995</v>
      </c>
      <c r="H791" s="117">
        <v>215.42</v>
      </c>
      <c r="I791" s="117">
        <f t="shared" si="36"/>
        <v>236.59619450317126</v>
      </c>
      <c r="J791" s="118">
        <v>223.82</v>
      </c>
      <c r="K791" s="58">
        <v>113</v>
      </c>
      <c r="L791" s="119" t="s">
        <v>11479</v>
      </c>
      <c r="M791" s="38" t="s">
        <v>15050</v>
      </c>
    </row>
    <row r="792" spans="1:13" ht="25.5" outlineLevel="1" x14ac:dyDescent="0.25">
      <c r="A792" s="47" t="s">
        <v>7990</v>
      </c>
      <c r="B792" s="150">
        <v>767</v>
      </c>
      <c r="C792" s="40" t="s">
        <v>12488</v>
      </c>
      <c r="D792" s="35" t="s">
        <v>7990</v>
      </c>
      <c r="E792" s="36" t="s">
        <v>11490</v>
      </c>
      <c r="F792" s="35" t="s">
        <v>15886</v>
      </c>
      <c r="G792" s="117">
        <v>4</v>
      </c>
      <c r="H792" s="117">
        <v>372.88</v>
      </c>
      <c r="I792" s="117">
        <f t="shared" si="36"/>
        <v>96.855000000000004</v>
      </c>
      <c r="J792" s="118">
        <v>387.42</v>
      </c>
      <c r="K792" s="58">
        <v>113</v>
      </c>
      <c r="L792" s="119" t="s">
        <v>11479</v>
      </c>
      <c r="M792" s="38" t="s">
        <v>15050</v>
      </c>
    </row>
    <row r="793" spans="1:13" outlineLevel="1" x14ac:dyDescent="0.25">
      <c r="A793" s="47" t="s">
        <v>7991</v>
      </c>
      <c r="B793" s="150">
        <v>768</v>
      </c>
      <c r="C793" s="40" t="s">
        <v>12489</v>
      </c>
      <c r="D793" s="35" t="s">
        <v>7991</v>
      </c>
      <c r="E793" s="36" t="s">
        <v>11490</v>
      </c>
      <c r="F793" s="35" t="s">
        <v>15883</v>
      </c>
      <c r="G793" s="117">
        <v>176</v>
      </c>
      <c r="H793" s="117">
        <v>10142.370000000001</v>
      </c>
      <c r="I793" s="117">
        <f t="shared" si="36"/>
        <v>59.87386363636363</v>
      </c>
      <c r="J793" s="118">
        <v>10537.8</v>
      </c>
      <c r="K793" s="58">
        <v>113</v>
      </c>
      <c r="L793" s="119" t="s">
        <v>11479</v>
      </c>
      <c r="M793" s="38" t="s">
        <v>15050</v>
      </c>
    </row>
    <row r="794" spans="1:13" outlineLevel="1" x14ac:dyDescent="0.25">
      <c r="A794" s="47" t="s">
        <v>7992</v>
      </c>
      <c r="B794" s="150">
        <v>769</v>
      </c>
      <c r="C794" s="40" t="s">
        <v>12490</v>
      </c>
      <c r="D794" s="35" t="s">
        <v>7992</v>
      </c>
      <c r="E794" s="36" t="s">
        <v>11490</v>
      </c>
      <c r="F794" s="35" t="s">
        <v>15883</v>
      </c>
      <c r="G794" s="117">
        <v>9</v>
      </c>
      <c r="H794" s="117">
        <v>427.88</v>
      </c>
      <c r="I794" s="117">
        <f t="shared" si="36"/>
        <v>49.395555555555553</v>
      </c>
      <c r="J794" s="118">
        <v>444.56</v>
      </c>
      <c r="K794" s="58">
        <v>113</v>
      </c>
      <c r="L794" s="119" t="s">
        <v>11479</v>
      </c>
      <c r="M794" s="38" t="s">
        <v>15050</v>
      </c>
    </row>
    <row r="795" spans="1:13" outlineLevel="1" x14ac:dyDescent="0.25">
      <c r="A795" s="47" t="s">
        <v>7993</v>
      </c>
      <c r="B795" s="150">
        <v>770</v>
      </c>
      <c r="C795" s="40" t="s">
        <v>12491</v>
      </c>
      <c r="D795" s="35" t="s">
        <v>7993</v>
      </c>
      <c r="E795" s="36" t="s">
        <v>11490</v>
      </c>
      <c r="F795" s="35" t="s">
        <v>15886</v>
      </c>
      <c r="G795" s="117">
        <v>1</v>
      </c>
      <c r="H795" s="117">
        <v>92.37</v>
      </c>
      <c r="I795" s="117">
        <f t="shared" si="36"/>
        <v>95.97</v>
      </c>
      <c r="J795" s="118">
        <v>95.97</v>
      </c>
      <c r="K795" s="58">
        <v>113</v>
      </c>
      <c r="L795" s="119" t="s">
        <v>11479</v>
      </c>
      <c r="M795" s="38" t="s">
        <v>15050</v>
      </c>
    </row>
    <row r="796" spans="1:13" outlineLevel="1" x14ac:dyDescent="0.25">
      <c r="A796" s="47" t="s">
        <v>7994</v>
      </c>
      <c r="B796" s="150">
        <v>771</v>
      </c>
      <c r="C796" s="40" t="s">
        <v>12492</v>
      </c>
      <c r="D796" s="35" t="s">
        <v>7994</v>
      </c>
      <c r="E796" s="36" t="s">
        <v>11490</v>
      </c>
      <c r="F796" s="35" t="s">
        <v>15886</v>
      </c>
      <c r="G796" s="117">
        <v>222</v>
      </c>
      <c r="H796" s="117">
        <v>28890.21</v>
      </c>
      <c r="I796" s="117">
        <f t="shared" si="36"/>
        <v>135.20977477477479</v>
      </c>
      <c r="J796" s="118">
        <v>30016.57</v>
      </c>
      <c r="K796" s="58">
        <v>113</v>
      </c>
      <c r="L796" s="119" t="s">
        <v>11479</v>
      </c>
      <c r="M796" s="38" t="s">
        <v>15050</v>
      </c>
    </row>
    <row r="797" spans="1:13" outlineLevel="1" x14ac:dyDescent="0.25">
      <c r="A797" s="47" t="s">
        <v>7995</v>
      </c>
      <c r="B797" s="150">
        <v>772</v>
      </c>
      <c r="C797" s="40" t="s">
        <v>12493</v>
      </c>
      <c r="D797" s="35" t="s">
        <v>7995</v>
      </c>
      <c r="E797" s="36" t="s">
        <v>11490</v>
      </c>
      <c r="F797" s="35" t="s">
        <v>15883</v>
      </c>
      <c r="G797" s="117">
        <v>14.494999999999999</v>
      </c>
      <c r="H797" s="117">
        <v>946.47</v>
      </c>
      <c r="I797" s="117">
        <f t="shared" si="36"/>
        <v>67.842014487754398</v>
      </c>
      <c r="J797" s="118">
        <v>983.37</v>
      </c>
      <c r="K797" s="58">
        <v>113</v>
      </c>
      <c r="L797" s="119" t="s">
        <v>11479</v>
      </c>
      <c r="M797" s="38" t="s">
        <v>15050</v>
      </c>
    </row>
    <row r="798" spans="1:13" outlineLevel="1" x14ac:dyDescent="0.25">
      <c r="A798" s="47" t="s">
        <v>7997</v>
      </c>
      <c r="B798" s="150">
        <v>773</v>
      </c>
      <c r="C798" s="36" t="s">
        <v>7996</v>
      </c>
      <c r="D798" s="35" t="s">
        <v>7997</v>
      </c>
      <c r="E798" s="36" t="s">
        <v>11490</v>
      </c>
      <c r="F798" s="35" t="s">
        <v>15883</v>
      </c>
      <c r="G798" s="117">
        <v>10</v>
      </c>
      <c r="H798" s="117">
        <v>491.52</v>
      </c>
      <c r="I798" s="117">
        <f t="shared" si="36"/>
        <v>51.067999999999998</v>
      </c>
      <c r="J798" s="118">
        <v>510.68</v>
      </c>
      <c r="K798" s="58">
        <v>113</v>
      </c>
      <c r="L798" s="119" t="s">
        <v>11479</v>
      </c>
      <c r="M798" s="38" t="s">
        <v>15050</v>
      </c>
    </row>
    <row r="799" spans="1:13" outlineLevel="1" x14ac:dyDescent="0.25">
      <c r="A799" s="47" t="s">
        <v>7999</v>
      </c>
      <c r="B799" s="150">
        <v>774</v>
      </c>
      <c r="C799" s="36" t="s">
        <v>7998</v>
      </c>
      <c r="D799" s="35" t="s">
        <v>7999</v>
      </c>
      <c r="E799" s="36" t="s">
        <v>11490</v>
      </c>
      <c r="F799" s="35" t="s">
        <v>15883</v>
      </c>
      <c r="G799" s="117">
        <v>20</v>
      </c>
      <c r="H799" s="117">
        <v>1194.9100000000001</v>
      </c>
      <c r="I799" s="117">
        <f t="shared" si="36"/>
        <v>62.075000000000003</v>
      </c>
      <c r="J799" s="118">
        <v>1241.5</v>
      </c>
      <c r="K799" s="58">
        <v>113</v>
      </c>
      <c r="L799" s="119" t="s">
        <v>11479</v>
      </c>
      <c r="M799" s="38" t="s">
        <v>15050</v>
      </c>
    </row>
    <row r="800" spans="1:13" outlineLevel="1" x14ac:dyDescent="0.25">
      <c r="A800" s="47" t="s">
        <v>8000</v>
      </c>
      <c r="B800" s="150">
        <v>775</v>
      </c>
      <c r="C800" s="40" t="s">
        <v>12494</v>
      </c>
      <c r="D800" s="35" t="s">
        <v>8000</v>
      </c>
      <c r="E800" s="36" t="s">
        <v>11490</v>
      </c>
      <c r="F800" s="35" t="s">
        <v>15886</v>
      </c>
      <c r="G800" s="117">
        <v>322.3</v>
      </c>
      <c r="H800" s="117">
        <v>28020.21</v>
      </c>
      <c r="I800" s="117">
        <f t="shared" si="36"/>
        <v>90.327800186161966</v>
      </c>
      <c r="J800" s="118">
        <v>29112.65</v>
      </c>
      <c r="K800" s="58">
        <v>113</v>
      </c>
      <c r="L800" s="119" t="s">
        <v>11479</v>
      </c>
      <c r="M800" s="38" t="s">
        <v>15050</v>
      </c>
    </row>
    <row r="801" spans="1:13" outlineLevel="1" x14ac:dyDescent="0.25">
      <c r="A801" s="47" t="s">
        <v>8002</v>
      </c>
      <c r="B801" s="150">
        <v>776</v>
      </c>
      <c r="C801" s="36" t="s">
        <v>8001</v>
      </c>
      <c r="D801" s="35" t="s">
        <v>8002</v>
      </c>
      <c r="E801" s="36" t="s">
        <v>11490</v>
      </c>
      <c r="F801" s="35" t="s">
        <v>15886</v>
      </c>
      <c r="G801" s="117">
        <v>94</v>
      </c>
      <c r="H801" s="117">
        <v>14498.31</v>
      </c>
      <c r="I801" s="117">
        <f t="shared" si="36"/>
        <v>160.25063829787234</v>
      </c>
      <c r="J801" s="118">
        <v>15063.56</v>
      </c>
      <c r="K801" s="58">
        <v>114</v>
      </c>
      <c r="L801" s="119" t="s">
        <v>11479</v>
      </c>
      <c r="M801" s="38" t="s">
        <v>15050</v>
      </c>
    </row>
    <row r="802" spans="1:13" outlineLevel="1" x14ac:dyDescent="0.25">
      <c r="A802" s="47" t="s">
        <v>8004</v>
      </c>
      <c r="B802" s="150">
        <v>777</v>
      </c>
      <c r="C802" s="36" t="s">
        <v>8003</v>
      </c>
      <c r="D802" s="35" t="s">
        <v>8004</v>
      </c>
      <c r="E802" s="36" t="s">
        <v>11490</v>
      </c>
      <c r="F802" s="35" t="s">
        <v>15883</v>
      </c>
      <c r="G802" s="117">
        <v>100</v>
      </c>
      <c r="H802" s="117">
        <v>5932.2</v>
      </c>
      <c r="I802" s="117">
        <f t="shared" si="36"/>
        <v>61.634799999999998</v>
      </c>
      <c r="J802" s="118">
        <v>6163.48</v>
      </c>
      <c r="K802" s="58">
        <v>114</v>
      </c>
      <c r="L802" s="119" t="s">
        <v>11479</v>
      </c>
      <c r="M802" s="38" t="s">
        <v>15050</v>
      </c>
    </row>
    <row r="803" spans="1:13" outlineLevel="1" x14ac:dyDescent="0.25">
      <c r="A803" s="47" t="s">
        <v>8005</v>
      </c>
      <c r="B803" s="150">
        <v>778</v>
      </c>
      <c r="C803" s="36" t="s">
        <v>8003</v>
      </c>
      <c r="D803" s="35" t="s">
        <v>8005</v>
      </c>
      <c r="E803" s="36" t="s">
        <v>11490</v>
      </c>
      <c r="F803" s="35" t="s">
        <v>15886</v>
      </c>
      <c r="G803" s="117">
        <v>125.3</v>
      </c>
      <c r="H803" s="117">
        <v>10389.76</v>
      </c>
      <c r="I803" s="117">
        <f t="shared" si="36"/>
        <v>86.15187549880288</v>
      </c>
      <c r="J803" s="118">
        <v>10794.83</v>
      </c>
      <c r="K803" s="58">
        <v>114</v>
      </c>
      <c r="L803" s="119" t="s">
        <v>11479</v>
      </c>
      <c r="M803" s="38" t="s">
        <v>15050</v>
      </c>
    </row>
    <row r="804" spans="1:13" outlineLevel="1" x14ac:dyDescent="0.25">
      <c r="A804" s="47" t="s">
        <v>8007</v>
      </c>
      <c r="B804" s="150">
        <v>779</v>
      </c>
      <c r="C804" s="36" t="s">
        <v>8006</v>
      </c>
      <c r="D804" s="35" t="s">
        <v>8007</v>
      </c>
      <c r="E804" s="36" t="s">
        <v>11490</v>
      </c>
      <c r="F804" s="35" t="s">
        <v>15886</v>
      </c>
      <c r="G804" s="117">
        <v>503.4</v>
      </c>
      <c r="H804" s="117">
        <v>45779.96</v>
      </c>
      <c r="I804" s="117">
        <f t="shared" si="36"/>
        <v>94.487087802940025</v>
      </c>
      <c r="J804" s="118">
        <v>47564.800000000003</v>
      </c>
      <c r="K804" s="58">
        <v>114</v>
      </c>
      <c r="L804" s="119" t="s">
        <v>11479</v>
      </c>
      <c r="M804" s="38" t="s">
        <v>15050</v>
      </c>
    </row>
    <row r="805" spans="1:13" outlineLevel="1" x14ac:dyDescent="0.25">
      <c r="A805" s="47" t="s">
        <v>8009</v>
      </c>
      <c r="B805" s="150">
        <v>780</v>
      </c>
      <c r="C805" s="36" t="s">
        <v>8008</v>
      </c>
      <c r="D805" s="35" t="s">
        <v>8009</v>
      </c>
      <c r="E805" s="36" t="s">
        <v>11490</v>
      </c>
      <c r="F805" s="35" t="s">
        <v>15886</v>
      </c>
      <c r="G805" s="117">
        <v>5.95</v>
      </c>
      <c r="H805" s="117">
        <v>1008.13</v>
      </c>
      <c r="I805" s="117">
        <f t="shared" si="36"/>
        <v>176.03865546218489</v>
      </c>
      <c r="J805" s="118">
        <v>1047.43</v>
      </c>
      <c r="K805" s="58">
        <v>114</v>
      </c>
      <c r="L805" s="119" t="s">
        <v>11479</v>
      </c>
      <c r="M805" s="38" t="s">
        <v>15050</v>
      </c>
    </row>
    <row r="806" spans="1:13" outlineLevel="1" x14ac:dyDescent="0.25">
      <c r="A806" s="47" t="s">
        <v>8010</v>
      </c>
      <c r="B806" s="150">
        <v>781</v>
      </c>
      <c r="C806" s="40" t="s">
        <v>12495</v>
      </c>
      <c r="D806" s="35" t="s">
        <v>8010</v>
      </c>
      <c r="E806" s="36" t="s">
        <v>11490</v>
      </c>
      <c r="F806" s="35" t="s">
        <v>15886</v>
      </c>
      <c r="G806" s="117">
        <v>15</v>
      </c>
      <c r="H806" s="117">
        <v>5763.56</v>
      </c>
      <c r="I806" s="117">
        <f t="shared" si="36"/>
        <v>399.21800000000002</v>
      </c>
      <c r="J806" s="118">
        <v>5988.27</v>
      </c>
      <c r="K806" s="58">
        <v>114</v>
      </c>
      <c r="L806" s="119" t="s">
        <v>11479</v>
      </c>
      <c r="M806" s="38" t="s">
        <v>15050</v>
      </c>
    </row>
    <row r="807" spans="1:13" outlineLevel="1" x14ac:dyDescent="0.25">
      <c r="A807" s="47" t="s">
        <v>8011</v>
      </c>
      <c r="B807" s="150">
        <v>782</v>
      </c>
      <c r="C807" s="40" t="s">
        <v>12496</v>
      </c>
      <c r="D807" s="35" t="s">
        <v>8011</v>
      </c>
      <c r="E807" s="36" t="s">
        <v>11490</v>
      </c>
      <c r="F807" s="35" t="s">
        <v>15886</v>
      </c>
      <c r="G807" s="117">
        <v>172.75</v>
      </c>
      <c r="H807" s="117">
        <v>18592.580000000002</v>
      </c>
      <c r="I807" s="117">
        <f t="shared" si="36"/>
        <v>111.82321273516642</v>
      </c>
      <c r="J807" s="118">
        <v>19317.46</v>
      </c>
      <c r="K807" s="58">
        <v>115</v>
      </c>
      <c r="L807" s="119" t="s">
        <v>11479</v>
      </c>
      <c r="M807" s="38" t="s">
        <v>15050</v>
      </c>
    </row>
    <row r="808" spans="1:13" outlineLevel="1" x14ac:dyDescent="0.25">
      <c r="A808" s="47" t="s">
        <v>8012</v>
      </c>
      <c r="B808" s="150">
        <v>783</v>
      </c>
      <c r="C808" s="40" t="s">
        <v>12496</v>
      </c>
      <c r="D808" s="35" t="s">
        <v>8012</v>
      </c>
      <c r="E808" s="36" t="s">
        <v>11490</v>
      </c>
      <c r="F808" s="35" t="s">
        <v>15883</v>
      </c>
      <c r="G808" s="117">
        <v>1.5</v>
      </c>
      <c r="H808" s="117">
        <v>119.49</v>
      </c>
      <c r="I808" s="117">
        <f t="shared" si="36"/>
        <v>82.766666666666666</v>
      </c>
      <c r="J808" s="118">
        <v>124.15</v>
      </c>
      <c r="K808" s="58">
        <v>114</v>
      </c>
      <c r="L808" s="119" t="s">
        <v>11479</v>
      </c>
      <c r="M808" s="38" t="s">
        <v>15050</v>
      </c>
    </row>
    <row r="809" spans="1:13" outlineLevel="1" x14ac:dyDescent="0.25">
      <c r="A809" s="47" t="s">
        <v>8013</v>
      </c>
      <c r="B809" s="150">
        <v>784</v>
      </c>
      <c r="C809" s="40" t="s">
        <v>12497</v>
      </c>
      <c r="D809" s="35" t="s">
        <v>8013</v>
      </c>
      <c r="E809" s="36" t="s">
        <v>11490</v>
      </c>
      <c r="F809" s="35" t="s">
        <v>15886</v>
      </c>
      <c r="G809" s="117">
        <v>9.1999999999999993</v>
      </c>
      <c r="H809" s="117">
        <v>464.02</v>
      </c>
      <c r="I809" s="117">
        <f t="shared" si="36"/>
        <v>52.403260869565223</v>
      </c>
      <c r="J809" s="118">
        <v>482.11</v>
      </c>
      <c r="K809" s="58">
        <v>114</v>
      </c>
      <c r="L809" s="119" t="s">
        <v>11479</v>
      </c>
      <c r="M809" s="38" t="s">
        <v>15050</v>
      </c>
    </row>
    <row r="810" spans="1:13" outlineLevel="1" x14ac:dyDescent="0.25">
      <c r="A810" s="47" t="s">
        <v>8014</v>
      </c>
      <c r="B810" s="150">
        <v>785</v>
      </c>
      <c r="C810" s="40" t="s">
        <v>12498</v>
      </c>
      <c r="D810" s="35" t="s">
        <v>8014</v>
      </c>
      <c r="E810" s="36" t="s">
        <v>11490</v>
      </c>
      <c r="F810" s="35" t="s">
        <v>15886</v>
      </c>
      <c r="G810" s="117">
        <v>337</v>
      </c>
      <c r="H810" s="117">
        <v>32385.599999999999</v>
      </c>
      <c r="I810" s="117">
        <f t="shared" si="36"/>
        <v>99.846379821958465</v>
      </c>
      <c r="J810" s="118">
        <v>33648.230000000003</v>
      </c>
      <c r="K810" s="58">
        <v>115</v>
      </c>
      <c r="L810" s="119" t="s">
        <v>11479</v>
      </c>
      <c r="M810" s="38" t="s">
        <v>15050</v>
      </c>
    </row>
    <row r="811" spans="1:13" outlineLevel="1" x14ac:dyDescent="0.25">
      <c r="A811" s="47" t="s">
        <v>8016</v>
      </c>
      <c r="B811" s="150">
        <v>786</v>
      </c>
      <c r="C811" s="36" t="s">
        <v>8015</v>
      </c>
      <c r="D811" s="35" t="s">
        <v>8016</v>
      </c>
      <c r="E811" s="36" t="s">
        <v>11490</v>
      </c>
      <c r="F811" s="35" t="s">
        <v>15886</v>
      </c>
      <c r="G811" s="117">
        <v>390.6</v>
      </c>
      <c r="H811" s="117">
        <v>40045.43</v>
      </c>
      <c r="I811" s="117">
        <f t="shared" si="36"/>
        <v>106.51996927803378</v>
      </c>
      <c r="J811" s="118">
        <v>41606.699999999997</v>
      </c>
      <c r="K811" s="58">
        <v>115</v>
      </c>
      <c r="L811" s="119" t="s">
        <v>11479</v>
      </c>
      <c r="M811" s="38" t="s">
        <v>15050</v>
      </c>
    </row>
    <row r="812" spans="1:13" outlineLevel="1" x14ac:dyDescent="0.25">
      <c r="A812" s="47" t="s">
        <v>8018</v>
      </c>
      <c r="B812" s="150">
        <v>787</v>
      </c>
      <c r="C812" s="36" t="s">
        <v>8017</v>
      </c>
      <c r="D812" s="35" t="s">
        <v>8018</v>
      </c>
      <c r="E812" s="36" t="s">
        <v>11490</v>
      </c>
      <c r="F812" s="35" t="s">
        <v>15886</v>
      </c>
      <c r="G812" s="117">
        <v>15</v>
      </c>
      <c r="H812" s="117">
        <v>2237.29</v>
      </c>
      <c r="I812" s="117">
        <f t="shared" si="36"/>
        <v>154.96799999999999</v>
      </c>
      <c r="J812" s="118">
        <v>2324.52</v>
      </c>
      <c r="K812" s="58">
        <v>114</v>
      </c>
      <c r="L812" s="119" t="s">
        <v>11479</v>
      </c>
      <c r="M812" s="38" t="s">
        <v>15050</v>
      </c>
    </row>
    <row r="813" spans="1:13" outlineLevel="1" x14ac:dyDescent="0.25">
      <c r="A813" s="47" t="s">
        <v>8019</v>
      </c>
      <c r="B813" s="150">
        <v>788</v>
      </c>
      <c r="C813" s="40" t="s">
        <v>12499</v>
      </c>
      <c r="D813" s="35" t="s">
        <v>8019</v>
      </c>
      <c r="E813" s="36" t="s">
        <v>11490</v>
      </c>
      <c r="F813" s="35" t="s">
        <v>15883</v>
      </c>
      <c r="G813" s="117">
        <v>29.5</v>
      </c>
      <c r="H813" s="117">
        <v>1606.26</v>
      </c>
      <c r="I813" s="117">
        <f t="shared" si="36"/>
        <v>56.572203389830513</v>
      </c>
      <c r="J813" s="118">
        <v>1668.88</v>
      </c>
      <c r="K813" s="58">
        <v>114</v>
      </c>
      <c r="L813" s="119" t="s">
        <v>11479</v>
      </c>
      <c r="M813" s="38" t="s">
        <v>15050</v>
      </c>
    </row>
    <row r="814" spans="1:13" outlineLevel="1" x14ac:dyDescent="0.25">
      <c r="A814" s="47" t="s">
        <v>8020</v>
      </c>
      <c r="B814" s="150">
        <v>789</v>
      </c>
      <c r="C814" s="40" t="s">
        <v>12500</v>
      </c>
      <c r="D814" s="35" t="s">
        <v>8020</v>
      </c>
      <c r="E814" s="36" t="s">
        <v>11490</v>
      </c>
      <c r="F814" s="35" t="s">
        <v>15886</v>
      </c>
      <c r="G814" s="117">
        <v>1.1200000000000001</v>
      </c>
      <c r="H814" s="117">
        <v>50.97</v>
      </c>
      <c r="I814" s="117">
        <f t="shared" si="36"/>
        <v>47.285714285714285</v>
      </c>
      <c r="J814" s="118">
        <v>52.96</v>
      </c>
      <c r="K814" s="58">
        <v>114</v>
      </c>
      <c r="L814" s="119" t="s">
        <v>11479</v>
      </c>
      <c r="M814" s="38" t="s">
        <v>15050</v>
      </c>
    </row>
    <row r="815" spans="1:13" outlineLevel="1" x14ac:dyDescent="0.25">
      <c r="A815" s="47" t="s">
        <v>8021</v>
      </c>
      <c r="B815" s="150">
        <v>790</v>
      </c>
      <c r="C815" s="40" t="s">
        <v>12501</v>
      </c>
      <c r="D815" s="35" t="s">
        <v>8021</v>
      </c>
      <c r="E815" s="36" t="s">
        <v>11490</v>
      </c>
      <c r="F815" s="35" t="s">
        <v>15886</v>
      </c>
      <c r="G815" s="117">
        <v>16</v>
      </c>
      <c r="H815" s="117">
        <v>1627.12</v>
      </c>
      <c r="I815" s="117">
        <f t="shared" si="36"/>
        <v>105.66</v>
      </c>
      <c r="J815" s="118">
        <v>1690.56</v>
      </c>
      <c r="K815" s="58">
        <v>114</v>
      </c>
      <c r="L815" s="119" t="s">
        <v>11479</v>
      </c>
      <c r="M815" s="38" t="s">
        <v>15050</v>
      </c>
    </row>
    <row r="816" spans="1:13" outlineLevel="1" x14ac:dyDescent="0.25">
      <c r="A816" s="47" t="s">
        <v>8023</v>
      </c>
      <c r="B816" s="150">
        <v>791</v>
      </c>
      <c r="C816" s="36" t="s">
        <v>8022</v>
      </c>
      <c r="D816" s="35" t="s">
        <v>8023</v>
      </c>
      <c r="E816" s="36" t="s">
        <v>11490</v>
      </c>
      <c r="F816" s="35" t="s">
        <v>15886</v>
      </c>
      <c r="G816" s="117">
        <v>24.295000000000002</v>
      </c>
      <c r="H816" s="117">
        <v>1730.1</v>
      </c>
      <c r="I816" s="117">
        <f t="shared" si="36"/>
        <v>73.988474994854897</v>
      </c>
      <c r="J816" s="118">
        <v>1797.55</v>
      </c>
      <c r="K816" s="58">
        <v>114</v>
      </c>
      <c r="L816" s="119" t="s">
        <v>11479</v>
      </c>
      <c r="M816" s="38" t="s">
        <v>15050</v>
      </c>
    </row>
    <row r="817" spans="1:13" ht="25.5" outlineLevel="1" x14ac:dyDescent="0.25">
      <c r="A817" s="47" t="s">
        <v>8025</v>
      </c>
      <c r="B817" s="150">
        <v>792</v>
      </c>
      <c r="C817" s="36" t="s">
        <v>8024</v>
      </c>
      <c r="D817" s="35" t="s">
        <v>8025</v>
      </c>
      <c r="E817" s="36" t="s">
        <v>11490</v>
      </c>
      <c r="F817" s="35" t="s">
        <v>15886</v>
      </c>
      <c r="G817" s="117">
        <v>64.45</v>
      </c>
      <c r="H817" s="117">
        <v>7194.96</v>
      </c>
      <c r="I817" s="117">
        <f t="shared" si="36"/>
        <v>115.98867339022497</v>
      </c>
      <c r="J817" s="118">
        <v>7475.47</v>
      </c>
      <c r="K817" s="58"/>
      <c r="L817" s="119" t="s">
        <v>11479</v>
      </c>
      <c r="M817" s="38" t="s">
        <v>15050</v>
      </c>
    </row>
    <row r="818" spans="1:13" outlineLevel="1" x14ac:dyDescent="0.25">
      <c r="A818" s="47" t="s">
        <v>8026</v>
      </c>
      <c r="B818" s="150">
        <v>793</v>
      </c>
      <c r="C818" s="40" t="s">
        <v>12502</v>
      </c>
      <c r="D818" s="35" t="s">
        <v>8026</v>
      </c>
      <c r="E818" s="36" t="s">
        <v>11490</v>
      </c>
      <c r="F818" s="35" t="s">
        <v>15883</v>
      </c>
      <c r="G818" s="117">
        <v>44</v>
      </c>
      <c r="H818" s="117">
        <v>42433.9</v>
      </c>
      <c r="I818" s="117">
        <f t="shared" si="36"/>
        <v>1002.006590909091</v>
      </c>
      <c r="J818" s="118">
        <v>44088.29</v>
      </c>
      <c r="K818" s="58">
        <v>116</v>
      </c>
      <c r="L818" s="119" t="s">
        <v>11479</v>
      </c>
      <c r="M818" s="38" t="s">
        <v>15050</v>
      </c>
    </row>
    <row r="819" spans="1:13" outlineLevel="1" x14ac:dyDescent="0.25">
      <c r="A819" s="47" t="s">
        <v>8027</v>
      </c>
      <c r="B819" s="150">
        <v>794</v>
      </c>
      <c r="C819" s="40" t="s">
        <v>12503</v>
      </c>
      <c r="D819" s="35" t="s">
        <v>8027</v>
      </c>
      <c r="E819" s="36" t="s">
        <v>11490</v>
      </c>
      <c r="F819" s="35" t="s">
        <v>15886</v>
      </c>
      <c r="G819" s="117">
        <v>106.5</v>
      </c>
      <c r="H819" s="117">
        <v>30325.42</v>
      </c>
      <c r="I819" s="117">
        <f t="shared" si="36"/>
        <v>295.84723004694837</v>
      </c>
      <c r="J819" s="118">
        <v>31507.73</v>
      </c>
      <c r="K819" s="58">
        <v>116</v>
      </c>
      <c r="L819" s="119" t="s">
        <v>11479</v>
      </c>
      <c r="M819" s="38" t="s">
        <v>15050</v>
      </c>
    </row>
    <row r="820" spans="1:13" outlineLevel="1" x14ac:dyDescent="0.25">
      <c r="A820" s="47" t="s">
        <v>8028</v>
      </c>
      <c r="B820" s="150">
        <v>795</v>
      </c>
      <c r="C820" s="40" t="s">
        <v>12504</v>
      </c>
      <c r="D820" s="35" t="s">
        <v>8028</v>
      </c>
      <c r="E820" s="40" t="s">
        <v>12341</v>
      </c>
      <c r="F820" s="35" t="s">
        <v>15886</v>
      </c>
      <c r="G820" s="117">
        <v>157.65</v>
      </c>
      <c r="H820" s="117">
        <v>9030.9599999999991</v>
      </c>
      <c r="I820" s="117">
        <f t="shared" si="36"/>
        <v>59.518236600063425</v>
      </c>
      <c r="J820" s="118">
        <v>9383.0499999999993</v>
      </c>
      <c r="K820" s="58">
        <v>116</v>
      </c>
      <c r="L820" s="119" t="s">
        <v>11479</v>
      </c>
      <c r="M820" s="38" t="s">
        <v>15050</v>
      </c>
    </row>
    <row r="821" spans="1:13" outlineLevel="1" x14ac:dyDescent="0.25">
      <c r="A821" s="47" t="s">
        <v>8029</v>
      </c>
      <c r="B821" s="150">
        <v>796</v>
      </c>
      <c r="C821" s="40" t="s">
        <v>12505</v>
      </c>
      <c r="D821" s="35" t="s">
        <v>8029</v>
      </c>
      <c r="E821" s="36" t="s">
        <v>11490</v>
      </c>
      <c r="F821" s="35" t="s">
        <v>15886</v>
      </c>
      <c r="G821" s="117">
        <v>354.2</v>
      </c>
      <c r="H821" s="117">
        <v>24067.53</v>
      </c>
      <c r="I821" s="117">
        <f t="shared" si="36"/>
        <v>70.59813664596274</v>
      </c>
      <c r="J821" s="118">
        <v>25005.86</v>
      </c>
      <c r="K821" s="58">
        <v>117</v>
      </c>
      <c r="L821" s="119" t="s">
        <v>11479</v>
      </c>
      <c r="M821" s="38" t="s">
        <v>15050</v>
      </c>
    </row>
    <row r="822" spans="1:13" outlineLevel="1" x14ac:dyDescent="0.25">
      <c r="A822" s="47" t="s">
        <v>8030</v>
      </c>
      <c r="B822" s="150">
        <v>797</v>
      </c>
      <c r="C822" s="40" t="s">
        <v>12506</v>
      </c>
      <c r="D822" s="35" t="s">
        <v>8030</v>
      </c>
      <c r="E822" s="36" t="s">
        <v>11490</v>
      </c>
      <c r="F822" s="35" t="s">
        <v>15886</v>
      </c>
      <c r="G822" s="117">
        <v>233.9</v>
      </c>
      <c r="H822" s="117">
        <v>17662.29</v>
      </c>
      <c r="I822" s="117">
        <f t="shared" si="36"/>
        <v>78.456177853783672</v>
      </c>
      <c r="J822" s="118">
        <v>18350.900000000001</v>
      </c>
      <c r="K822" s="58">
        <v>117</v>
      </c>
      <c r="L822" s="119" t="s">
        <v>11479</v>
      </c>
      <c r="M822" s="38" t="s">
        <v>15050</v>
      </c>
    </row>
    <row r="823" spans="1:13" ht="25.5" outlineLevel="1" x14ac:dyDescent="0.25">
      <c r="A823" s="47" t="s">
        <v>8031</v>
      </c>
      <c r="B823" s="150">
        <v>798</v>
      </c>
      <c r="C823" s="40" t="s">
        <v>12507</v>
      </c>
      <c r="D823" s="35" t="s">
        <v>8031</v>
      </c>
      <c r="E823" s="36" t="s">
        <v>11490</v>
      </c>
      <c r="F823" s="35" t="s">
        <v>15886</v>
      </c>
      <c r="G823" s="117">
        <v>15</v>
      </c>
      <c r="H823" s="117">
        <v>5330.51</v>
      </c>
      <c r="I823" s="117">
        <f t="shared" si="36"/>
        <v>369.22199999999998</v>
      </c>
      <c r="J823" s="118">
        <v>5538.33</v>
      </c>
      <c r="K823" s="58">
        <v>116</v>
      </c>
      <c r="L823" s="119" t="s">
        <v>11479</v>
      </c>
      <c r="M823" s="38" t="s">
        <v>15050</v>
      </c>
    </row>
    <row r="824" spans="1:13" outlineLevel="1" x14ac:dyDescent="0.25">
      <c r="A824" s="47" t="s">
        <v>8032</v>
      </c>
      <c r="B824" s="150">
        <v>799</v>
      </c>
      <c r="C824" s="40" t="s">
        <v>12508</v>
      </c>
      <c r="D824" s="35" t="s">
        <v>8032</v>
      </c>
      <c r="E824" s="36" t="s">
        <v>11490</v>
      </c>
      <c r="F824" s="35" t="s">
        <v>15883</v>
      </c>
      <c r="G824" s="117">
        <v>2.25</v>
      </c>
      <c r="H824" s="117">
        <v>228.81</v>
      </c>
      <c r="I824" s="117">
        <f t="shared" si="36"/>
        <v>105.65777777777777</v>
      </c>
      <c r="J824" s="118">
        <v>237.73</v>
      </c>
      <c r="K824" s="58">
        <v>116</v>
      </c>
      <c r="L824" s="119" t="s">
        <v>11479</v>
      </c>
      <c r="M824" s="38" t="s">
        <v>15050</v>
      </c>
    </row>
    <row r="825" spans="1:13" ht="13.5" x14ac:dyDescent="0.25">
      <c r="A825" s="48"/>
      <c r="B825" s="37"/>
      <c r="C825" s="113" t="s">
        <v>11929</v>
      </c>
      <c r="D825" s="50"/>
      <c r="E825" s="40"/>
      <c r="F825" s="35"/>
      <c r="G825" s="114">
        <v>119.64</v>
      </c>
      <c r="H825" s="114">
        <v>24254.91</v>
      </c>
      <c r="I825" s="114"/>
      <c r="J825" s="115">
        <v>25200.55</v>
      </c>
      <c r="K825" s="58"/>
      <c r="L825" s="116"/>
      <c r="M825" s="42" t="s">
        <v>15050</v>
      </c>
    </row>
    <row r="826" spans="1:13" outlineLevel="1" x14ac:dyDescent="0.25">
      <c r="A826" s="47" t="s">
        <v>8218</v>
      </c>
      <c r="B826" s="150">
        <v>800</v>
      </c>
      <c r="C826" s="40" t="s">
        <v>12509</v>
      </c>
      <c r="D826" s="35" t="s">
        <v>8218</v>
      </c>
      <c r="E826" s="36" t="s">
        <v>11490</v>
      </c>
      <c r="F826" s="35" t="s">
        <v>15886</v>
      </c>
      <c r="G826" s="117">
        <v>119.64</v>
      </c>
      <c r="H826" s="117">
        <v>24254.91</v>
      </c>
      <c r="I826" s="117">
        <f>J826/G826</f>
        <v>210.63649281176862</v>
      </c>
      <c r="J826" s="118">
        <v>25200.55</v>
      </c>
      <c r="K826" s="58">
        <v>117</v>
      </c>
      <c r="L826" s="119" t="s">
        <v>11479</v>
      </c>
      <c r="M826" s="38" t="s">
        <v>15050</v>
      </c>
    </row>
    <row r="827" spans="1:13" ht="13.5" x14ac:dyDescent="0.25">
      <c r="A827" s="48"/>
      <c r="B827" s="37"/>
      <c r="C827" s="113" t="s">
        <v>11930</v>
      </c>
      <c r="D827" s="50"/>
      <c r="E827" s="40"/>
      <c r="F827" s="35"/>
      <c r="G827" s="114">
        <v>164.58</v>
      </c>
      <c r="H827" s="114">
        <v>23547.29</v>
      </c>
      <c r="I827" s="114"/>
      <c r="J827" s="115">
        <v>24465.34</v>
      </c>
      <c r="K827" s="58"/>
      <c r="L827" s="116"/>
      <c r="M827" s="42" t="s">
        <v>15050</v>
      </c>
    </row>
    <row r="828" spans="1:13" outlineLevel="1" x14ac:dyDescent="0.25">
      <c r="A828" s="47" t="s">
        <v>8127</v>
      </c>
      <c r="B828" s="150">
        <v>801</v>
      </c>
      <c r="C828" s="36" t="s">
        <v>8126</v>
      </c>
      <c r="D828" s="35" t="s">
        <v>8127</v>
      </c>
      <c r="E828" s="36" t="s">
        <v>11490</v>
      </c>
      <c r="F828" s="35" t="s">
        <v>15883</v>
      </c>
      <c r="G828" s="117">
        <v>15.8</v>
      </c>
      <c r="H828" s="117">
        <v>1205.08</v>
      </c>
      <c r="I828" s="117">
        <f>J828/G828</f>
        <v>79.244303797468348</v>
      </c>
      <c r="J828" s="118">
        <v>1252.06</v>
      </c>
      <c r="K828" s="58">
        <v>117</v>
      </c>
      <c r="L828" s="119" t="s">
        <v>11479</v>
      </c>
      <c r="M828" s="38" t="s">
        <v>15050</v>
      </c>
    </row>
    <row r="829" spans="1:13" outlineLevel="1" x14ac:dyDescent="0.25">
      <c r="A829" s="47" t="s">
        <v>8341</v>
      </c>
      <c r="B829" s="150">
        <v>802</v>
      </c>
      <c r="C829" s="36" t="s">
        <v>8340</v>
      </c>
      <c r="D829" s="35" t="s">
        <v>8341</v>
      </c>
      <c r="E829" s="36" t="s">
        <v>11490</v>
      </c>
      <c r="F829" s="35" t="s">
        <v>15886</v>
      </c>
      <c r="G829" s="117">
        <v>117.78</v>
      </c>
      <c r="H829" s="117">
        <v>19962.72</v>
      </c>
      <c r="I829" s="117">
        <f>J829/G829</f>
        <v>176.09967736457804</v>
      </c>
      <c r="J829" s="118">
        <v>20741.02</v>
      </c>
      <c r="K829" s="58">
        <v>117</v>
      </c>
      <c r="L829" s="119" t="s">
        <v>11479</v>
      </c>
      <c r="M829" s="38" t="s">
        <v>15050</v>
      </c>
    </row>
    <row r="830" spans="1:13" outlineLevel="1" x14ac:dyDescent="0.25">
      <c r="A830" s="47" t="s">
        <v>8464</v>
      </c>
      <c r="B830" s="150">
        <v>803</v>
      </c>
      <c r="C830" s="40" t="s">
        <v>12510</v>
      </c>
      <c r="D830" s="35" t="s">
        <v>8464</v>
      </c>
      <c r="E830" s="36" t="s">
        <v>11490</v>
      </c>
      <c r="F830" s="35" t="s">
        <v>15883</v>
      </c>
      <c r="G830" s="117">
        <v>31</v>
      </c>
      <c r="H830" s="117">
        <v>2379.4899999999998</v>
      </c>
      <c r="I830" s="117">
        <f>J830/G830</f>
        <v>79.750322580645175</v>
      </c>
      <c r="J830" s="118">
        <v>2472.2600000000002</v>
      </c>
      <c r="K830" s="58">
        <v>117</v>
      </c>
      <c r="L830" s="119" t="s">
        <v>11479</v>
      </c>
      <c r="M830" s="38" t="s">
        <v>15050</v>
      </c>
    </row>
    <row r="831" spans="1:13" ht="13.5" x14ac:dyDescent="0.25">
      <c r="A831" s="48"/>
      <c r="B831" s="37"/>
      <c r="C831" s="113" t="s">
        <v>11931</v>
      </c>
      <c r="D831" s="50"/>
      <c r="E831" s="40"/>
      <c r="F831" s="35"/>
      <c r="G831" s="114">
        <v>596.60299999999995</v>
      </c>
      <c r="H831" s="114">
        <v>189984.17</v>
      </c>
      <c r="I831" s="114"/>
      <c r="J831" s="115">
        <v>197391.17</v>
      </c>
      <c r="K831" s="58"/>
      <c r="L831" s="116"/>
      <c r="M831" s="42" t="s">
        <v>15050</v>
      </c>
    </row>
    <row r="832" spans="1:13" outlineLevel="1" x14ac:dyDescent="0.25">
      <c r="A832" s="47" t="s">
        <v>8304</v>
      </c>
      <c r="B832" s="150">
        <v>804</v>
      </c>
      <c r="C832" s="36" t="s">
        <v>8303</v>
      </c>
      <c r="D832" s="35" t="s">
        <v>8304</v>
      </c>
      <c r="E832" s="36" t="s">
        <v>11490</v>
      </c>
      <c r="F832" s="35" t="s">
        <v>15886</v>
      </c>
      <c r="G832" s="117">
        <v>0.55000000000000004</v>
      </c>
      <c r="H832" s="117">
        <v>108.6</v>
      </c>
      <c r="I832" s="117">
        <f t="shared" ref="I832:I855" si="37">J832/G832</f>
        <v>205.14545454545453</v>
      </c>
      <c r="J832" s="118">
        <v>112.83</v>
      </c>
      <c r="K832" s="58">
        <v>118</v>
      </c>
      <c r="L832" s="119" t="s">
        <v>11479</v>
      </c>
      <c r="M832" s="38" t="s">
        <v>15050</v>
      </c>
    </row>
    <row r="833" spans="1:13" outlineLevel="1" x14ac:dyDescent="0.25">
      <c r="A833" s="47" t="s">
        <v>8305</v>
      </c>
      <c r="B833" s="150">
        <v>805</v>
      </c>
      <c r="C833" s="40" t="s">
        <v>12511</v>
      </c>
      <c r="D833" s="35" t="s">
        <v>8305</v>
      </c>
      <c r="E833" s="36" t="s">
        <v>11490</v>
      </c>
      <c r="F833" s="35" t="s">
        <v>15886</v>
      </c>
      <c r="G833" s="117">
        <v>30.94</v>
      </c>
      <c r="H833" s="117">
        <v>14696.06</v>
      </c>
      <c r="I833" s="117">
        <f t="shared" si="37"/>
        <v>493.50420168067228</v>
      </c>
      <c r="J833" s="118">
        <v>15269.02</v>
      </c>
      <c r="K833" s="58">
        <v>118</v>
      </c>
      <c r="L833" s="119" t="s">
        <v>11479</v>
      </c>
      <c r="M833" s="38" t="s">
        <v>15050</v>
      </c>
    </row>
    <row r="834" spans="1:13" outlineLevel="1" x14ac:dyDescent="0.25">
      <c r="A834" s="47" t="s">
        <v>8306</v>
      </c>
      <c r="B834" s="150">
        <v>806</v>
      </c>
      <c r="C834" s="40" t="s">
        <v>12512</v>
      </c>
      <c r="D834" s="35" t="s">
        <v>8306</v>
      </c>
      <c r="E834" s="36" t="s">
        <v>11490</v>
      </c>
      <c r="F834" s="35" t="s">
        <v>15886</v>
      </c>
      <c r="G834" s="117">
        <v>0.3</v>
      </c>
      <c r="H834" s="117">
        <v>1452.42</v>
      </c>
      <c r="I834" s="117">
        <f t="shared" si="37"/>
        <v>5030.166666666667</v>
      </c>
      <c r="J834" s="118">
        <v>1509.05</v>
      </c>
      <c r="K834" s="58">
        <v>118</v>
      </c>
      <c r="L834" s="119" t="s">
        <v>11479</v>
      </c>
      <c r="M834" s="38" t="s">
        <v>15050</v>
      </c>
    </row>
    <row r="835" spans="1:13" outlineLevel="1" x14ac:dyDescent="0.25">
      <c r="A835" s="47" t="s">
        <v>8307</v>
      </c>
      <c r="B835" s="150">
        <v>807</v>
      </c>
      <c r="C835" s="40" t="s">
        <v>12513</v>
      </c>
      <c r="D835" s="35" t="s">
        <v>8307</v>
      </c>
      <c r="E835" s="36" t="s">
        <v>11490</v>
      </c>
      <c r="F835" s="35" t="s">
        <v>15886</v>
      </c>
      <c r="G835" s="117">
        <v>3.16</v>
      </c>
      <c r="H835" s="117">
        <v>14059.33</v>
      </c>
      <c r="I835" s="117">
        <f t="shared" si="37"/>
        <v>4622.6170886075943</v>
      </c>
      <c r="J835" s="118">
        <v>14607.47</v>
      </c>
      <c r="K835" s="58">
        <v>118</v>
      </c>
      <c r="L835" s="119" t="s">
        <v>11479</v>
      </c>
      <c r="M835" s="38" t="s">
        <v>15050</v>
      </c>
    </row>
    <row r="836" spans="1:13" outlineLevel="1" x14ac:dyDescent="0.25">
      <c r="A836" s="47" t="s">
        <v>8309</v>
      </c>
      <c r="B836" s="150">
        <v>808</v>
      </c>
      <c r="C836" s="36" t="s">
        <v>8308</v>
      </c>
      <c r="D836" s="35" t="s">
        <v>8309</v>
      </c>
      <c r="E836" s="36" t="s">
        <v>11490</v>
      </c>
      <c r="F836" s="35" t="s">
        <v>15886</v>
      </c>
      <c r="G836" s="117">
        <v>12.8</v>
      </c>
      <c r="H836" s="117">
        <v>1941.69</v>
      </c>
      <c r="I836" s="117">
        <f t="shared" si="37"/>
        <v>157.60859375000001</v>
      </c>
      <c r="J836" s="118">
        <v>2017.39</v>
      </c>
      <c r="K836" s="58">
        <v>118</v>
      </c>
      <c r="L836" s="119" t="s">
        <v>11479</v>
      </c>
      <c r="M836" s="38" t="s">
        <v>15050</v>
      </c>
    </row>
    <row r="837" spans="1:13" outlineLevel="1" x14ac:dyDescent="0.25">
      <c r="A837" s="47" t="s">
        <v>8310</v>
      </c>
      <c r="B837" s="150">
        <v>809</v>
      </c>
      <c r="C837" s="40" t="s">
        <v>12514</v>
      </c>
      <c r="D837" s="35" t="s">
        <v>8310</v>
      </c>
      <c r="E837" s="36" t="s">
        <v>11490</v>
      </c>
      <c r="F837" s="35" t="s">
        <v>15886</v>
      </c>
      <c r="G837" s="117">
        <v>3</v>
      </c>
      <c r="H837" s="117">
        <v>12711.86</v>
      </c>
      <c r="I837" s="117">
        <f t="shared" si="37"/>
        <v>4402.4866666666667</v>
      </c>
      <c r="J837" s="118">
        <v>13207.46</v>
      </c>
      <c r="K837" s="58">
        <v>118</v>
      </c>
      <c r="L837" s="119" t="s">
        <v>11479</v>
      </c>
      <c r="M837" s="38" t="s">
        <v>15050</v>
      </c>
    </row>
    <row r="838" spans="1:13" outlineLevel="1" x14ac:dyDescent="0.25">
      <c r="A838" s="47" t="s">
        <v>8311</v>
      </c>
      <c r="B838" s="150">
        <v>810</v>
      </c>
      <c r="C838" s="40" t="s">
        <v>12515</v>
      </c>
      <c r="D838" s="35" t="s">
        <v>8311</v>
      </c>
      <c r="E838" s="36" t="s">
        <v>11490</v>
      </c>
      <c r="F838" s="35" t="s">
        <v>15886</v>
      </c>
      <c r="G838" s="117">
        <v>3.31</v>
      </c>
      <c r="H838" s="117">
        <v>561.02</v>
      </c>
      <c r="I838" s="117">
        <f t="shared" si="37"/>
        <v>176.09969788519638</v>
      </c>
      <c r="J838" s="118">
        <v>582.89</v>
      </c>
      <c r="K838" s="58">
        <v>118</v>
      </c>
      <c r="L838" s="119" t="s">
        <v>11479</v>
      </c>
      <c r="M838" s="38" t="s">
        <v>15050</v>
      </c>
    </row>
    <row r="839" spans="1:13" outlineLevel="1" x14ac:dyDescent="0.25">
      <c r="A839" s="47" t="s">
        <v>8313</v>
      </c>
      <c r="B839" s="150">
        <v>811</v>
      </c>
      <c r="C839" s="36" t="s">
        <v>8312</v>
      </c>
      <c r="D839" s="35" t="s">
        <v>8313</v>
      </c>
      <c r="E839" s="36" t="s">
        <v>11490</v>
      </c>
      <c r="F839" s="35" t="s">
        <v>15886</v>
      </c>
      <c r="G839" s="117">
        <v>21.5</v>
      </c>
      <c r="H839" s="117">
        <v>5156.3599999999997</v>
      </c>
      <c r="I839" s="117">
        <f t="shared" si="37"/>
        <v>249.18093023255815</v>
      </c>
      <c r="J839" s="118">
        <v>5357.39</v>
      </c>
      <c r="K839" s="58">
        <v>118</v>
      </c>
      <c r="L839" s="119" t="s">
        <v>11479</v>
      </c>
      <c r="M839" s="38" t="s">
        <v>15050</v>
      </c>
    </row>
    <row r="840" spans="1:13" outlineLevel="1" x14ac:dyDescent="0.25">
      <c r="A840" s="47" t="s">
        <v>8314</v>
      </c>
      <c r="B840" s="150">
        <v>812</v>
      </c>
      <c r="C840" s="40" t="s">
        <v>12516</v>
      </c>
      <c r="D840" s="35" t="s">
        <v>8314</v>
      </c>
      <c r="E840" s="36" t="s">
        <v>11490</v>
      </c>
      <c r="F840" s="35" t="s">
        <v>15886</v>
      </c>
      <c r="G840" s="117">
        <v>12.285</v>
      </c>
      <c r="H840" s="117">
        <v>978.62</v>
      </c>
      <c r="I840" s="117">
        <f t="shared" si="37"/>
        <v>82.765160765160758</v>
      </c>
      <c r="J840" s="118">
        <v>1016.77</v>
      </c>
      <c r="K840" s="58">
        <v>118</v>
      </c>
      <c r="L840" s="119" t="s">
        <v>11479</v>
      </c>
      <c r="M840" s="38" t="s">
        <v>15050</v>
      </c>
    </row>
    <row r="841" spans="1:13" outlineLevel="1" x14ac:dyDescent="0.25">
      <c r="A841" s="47" t="s">
        <v>8316</v>
      </c>
      <c r="B841" s="150">
        <v>813</v>
      </c>
      <c r="C841" s="36" t="s">
        <v>8315</v>
      </c>
      <c r="D841" s="35" t="s">
        <v>8316</v>
      </c>
      <c r="E841" s="36" t="s">
        <v>11490</v>
      </c>
      <c r="F841" s="35" t="s">
        <v>15886</v>
      </c>
      <c r="G841" s="117">
        <v>176.81</v>
      </c>
      <c r="H841" s="117">
        <v>26221.81</v>
      </c>
      <c r="I841" s="117">
        <f t="shared" si="37"/>
        <v>154.08704258808891</v>
      </c>
      <c r="J841" s="118">
        <v>27244.13</v>
      </c>
      <c r="K841" s="58">
        <v>118</v>
      </c>
      <c r="L841" s="119" t="s">
        <v>11479</v>
      </c>
      <c r="M841" s="38" t="s">
        <v>15050</v>
      </c>
    </row>
    <row r="842" spans="1:13" outlineLevel="1" x14ac:dyDescent="0.25">
      <c r="A842" s="47" t="s">
        <v>8317</v>
      </c>
      <c r="B842" s="150">
        <v>814</v>
      </c>
      <c r="C842" s="40" t="s">
        <v>12517</v>
      </c>
      <c r="D842" s="35" t="s">
        <v>8317</v>
      </c>
      <c r="E842" s="36" t="s">
        <v>11490</v>
      </c>
      <c r="F842" s="35" t="s">
        <v>15886</v>
      </c>
      <c r="G842" s="117">
        <v>89.4</v>
      </c>
      <c r="H842" s="117">
        <v>10606.78</v>
      </c>
      <c r="I842" s="117">
        <f t="shared" si="37"/>
        <v>123.26968680089485</v>
      </c>
      <c r="J842" s="118">
        <v>11020.31</v>
      </c>
      <c r="K842" s="58">
        <v>118</v>
      </c>
      <c r="L842" s="119" t="s">
        <v>11479</v>
      </c>
      <c r="M842" s="38" t="s">
        <v>15050</v>
      </c>
    </row>
    <row r="843" spans="1:13" outlineLevel="1" x14ac:dyDescent="0.25">
      <c r="A843" s="47" t="s">
        <v>8318</v>
      </c>
      <c r="B843" s="150">
        <v>815</v>
      </c>
      <c r="C843" s="40" t="s">
        <v>12518</v>
      </c>
      <c r="D843" s="35" t="s">
        <v>8318</v>
      </c>
      <c r="E843" s="36" t="s">
        <v>11490</v>
      </c>
      <c r="F843" s="35" t="s">
        <v>15886</v>
      </c>
      <c r="G843" s="117">
        <v>1</v>
      </c>
      <c r="H843" s="117">
        <v>263.5</v>
      </c>
      <c r="I843" s="117">
        <f t="shared" si="37"/>
        <v>273.77</v>
      </c>
      <c r="J843" s="118">
        <v>273.77</v>
      </c>
      <c r="K843" s="58">
        <v>118</v>
      </c>
      <c r="L843" s="119" t="s">
        <v>11479</v>
      </c>
      <c r="M843" s="38" t="s">
        <v>15050</v>
      </c>
    </row>
    <row r="844" spans="1:13" outlineLevel="1" x14ac:dyDescent="0.25">
      <c r="A844" s="47" t="s">
        <v>8320</v>
      </c>
      <c r="B844" s="150">
        <v>816</v>
      </c>
      <c r="C844" s="36" t="s">
        <v>8319</v>
      </c>
      <c r="D844" s="35" t="s">
        <v>8320</v>
      </c>
      <c r="E844" s="36" t="s">
        <v>11490</v>
      </c>
      <c r="F844" s="35" t="s">
        <v>15886</v>
      </c>
      <c r="G844" s="117">
        <v>44.5</v>
      </c>
      <c r="H844" s="117">
        <v>8325.93</v>
      </c>
      <c r="I844" s="117">
        <f t="shared" si="37"/>
        <v>194.3941573033708</v>
      </c>
      <c r="J844" s="118">
        <v>8650.5400000000009</v>
      </c>
      <c r="K844" s="58">
        <v>119</v>
      </c>
      <c r="L844" s="119" t="s">
        <v>11479</v>
      </c>
      <c r="M844" s="38" t="s">
        <v>15050</v>
      </c>
    </row>
    <row r="845" spans="1:13" outlineLevel="1" x14ac:dyDescent="0.25">
      <c r="A845" s="47" t="s">
        <v>8321</v>
      </c>
      <c r="B845" s="150">
        <v>817</v>
      </c>
      <c r="C845" s="40" t="s">
        <v>12519</v>
      </c>
      <c r="D845" s="35" t="s">
        <v>8321</v>
      </c>
      <c r="E845" s="36" t="s">
        <v>11490</v>
      </c>
      <c r="F845" s="35" t="s">
        <v>15886</v>
      </c>
      <c r="G845" s="117">
        <v>8.548</v>
      </c>
      <c r="H845" s="117">
        <v>42137.49</v>
      </c>
      <c r="I845" s="117">
        <f t="shared" si="37"/>
        <v>5121.7033224145998</v>
      </c>
      <c r="J845" s="118">
        <v>43780.32</v>
      </c>
      <c r="K845" s="58">
        <v>119</v>
      </c>
      <c r="L845" s="119" t="s">
        <v>11479</v>
      </c>
      <c r="M845" s="38" t="s">
        <v>15050</v>
      </c>
    </row>
    <row r="846" spans="1:13" outlineLevel="1" x14ac:dyDescent="0.25">
      <c r="A846" s="47" t="s">
        <v>8323</v>
      </c>
      <c r="B846" s="150">
        <v>818</v>
      </c>
      <c r="C846" s="36" t="s">
        <v>8322</v>
      </c>
      <c r="D846" s="35" t="s">
        <v>8323</v>
      </c>
      <c r="E846" s="36" t="s">
        <v>11490</v>
      </c>
      <c r="F846" s="35" t="s">
        <v>15886</v>
      </c>
      <c r="G846" s="117">
        <v>3.1</v>
      </c>
      <c r="H846" s="117">
        <v>6122.51</v>
      </c>
      <c r="I846" s="117">
        <f t="shared" si="37"/>
        <v>2052.0032258064516</v>
      </c>
      <c r="J846" s="118">
        <v>6361.21</v>
      </c>
      <c r="K846" s="58">
        <v>118</v>
      </c>
      <c r="L846" s="119" t="s">
        <v>11479</v>
      </c>
      <c r="M846" s="38" t="s">
        <v>15050</v>
      </c>
    </row>
    <row r="847" spans="1:13" outlineLevel="1" x14ac:dyDescent="0.25">
      <c r="A847" s="47" t="s">
        <v>8325</v>
      </c>
      <c r="B847" s="150">
        <v>819</v>
      </c>
      <c r="C847" s="36" t="s">
        <v>8324</v>
      </c>
      <c r="D847" s="35" t="s">
        <v>8325</v>
      </c>
      <c r="E847" s="36" t="s">
        <v>11490</v>
      </c>
      <c r="F847" s="35" t="s">
        <v>15886</v>
      </c>
      <c r="G847" s="117">
        <v>4</v>
      </c>
      <c r="H847" s="117">
        <v>257.62</v>
      </c>
      <c r="I847" s="117">
        <f t="shared" si="37"/>
        <v>66.915000000000006</v>
      </c>
      <c r="J847" s="118">
        <v>267.66000000000003</v>
      </c>
      <c r="K847" s="58">
        <v>119</v>
      </c>
      <c r="L847" s="119" t="s">
        <v>11479</v>
      </c>
      <c r="M847" s="38" t="s">
        <v>15050</v>
      </c>
    </row>
    <row r="848" spans="1:13" outlineLevel="1" x14ac:dyDescent="0.25">
      <c r="A848" s="47" t="s">
        <v>8326</v>
      </c>
      <c r="B848" s="150">
        <v>820</v>
      </c>
      <c r="C848" s="40" t="s">
        <v>12520</v>
      </c>
      <c r="D848" s="35" t="s">
        <v>8326</v>
      </c>
      <c r="E848" s="36" t="s">
        <v>11490</v>
      </c>
      <c r="F848" s="35" t="s">
        <v>15886</v>
      </c>
      <c r="G848" s="117">
        <v>15.5</v>
      </c>
      <c r="H848" s="117">
        <v>2692.8</v>
      </c>
      <c r="I848" s="117">
        <f t="shared" si="37"/>
        <v>180.50258064516129</v>
      </c>
      <c r="J848" s="118">
        <v>2797.79</v>
      </c>
      <c r="K848" s="58">
        <v>119</v>
      </c>
      <c r="L848" s="119" t="s">
        <v>11479</v>
      </c>
      <c r="M848" s="38" t="s">
        <v>15050</v>
      </c>
    </row>
    <row r="849" spans="1:13" ht="25.5" outlineLevel="1" x14ac:dyDescent="0.25">
      <c r="A849" s="47" t="s">
        <v>8327</v>
      </c>
      <c r="B849" s="150">
        <v>821</v>
      </c>
      <c r="C849" s="40" t="s">
        <v>12521</v>
      </c>
      <c r="D849" s="35" t="s">
        <v>8327</v>
      </c>
      <c r="E849" s="36" t="s">
        <v>11490</v>
      </c>
      <c r="F849" s="35" t="s">
        <v>15883</v>
      </c>
      <c r="G849" s="117">
        <v>1.5</v>
      </c>
      <c r="H849" s="117">
        <v>2923.73</v>
      </c>
      <c r="I849" s="117">
        <f t="shared" si="37"/>
        <v>2025.1466666666665</v>
      </c>
      <c r="J849" s="118">
        <v>3037.72</v>
      </c>
      <c r="K849" s="58">
        <v>119</v>
      </c>
      <c r="L849" s="119" t="s">
        <v>11479</v>
      </c>
      <c r="M849" s="38" t="s">
        <v>15050</v>
      </c>
    </row>
    <row r="850" spans="1:13" outlineLevel="1" x14ac:dyDescent="0.25">
      <c r="A850" s="47" t="s">
        <v>8328</v>
      </c>
      <c r="B850" s="150">
        <v>822</v>
      </c>
      <c r="C850" s="40" t="s">
        <v>12522</v>
      </c>
      <c r="D850" s="35" t="s">
        <v>8328</v>
      </c>
      <c r="E850" s="36" t="s">
        <v>11490</v>
      </c>
      <c r="F850" s="35" t="s">
        <v>15886</v>
      </c>
      <c r="G850" s="117">
        <v>19</v>
      </c>
      <c r="H850" s="117">
        <v>4636</v>
      </c>
      <c r="I850" s="117">
        <f t="shared" si="37"/>
        <v>253.51315789473685</v>
      </c>
      <c r="J850" s="118">
        <v>4816.75</v>
      </c>
      <c r="K850" s="58">
        <v>119</v>
      </c>
      <c r="L850" s="119" t="s">
        <v>11479</v>
      </c>
      <c r="M850" s="38" t="s">
        <v>15050</v>
      </c>
    </row>
    <row r="851" spans="1:13" outlineLevel="1" x14ac:dyDescent="0.25">
      <c r="A851" s="47" t="s">
        <v>8330</v>
      </c>
      <c r="B851" s="150">
        <v>823</v>
      </c>
      <c r="C851" s="36" t="s">
        <v>8329</v>
      </c>
      <c r="D851" s="35" t="s">
        <v>8330</v>
      </c>
      <c r="E851" s="36" t="s">
        <v>11490</v>
      </c>
      <c r="F851" s="35" t="s">
        <v>15886</v>
      </c>
      <c r="G851" s="117">
        <v>37.6</v>
      </c>
      <c r="H851" s="117">
        <v>12101.25</v>
      </c>
      <c r="I851" s="117">
        <f t="shared" si="37"/>
        <v>334.38962765957444</v>
      </c>
      <c r="J851" s="118">
        <v>12573.05</v>
      </c>
      <c r="K851" s="58">
        <v>119</v>
      </c>
      <c r="L851" s="119" t="s">
        <v>11479</v>
      </c>
      <c r="M851" s="38" t="s">
        <v>15050</v>
      </c>
    </row>
    <row r="852" spans="1:13" outlineLevel="1" x14ac:dyDescent="0.25">
      <c r="A852" s="47" t="s">
        <v>8332</v>
      </c>
      <c r="B852" s="150">
        <v>824</v>
      </c>
      <c r="C852" s="36" t="s">
        <v>8331</v>
      </c>
      <c r="D852" s="35" t="s">
        <v>8332</v>
      </c>
      <c r="E852" s="36" t="s">
        <v>11490</v>
      </c>
      <c r="F852" s="35" t="s">
        <v>15886</v>
      </c>
      <c r="G852" s="117">
        <v>14.6</v>
      </c>
      <c r="H852" s="117">
        <v>1635.6</v>
      </c>
      <c r="I852" s="117">
        <f t="shared" si="37"/>
        <v>116.39520547945204</v>
      </c>
      <c r="J852" s="118">
        <v>1699.37</v>
      </c>
      <c r="K852" s="58">
        <v>119</v>
      </c>
      <c r="L852" s="119" t="s">
        <v>11479</v>
      </c>
      <c r="M852" s="38" t="s">
        <v>15050</v>
      </c>
    </row>
    <row r="853" spans="1:13" outlineLevel="1" x14ac:dyDescent="0.25">
      <c r="A853" s="47" t="s">
        <v>8333</v>
      </c>
      <c r="B853" s="150">
        <v>825</v>
      </c>
      <c r="C853" s="40" t="s">
        <v>12523</v>
      </c>
      <c r="D853" s="35" t="s">
        <v>8333</v>
      </c>
      <c r="E853" s="36" t="s">
        <v>11490</v>
      </c>
      <c r="F853" s="35" t="s">
        <v>15886</v>
      </c>
      <c r="G853" s="117">
        <v>15</v>
      </c>
      <c r="H853" s="117">
        <v>1788.14</v>
      </c>
      <c r="I853" s="117">
        <f t="shared" si="37"/>
        <v>123.85733333333333</v>
      </c>
      <c r="J853" s="118">
        <v>1857.86</v>
      </c>
      <c r="K853" s="58">
        <v>119</v>
      </c>
      <c r="L853" s="119" t="s">
        <v>11479</v>
      </c>
      <c r="M853" s="38" t="s">
        <v>15050</v>
      </c>
    </row>
    <row r="854" spans="1:13" outlineLevel="1" x14ac:dyDescent="0.25">
      <c r="A854" s="47" t="s">
        <v>8334</v>
      </c>
      <c r="B854" s="150">
        <v>826</v>
      </c>
      <c r="C854" s="40" t="s">
        <v>12524</v>
      </c>
      <c r="D854" s="35" t="s">
        <v>8334</v>
      </c>
      <c r="E854" s="36" t="s">
        <v>11490</v>
      </c>
      <c r="F854" s="35" t="s">
        <v>15886</v>
      </c>
      <c r="G854" s="117">
        <v>27.6</v>
      </c>
      <c r="H854" s="117">
        <v>4493.1400000000003</v>
      </c>
      <c r="I854" s="117">
        <f t="shared" si="37"/>
        <v>169.14202898550724</v>
      </c>
      <c r="J854" s="118">
        <v>4668.32</v>
      </c>
      <c r="K854" s="58">
        <v>119</v>
      </c>
      <c r="L854" s="119" t="s">
        <v>11479</v>
      </c>
      <c r="M854" s="38" t="s">
        <v>15050</v>
      </c>
    </row>
    <row r="855" spans="1:13" outlineLevel="1" x14ac:dyDescent="0.25">
      <c r="A855" s="47" t="s">
        <v>8335</v>
      </c>
      <c r="B855" s="150">
        <v>827</v>
      </c>
      <c r="C855" s="40" t="s">
        <v>12525</v>
      </c>
      <c r="D855" s="35" t="s">
        <v>8335</v>
      </c>
      <c r="E855" s="36" t="s">
        <v>11490</v>
      </c>
      <c r="F855" s="35" t="s">
        <v>15886</v>
      </c>
      <c r="G855" s="117">
        <v>50.6</v>
      </c>
      <c r="H855" s="117">
        <v>14111.91</v>
      </c>
      <c r="I855" s="117">
        <f t="shared" si="37"/>
        <v>289.76482213438737</v>
      </c>
      <c r="J855" s="118">
        <v>14662.1</v>
      </c>
      <c r="K855" s="58">
        <v>119</v>
      </c>
      <c r="L855" s="119" t="s">
        <v>11479</v>
      </c>
      <c r="M855" s="38" t="s">
        <v>15050</v>
      </c>
    </row>
    <row r="856" spans="1:13" ht="13.5" x14ac:dyDescent="0.25">
      <c r="A856" s="48"/>
      <c r="B856" s="37"/>
      <c r="C856" s="113" t="s">
        <v>11932</v>
      </c>
      <c r="D856" s="50"/>
      <c r="E856" s="40"/>
      <c r="F856" s="35"/>
      <c r="G856" s="114">
        <f>SUM(G857:G858)</f>
        <v>99.8</v>
      </c>
      <c r="H856" s="114">
        <f t="shared" ref="H856" si="38">SUM(H857:H858)</f>
        <v>564980.23</v>
      </c>
      <c r="I856" s="114"/>
      <c r="J856" s="114">
        <f>SUM(J857:J858)</f>
        <v>587007.36</v>
      </c>
      <c r="K856" s="58"/>
      <c r="L856" s="116"/>
      <c r="M856" s="42" t="s">
        <v>15050</v>
      </c>
    </row>
    <row r="857" spans="1:13" s="22" customFormat="1" outlineLevel="1" x14ac:dyDescent="0.25">
      <c r="A857" s="48" t="s">
        <v>12526</v>
      </c>
      <c r="B857" s="150">
        <v>828</v>
      </c>
      <c r="C857" s="31" t="s">
        <v>8467</v>
      </c>
      <c r="D857" s="50" t="s">
        <v>12526</v>
      </c>
      <c r="E857" s="31" t="s">
        <v>11490</v>
      </c>
      <c r="F857" s="35" t="s">
        <v>15884</v>
      </c>
      <c r="G857" s="59">
        <v>90.8</v>
      </c>
      <c r="H857" s="59">
        <v>530734.47</v>
      </c>
      <c r="I857" s="59">
        <f>J857/G857</f>
        <v>6072.9785242290745</v>
      </c>
      <c r="J857" s="60">
        <v>551426.44999999995</v>
      </c>
      <c r="K857" s="58"/>
      <c r="L857" s="119" t="s">
        <v>11479</v>
      </c>
      <c r="M857" s="32" t="s">
        <v>11628</v>
      </c>
    </row>
    <row r="858" spans="1:13" ht="25.5" outlineLevel="1" x14ac:dyDescent="0.25">
      <c r="A858" s="47" t="s">
        <v>7270</v>
      </c>
      <c r="B858" s="150">
        <v>829</v>
      </c>
      <c r="C858" s="36" t="s">
        <v>7269</v>
      </c>
      <c r="D858" s="35" t="s">
        <v>7270</v>
      </c>
      <c r="E858" s="36" t="s">
        <v>11782</v>
      </c>
      <c r="F858" s="35" t="s">
        <v>15884</v>
      </c>
      <c r="G858" s="117">
        <v>9</v>
      </c>
      <c r="H858" s="117">
        <v>34245.760000000002</v>
      </c>
      <c r="I858" s="117">
        <f>J858/G858</f>
        <v>3953.434444444445</v>
      </c>
      <c r="J858" s="118">
        <v>35580.910000000003</v>
      </c>
      <c r="K858" s="58"/>
      <c r="L858" s="119" t="s">
        <v>11479</v>
      </c>
      <c r="M858" s="38" t="s">
        <v>15050</v>
      </c>
    </row>
    <row r="859" spans="1:13" ht="13.5" x14ac:dyDescent="0.25">
      <c r="A859" s="48"/>
      <c r="B859" s="126" t="s">
        <v>11933</v>
      </c>
      <c r="C859" s="113"/>
      <c r="D859" s="50"/>
      <c r="E859" s="40"/>
      <c r="F859" s="35"/>
      <c r="G859" s="114">
        <f>G860+G1542+G1547+G1557+G1559+G1649</f>
        <v>202317</v>
      </c>
      <c r="H859" s="114">
        <f>H860+H1542+H1547+H1557+H1559+H1649</f>
        <v>14077642.980000015</v>
      </c>
      <c r="I859" s="114"/>
      <c r="J859" s="115">
        <f>J860+J1542+J1547+J1557+J1559+J1649</f>
        <v>11503790.460000008</v>
      </c>
      <c r="K859" s="58"/>
      <c r="L859" s="116"/>
      <c r="M859" s="42" t="s">
        <v>15050</v>
      </c>
    </row>
    <row r="860" spans="1:13" ht="13.5" x14ac:dyDescent="0.25">
      <c r="A860" s="48"/>
      <c r="B860" s="37"/>
      <c r="C860" s="112" t="s">
        <v>11934</v>
      </c>
      <c r="D860" s="50"/>
      <c r="E860" s="40"/>
      <c r="F860" s="35"/>
      <c r="G860" s="120">
        <f>SUM(G861:G1541)</f>
        <v>7550</v>
      </c>
      <c r="H860" s="120">
        <f t="shared" ref="H860:K860" si="39">SUM(H861:H1541)</f>
        <v>2783131.22</v>
      </c>
      <c r="I860" s="120"/>
      <c r="J860" s="120">
        <f t="shared" si="39"/>
        <v>2854719.1500000004</v>
      </c>
      <c r="K860" s="120">
        <f t="shared" si="39"/>
        <v>88406</v>
      </c>
      <c r="L860" s="116"/>
      <c r="M860" s="42" t="s">
        <v>15050</v>
      </c>
    </row>
    <row r="861" spans="1:13" ht="25.5" outlineLevel="1" x14ac:dyDescent="0.25">
      <c r="A861" s="47" t="s">
        <v>51</v>
      </c>
      <c r="B861" s="150">
        <f>B858+1</f>
        <v>830</v>
      </c>
      <c r="C861" s="40" t="s">
        <v>12527</v>
      </c>
      <c r="D861" s="35" t="s">
        <v>51</v>
      </c>
      <c r="E861" s="36" t="s">
        <v>11810</v>
      </c>
      <c r="F861" s="35" t="s">
        <v>15877</v>
      </c>
      <c r="G861" s="117">
        <v>16</v>
      </c>
      <c r="H861" s="117">
        <v>920.74</v>
      </c>
      <c r="I861" s="117">
        <f t="shared" ref="I861:I923" si="40">J861/G861</f>
        <v>59.79</v>
      </c>
      <c r="J861" s="118">
        <v>956.64</v>
      </c>
      <c r="K861" s="58">
        <v>120</v>
      </c>
      <c r="L861" s="119" t="s">
        <v>11479</v>
      </c>
      <c r="M861" s="38" t="s">
        <v>15050</v>
      </c>
    </row>
    <row r="862" spans="1:13" outlineLevel="1" x14ac:dyDescent="0.25">
      <c r="A862" s="47" t="s">
        <v>11935</v>
      </c>
      <c r="B862" s="150">
        <f t="shared" ref="B862:B879" si="41">B861+1</f>
        <v>831</v>
      </c>
      <c r="C862" s="36" t="s">
        <v>52</v>
      </c>
      <c r="D862" s="35" t="s">
        <v>11935</v>
      </c>
      <c r="E862" s="36" t="s">
        <v>11810</v>
      </c>
      <c r="F862" s="35" t="s">
        <v>15877</v>
      </c>
      <c r="G862" s="117">
        <v>3</v>
      </c>
      <c r="H862" s="117">
        <v>75</v>
      </c>
      <c r="I862" s="117">
        <f t="shared" si="40"/>
        <v>25.973333333333333</v>
      </c>
      <c r="J862" s="118">
        <v>77.92</v>
      </c>
      <c r="K862" s="58">
        <v>120</v>
      </c>
      <c r="L862" s="119" t="s">
        <v>11479</v>
      </c>
      <c r="M862" s="38" t="s">
        <v>15050</v>
      </c>
    </row>
    <row r="863" spans="1:13" outlineLevel="1" x14ac:dyDescent="0.25">
      <c r="A863" s="47" t="s">
        <v>57</v>
      </c>
      <c r="B863" s="150">
        <f t="shared" si="41"/>
        <v>832</v>
      </c>
      <c r="C863" s="40" t="s">
        <v>12528</v>
      </c>
      <c r="D863" s="35" t="s">
        <v>57</v>
      </c>
      <c r="E863" s="36" t="s">
        <v>11810</v>
      </c>
      <c r="F863" s="35" t="s">
        <v>15877</v>
      </c>
      <c r="G863" s="117">
        <v>1</v>
      </c>
      <c r="H863" s="117">
        <v>326.20999999999998</v>
      </c>
      <c r="I863" s="117">
        <f t="shared" si="40"/>
        <v>338.93</v>
      </c>
      <c r="J863" s="118">
        <v>338.93</v>
      </c>
      <c r="K863" s="58">
        <v>120</v>
      </c>
      <c r="L863" s="119" t="s">
        <v>11479</v>
      </c>
      <c r="M863" s="38" t="s">
        <v>15050</v>
      </c>
    </row>
    <row r="864" spans="1:13" outlineLevel="1" x14ac:dyDescent="0.25">
      <c r="A864" s="47" t="s">
        <v>58</v>
      </c>
      <c r="B864" s="150">
        <f t="shared" si="41"/>
        <v>833</v>
      </c>
      <c r="C864" s="40" t="s">
        <v>12529</v>
      </c>
      <c r="D864" s="35" t="s">
        <v>58</v>
      </c>
      <c r="E864" s="36" t="s">
        <v>11810</v>
      </c>
      <c r="F864" s="35" t="s">
        <v>15877</v>
      </c>
      <c r="G864" s="117">
        <v>2</v>
      </c>
      <c r="H864" s="117">
        <v>2686.63</v>
      </c>
      <c r="I864" s="117">
        <f t="shared" si="40"/>
        <v>1395.6849999999999</v>
      </c>
      <c r="J864" s="118">
        <v>2791.37</v>
      </c>
      <c r="K864" s="58">
        <v>120</v>
      </c>
      <c r="L864" s="119" t="s">
        <v>11479</v>
      </c>
      <c r="M864" s="38" t="s">
        <v>15050</v>
      </c>
    </row>
    <row r="865" spans="1:13" outlineLevel="1" x14ac:dyDescent="0.25">
      <c r="A865" s="47" t="s">
        <v>60</v>
      </c>
      <c r="B865" s="150">
        <f t="shared" si="41"/>
        <v>834</v>
      </c>
      <c r="C865" s="40" t="s">
        <v>12530</v>
      </c>
      <c r="D865" s="35" t="s">
        <v>60</v>
      </c>
      <c r="E865" s="36" t="s">
        <v>11810</v>
      </c>
      <c r="F865" s="35" t="s">
        <v>15877</v>
      </c>
      <c r="G865" s="117">
        <v>4</v>
      </c>
      <c r="H865" s="117">
        <v>1880</v>
      </c>
      <c r="I865" s="117">
        <f t="shared" si="40"/>
        <v>488.32499999999999</v>
      </c>
      <c r="J865" s="118">
        <v>1953.3</v>
      </c>
      <c r="K865" s="58">
        <v>120</v>
      </c>
      <c r="L865" s="119" t="s">
        <v>11479</v>
      </c>
      <c r="M865" s="38" t="s">
        <v>15050</v>
      </c>
    </row>
    <row r="866" spans="1:13" ht="25.5" outlineLevel="1" x14ac:dyDescent="0.25">
      <c r="A866" s="47" t="s">
        <v>61</v>
      </c>
      <c r="B866" s="150">
        <f t="shared" si="41"/>
        <v>835</v>
      </c>
      <c r="C866" s="40" t="s">
        <v>12531</v>
      </c>
      <c r="D866" s="35" t="s">
        <v>61</v>
      </c>
      <c r="E866" s="36" t="s">
        <v>11810</v>
      </c>
      <c r="F866" s="35" t="s">
        <v>15877</v>
      </c>
      <c r="G866" s="117">
        <v>3</v>
      </c>
      <c r="H866" s="117">
        <v>1690.68</v>
      </c>
      <c r="I866" s="117">
        <f t="shared" si="40"/>
        <v>585.5333333333333</v>
      </c>
      <c r="J866" s="118">
        <v>1756.6</v>
      </c>
      <c r="K866" s="58">
        <v>120</v>
      </c>
      <c r="L866" s="119" t="s">
        <v>11479</v>
      </c>
      <c r="M866" s="38" t="s">
        <v>15050</v>
      </c>
    </row>
    <row r="867" spans="1:13" outlineLevel="1" x14ac:dyDescent="0.25">
      <c r="A867" s="47" t="s">
        <v>11936</v>
      </c>
      <c r="B867" s="150">
        <f t="shared" si="41"/>
        <v>836</v>
      </c>
      <c r="C867" s="40" t="s">
        <v>12532</v>
      </c>
      <c r="D867" s="35" t="s">
        <v>11936</v>
      </c>
      <c r="E867" s="36" t="s">
        <v>11810</v>
      </c>
      <c r="F867" s="35" t="s">
        <v>15877</v>
      </c>
      <c r="G867" s="117">
        <v>1</v>
      </c>
      <c r="H867" s="117">
        <v>31483.41</v>
      </c>
      <c r="I867" s="117">
        <f t="shared" si="40"/>
        <v>32710.87</v>
      </c>
      <c r="J867" s="118">
        <v>32710.87</v>
      </c>
      <c r="K867" s="58">
        <v>120</v>
      </c>
      <c r="L867" s="119" t="s">
        <v>11479</v>
      </c>
      <c r="M867" s="38" t="s">
        <v>15050</v>
      </c>
    </row>
    <row r="868" spans="1:13" outlineLevel="1" x14ac:dyDescent="0.25">
      <c r="A868" s="47" t="s">
        <v>66</v>
      </c>
      <c r="B868" s="150">
        <f t="shared" si="41"/>
        <v>837</v>
      </c>
      <c r="C868" s="40" t="s">
        <v>12533</v>
      </c>
      <c r="D868" s="35" t="s">
        <v>66</v>
      </c>
      <c r="E868" s="36" t="s">
        <v>11810</v>
      </c>
      <c r="F868" s="35" t="s">
        <v>15877</v>
      </c>
      <c r="G868" s="117">
        <v>1</v>
      </c>
      <c r="H868" s="117">
        <v>17200</v>
      </c>
      <c r="I868" s="117">
        <f t="shared" si="40"/>
        <v>17870.580000000002</v>
      </c>
      <c r="J868" s="118">
        <v>17870.580000000002</v>
      </c>
      <c r="K868" s="58">
        <v>120</v>
      </c>
      <c r="L868" s="119" t="s">
        <v>11479</v>
      </c>
      <c r="M868" s="38" t="s">
        <v>15050</v>
      </c>
    </row>
    <row r="869" spans="1:13" outlineLevel="1" x14ac:dyDescent="0.25">
      <c r="A869" s="47" t="s">
        <v>7145</v>
      </c>
      <c r="B869" s="150">
        <f t="shared" si="41"/>
        <v>838</v>
      </c>
      <c r="C869" s="36" t="s">
        <v>7144</v>
      </c>
      <c r="D869" s="35" t="s">
        <v>7145</v>
      </c>
      <c r="E869" s="36" t="s">
        <v>11810</v>
      </c>
      <c r="F869" s="35" t="s">
        <v>15877</v>
      </c>
      <c r="G869" s="117">
        <v>6</v>
      </c>
      <c r="H869" s="117">
        <v>4050</v>
      </c>
      <c r="I869" s="117">
        <f t="shared" si="40"/>
        <v>701.31666666666661</v>
      </c>
      <c r="J869" s="118">
        <v>4207.8999999999996</v>
      </c>
      <c r="K869" s="58">
        <v>120</v>
      </c>
      <c r="L869" s="119" t="s">
        <v>11479</v>
      </c>
      <c r="M869" s="38" t="s">
        <v>15050</v>
      </c>
    </row>
    <row r="870" spans="1:13" outlineLevel="1" x14ac:dyDescent="0.25">
      <c r="A870" s="47" t="s">
        <v>9002</v>
      </c>
      <c r="B870" s="150">
        <f t="shared" si="41"/>
        <v>839</v>
      </c>
      <c r="C870" s="40" t="s">
        <v>12534</v>
      </c>
      <c r="D870" s="35" t="s">
        <v>9002</v>
      </c>
      <c r="E870" s="36" t="s">
        <v>11491</v>
      </c>
      <c r="F870" s="35" t="s">
        <v>15877</v>
      </c>
      <c r="G870" s="117">
        <v>4</v>
      </c>
      <c r="H870" s="117">
        <v>12137.72</v>
      </c>
      <c r="I870" s="117">
        <f t="shared" si="40"/>
        <v>3152.7350000000001</v>
      </c>
      <c r="J870" s="118">
        <v>12610.94</v>
      </c>
      <c r="K870" s="58">
        <v>120</v>
      </c>
      <c r="L870" s="119" t="s">
        <v>11479</v>
      </c>
      <c r="M870" s="38" t="s">
        <v>15050</v>
      </c>
    </row>
    <row r="871" spans="1:13" ht="25.5" outlineLevel="1" x14ac:dyDescent="0.25">
      <c r="A871" s="47" t="s">
        <v>71</v>
      </c>
      <c r="B871" s="150">
        <f t="shared" si="41"/>
        <v>840</v>
      </c>
      <c r="C871" s="40" t="s">
        <v>12535</v>
      </c>
      <c r="D871" s="35" t="s">
        <v>71</v>
      </c>
      <c r="E871" s="36" t="s">
        <v>11810</v>
      </c>
      <c r="F871" s="35" t="s">
        <v>15877</v>
      </c>
      <c r="G871" s="117">
        <v>1</v>
      </c>
      <c r="H871" s="117">
        <v>4709.32</v>
      </c>
      <c r="I871" s="117">
        <f t="shared" si="40"/>
        <v>4892.92</v>
      </c>
      <c r="J871" s="118">
        <v>4892.92</v>
      </c>
      <c r="K871" s="58">
        <v>120</v>
      </c>
      <c r="L871" s="119" t="s">
        <v>11479</v>
      </c>
      <c r="M871" s="38" t="s">
        <v>15050</v>
      </c>
    </row>
    <row r="872" spans="1:13" ht="25.5" outlineLevel="1" x14ac:dyDescent="0.25">
      <c r="A872" s="47" t="s">
        <v>79</v>
      </c>
      <c r="B872" s="150">
        <f t="shared" si="41"/>
        <v>841</v>
      </c>
      <c r="C872" s="36" t="s">
        <v>78</v>
      </c>
      <c r="D872" s="35" t="s">
        <v>79</v>
      </c>
      <c r="E872" s="36" t="s">
        <v>11810</v>
      </c>
      <c r="F872" s="35" t="s">
        <v>15877</v>
      </c>
      <c r="G872" s="117">
        <v>6</v>
      </c>
      <c r="H872" s="117">
        <v>361.4</v>
      </c>
      <c r="I872" s="117">
        <f t="shared" si="40"/>
        <v>62.581666666666671</v>
      </c>
      <c r="J872" s="118">
        <v>375.49</v>
      </c>
      <c r="K872" s="58">
        <v>120</v>
      </c>
      <c r="L872" s="119" t="s">
        <v>11479</v>
      </c>
      <c r="M872" s="38" t="s">
        <v>15050</v>
      </c>
    </row>
    <row r="873" spans="1:13" outlineLevel="1" x14ac:dyDescent="0.25">
      <c r="A873" s="47" t="s">
        <v>81</v>
      </c>
      <c r="B873" s="150">
        <f t="shared" si="41"/>
        <v>842</v>
      </c>
      <c r="C873" s="36" t="s">
        <v>80</v>
      </c>
      <c r="D873" s="35" t="s">
        <v>81</v>
      </c>
      <c r="E873" s="36" t="s">
        <v>11810</v>
      </c>
      <c r="F873" s="35" t="s">
        <v>15877</v>
      </c>
      <c r="G873" s="117">
        <v>1</v>
      </c>
      <c r="H873" s="117">
        <v>6869.52</v>
      </c>
      <c r="I873" s="117">
        <f t="shared" si="40"/>
        <v>7137.35</v>
      </c>
      <c r="J873" s="118">
        <v>7137.35</v>
      </c>
      <c r="K873" s="58">
        <v>120</v>
      </c>
      <c r="L873" s="119" t="s">
        <v>11479</v>
      </c>
      <c r="M873" s="38" t="s">
        <v>15050</v>
      </c>
    </row>
    <row r="874" spans="1:13" outlineLevel="1" x14ac:dyDescent="0.25">
      <c r="A874" s="47" t="s">
        <v>11937</v>
      </c>
      <c r="B874" s="150">
        <f t="shared" si="41"/>
        <v>843</v>
      </c>
      <c r="C874" s="40" t="s">
        <v>12536</v>
      </c>
      <c r="D874" s="35" t="s">
        <v>11937</v>
      </c>
      <c r="E874" s="36" t="s">
        <v>11810</v>
      </c>
      <c r="F874" s="35" t="s">
        <v>15877</v>
      </c>
      <c r="G874" s="117">
        <v>1</v>
      </c>
      <c r="H874" s="117">
        <v>2000</v>
      </c>
      <c r="I874" s="117">
        <f t="shared" si="40"/>
        <v>2077.9699999999998</v>
      </c>
      <c r="J874" s="118">
        <v>2077.9699999999998</v>
      </c>
      <c r="K874" s="58">
        <v>120</v>
      </c>
      <c r="L874" s="119" t="s">
        <v>11479</v>
      </c>
      <c r="M874" s="38" t="s">
        <v>15050</v>
      </c>
    </row>
    <row r="875" spans="1:13" ht="25.5" outlineLevel="1" x14ac:dyDescent="0.25">
      <c r="A875" s="47" t="s">
        <v>82</v>
      </c>
      <c r="B875" s="150">
        <f t="shared" si="41"/>
        <v>844</v>
      </c>
      <c r="C875" s="40" t="s">
        <v>12537</v>
      </c>
      <c r="D875" s="35" t="s">
        <v>82</v>
      </c>
      <c r="E875" s="36" t="s">
        <v>11810</v>
      </c>
      <c r="F875" s="35" t="s">
        <v>15877</v>
      </c>
      <c r="G875" s="117">
        <v>1</v>
      </c>
      <c r="H875" s="117">
        <v>386.9</v>
      </c>
      <c r="I875" s="117">
        <f t="shared" si="40"/>
        <v>401.98</v>
      </c>
      <c r="J875" s="118">
        <v>401.98</v>
      </c>
      <c r="K875" s="58">
        <v>120</v>
      </c>
      <c r="L875" s="119" t="s">
        <v>11479</v>
      </c>
      <c r="M875" s="38" t="s">
        <v>15050</v>
      </c>
    </row>
    <row r="876" spans="1:13" outlineLevel="1" x14ac:dyDescent="0.25">
      <c r="A876" s="47" t="s">
        <v>84</v>
      </c>
      <c r="B876" s="150">
        <f t="shared" si="41"/>
        <v>845</v>
      </c>
      <c r="C876" s="36" t="s">
        <v>83</v>
      </c>
      <c r="D876" s="35" t="s">
        <v>84</v>
      </c>
      <c r="E876" s="36" t="s">
        <v>11810</v>
      </c>
      <c r="F876" s="35" t="s">
        <v>15877</v>
      </c>
      <c r="G876" s="117">
        <v>1</v>
      </c>
      <c r="H876" s="117">
        <v>100</v>
      </c>
      <c r="I876" s="117">
        <f t="shared" si="40"/>
        <v>103.9</v>
      </c>
      <c r="J876" s="118">
        <v>103.9</v>
      </c>
      <c r="K876" s="58">
        <v>120</v>
      </c>
      <c r="L876" s="119" t="s">
        <v>11479</v>
      </c>
      <c r="M876" s="38" t="s">
        <v>15050</v>
      </c>
    </row>
    <row r="877" spans="1:13" outlineLevel="1" x14ac:dyDescent="0.25">
      <c r="A877" s="47" t="s">
        <v>85</v>
      </c>
      <c r="B877" s="150">
        <f t="shared" si="41"/>
        <v>846</v>
      </c>
      <c r="C877" s="40" t="s">
        <v>12538</v>
      </c>
      <c r="D877" s="35" t="s">
        <v>85</v>
      </c>
      <c r="E877" s="36" t="s">
        <v>11810</v>
      </c>
      <c r="F877" s="35" t="s">
        <v>15877</v>
      </c>
      <c r="G877" s="117">
        <v>1</v>
      </c>
      <c r="H877" s="117">
        <v>7731.73</v>
      </c>
      <c r="I877" s="117">
        <f t="shared" si="40"/>
        <v>8033.17</v>
      </c>
      <c r="J877" s="118">
        <v>8033.17</v>
      </c>
      <c r="K877" s="58">
        <v>120</v>
      </c>
      <c r="L877" s="119" t="s">
        <v>11479</v>
      </c>
      <c r="M877" s="38" t="s">
        <v>15050</v>
      </c>
    </row>
    <row r="878" spans="1:13" outlineLevel="1" x14ac:dyDescent="0.25">
      <c r="A878" s="47" t="s">
        <v>45</v>
      </c>
      <c r="B878" s="150">
        <f t="shared" si="41"/>
        <v>847</v>
      </c>
      <c r="C878" s="36" t="s">
        <v>44</v>
      </c>
      <c r="D878" s="35" t="s">
        <v>45</v>
      </c>
      <c r="E878" s="36" t="s">
        <v>11810</v>
      </c>
      <c r="F878" s="35" t="s">
        <v>15877</v>
      </c>
      <c r="G878" s="117">
        <v>1</v>
      </c>
      <c r="H878" s="117">
        <v>127.12</v>
      </c>
      <c r="I878" s="117">
        <f t="shared" si="40"/>
        <v>132.08000000000001</v>
      </c>
      <c r="J878" s="118">
        <v>132.08000000000001</v>
      </c>
      <c r="K878" s="58">
        <v>120</v>
      </c>
      <c r="L878" s="119" t="s">
        <v>11479</v>
      </c>
      <c r="M878" s="38" t="s">
        <v>15050</v>
      </c>
    </row>
    <row r="879" spans="1:13" ht="38.25" outlineLevel="1" x14ac:dyDescent="0.25">
      <c r="A879" s="47" t="s">
        <v>93</v>
      </c>
      <c r="B879" s="150">
        <f t="shared" si="41"/>
        <v>848</v>
      </c>
      <c r="C879" s="36" t="s">
        <v>92</v>
      </c>
      <c r="D879" s="35" t="s">
        <v>93</v>
      </c>
      <c r="E879" s="36" t="s">
        <v>11810</v>
      </c>
      <c r="F879" s="35" t="s">
        <v>15877</v>
      </c>
      <c r="G879" s="117">
        <v>1</v>
      </c>
      <c r="H879" s="117">
        <v>11390.64</v>
      </c>
      <c r="I879" s="117">
        <f t="shared" si="40"/>
        <v>11834.73</v>
      </c>
      <c r="J879" s="118">
        <v>11834.73</v>
      </c>
      <c r="K879" s="58">
        <v>121</v>
      </c>
      <c r="L879" s="119" t="s">
        <v>11479</v>
      </c>
      <c r="M879" s="38" t="s">
        <v>15050</v>
      </c>
    </row>
    <row r="880" spans="1:13" outlineLevel="1" x14ac:dyDescent="0.25">
      <c r="A880" s="47" t="s">
        <v>98</v>
      </c>
      <c r="B880" s="150">
        <f t="shared" ref="B880:B942" si="42">B879+1</f>
        <v>849</v>
      </c>
      <c r="C880" s="40" t="s">
        <v>12539</v>
      </c>
      <c r="D880" s="35" t="s">
        <v>98</v>
      </c>
      <c r="E880" s="36" t="s">
        <v>11810</v>
      </c>
      <c r="F880" s="35" t="s">
        <v>15877</v>
      </c>
      <c r="G880" s="117">
        <v>1</v>
      </c>
      <c r="H880" s="117">
        <v>14500</v>
      </c>
      <c r="I880" s="117">
        <f t="shared" si="40"/>
        <v>15065.32</v>
      </c>
      <c r="J880" s="118">
        <v>15065.32</v>
      </c>
      <c r="K880" s="58">
        <v>121</v>
      </c>
      <c r="L880" s="119" t="s">
        <v>11479</v>
      </c>
      <c r="M880" s="38" t="s">
        <v>15050</v>
      </c>
    </row>
    <row r="881" spans="1:13" ht="25.5" outlineLevel="1" x14ac:dyDescent="0.25">
      <c r="A881" s="47" t="s">
        <v>99</v>
      </c>
      <c r="B881" s="150">
        <f t="shared" si="42"/>
        <v>850</v>
      </c>
      <c r="C881" s="40" t="s">
        <v>12540</v>
      </c>
      <c r="D881" s="35" t="s">
        <v>99</v>
      </c>
      <c r="E881" s="36" t="s">
        <v>11810</v>
      </c>
      <c r="F881" s="35" t="s">
        <v>15877</v>
      </c>
      <c r="G881" s="117">
        <v>5</v>
      </c>
      <c r="H881" s="117">
        <v>24238.880000000001</v>
      </c>
      <c r="I881" s="117">
        <f t="shared" si="40"/>
        <v>5036.7780000000002</v>
      </c>
      <c r="J881" s="118">
        <v>25183.89</v>
      </c>
      <c r="K881" s="58">
        <v>121</v>
      </c>
      <c r="L881" s="119" t="s">
        <v>11479</v>
      </c>
      <c r="M881" s="38" t="s">
        <v>15050</v>
      </c>
    </row>
    <row r="882" spans="1:13" outlineLevel="1" x14ac:dyDescent="0.25">
      <c r="A882" s="47" t="s">
        <v>102</v>
      </c>
      <c r="B882" s="150">
        <f t="shared" si="42"/>
        <v>851</v>
      </c>
      <c r="C882" s="36" t="s">
        <v>101</v>
      </c>
      <c r="D882" s="35" t="s">
        <v>102</v>
      </c>
      <c r="E882" s="36" t="s">
        <v>11810</v>
      </c>
      <c r="F882" s="35" t="s">
        <v>15877</v>
      </c>
      <c r="G882" s="117">
        <v>9</v>
      </c>
      <c r="H882" s="117">
        <v>30637.5</v>
      </c>
      <c r="I882" s="117">
        <f t="shared" si="40"/>
        <v>3536.8866666666668</v>
      </c>
      <c r="J882" s="118">
        <v>31831.98</v>
      </c>
      <c r="K882" s="58">
        <v>121</v>
      </c>
      <c r="L882" s="119" t="s">
        <v>11479</v>
      </c>
      <c r="M882" s="38" t="s">
        <v>15050</v>
      </c>
    </row>
    <row r="883" spans="1:13" outlineLevel="1" x14ac:dyDescent="0.25">
      <c r="A883" s="47" t="s">
        <v>11938</v>
      </c>
      <c r="B883" s="150">
        <f t="shared" si="42"/>
        <v>852</v>
      </c>
      <c r="C883" s="40" t="s">
        <v>12541</v>
      </c>
      <c r="D883" s="35" t="s">
        <v>11938</v>
      </c>
      <c r="E883" s="36" t="s">
        <v>11810</v>
      </c>
      <c r="F883" s="35" t="s">
        <v>15877</v>
      </c>
      <c r="G883" s="117">
        <v>3</v>
      </c>
      <c r="H883" s="117">
        <v>337.05</v>
      </c>
      <c r="I883" s="117">
        <f t="shared" si="40"/>
        <v>116.73</v>
      </c>
      <c r="J883" s="118">
        <v>350.19</v>
      </c>
      <c r="K883" s="58">
        <v>121</v>
      </c>
      <c r="L883" s="119" t="s">
        <v>11479</v>
      </c>
      <c r="M883" s="38" t="s">
        <v>15050</v>
      </c>
    </row>
    <row r="884" spans="1:13" ht="25.5" outlineLevel="1" x14ac:dyDescent="0.25">
      <c r="A884" s="48">
        <v>774</v>
      </c>
      <c r="B884" s="150">
        <f t="shared" si="42"/>
        <v>853</v>
      </c>
      <c r="C884" s="36" t="s">
        <v>7174</v>
      </c>
      <c r="D884" s="33">
        <v>774</v>
      </c>
      <c r="E884" s="36" t="s">
        <v>11487</v>
      </c>
      <c r="F884" s="35" t="s">
        <v>15877</v>
      </c>
      <c r="G884" s="117">
        <v>2</v>
      </c>
      <c r="H884" s="117">
        <v>480</v>
      </c>
      <c r="I884" s="117">
        <f t="shared" si="40"/>
        <v>249.35499999999999</v>
      </c>
      <c r="J884" s="118">
        <v>498.71</v>
      </c>
      <c r="K884" s="58">
        <v>121</v>
      </c>
      <c r="L884" s="119" t="s">
        <v>11479</v>
      </c>
      <c r="M884" s="38" t="s">
        <v>15050</v>
      </c>
    </row>
    <row r="885" spans="1:13" outlineLevel="1" x14ac:dyDescent="0.25">
      <c r="A885" s="47" t="s">
        <v>11939</v>
      </c>
      <c r="B885" s="150">
        <f t="shared" si="42"/>
        <v>854</v>
      </c>
      <c r="C885" s="36" t="s">
        <v>110</v>
      </c>
      <c r="D885" s="35" t="s">
        <v>11939</v>
      </c>
      <c r="E885" s="36" t="s">
        <v>11810</v>
      </c>
      <c r="F885" s="35" t="s">
        <v>15877</v>
      </c>
      <c r="G885" s="117">
        <v>6</v>
      </c>
      <c r="H885" s="117">
        <v>2460</v>
      </c>
      <c r="I885" s="117">
        <f t="shared" si="40"/>
        <v>425.98499999999996</v>
      </c>
      <c r="J885" s="118">
        <v>2555.91</v>
      </c>
      <c r="K885" s="58">
        <v>121</v>
      </c>
      <c r="L885" s="119" t="s">
        <v>11479</v>
      </c>
      <c r="M885" s="38" t="s">
        <v>15050</v>
      </c>
    </row>
    <row r="886" spans="1:13" ht="25.5" outlineLevel="1" x14ac:dyDescent="0.25">
      <c r="A886" s="47" t="s">
        <v>11940</v>
      </c>
      <c r="B886" s="150">
        <f t="shared" si="42"/>
        <v>855</v>
      </c>
      <c r="C886" s="40" t="s">
        <v>12542</v>
      </c>
      <c r="D886" s="35" t="s">
        <v>11940</v>
      </c>
      <c r="E886" s="36" t="s">
        <v>11810</v>
      </c>
      <c r="F886" s="35" t="s">
        <v>15877</v>
      </c>
      <c r="G886" s="117">
        <v>4</v>
      </c>
      <c r="H886" s="117">
        <v>517.91</v>
      </c>
      <c r="I886" s="117">
        <f t="shared" si="40"/>
        <v>134.52500000000001</v>
      </c>
      <c r="J886" s="118">
        <v>538.1</v>
      </c>
      <c r="K886" s="58">
        <v>121</v>
      </c>
      <c r="L886" s="119" t="s">
        <v>11479</v>
      </c>
      <c r="M886" s="38" t="s">
        <v>15050</v>
      </c>
    </row>
    <row r="887" spans="1:13" ht="25.5" outlineLevel="1" x14ac:dyDescent="0.25">
      <c r="A887" s="47" t="s">
        <v>11941</v>
      </c>
      <c r="B887" s="150">
        <f t="shared" si="42"/>
        <v>856</v>
      </c>
      <c r="C887" s="40" t="s">
        <v>12543</v>
      </c>
      <c r="D887" s="35" t="s">
        <v>11941</v>
      </c>
      <c r="E887" s="36" t="s">
        <v>11810</v>
      </c>
      <c r="F887" s="35" t="s">
        <v>15877</v>
      </c>
      <c r="G887" s="117">
        <v>1</v>
      </c>
      <c r="H887" s="117">
        <v>120</v>
      </c>
      <c r="I887" s="117">
        <f t="shared" si="40"/>
        <v>124.68</v>
      </c>
      <c r="J887" s="118">
        <v>124.68</v>
      </c>
      <c r="K887" s="58">
        <v>121</v>
      </c>
      <c r="L887" s="119" t="s">
        <v>11479</v>
      </c>
      <c r="M887" s="38" t="s">
        <v>15050</v>
      </c>
    </row>
    <row r="888" spans="1:13" ht="38.25" outlineLevel="1" x14ac:dyDescent="0.25">
      <c r="A888" s="47" t="s">
        <v>111</v>
      </c>
      <c r="B888" s="150">
        <f t="shared" si="42"/>
        <v>857</v>
      </c>
      <c r="C888" s="40" t="s">
        <v>12544</v>
      </c>
      <c r="D888" s="35" t="s">
        <v>111</v>
      </c>
      <c r="E888" s="36" t="s">
        <v>11810</v>
      </c>
      <c r="F888" s="35" t="s">
        <v>15877</v>
      </c>
      <c r="G888" s="117">
        <v>1</v>
      </c>
      <c r="H888" s="117">
        <v>120.36</v>
      </c>
      <c r="I888" s="117">
        <f t="shared" si="40"/>
        <v>125.05</v>
      </c>
      <c r="J888" s="118">
        <v>125.05</v>
      </c>
      <c r="K888" s="58">
        <v>121</v>
      </c>
      <c r="L888" s="119" t="s">
        <v>11479</v>
      </c>
      <c r="M888" s="38" t="s">
        <v>15050</v>
      </c>
    </row>
    <row r="889" spans="1:13" outlineLevel="1" x14ac:dyDescent="0.25">
      <c r="A889" s="47" t="s">
        <v>11942</v>
      </c>
      <c r="B889" s="150">
        <f t="shared" si="42"/>
        <v>858</v>
      </c>
      <c r="C889" s="40" t="s">
        <v>12545</v>
      </c>
      <c r="D889" s="35" t="s">
        <v>11942</v>
      </c>
      <c r="E889" s="36" t="s">
        <v>11810</v>
      </c>
      <c r="F889" s="35" t="s">
        <v>15877</v>
      </c>
      <c r="G889" s="117">
        <v>1</v>
      </c>
      <c r="H889" s="117">
        <v>40</v>
      </c>
      <c r="I889" s="117">
        <f t="shared" si="40"/>
        <v>41.56</v>
      </c>
      <c r="J889" s="118">
        <v>41.56</v>
      </c>
      <c r="K889" s="58">
        <v>121</v>
      </c>
      <c r="L889" s="119" t="s">
        <v>11479</v>
      </c>
      <c r="M889" s="38" t="s">
        <v>15050</v>
      </c>
    </row>
    <row r="890" spans="1:13" ht="25.5" outlineLevel="1" x14ac:dyDescent="0.25">
      <c r="A890" s="47" t="s">
        <v>1039</v>
      </c>
      <c r="B890" s="150">
        <f t="shared" si="42"/>
        <v>859</v>
      </c>
      <c r="C890" s="40" t="s">
        <v>12546</v>
      </c>
      <c r="D890" s="35" t="s">
        <v>1039</v>
      </c>
      <c r="E890" s="36" t="s">
        <v>11943</v>
      </c>
      <c r="F890" s="35" t="s">
        <v>15877</v>
      </c>
      <c r="G890" s="117">
        <v>2</v>
      </c>
      <c r="H890" s="117">
        <v>101.7</v>
      </c>
      <c r="I890" s="117">
        <f t="shared" si="40"/>
        <v>2.78</v>
      </c>
      <c r="J890" s="118">
        <v>5.56</v>
      </c>
      <c r="K890" s="58"/>
      <c r="L890" s="119" t="s">
        <v>11783</v>
      </c>
      <c r="M890" s="38" t="s">
        <v>15050</v>
      </c>
    </row>
    <row r="891" spans="1:13" ht="25.5" outlineLevel="1" x14ac:dyDescent="0.25">
      <c r="A891" s="47" t="s">
        <v>9107</v>
      </c>
      <c r="B891" s="150">
        <f t="shared" si="42"/>
        <v>860</v>
      </c>
      <c r="C891" s="40" t="s">
        <v>12547</v>
      </c>
      <c r="D891" s="35" t="s">
        <v>9107</v>
      </c>
      <c r="E891" s="36" t="s">
        <v>11491</v>
      </c>
      <c r="F891" s="35" t="s">
        <v>15877</v>
      </c>
      <c r="G891" s="117">
        <v>6</v>
      </c>
      <c r="H891" s="117">
        <v>996.98</v>
      </c>
      <c r="I891" s="117">
        <f t="shared" si="40"/>
        <v>172.64166666666665</v>
      </c>
      <c r="J891" s="118">
        <v>1035.8499999999999</v>
      </c>
      <c r="K891" s="58">
        <v>122</v>
      </c>
      <c r="L891" s="119" t="s">
        <v>11479</v>
      </c>
      <c r="M891" s="38" t="s">
        <v>15050</v>
      </c>
    </row>
    <row r="892" spans="1:13" ht="25.5" outlineLevel="1" x14ac:dyDescent="0.25">
      <c r="A892" s="47" t="s">
        <v>11944</v>
      </c>
      <c r="B892" s="150">
        <f t="shared" si="42"/>
        <v>861</v>
      </c>
      <c r="C892" s="40" t="s">
        <v>12548</v>
      </c>
      <c r="D892" s="35" t="s">
        <v>11944</v>
      </c>
      <c r="E892" s="36" t="s">
        <v>11810</v>
      </c>
      <c r="F892" s="35" t="s">
        <v>15877</v>
      </c>
      <c r="G892" s="117">
        <v>1</v>
      </c>
      <c r="H892" s="117">
        <v>250</v>
      </c>
      <c r="I892" s="117">
        <f t="shared" si="40"/>
        <v>259.75</v>
      </c>
      <c r="J892" s="118">
        <v>259.75</v>
      </c>
      <c r="K892" s="58">
        <v>122</v>
      </c>
      <c r="L892" s="119" t="s">
        <v>11479</v>
      </c>
      <c r="M892" s="38" t="s">
        <v>15050</v>
      </c>
    </row>
    <row r="893" spans="1:13" ht="38.25" outlineLevel="1" x14ac:dyDescent="0.25">
      <c r="A893" s="47" t="s">
        <v>112</v>
      </c>
      <c r="B893" s="150">
        <f t="shared" si="42"/>
        <v>862</v>
      </c>
      <c r="C893" s="36" t="s">
        <v>113</v>
      </c>
      <c r="D893" s="35" t="s">
        <v>112</v>
      </c>
      <c r="E893" s="36" t="s">
        <v>11810</v>
      </c>
      <c r="F893" s="35" t="s">
        <v>15877</v>
      </c>
      <c r="G893" s="117">
        <v>3</v>
      </c>
      <c r="H893" s="117">
        <v>653.19000000000005</v>
      </c>
      <c r="I893" s="117">
        <f t="shared" si="40"/>
        <v>226.22</v>
      </c>
      <c r="J893" s="118">
        <v>678.66</v>
      </c>
      <c r="K893" s="58">
        <v>122</v>
      </c>
      <c r="L893" s="119" t="s">
        <v>11479</v>
      </c>
      <c r="M893" s="38" t="s">
        <v>15050</v>
      </c>
    </row>
    <row r="894" spans="1:13" ht="25.5" outlineLevel="1" x14ac:dyDescent="0.25">
      <c r="A894" s="47" t="s">
        <v>116</v>
      </c>
      <c r="B894" s="150">
        <f t="shared" si="42"/>
        <v>863</v>
      </c>
      <c r="C894" s="40" t="s">
        <v>12549</v>
      </c>
      <c r="D894" s="35" t="s">
        <v>116</v>
      </c>
      <c r="E894" s="36" t="s">
        <v>11810</v>
      </c>
      <c r="F894" s="35" t="s">
        <v>15877</v>
      </c>
      <c r="G894" s="117">
        <v>250</v>
      </c>
      <c r="H894" s="117">
        <v>23305.08</v>
      </c>
      <c r="I894" s="117">
        <f t="shared" si="40"/>
        <v>96.854759999999999</v>
      </c>
      <c r="J894" s="118">
        <v>24213.69</v>
      </c>
      <c r="K894" s="58">
        <v>122</v>
      </c>
      <c r="L894" s="119" t="s">
        <v>11479</v>
      </c>
      <c r="M894" s="38" t="s">
        <v>15050</v>
      </c>
    </row>
    <row r="895" spans="1:13" outlineLevel="1" x14ac:dyDescent="0.25">
      <c r="A895" s="47" t="s">
        <v>117</v>
      </c>
      <c r="B895" s="150">
        <f t="shared" si="42"/>
        <v>864</v>
      </c>
      <c r="C895" s="40" t="s">
        <v>12550</v>
      </c>
      <c r="D895" s="35" t="s">
        <v>117</v>
      </c>
      <c r="E895" s="36" t="s">
        <v>11810</v>
      </c>
      <c r="F895" s="35" t="s">
        <v>15877</v>
      </c>
      <c r="G895" s="117">
        <v>1</v>
      </c>
      <c r="H895" s="117">
        <v>4850</v>
      </c>
      <c r="I895" s="117">
        <f t="shared" si="40"/>
        <v>5039.09</v>
      </c>
      <c r="J895" s="118">
        <v>5039.09</v>
      </c>
      <c r="K895" s="58">
        <v>122</v>
      </c>
      <c r="L895" s="119" t="s">
        <v>11479</v>
      </c>
      <c r="M895" s="38" t="s">
        <v>15050</v>
      </c>
    </row>
    <row r="896" spans="1:13" outlineLevel="1" x14ac:dyDescent="0.25">
      <c r="A896" s="47" t="s">
        <v>118</v>
      </c>
      <c r="B896" s="150">
        <f t="shared" si="42"/>
        <v>865</v>
      </c>
      <c r="C896" s="40" t="s">
        <v>12551</v>
      </c>
      <c r="D896" s="35" t="s">
        <v>118</v>
      </c>
      <c r="E896" s="36" t="s">
        <v>11810</v>
      </c>
      <c r="F896" s="35" t="s">
        <v>15877</v>
      </c>
      <c r="G896" s="117">
        <v>1</v>
      </c>
      <c r="H896" s="117">
        <v>4362.46</v>
      </c>
      <c r="I896" s="117">
        <f t="shared" si="40"/>
        <v>4532.54</v>
      </c>
      <c r="J896" s="118">
        <v>4532.54</v>
      </c>
      <c r="K896" s="58">
        <v>122</v>
      </c>
      <c r="L896" s="119" t="s">
        <v>11479</v>
      </c>
      <c r="M896" s="38" t="s">
        <v>15050</v>
      </c>
    </row>
    <row r="897" spans="1:13" outlineLevel="1" x14ac:dyDescent="0.25">
      <c r="A897" s="47" t="s">
        <v>11945</v>
      </c>
      <c r="B897" s="150">
        <f t="shared" si="42"/>
        <v>866</v>
      </c>
      <c r="C897" s="40" t="s">
        <v>12552</v>
      </c>
      <c r="D897" s="35" t="s">
        <v>11945</v>
      </c>
      <c r="E897" s="36" t="s">
        <v>11810</v>
      </c>
      <c r="F897" s="35" t="s">
        <v>15877</v>
      </c>
      <c r="G897" s="117">
        <v>1</v>
      </c>
      <c r="H897" s="117">
        <v>22936.83</v>
      </c>
      <c r="I897" s="117">
        <f t="shared" si="40"/>
        <v>23831.08</v>
      </c>
      <c r="J897" s="118">
        <v>23831.08</v>
      </c>
      <c r="K897" s="58">
        <v>122</v>
      </c>
      <c r="L897" s="119" t="s">
        <v>11479</v>
      </c>
      <c r="M897" s="38" t="s">
        <v>15050</v>
      </c>
    </row>
    <row r="898" spans="1:13" outlineLevel="1" x14ac:dyDescent="0.25">
      <c r="A898" s="47" t="s">
        <v>11946</v>
      </c>
      <c r="B898" s="150">
        <f t="shared" si="42"/>
        <v>867</v>
      </c>
      <c r="C898" s="36" t="s">
        <v>122</v>
      </c>
      <c r="D898" s="35" t="s">
        <v>11946</v>
      </c>
      <c r="E898" s="36" t="s">
        <v>11810</v>
      </c>
      <c r="F898" s="35" t="s">
        <v>15877</v>
      </c>
      <c r="G898" s="117">
        <v>1</v>
      </c>
      <c r="H898" s="117">
        <v>6500</v>
      </c>
      <c r="I898" s="117">
        <f t="shared" si="40"/>
        <v>6753.42</v>
      </c>
      <c r="J898" s="118">
        <v>6753.42</v>
      </c>
      <c r="K898" s="58">
        <v>122</v>
      </c>
      <c r="L898" s="119" t="s">
        <v>11479</v>
      </c>
      <c r="M898" s="38" t="s">
        <v>15050</v>
      </c>
    </row>
    <row r="899" spans="1:13" outlineLevel="1" x14ac:dyDescent="0.25">
      <c r="A899" s="47" t="s">
        <v>124</v>
      </c>
      <c r="B899" s="150">
        <f t="shared" si="42"/>
        <v>868</v>
      </c>
      <c r="C899" s="36" t="s">
        <v>123</v>
      </c>
      <c r="D899" s="35" t="s">
        <v>124</v>
      </c>
      <c r="E899" s="36" t="s">
        <v>11810</v>
      </c>
      <c r="F899" s="35" t="s">
        <v>15877</v>
      </c>
      <c r="G899" s="117">
        <v>12</v>
      </c>
      <c r="H899" s="117">
        <v>16926.47</v>
      </c>
      <c r="I899" s="117">
        <f t="shared" si="40"/>
        <v>1465.5325</v>
      </c>
      <c r="J899" s="118">
        <v>17586.39</v>
      </c>
      <c r="K899" s="58">
        <v>122</v>
      </c>
      <c r="L899" s="119" t="s">
        <v>11479</v>
      </c>
      <c r="M899" s="38" t="s">
        <v>15050</v>
      </c>
    </row>
    <row r="900" spans="1:13" outlineLevel="1" x14ac:dyDescent="0.25">
      <c r="A900" s="47" t="s">
        <v>125</v>
      </c>
      <c r="B900" s="150">
        <f t="shared" si="42"/>
        <v>869</v>
      </c>
      <c r="C900" s="36" t="s">
        <v>7148</v>
      </c>
      <c r="D900" s="35" t="s">
        <v>125</v>
      </c>
      <c r="E900" s="36" t="s">
        <v>11810</v>
      </c>
      <c r="F900" s="35" t="s">
        <v>15877</v>
      </c>
      <c r="G900" s="117">
        <v>2</v>
      </c>
      <c r="H900" s="117">
        <v>2600</v>
      </c>
      <c r="I900" s="117">
        <f t="shared" si="40"/>
        <v>1350.6849999999999</v>
      </c>
      <c r="J900" s="118">
        <v>2701.37</v>
      </c>
      <c r="K900" s="58">
        <v>122</v>
      </c>
      <c r="L900" s="119" t="s">
        <v>11479</v>
      </c>
      <c r="M900" s="38" t="s">
        <v>15050</v>
      </c>
    </row>
    <row r="901" spans="1:13" outlineLevel="1" x14ac:dyDescent="0.25">
      <c r="A901" s="47" t="s">
        <v>126</v>
      </c>
      <c r="B901" s="150">
        <f t="shared" si="42"/>
        <v>870</v>
      </c>
      <c r="C901" s="40" t="s">
        <v>12553</v>
      </c>
      <c r="D901" s="35" t="s">
        <v>126</v>
      </c>
      <c r="E901" s="36" t="s">
        <v>11810</v>
      </c>
      <c r="F901" s="35" t="s">
        <v>15877</v>
      </c>
      <c r="G901" s="117">
        <v>1</v>
      </c>
      <c r="H901" s="117">
        <v>1375</v>
      </c>
      <c r="I901" s="117">
        <f t="shared" si="40"/>
        <v>1428.61</v>
      </c>
      <c r="J901" s="118">
        <v>1428.61</v>
      </c>
      <c r="K901" s="58">
        <v>122</v>
      </c>
      <c r="L901" s="119" t="s">
        <v>11479</v>
      </c>
      <c r="M901" s="38" t="s">
        <v>15050</v>
      </c>
    </row>
    <row r="902" spans="1:13" ht="25.5" outlineLevel="1" x14ac:dyDescent="0.25">
      <c r="A902" s="47" t="s">
        <v>11947</v>
      </c>
      <c r="B902" s="150">
        <f t="shared" si="42"/>
        <v>871</v>
      </c>
      <c r="C902" s="36" t="s">
        <v>127</v>
      </c>
      <c r="D902" s="35" t="s">
        <v>11947</v>
      </c>
      <c r="E902" s="36" t="s">
        <v>11810</v>
      </c>
      <c r="F902" s="35" t="s">
        <v>15877</v>
      </c>
      <c r="G902" s="117">
        <v>1</v>
      </c>
      <c r="H902" s="117">
        <v>380</v>
      </c>
      <c r="I902" s="117">
        <f t="shared" si="40"/>
        <v>394.82</v>
      </c>
      <c r="J902" s="118">
        <v>394.82</v>
      </c>
      <c r="K902" s="58">
        <v>122</v>
      </c>
      <c r="L902" s="119" t="s">
        <v>11479</v>
      </c>
      <c r="M902" s="38" t="s">
        <v>15050</v>
      </c>
    </row>
    <row r="903" spans="1:13" ht="25.5" outlineLevel="1" x14ac:dyDescent="0.25">
      <c r="A903" s="47" t="s">
        <v>129</v>
      </c>
      <c r="B903" s="150">
        <f t="shared" si="42"/>
        <v>872</v>
      </c>
      <c r="C903" s="40" t="s">
        <v>12554</v>
      </c>
      <c r="D903" s="35" t="s">
        <v>129</v>
      </c>
      <c r="E903" s="36" t="s">
        <v>11810</v>
      </c>
      <c r="F903" s="35" t="s">
        <v>15877</v>
      </c>
      <c r="G903" s="117">
        <v>7</v>
      </c>
      <c r="H903" s="117">
        <v>395.8</v>
      </c>
      <c r="I903" s="117">
        <f t="shared" si="40"/>
        <v>58.747142857142862</v>
      </c>
      <c r="J903" s="118">
        <v>411.23</v>
      </c>
      <c r="K903" s="58">
        <v>122</v>
      </c>
      <c r="L903" s="119" t="s">
        <v>11479</v>
      </c>
      <c r="M903" s="38" t="s">
        <v>15050</v>
      </c>
    </row>
    <row r="904" spans="1:13" ht="25.5" outlineLevel="1" x14ac:dyDescent="0.25">
      <c r="A904" s="47" t="s">
        <v>131</v>
      </c>
      <c r="B904" s="150">
        <f t="shared" si="42"/>
        <v>873</v>
      </c>
      <c r="C904" s="36" t="s">
        <v>130</v>
      </c>
      <c r="D904" s="35" t="s">
        <v>131</v>
      </c>
      <c r="E904" s="36" t="s">
        <v>11810</v>
      </c>
      <c r="F904" s="35" t="s">
        <v>15877</v>
      </c>
      <c r="G904" s="117">
        <v>2</v>
      </c>
      <c r="H904" s="117">
        <v>82.88</v>
      </c>
      <c r="I904" s="117">
        <f t="shared" si="40"/>
        <v>43.055</v>
      </c>
      <c r="J904" s="118">
        <v>86.11</v>
      </c>
      <c r="K904" s="58">
        <v>122</v>
      </c>
      <c r="L904" s="119" t="s">
        <v>11479</v>
      </c>
      <c r="M904" s="38" t="s">
        <v>15050</v>
      </c>
    </row>
    <row r="905" spans="1:13" ht="25.5" outlineLevel="1" x14ac:dyDescent="0.25">
      <c r="A905" s="47" t="s">
        <v>133</v>
      </c>
      <c r="B905" s="150">
        <f t="shared" si="42"/>
        <v>874</v>
      </c>
      <c r="C905" s="36" t="s">
        <v>132</v>
      </c>
      <c r="D905" s="35" t="s">
        <v>133</v>
      </c>
      <c r="E905" s="36" t="s">
        <v>11810</v>
      </c>
      <c r="F905" s="35" t="s">
        <v>15877</v>
      </c>
      <c r="G905" s="117">
        <v>1</v>
      </c>
      <c r="H905" s="117">
        <v>36.89</v>
      </c>
      <c r="I905" s="117">
        <f t="shared" si="40"/>
        <v>38.33</v>
      </c>
      <c r="J905" s="118">
        <v>38.33</v>
      </c>
      <c r="K905" s="58">
        <v>122</v>
      </c>
      <c r="L905" s="119" t="s">
        <v>11479</v>
      </c>
      <c r="M905" s="38" t="s">
        <v>15050</v>
      </c>
    </row>
    <row r="906" spans="1:13" outlineLevel="1" x14ac:dyDescent="0.25">
      <c r="A906" s="47" t="s">
        <v>134</v>
      </c>
      <c r="B906" s="150">
        <f t="shared" si="42"/>
        <v>875</v>
      </c>
      <c r="C906" s="40" t="s">
        <v>12555</v>
      </c>
      <c r="D906" s="35" t="s">
        <v>134</v>
      </c>
      <c r="E906" s="36" t="s">
        <v>11810</v>
      </c>
      <c r="F906" s="35" t="s">
        <v>15877</v>
      </c>
      <c r="G906" s="117">
        <v>5</v>
      </c>
      <c r="H906" s="117">
        <v>10261.41</v>
      </c>
      <c r="I906" s="117">
        <f t="shared" si="40"/>
        <v>2132.2959999999998</v>
      </c>
      <c r="J906" s="118">
        <v>10661.48</v>
      </c>
      <c r="K906" s="58">
        <v>122</v>
      </c>
      <c r="L906" s="119" t="s">
        <v>11479</v>
      </c>
      <c r="M906" s="38" t="s">
        <v>15050</v>
      </c>
    </row>
    <row r="907" spans="1:13" ht="25.5" outlineLevel="1" x14ac:dyDescent="0.25">
      <c r="A907" s="47" t="s">
        <v>11948</v>
      </c>
      <c r="B907" s="150">
        <f t="shared" si="42"/>
        <v>876</v>
      </c>
      <c r="C907" s="36" t="s">
        <v>135</v>
      </c>
      <c r="D907" s="35" t="s">
        <v>11948</v>
      </c>
      <c r="E907" s="36" t="s">
        <v>11810</v>
      </c>
      <c r="F907" s="35" t="s">
        <v>15877</v>
      </c>
      <c r="G907" s="117">
        <v>4</v>
      </c>
      <c r="H907" s="117">
        <v>1020</v>
      </c>
      <c r="I907" s="117">
        <f t="shared" si="40"/>
        <v>264.9425</v>
      </c>
      <c r="J907" s="118">
        <v>1059.77</v>
      </c>
      <c r="K907" s="58">
        <v>123</v>
      </c>
      <c r="L907" s="119" t="s">
        <v>11479</v>
      </c>
      <c r="M907" s="38" t="s">
        <v>15050</v>
      </c>
    </row>
    <row r="908" spans="1:13" outlineLevel="1" x14ac:dyDescent="0.25">
      <c r="A908" s="47" t="s">
        <v>136</v>
      </c>
      <c r="B908" s="150">
        <f t="shared" si="42"/>
        <v>877</v>
      </c>
      <c r="C908" s="40" t="s">
        <v>12556</v>
      </c>
      <c r="D908" s="35" t="s">
        <v>136</v>
      </c>
      <c r="E908" s="36" t="s">
        <v>11810</v>
      </c>
      <c r="F908" s="35" t="s">
        <v>15877</v>
      </c>
      <c r="G908" s="117">
        <v>2</v>
      </c>
      <c r="H908" s="117">
        <v>441</v>
      </c>
      <c r="I908" s="117">
        <f t="shared" si="40"/>
        <v>229.095</v>
      </c>
      <c r="J908" s="118">
        <v>458.19</v>
      </c>
      <c r="K908" s="58">
        <v>123</v>
      </c>
      <c r="L908" s="119" t="s">
        <v>11479</v>
      </c>
      <c r="M908" s="38" t="s">
        <v>15050</v>
      </c>
    </row>
    <row r="909" spans="1:13" outlineLevel="1" x14ac:dyDescent="0.25">
      <c r="A909" s="47" t="s">
        <v>46</v>
      </c>
      <c r="B909" s="150">
        <f t="shared" si="42"/>
        <v>878</v>
      </c>
      <c r="C909" s="40" t="s">
        <v>12557</v>
      </c>
      <c r="D909" s="35" t="s">
        <v>46</v>
      </c>
      <c r="E909" s="36" t="s">
        <v>11810</v>
      </c>
      <c r="F909" s="35" t="s">
        <v>15877</v>
      </c>
      <c r="G909" s="117">
        <v>2</v>
      </c>
      <c r="H909" s="117">
        <v>7235.17</v>
      </c>
      <c r="I909" s="117">
        <f t="shared" si="40"/>
        <v>3758.625</v>
      </c>
      <c r="J909" s="118">
        <v>7517.25</v>
      </c>
      <c r="K909" s="58">
        <v>123</v>
      </c>
      <c r="L909" s="119" t="s">
        <v>11479</v>
      </c>
      <c r="M909" s="38" t="s">
        <v>15050</v>
      </c>
    </row>
    <row r="910" spans="1:13" outlineLevel="1" x14ac:dyDescent="0.25">
      <c r="A910" s="47" t="s">
        <v>142</v>
      </c>
      <c r="B910" s="150">
        <f t="shared" si="42"/>
        <v>879</v>
      </c>
      <c r="C910" s="36" t="s">
        <v>141</v>
      </c>
      <c r="D910" s="35" t="s">
        <v>142</v>
      </c>
      <c r="E910" s="36" t="s">
        <v>11810</v>
      </c>
      <c r="F910" s="35" t="s">
        <v>15877</v>
      </c>
      <c r="G910" s="117">
        <v>2</v>
      </c>
      <c r="H910" s="117">
        <v>120</v>
      </c>
      <c r="I910" s="117">
        <f t="shared" si="40"/>
        <v>62.34</v>
      </c>
      <c r="J910" s="118">
        <v>124.68</v>
      </c>
      <c r="K910" s="58">
        <v>123</v>
      </c>
      <c r="L910" s="119" t="s">
        <v>11479</v>
      </c>
      <c r="M910" s="38" t="s">
        <v>15050</v>
      </c>
    </row>
    <row r="911" spans="1:13" ht="25.5" outlineLevel="1" x14ac:dyDescent="0.25">
      <c r="A911" s="47" t="s">
        <v>11949</v>
      </c>
      <c r="B911" s="150">
        <f t="shared" si="42"/>
        <v>880</v>
      </c>
      <c r="C911" s="36" t="s">
        <v>143</v>
      </c>
      <c r="D911" s="35" t="s">
        <v>11949</v>
      </c>
      <c r="E911" s="36" t="s">
        <v>11810</v>
      </c>
      <c r="F911" s="35" t="s">
        <v>15877</v>
      </c>
      <c r="G911" s="117">
        <v>1</v>
      </c>
      <c r="H911" s="117">
        <v>76.25</v>
      </c>
      <c r="I911" s="117">
        <f t="shared" si="40"/>
        <v>79.22</v>
      </c>
      <c r="J911" s="118">
        <v>79.22</v>
      </c>
      <c r="K911" s="58">
        <v>123</v>
      </c>
      <c r="L911" s="119" t="s">
        <v>11479</v>
      </c>
      <c r="M911" s="38" t="s">
        <v>15050</v>
      </c>
    </row>
    <row r="912" spans="1:13" ht="25.5" outlineLevel="1" x14ac:dyDescent="0.25">
      <c r="A912" s="47" t="s">
        <v>11950</v>
      </c>
      <c r="B912" s="150">
        <f t="shared" si="42"/>
        <v>881</v>
      </c>
      <c r="C912" s="40" t="s">
        <v>12558</v>
      </c>
      <c r="D912" s="35" t="s">
        <v>11950</v>
      </c>
      <c r="E912" s="36" t="s">
        <v>11810</v>
      </c>
      <c r="F912" s="35" t="s">
        <v>15877</v>
      </c>
      <c r="G912" s="117">
        <v>1</v>
      </c>
      <c r="H912" s="117">
        <v>180</v>
      </c>
      <c r="I912" s="117">
        <f t="shared" si="40"/>
        <v>187.02</v>
      </c>
      <c r="J912" s="118">
        <v>187.02</v>
      </c>
      <c r="K912" s="58">
        <v>123</v>
      </c>
      <c r="L912" s="119" t="s">
        <v>11479</v>
      </c>
      <c r="M912" s="38" t="s">
        <v>15050</v>
      </c>
    </row>
    <row r="913" spans="1:13" ht="25.5" outlineLevel="1" x14ac:dyDescent="0.25">
      <c r="A913" s="47" t="s">
        <v>11951</v>
      </c>
      <c r="B913" s="150">
        <f t="shared" si="42"/>
        <v>882</v>
      </c>
      <c r="C913" s="40" t="s">
        <v>12559</v>
      </c>
      <c r="D913" s="35" t="s">
        <v>11951</v>
      </c>
      <c r="E913" s="36" t="s">
        <v>11810</v>
      </c>
      <c r="F913" s="35" t="s">
        <v>15877</v>
      </c>
      <c r="G913" s="117">
        <v>1</v>
      </c>
      <c r="H913" s="117">
        <v>680</v>
      </c>
      <c r="I913" s="117">
        <f t="shared" si="40"/>
        <v>706.51</v>
      </c>
      <c r="J913" s="118">
        <v>706.51</v>
      </c>
      <c r="K913" s="58">
        <v>123</v>
      </c>
      <c r="L913" s="119" t="s">
        <v>11479</v>
      </c>
      <c r="M913" s="38" t="s">
        <v>15050</v>
      </c>
    </row>
    <row r="914" spans="1:13" ht="25.5" outlineLevel="1" x14ac:dyDescent="0.25">
      <c r="A914" s="47" t="s">
        <v>9117</v>
      </c>
      <c r="B914" s="150">
        <f t="shared" si="42"/>
        <v>883</v>
      </c>
      <c r="C914" s="40" t="s">
        <v>12560</v>
      </c>
      <c r="D914" s="35" t="s">
        <v>9117</v>
      </c>
      <c r="E914" s="36" t="s">
        <v>11491</v>
      </c>
      <c r="F914" s="35" t="s">
        <v>15877</v>
      </c>
      <c r="G914" s="117">
        <v>13</v>
      </c>
      <c r="H914" s="117">
        <v>301.52</v>
      </c>
      <c r="I914" s="117">
        <f t="shared" si="40"/>
        <v>24.098461538461535</v>
      </c>
      <c r="J914" s="118">
        <v>313.27999999999997</v>
      </c>
      <c r="K914" s="58">
        <v>124</v>
      </c>
      <c r="L914" s="119" t="s">
        <v>11479</v>
      </c>
      <c r="M914" s="38" t="s">
        <v>15050</v>
      </c>
    </row>
    <row r="915" spans="1:13" ht="25.5" outlineLevel="1" x14ac:dyDescent="0.25">
      <c r="A915" s="47" t="s">
        <v>9118</v>
      </c>
      <c r="B915" s="150">
        <f t="shared" si="42"/>
        <v>884</v>
      </c>
      <c r="C915" s="40" t="s">
        <v>12561</v>
      </c>
      <c r="D915" s="35" t="s">
        <v>9118</v>
      </c>
      <c r="E915" s="36" t="s">
        <v>11491</v>
      </c>
      <c r="F915" s="35" t="s">
        <v>15877</v>
      </c>
      <c r="G915" s="117">
        <v>80</v>
      </c>
      <c r="H915" s="117">
        <v>3865.68</v>
      </c>
      <c r="I915" s="117">
        <f t="shared" si="40"/>
        <v>50.204875000000001</v>
      </c>
      <c r="J915" s="118">
        <v>4016.39</v>
      </c>
      <c r="K915" s="58">
        <v>124</v>
      </c>
      <c r="L915" s="119" t="s">
        <v>11479</v>
      </c>
      <c r="M915" s="38" t="s">
        <v>15050</v>
      </c>
    </row>
    <row r="916" spans="1:13" outlineLevel="1" x14ac:dyDescent="0.25">
      <c r="A916" s="47" t="s">
        <v>145</v>
      </c>
      <c r="B916" s="150">
        <f t="shared" si="42"/>
        <v>885</v>
      </c>
      <c r="C916" s="36" t="s">
        <v>144</v>
      </c>
      <c r="D916" s="35" t="s">
        <v>145</v>
      </c>
      <c r="E916" s="36" t="s">
        <v>11810</v>
      </c>
      <c r="F916" s="35" t="s">
        <v>15877</v>
      </c>
      <c r="G916" s="117">
        <v>4</v>
      </c>
      <c r="H916" s="117">
        <v>677.97</v>
      </c>
      <c r="I916" s="117">
        <f t="shared" si="40"/>
        <v>176.1</v>
      </c>
      <c r="J916" s="118">
        <v>704.4</v>
      </c>
      <c r="K916" s="58">
        <v>124</v>
      </c>
      <c r="L916" s="119" t="s">
        <v>11479</v>
      </c>
      <c r="M916" s="38" t="s">
        <v>15050</v>
      </c>
    </row>
    <row r="917" spans="1:13" outlineLevel="1" x14ac:dyDescent="0.25">
      <c r="A917" s="47" t="s">
        <v>147</v>
      </c>
      <c r="B917" s="150">
        <f t="shared" si="42"/>
        <v>886</v>
      </c>
      <c r="C917" s="36" t="s">
        <v>146</v>
      </c>
      <c r="D917" s="35" t="s">
        <v>147</v>
      </c>
      <c r="E917" s="36" t="s">
        <v>11810</v>
      </c>
      <c r="F917" s="35" t="s">
        <v>15877</v>
      </c>
      <c r="G917" s="117">
        <v>1</v>
      </c>
      <c r="H917" s="117">
        <v>3658.69</v>
      </c>
      <c r="I917" s="117">
        <f t="shared" si="40"/>
        <v>3801.33</v>
      </c>
      <c r="J917" s="118">
        <v>3801.33</v>
      </c>
      <c r="K917" s="58">
        <v>124</v>
      </c>
      <c r="L917" s="119" t="s">
        <v>11479</v>
      </c>
      <c r="M917" s="38" t="s">
        <v>15050</v>
      </c>
    </row>
    <row r="918" spans="1:13" outlineLevel="1" x14ac:dyDescent="0.25">
      <c r="A918" s="47" t="s">
        <v>149</v>
      </c>
      <c r="B918" s="150">
        <f t="shared" si="42"/>
        <v>887</v>
      </c>
      <c r="C918" s="36" t="s">
        <v>148</v>
      </c>
      <c r="D918" s="35" t="s">
        <v>149</v>
      </c>
      <c r="E918" s="36" t="s">
        <v>11810</v>
      </c>
      <c r="F918" s="35" t="s">
        <v>15877</v>
      </c>
      <c r="G918" s="117">
        <v>4</v>
      </c>
      <c r="H918" s="117">
        <v>24124.81</v>
      </c>
      <c r="I918" s="117">
        <f t="shared" si="40"/>
        <v>6266.3424999999997</v>
      </c>
      <c r="J918" s="118">
        <v>25065.37</v>
      </c>
      <c r="K918" s="58">
        <v>124</v>
      </c>
      <c r="L918" s="119" t="s">
        <v>11479</v>
      </c>
      <c r="M918" s="38" t="s">
        <v>15050</v>
      </c>
    </row>
    <row r="919" spans="1:13" outlineLevel="1" x14ac:dyDescent="0.25">
      <c r="A919" s="47" t="s">
        <v>150</v>
      </c>
      <c r="B919" s="150">
        <f t="shared" si="42"/>
        <v>888</v>
      </c>
      <c r="C919" s="36" t="s">
        <v>7149</v>
      </c>
      <c r="D919" s="35" t="s">
        <v>150</v>
      </c>
      <c r="E919" s="36" t="s">
        <v>11810</v>
      </c>
      <c r="F919" s="35" t="s">
        <v>15877</v>
      </c>
      <c r="G919" s="117">
        <v>2</v>
      </c>
      <c r="H919" s="117">
        <v>1670</v>
      </c>
      <c r="I919" s="117">
        <f t="shared" si="40"/>
        <v>867.55499999999995</v>
      </c>
      <c r="J919" s="118">
        <v>1735.11</v>
      </c>
      <c r="K919" s="58">
        <v>124</v>
      </c>
      <c r="L919" s="119" t="s">
        <v>11479</v>
      </c>
      <c r="M919" s="38" t="s">
        <v>15050</v>
      </c>
    </row>
    <row r="920" spans="1:13" outlineLevel="1" x14ac:dyDescent="0.25">
      <c r="A920" s="47" t="s">
        <v>9147</v>
      </c>
      <c r="B920" s="150">
        <f t="shared" si="42"/>
        <v>889</v>
      </c>
      <c r="C920" s="40" t="s">
        <v>12562</v>
      </c>
      <c r="D920" s="35" t="s">
        <v>9147</v>
      </c>
      <c r="E920" s="36" t="s">
        <v>11491</v>
      </c>
      <c r="F920" s="35" t="s">
        <v>15877</v>
      </c>
      <c r="G920" s="117">
        <v>2</v>
      </c>
      <c r="H920" s="117">
        <v>21.8</v>
      </c>
      <c r="I920" s="117">
        <f t="shared" si="40"/>
        <v>11.324999999999999</v>
      </c>
      <c r="J920" s="118">
        <v>22.65</v>
      </c>
      <c r="K920" s="58">
        <v>124</v>
      </c>
      <c r="L920" s="119" t="s">
        <v>11479</v>
      </c>
      <c r="M920" s="38" t="s">
        <v>15050</v>
      </c>
    </row>
    <row r="921" spans="1:13" outlineLevel="1" x14ac:dyDescent="0.25">
      <c r="A921" s="47" t="s">
        <v>9151</v>
      </c>
      <c r="B921" s="150">
        <f t="shared" si="42"/>
        <v>890</v>
      </c>
      <c r="C921" s="36" t="s">
        <v>9150</v>
      </c>
      <c r="D921" s="35" t="s">
        <v>9151</v>
      </c>
      <c r="E921" s="36" t="s">
        <v>11491</v>
      </c>
      <c r="F921" s="35" t="s">
        <v>15877</v>
      </c>
      <c r="G921" s="117">
        <v>2</v>
      </c>
      <c r="H921" s="117">
        <v>20</v>
      </c>
      <c r="I921" s="117">
        <f t="shared" si="40"/>
        <v>10.39</v>
      </c>
      <c r="J921" s="118">
        <v>20.78</v>
      </c>
      <c r="K921" s="58">
        <v>124</v>
      </c>
      <c r="L921" s="119" t="s">
        <v>11479</v>
      </c>
      <c r="M921" s="38" t="s">
        <v>15050</v>
      </c>
    </row>
    <row r="922" spans="1:13" ht="25.5" outlineLevel="1" x14ac:dyDescent="0.25">
      <c r="A922" s="47" t="s">
        <v>11952</v>
      </c>
      <c r="B922" s="150">
        <f t="shared" si="42"/>
        <v>891</v>
      </c>
      <c r="C922" s="40" t="s">
        <v>12563</v>
      </c>
      <c r="D922" s="35" t="s">
        <v>11952</v>
      </c>
      <c r="E922" s="36" t="s">
        <v>11810</v>
      </c>
      <c r="F922" s="35" t="s">
        <v>15877</v>
      </c>
      <c r="G922" s="117">
        <v>1</v>
      </c>
      <c r="H922" s="117">
        <v>450</v>
      </c>
      <c r="I922" s="117">
        <f t="shared" si="40"/>
        <v>467.54</v>
      </c>
      <c r="J922" s="118">
        <v>467.54</v>
      </c>
      <c r="K922" s="58">
        <v>124</v>
      </c>
      <c r="L922" s="119" t="s">
        <v>11479</v>
      </c>
      <c r="M922" s="38" t="s">
        <v>15050</v>
      </c>
    </row>
    <row r="923" spans="1:13" outlineLevel="1" x14ac:dyDescent="0.25">
      <c r="A923" s="47" t="s">
        <v>153</v>
      </c>
      <c r="B923" s="150">
        <f t="shared" si="42"/>
        <v>892</v>
      </c>
      <c r="C923" s="36" t="s">
        <v>7150</v>
      </c>
      <c r="D923" s="35" t="s">
        <v>153</v>
      </c>
      <c r="E923" s="36" t="s">
        <v>11810</v>
      </c>
      <c r="F923" s="35" t="s">
        <v>15877</v>
      </c>
      <c r="G923" s="117">
        <v>1</v>
      </c>
      <c r="H923" s="117">
        <v>450</v>
      </c>
      <c r="I923" s="117">
        <f t="shared" si="40"/>
        <v>467.54</v>
      </c>
      <c r="J923" s="118">
        <v>467.54</v>
      </c>
      <c r="K923" s="58">
        <v>124</v>
      </c>
      <c r="L923" s="119" t="s">
        <v>11479</v>
      </c>
      <c r="M923" s="38" t="s">
        <v>15050</v>
      </c>
    </row>
    <row r="924" spans="1:13" outlineLevel="1" x14ac:dyDescent="0.25">
      <c r="A924" s="47" t="s">
        <v>11953</v>
      </c>
      <c r="B924" s="150">
        <f t="shared" si="42"/>
        <v>893</v>
      </c>
      <c r="C924" s="40" t="s">
        <v>12564</v>
      </c>
      <c r="D924" s="35" t="s">
        <v>11953</v>
      </c>
      <c r="E924" s="36" t="s">
        <v>11810</v>
      </c>
      <c r="F924" s="35" t="s">
        <v>15877</v>
      </c>
      <c r="G924" s="117">
        <v>1</v>
      </c>
      <c r="H924" s="117">
        <v>290</v>
      </c>
      <c r="I924" s="117">
        <f t="shared" ref="I924:I987" si="43">J924/G924</f>
        <v>301.31</v>
      </c>
      <c r="J924" s="118">
        <v>301.31</v>
      </c>
      <c r="K924" s="58">
        <v>124</v>
      </c>
      <c r="L924" s="119" t="s">
        <v>11479</v>
      </c>
      <c r="M924" s="38" t="s">
        <v>15050</v>
      </c>
    </row>
    <row r="925" spans="1:13" outlineLevel="1" x14ac:dyDescent="0.25">
      <c r="A925" s="47" t="s">
        <v>155</v>
      </c>
      <c r="B925" s="150">
        <f t="shared" si="42"/>
        <v>894</v>
      </c>
      <c r="C925" s="36" t="s">
        <v>154</v>
      </c>
      <c r="D925" s="35" t="s">
        <v>155</v>
      </c>
      <c r="E925" s="36" t="s">
        <v>11810</v>
      </c>
      <c r="F925" s="35" t="s">
        <v>15877</v>
      </c>
      <c r="G925" s="117">
        <v>1</v>
      </c>
      <c r="H925" s="117">
        <v>1086.75</v>
      </c>
      <c r="I925" s="117">
        <f t="shared" si="43"/>
        <v>1129.1199999999999</v>
      </c>
      <c r="J925" s="118">
        <v>1129.1199999999999</v>
      </c>
      <c r="K925" s="58">
        <v>124</v>
      </c>
      <c r="L925" s="119" t="s">
        <v>11479</v>
      </c>
      <c r="M925" s="38" t="s">
        <v>15050</v>
      </c>
    </row>
    <row r="926" spans="1:13" outlineLevel="1" x14ac:dyDescent="0.25">
      <c r="A926" s="47" t="s">
        <v>157</v>
      </c>
      <c r="B926" s="150">
        <f t="shared" si="42"/>
        <v>895</v>
      </c>
      <c r="C926" s="36" t="s">
        <v>156</v>
      </c>
      <c r="D926" s="35" t="s">
        <v>157</v>
      </c>
      <c r="E926" s="36" t="s">
        <v>11810</v>
      </c>
      <c r="F926" s="35" t="s">
        <v>15877</v>
      </c>
      <c r="G926" s="117">
        <v>1</v>
      </c>
      <c r="H926" s="117">
        <v>4617.01</v>
      </c>
      <c r="I926" s="117">
        <f t="shared" si="43"/>
        <v>4797.0200000000004</v>
      </c>
      <c r="J926" s="118">
        <v>4797.0200000000004</v>
      </c>
      <c r="K926" s="58">
        <v>124</v>
      </c>
      <c r="L926" s="119" t="s">
        <v>11479</v>
      </c>
      <c r="M926" s="38" t="s">
        <v>15050</v>
      </c>
    </row>
    <row r="927" spans="1:13" outlineLevel="1" x14ac:dyDescent="0.25">
      <c r="A927" s="47" t="s">
        <v>159</v>
      </c>
      <c r="B927" s="150">
        <f t="shared" si="42"/>
        <v>896</v>
      </c>
      <c r="C927" s="36" t="s">
        <v>158</v>
      </c>
      <c r="D927" s="35" t="s">
        <v>159</v>
      </c>
      <c r="E927" s="36" t="s">
        <v>11810</v>
      </c>
      <c r="F927" s="35" t="s">
        <v>15877</v>
      </c>
      <c r="G927" s="117">
        <v>2</v>
      </c>
      <c r="H927" s="117">
        <v>500</v>
      </c>
      <c r="I927" s="117">
        <f t="shared" si="43"/>
        <v>259.745</v>
      </c>
      <c r="J927" s="118">
        <v>519.49</v>
      </c>
      <c r="K927" s="58">
        <v>124</v>
      </c>
      <c r="L927" s="119" t="s">
        <v>11479</v>
      </c>
      <c r="M927" s="38" t="s">
        <v>15050</v>
      </c>
    </row>
    <row r="928" spans="1:13" outlineLevel="1" x14ac:dyDescent="0.25">
      <c r="A928" s="47" t="s">
        <v>9155</v>
      </c>
      <c r="B928" s="150">
        <f t="shared" si="42"/>
        <v>897</v>
      </c>
      <c r="C928" s="36" t="s">
        <v>9154</v>
      </c>
      <c r="D928" s="35" t="s">
        <v>9155</v>
      </c>
      <c r="E928" s="36" t="s">
        <v>11491</v>
      </c>
      <c r="F928" s="35" t="s">
        <v>15877</v>
      </c>
      <c r="G928" s="117">
        <v>10</v>
      </c>
      <c r="H928" s="117">
        <v>1155.48</v>
      </c>
      <c r="I928" s="117">
        <f t="shared" si="43"/>
        <v>120.053</v>
      </c>
      <c r="J928" s="118">
        <v>1200.53</v>
      </c>
      <c r="K928" s="58">
        <v>124</v>
      </c>
      <c r="L928" s="119" t="s">
        <v>11479</v>
      </c>
      <c r="M928" s="38" t="s">
        <v>15050</v>
      </c>
    </row>
    <row r="929" spans="1:13" ht="25.5" outlineLevel="1" x14ac:dyDescent="0.25">
      <c r="A929" s="47" t="s">
        <v>1478</v>
      </c>
      <c r="B929" s="150">
        <f t="shared" si="42"/>
        <v>898</v>
      </c>
      <c r="C929" s="40" t="s">
        <v>12565</v>
      </c>
      <c r="D929" s="35" t="s">
        <v>1478</v>
      </c>
      <c r="E929" s="36" t="s">
        <v>11943</v>
      </c>
      <c r="F929" s="35" t="s">
        <v>15877</v>
      </c>
      <c r="G929" s="117">
        <v>15</v>
      </c>
      <c r="H929" s="117">
        <v>1956.65</v>
      </c>
      <c r="I929" s="117">
        <f t="shared" si="43"/>
        <v>7.1333333333333337</v>
      </c>
      <c r="J929" s="118">
        <v>107</v>
      </c>
      <c r="K929" s="58">
        <v>124</v>
      </c>
      <c r="L929" s="119" t="s">
        <v>11783</v>
      </c>
      <c r="M929" s="38" t="s">
        <v>15050</v>
      </c>
    </row>
    <row r="930" spans="1:13" outlineLevel="1" x14ac:dyDescent="0.25">
      <c r="A930" s="47" t="s">
        <v>9157</v>
      </c>
      <c r="B930" s="150">
        <f t="shared" si="42"/>
        <v>899</v>
      </c>
      <c r="C930" s="36" t="s">
        <v>9156</v>
      </c>
      <c r="D930" s="35" t="s">
        <v>9157</v>
      </c>
      <c r="E930" s="36" t="s">
        <v>11491</v>
      </c>
      <c r="F930" s="35" t="s">
        <v>15877</v>
      </c>
      <c r="G930" s="117">
        <v>3</v>
      </c>
      <c r="H930" s="117">
        <v>1144.07</v>
      </c>
      <c r="I930" s="117">
        <f t="shared" si="43"/>
        <v>396.22333333333336</v>
      </c>
      <c r="J930" s="118">
        <v>1188.67</v>
      </c>
      <c r="K930" s="58">
        <v>124</v>
      </c>
      <c r="L930" s="119" t="s">
        <v>11479</v>
      </c>
      <c r="M930" s="38" t="s">
        <v>15050</v>
      </c>
    </row>
    <row r="931" spans="1:13" ht="25.5" outlineLevel="1" x14ac:dyDescent="0.25">
      <c r="A931" s="47" t="s">
        <v>1480</v>
      </c>
      <c r="B931" s="150">
        <f t="shared" si="42"/>
        <v>900</v>
      </c>
      <c r="C931" s="36" t="s">
        <v>1479</v>
      </c>
      <c r="D931" s="35" t="s">
        <v>1480</v>
      </c>
      <c r="E931" s="36" t="s">
        <v>11943</v>
      </c>
      <c r="F931" s="35" t="s">
        <v>15877</v>
      </c>
      <c r="G931" s="117">
        <v>32</v>
      </c>
      <c r="H931" s="117">
        <v>246.73</v>
      </c>
      <c r="I931" s="117">
        <f t="shared" si="43"/>
        <v>0.42156250000000001</v>
      </c>
      <c r="J931" s="118">
        <v>13.49</v>
      </c>
      <c r="K931" s="58">
        <v>124</v>
      </c>
      <c r="L931" s="119" t="s">
        <v>11783</v>
      </c>
      <c r="M931" s="38" t="s">
        <v>15050</v>
      </c>
    </row>
    <row r="932" spans="1:13" ht="25.5" outlineLevel="1" x14ac:dyDescent="0.25">
      <c r="A932" s="47" t="s">
        <v>1482</v>
      </c>
      <c r="B932" s="150">
        <f t="shared" si="42"/>
        <v>901</v>
      </c>
      <c r="C932" s="36" t="s">
        <v>1481</v>
      </c>
      <c r="D932" s="35" t="s">
        <v>1482</v>
      </c>
      <c r="E932" s="36" t="s">
        <v>11943</v>
      </c>
      <c r="F932" s="35" t="s">
        <v>15877</v>
      </c>
      <c r="G932" s="117">
        <v>128</v>
      </c>
      <c r="H932" s="117">
        <v>1280</v>
      </c>
      <c r="I932" s="117">
        <f t="shared" si="43"/>
        <v>0.54679687499999996</v>
      </c>
      <c r="J932" s="118">
        <v>69.989999999999995</v>
      </c>
      <c r="K932" s="58">
        <v>124</v>
      </c>
      <c r="L932" s="119" t="s">
        <v>11783</v>
      </c>
      <c r="M932" s="38" t="s">
        <v>15050</v>
      </c>
    </row>
    <row r="933" spans="1:13" ht="25.5" outlineLevel="1" x14ac:dyDescent="0.25">
      <c r="A933" s="47" t="s">
        <v>1483</v>
      </c>
      <c r="B933" s="150">
        <f t="shared" si="42"/>
        <v>902</v>
      </c>
      <c r="C933" s="36" t="s">
        <v>8726</v>
      </c>
      <c r="D933" s="35" t="s">
        <v>1483</v>
      </c>
      <c r="E933" s="36" t="s">
        <v>11943</v>
      </c>
      <c r="F933" s="35" t="s">
        <v>15877</v>
      </c>
      <c r="G933" s="117">
        <v>20</v>
      </c>
      <c r="H933" s="117">
        <v>200</v>
      </c>
      <c r="I933" s="117">
        <f t="shared" si="43"/>
        <v>0.54699999999999993</v>
      </c>
      <c r="J933" s="118">
        <v>10.94</v>
      </c>
      <c r="K933" s="58">
        <v>124</v>
      </c>
      <c r="L933" s="119" t="s">
        <v>11783</v>
      </c>
      <c r="M933" s="38" t="s">
        <v>15050</v>
      </c>
    </row>
    <row r="934" spans="1:13" ht="25.5" outlineLevel="1" x14ac:dyDescent="0.25">
      <c r="A934" s="47" t="s">
        <v>178</v>
      </c>
      <c r="B934" s="150">
        <f t="shared" si="42"/>
        <v>903</v>
      </c>
      <c r="C934" s="40" t="s">
        <v>12566</v>
      </c>
      <c r="D934" s="35" t="s">
        <v>178</v>
      </c>
      <c r="E934" s="36" t="s">
        <v>11810</v>
      </c>
      <c r="F934" s="35" t="s">
        <v>15877</v>
      </c>
      <c r="G934" s="117">
        <v>3</v>
      </c>
      <c r="H934" s="117">
        <v>17085.810000000001</v>
      </c>
      <c r="I934" s="117">
        <f t="shared" si="43"/>
        <v>5917.3133333333326</v>
      </c>
      <c r="J934" s="118">
        <v>17751.939999999999</v>
      </c>
      <c r="K934" s="58">
        <v>124</v>
      </c>
      <c r="L934" s="119" t="s">
        <v>11479</v>
      </c>
      <c r="M934" s="38" t="s">
        <v>15050</v>
      </c>
    </row>
    <row r="935" spans="1:13" ht="25.5" outlineLevel="1" x14ac:dyDescent="0.25">
      <c r="A935" s="47" t="s">
        <v>11954</v>
      </c>
      <c r="B935" s="150">
        <f t="shared" si="42"/>
        <v>904</v>
      </c>
      <c r="C935" s="40" t="s">
        <v>12567</v>
      </c>
      <c r="D935" s="35" t="s">
        <v>11954</v>
      </c>
      <c r="E935" s="36" t="s">
        <v>11810</v>
      </c>
      <c r="F935" s="35" t="s">
        <v>15877</v>
      </c>
      <c r="G935" s="117">
        <v>3</v>
      </c>
      <c r="H935" s="117">
        <v>1070</v>
      </c>
      <c r="I935" s="117">
        <f t="shared" si="43"/>
        <v>370.57333333333332</v>
      </c>
      <c r="J935" s="118">
        <v>1111.72</v>
      </c>
      <c r="K935" s="58">
        <v>124</v>
      </c>
      <c r="L935" s="119" t="s">
        <v>11479</v>
      </c>
      <c r="M935" s="38" t="s">
        <v>15050</v>
      </c>
    </row>
    <row r="936" spans="1:13" ht="25.5" outlineLevel="1" x14ac:dyDescent="0.25">
      <c r="A936" s="47" t="s">
        <v>1484</v>
      </c>
      <c r="B936" s="150">
        <f t="shared" si="42"/>
        <v>905</v>
      </c>
      <c r="C936" s="40" t="s">
        <v>12568</v>
      </c>
      <c r="D936" s="35" t="s">
        <v>1484</v>
      </c>
      <c r="E936" s="36" t="s">
        <v>11943</v>
      </c>
      <c r="F936" s="35" t="s">
        <v>15877</v>
      </c>
      <c r="G936" s="117">
        <v>1</v>
      </c>
      <c r="H936" s="117">
        <v>22.5</v>
      </c>
      <c r="I936" s="117">
        <f t="shared" si="43"/>
        <v>1.23</v>
      </c>
      <c r="J936" s="118">
        <v>1.23</v>
      </c>
      <c r="K936" s="58">
        <v>124</v>
      </c>
      <c r="L936" s="119" t="s">
        <v>11783</v>
      </c>
      <c r="M936" s="38" t="s">
        <v>15050</v>
      </c>
    </row>
    <row r="937" spans="1:13" ht="25.5" outlineLevel="1" x14ac:dyDescent="0.25">
      <c r="A937" s="47" t="s">
        <v>1485</v>
      </c>
      <c r="B937" s="150">
        <f t="shared" si="42"/>
        <v>906</v>
      </c>
      <c r="C937" s="40" t="s">
        <v>12569</v>
      </c>
      <c r="D937" s="35" t="s">
        <v>1485</v>
      </c>
      <c r="E937" s="36" t="s">
        <v>11943</v>
      </c>
      <c r="F937" s="35" t="s">
        <v>15877</v>
      </c>
      <c r="G937" s="117">
        <v>2</v>
      </c>
      <c r="H937" s="117">
        <v>280</v>
      </c>
      <c r="I937" s="117">
        <f t="shared" si="43"/>
        <v>7.6550000000000002</v>
      </c>
      <c r="J937" s="118">
        <v>15.31</v>
      </c>
      <c r="K937" s="58">
        <v>124</v>
      </c>
      <c r="L937" s="119" t="s">
        <v>11783</v>
      </c>
      <c r="M937" s="38" t="s">
        <v>15050</v>
      </c>
    </row>
    <row r="938" spans="1:13" ht="25.5" outlineLevel="1" x14ac:dyDescent="0.25">
      <c r="A938" s="47" t="s">
        <v>179</v>
      </c>
      <c r="B938" s="150">
        <f t="shared" si="42"/>
        <v>907</v>
      </c>
      <c r="C938" s="40" t="s">
        <v>12570</v>
      </c>
      <c r="D938" s="35" t="s">
        <v>179</v>
      </c>
      <c r="E938" s="36" t="s">
        <v>11810</v>
      </c>
      <c r="F938" s="35" t="s">
        <v>15877</v>
      </c>
      <c r="G938" s="117">
        <v>7</v>
      </c>
      <c r="H938" s="117">
        <v>593.22</v>
      </c>
      <c r="I938" s="117">
        <f t="shared" si="43"/>
        <v>88.05</v>
      </c>
      <c r="J938" s="118">
        <v>616.35</v>
      </c>
      <c r="K938" s="58">
        <v>124</v>
      </c>
      <c r="L938" s="119" t="s">
        <v>11479</v>
      </c>
      <c r="M938" s="38" t="s">
        <v>15050</v>
      </c>
    </row>
    <row r="939" spans="1:13" ht="25.5" outlineLevel="1" x14ac:dyDescent="0.25">
      <c r="A939" s="47" t="s">
        <v>181</v>
      </c>
      <c r="B939" s="150">
        <f t="shared" si="42"/>
        <v>908</v>
      </c>
      <c r="C939" s="36" t="s">
        <v>180</v>
      </c>
      <c r="D939" s="35" t="s">
        <v>181</v>
      </c>
      <c r="E939" s="36" t="s">
        <v>11810</v>
      </c>
      <c r="F939" s="35" t="s">
        <v>15877</v>
      </c>
      <c r="G939" s="117">
        <v>2</v>
      </c>
      <c r="H939" s="117">
        <v>11176.94</v>
      </c>
      <c r="I939" s="117">
        <f t="shared" si="43"/>
        <v>5806.35</v>
      </c>
      <c r="J939" s="118">
        <v>11612.7</v>
      </c>
      <c r="K939" s="58">
        <v>124</v>
      </c>
      <c r="L939" s="119" t="s">
        <v>11479</v>
      </c>
      <c r="M939" s="38" t="s">
        <v>15050</v>
      </c>
    </row>
    <row r="940" spans="1:13" outlineLevel="1" x14ac:dyDescent="0.25">
      <c r="A940" s="47" t="s">
        <v>183</v>
      </c>
      <c r="B940" s="150">
        <f t="shared" si="42"/>
        <v>909</v>
      </c>
      <c r="C940" s="40" t="s">
        <v>12571</v>
      </c>
      <c r="D940" s="35" t="s">
        <v>183</v>
      </c>
      <c r="E940" s="36" t="s">
        <v>11810</v>
      </c>
      <c r="F940" s="35" t="s">
        <v>15877</v>
      </c>
      <c r="G940" s="117">
        <v>1</v>
      </c>
      <c r="H940" s="117">
        <v>4686.4399999999996</v>
      </c>
      <c r="I940" s="117">
        <f t="shared" si="43"/>
        <v>4869.1499999999996</v>
      </c>
      <c r="J940" s="118">
        <v>4869.1499999999996</v>
      </c>
      <c r="K940" s="58">
        <v>124</v>
      </c>
      <c r="L940" s="119" t="s">
        <v>11479</v>
      </c>
      <c r="M940" s="38" t="s">
        <v>15050</v>
      </c>
    </row>
    <row r="941" spans="1:13" ht="25.5" outlineLevel="1" x14ac:dyDescent="0.25">
      <c r="A941" s="47" t="s">
        <v>11955</v>
      </c>
      <c r="B941" s="150">
        <f t="shared" si="42"/>
        <v>910</v>
      </c>
      <c r="C941" s="40" t="s">
        <v>12572</v>
      </c>
      <c r="D941" s="35" t="s">
        <v>11955</v>
      </c>
      <c r="E941" s="36" t="s">
        <v>11810</v>
      </c>
      <c r="F941" s="35" t="s">
        <v>15877</v>
      </c>
      <c r="G941" s="117">
        <v>1</v>
      </c>
      <c r="H941" s="117">
        <v>800</v>
      </c>
      <c r="I941" s="117">
        <f t="shared" si="43"/>
        <v>831.19</v>
      </c>
      <c r="J941" s="118">
        <v>831.19</v>
      </c>
      <c r="K941" s="58">
        <v>124</v>
      </c>
      <c r="L941" s="119" t="s">
        <v>11479</v>
      </c>
      <c r="M941" s="38" t="s">
        <v>15050</v>
      </c>
    </row>
    <row r="942" spans="1:13" ht="25.5" outlineLevel="1" x14ac:dyDescent="0.25">
      <c r="A942" s="47" t="s">
        <v>9160</v>
      </c>
      <c r="B942" s="150">
        <f t="shared" si="42"/>
        <v>911</v>
      </c>
      <c r="C942" s="40" t="s">
        <v>12573</v>
      </c>
      <c r="D942" s="35" t="s">
        <v>9160</v>
      </c>
      <c r="E942" s="36" t="s">
        <v>11491</v>
      </c>
      <c r="F942" s="35" t="s">
        <v>15877</v>
      </c>
      <c r="G942" s="117">
        <v>1</v>
      </c>
      <c r="H942" s="117">
        <v>5610.99</v>
      </c>
      <c r="I942" s="117">
        <f t="shared" si="43"/>
        <v>5829.75</v>
      </c>
      <c r="J942" s="118">
        <v>5829.75</v>
      </c>
      <c r="K942" s="58">
        <v>124</v>
      </c>
      <c r="L942" s="119" t="s">
        <v>11479</v>
      </c>
      <c r="M942" s="38" t="s">
        <v>15050</v>
      </c>
    </row>
    <row r="943" spans="1:13" outlineLevel="1" x14ac:dyDescent="0.25">
      <c r="A943" s="47" t="s">
        <v>7785</v>
      </c>
      <c r="B943" s="150">
        <f t="shared" ref="B943:B1006" si="44">B942+1</f>
        <v>912</v>
      </c>
      <c r="C943" s="36" t="s">
        <v>7784</v>
      </c>
      <c r="D943" s="35" t="s">
        <v>7785</v>
      </c>
      <c r="E943" s="36" t="s">
        <v>11490</v>
      </c>
      <c r="F943" s="35" t="s">
        <v>15877</v>
      </c>
      <c r="G943" s="117">
        <v>8</v>
      </c>
      <c r="H943" s="117">
        <v>31600</v>
      </c>
      <c r="I943" s="117">
        <f t="shared" si="43"/>
        <v>4104</v>
      </c>
      <c r="J943" s="118">
        <v>32832</v>
      </c>
      <c r="K943" s="58">
        <v>125</v>
      </c>
      <c r="L943" s="119" t="s">
        <v>11479</v>
      </c>
      <c r="M943" s="38" t="s">
        <v>15050</v>
      </c>
    </row>
    <row r="944" spans="1:13" ht="25.5" outlineLevel="1" x14ac:dyDescent="0.25">
      <c r="A944" s="47" t="s">
        <v>186</v>
      </c>
      <c r="B944" s="150">
        <f t="shared" si="44"/>
        <v>913</v>
      </c>
      <c r="C944" s="36" t="s">
        <v>7151</v>
      </c>
      <c r="D944" s="35" t="s">
        <v>186</v>
      </c>
      <c r="E944" s="36" t="s">
        <v>11810</v>
      </c>
      <c r="F944" s="35" t="s">
        <v>15877</v>
      </c>
      <c r="G944" s="117">
        <v>2</v>
      </c>
      <c r="H944" s="117">
        <v>3203.9</v>
      </c>
      <c r="I944" s="117">
        <f t="shared" si="43"/>
        <v>1664.405</v>
      </c>
      <c r="J944" s="118">
        <v>3328.81</v>
      </c>
      <c r="K944" s="58">
        <v>125</v>
      </c>
      <c r="L944" s="119" t="s">
        <v>11479</v>
      </c>
      <c r="M944" s="38" t="s">
        <v>15050</v>
      </c>
    </row>
    <row r="945" spans="1:13" outlineLevel="1" x14ac:dyDescent="0.25">
      <c r="A945" s="47" t="s">
        <v>199</v>
      </c>
      <c r="B945" s="150">
        <f t="shared" si="44"/>
        <v>914</v>
      </c>
      <c r="C945" s="36" t="s">
        <v>198</v>
      </c>
      <c r="D945" s="35" t="s">
        <v>199</v>
      </c>
      <c r="E945" s="36" t="s">
        <v>11810</v>
      </c>
      <c r="F945" s="35" t="s">
        <v>15877</v>
      </c>
      <c r="G945" s="117">
        <v>1</v>
      </c>
      <c r="H945" s="117">
        <v>1165</v>
      </c>
      <c r="I945" s="117">
        <f t="shared" si="43"/>
        <v>1210.42</v>
      </c>
      <c r="J945" s="118">
        <v>1210.42</v>
      </c>
      <c r="K945" s="58">
        <v>125</v>
      </c>
      <c r="L945" s="119" t="s">
        <v>11479</v>
      </c>
      <c r="M945" s="38" t="s">
        <v>15050</v>
      </c>
    </row>
    <row r="946" spans="1:13" ht="25.5" outlineLevel="1" x14ac:dyDescent="0.25">
      <c r="A946" s="47" t="s">
        <v>11956</v>
      </c>
      <c r="B946" s="150">
        <f t="shared" si="44"/>
        <v>915</v>
      </c>
      <c r="C946" s="40" t="s">
        <v>12574</v>
      </c>
      <c r="D946" s="35" t="s">
        <v>11956</v>
      </c>
      <c r="E946" s="36" t="s">
        <v>11810</v>
      </c>
      <c r="F946" s="35" t="s">
        <v>15877</v>
      </c>
      <c r="G946" s="117">
        <v>3</v>
      </c>
      <c r="H946" s="117">
        <v>480</v>
      </c>
      <c r="I946" s="117">
        <f t="shared" si="43"/>
        <v>166.23666666666665</v>
      </c>
      <c r="J946" s="118">
        <v>498.71</v>
      </c>
      <c r="K946" s="58">
        <v>125</v>
      </c>
      <c r="L946" s="119" t="s">
        <v>11479</v>
      </c>
      <c r="M946" s="38" t="s">
        <v>15050</v>
      </c>
    </row>
    <row r="947" spans="1:13" ht="25.5" outlineLevel="1" x14ac:dyDescent="0.25">
      <c r="A947" s="47" t="s">
        <v>201</v>
      </c>
      <c r="B947" s="150">
        <f t="shared" si="44"/>
        <v>916</v>
      </c>
      <c r="C947" s="36" t="s">
        <v>200</v>
      </c>
      <c r="D947" s="35" t="s">
        <v>201</v>
      </c>
      <c r="E947" s="36" t="s">
        <v>11810</v>
      </c>
      <c r="F947" s="35" t="s">
        <v>15877</v>
      </c>
      <c r="G947" s="117">
        <v>4</v>
      </c>
      <c r="H947" s="117">
        <v>4474.58</v>
      </c>
      <c r="I947" s="117">
        <f t="shared" si="43"/>
        <v>1162.2574999999999</v>
      </c>
      <c r="J947" s="118">
        <v>4649.03</v>
      </c>
      <c r="K947" s="58">
        <v>125</v>
      </c>
      <c r="L947" s="119" t="s">
        <v>11479</v>
      </c>
      <c r="M947" s="38" t="s">
        <v>15050</v>
      </c>
    </row>
    <row r="948" spans="1:13" outlineLevel="1" x14ac:dyDescent="0.25">
      <c r="A948" s="47" t="s">
        <v>206</v>
      </c>
      <c r="B948" s="150">
        <f t="shared" si="44"/>
        <v>917</v>
      </c>
      <c r="C948" s="36" t="s">
        <v>205</v>
      </c>
      <c r="D948" s="35" t="s">
        <v>206</v>
      </c>
      <c r="E948" s="36" t="s">
        <v>11810</v>
      </c>
      <c r="F948" s="35" t="s">
        <v>15877</v>
      </c>
      <c r="G948" s="117">
        <v>10</v>
      </c>
      <c r="H948" s="117">
        <v>11152.14</v>
      </c>
      <c r="I948" s="117">
        <f t="shared" si="43"/>
        <v>1158.693</v>
      </c>
      <c r="J948" s="118">
        <v>11586.93</v>
      </c>
      <c r="K948" s="58">
        <v>125</v>
      </c>
      <c r="L948" s="119" t="s">
        <v>11479</v>
      </c>
      <c r="M948" s="38" t="s">
        <v>15050</v>
      </c>
    </row>
    <row r="949" spans="1:13" outlineLevel="1" x14ac:dyDescent="0.25">
      <c r="A949" s="47" t="s">
        <v>11957</v>
      </c>
      <c r="B949" s="150">
        <f t="shared" si="44"/>
        <v>918</v>
      </c>
      <c r="C949" s="36" t="s">
        <v>207</v>
      </c>
      <c r="D949" s="35" t="s">
        <v>11957</v>
      </c>
      <c r="E949" s="36" t="s">
        <v>11810</v>
      </c>
      <c r="F949" s="35" t="s">
        <v>15877</v>
      </c>
      <c r="G949" s="117">
        <v>2</v>
      </c>
      <c r="H949" s="117">
        <v>1470</v>
      </c>
      <c r="I949" s="117">
        <f t="shared" si="43"/>
        <v>763.65499999999997</v>
      </c>
      <c r="J949" s="118">
        <v>1527.31</v>
      </c>
      <c r="K949" s="58">
        <v>125</v>
      </c>
      <c r="L949" s="119" t="s">
        <v>11479</v>
      </c>
      <c r="M949" s="38" t="s">
        <v>15050</v>
      </c>
    </row>
    <row r="950" spans="1:13" outlineLevel="1" x14ac:dyDescent="0.25">
      <c r="A950" s="47" t="s">
        <v>209</v>
      </c>
      <c r="B950" s="150">
        <f t="shared" si="44"/>
        <v>919</v>
      </c>
      <c r="C950" s="36" t="s">
        <v>208</v>
      </c>
      <c r="D950" s="35" t="s">
        <v>209</v>
      </c>
      <c r="E950" s="36" t="s">
        <v>11810</v>
      </c>
      <c r="F950" s="35" t="s">
        <v>15877</v>
      </c>
      <c r="G950" s="117">
        <v>2</v>
      </c>
      <c r="H950" s="117">
        <v>396.38</v>
      </c>
      <c r="I950" s="117">
        <f t="shared" si="43"/>
        <v>205.91499999999999</v>
      </c>
      <c r="J950" s="118">
        <v>411.83</v>
      </c>
      <c r="K950" s="58">
        <v>125</v>
      </c>
      <c r="L950" s="119" t="s">
        <v>11479</v>
      </c>
      <c r="M950" s="38" t="s">
        <v>15050</v>
      </c>
    </row>
    <row r="951" spans="1:13" outlineLevel="1" x14ac:dyDescent="0.25">
      <c r="A951" s="47" t="s">
        <v>9165</v>
      </c>
      <c r="B951" s="150">
        <f t="shared" si="44"/>
        <v>920</v>
      </c>
      <c r="C951" s="36" t="s">
        <v>9164</v>
      </c>
      <c r="D951" s="35" t="s">
        <v>9165</v>
      </c>
      <c r="E951" s="36" t="s">
        <v>11491</v>
      </c>
      <c r="F951" s="35" t="s">
        <v>15877</v>
      </c>
      <c r="G951" s="117">
        <v>4</v>
      </c>
      <c r="H951" s="117">
        <v>80</v>
      </c>
      <c r="I951" s="117">
        <f t="shared" si="43"/>
        <v>20.78</v>
      </c>
      <c r="J951" s="118">
        <v>83.12</v>
      </c>
      <c r="K951" s="58">
        <v>125</v>
      </c>
      <c r="L951" s="119" t="s">
        <v>11479</v>
      </c>
      <c r="M951" s="38" t="s">
        <v>15050</v>
      </c>
    </row>
    <row r="952" spans="1:13" outlineLevel="1" x14ac:dyDescent="0.25">
      <c r="A952" s="47" t="s">
        <v>211</v>
      </c>
      <c r="B952" s="150">
        <f t="shared" si="44"/>
        <v>921</v>
      </c>
      <c r="C952" s="36" t="s">
        <v>210</v>
      </c>
      <c r="D952" s="35" t="s">
        <v>211</v>
      </c>
      <c r="E952" s="36" t="s">
        <v>11810</v>
      </c>
      <c r="F952" s="35" t="s">
        <v>15877</v>
      </c>
      <c r="G952" s="117">
        <v>2</v>
      </c>
      <c r="H952" s="117">
        <v>10</v>
      </c>
      <c r="I952" s="117">
        <f t="shared" si="43"/>
        <v>5.1950000000000003</v>
      </c>
      <c r="J952" s="118">
        <v>10.39</v>
      </c>
      <c r="K952" s="58">
        <v>125</v>
      </c>
      <c r="L952" s="119" t="s">
        <v>11479</v>
      </c>
      <c r="M952" s="38" t="s">
        <v>15050</v>
      </c>
    </row>
    <row r="953" spans="1:13" outlineLevel="1" x14ac:dyDescent="0.25">
      <c r="A953" s="47" t="s">
        <v>213</v>
      </c>
      <c r="B953" s="150">
        <f t="shared" si="44"/>
        <v>922</v>
      </c>
      <c r="C953" s="36" t="s">
        <v>212</v>
      </c>
      <c r="D953" s="35" t="s">
        <v>213</v>
      </c>
      <c r="E953" s="36" t="s">
        <v>11810</v>
      </c>
      <c r="F953" s="35" t="s">
        <v>15877</v>
      </c>
      <c r="G953" s="117">
        <v>6</v>
      </c>
      <c r="H953" s="117">
        <v>51.59</v>
      </c>
      <c r="I953" s="117">
        <f t="shared" si="43"/>
        <v>8.9333333333333336</v>
      </c>
      <c r="J953" s="118">
        <v>53.6</v>
      </c>
      <c r="K953" s="58">
        <v>125</v>
      </c>
      <c r="L953" s="119" t="s">
        <v>11479</v>
      </c>
      <c r="M953" s="38" t="s">
        <v>15050</v>
      </c>
    </row>
    <row r="954" spans="1:13" outlineLevel="1" x14ac:dyDescent="0.25">
      <c r="A954" s="47" t="s">
        <v>9167</v>
      </c>
      <c r="B954" s="150">
        <f t="shared" si="44"/>
        <v>923</v>
      </c>
      <c r="C954" s="36" t="s">
        <v>9166</v>
      </c>
      <c r="D954" s="35" t="s">
        <v>9167</v>
      </c>
      <c r="E954" s="36" t="s">
        <v>11491</v>
      </c>
      <c r="F954" s="35" t="s">
        <v>15877</v>
      </c>
      <c r="G954" s="117">
        <v>20</v>
      </c>
      <c r="H954" s="117">
        <v>15067</v>
      </c>
      <c r="I954" s="117">
        <f t="shared" si="43"/>
        <v>782.721</v>
      </c>
      <c r="J954" s="118">
        <v>15654.42</v>
      </c>
      <c r="K954" s="58">
        <v>125</v>
      </c>
      <c r="L954" s="119" t="s">
        <v>11479</v>
      </c>
      <c r="M954" s="38" t="s">
        <v>15050</v>
      </c>
    </row>
    <row r="955" spans="1:13" outlineLevel="1" x14ac:dyDescent="0.25">
      <c r="A955" s="47" t="s">
        <v>11959</v>
      </c>
      <c r="B955" s="150">
        <f t="shared" si="44"/>
        <v>924</v>
      </c>
      <c r="C955" s="36" t="s">
        <v>11958</v>
      </c>
      <c r="D955" s="35" t="s">
        <v>11959</v>
      </c>
      <c r="E955" s="36" t="s">
        <v>11810</v>
      </c>
      <c r="F955" s="35" t="s">
        <v>15877</v>
      </c>
      <c r="G955" s="117">
        <v>1</v>
      </c>
      <c r="H955" s="117">
        <v>60</v>
      </c>
      <c r="I955" s="117">
        <f t="shared" si="43"/>
        <v>62.34</v>
      </c>
      <c r="J955" s="118">
        <v>62.34</v>
      </c>
      <c r="K955" s="58">
        <v>125</v>
      </c>
      <c r="L955" s="119" t="s">
        <v>11479</v>
      </c>
      <c r="M955" s="38" t="s">
        <v>15050</v>
      </c>
    </row>
    <row r="956" spans="1:13" outlineLevel="1" x14ac:dyDescent="0.25">
      <c r="A956" s="47" t="s">
        <v>7152</v>
      </c>
      <c r="B956" s="150">
        <f t="shared" si="44"/>
        <v>925</v>
      </c>
      <c r="C956" s="40" t="s">
        <v>12575</v>
      </c>
      <c r="D956" s="35" t="s">
        <v>7152</v>
      </c>
      <c r="E956" s="36" t="s">
        <v>11810</v>
      </c>
      <c r="F956" s="35" t="s">
        <v>15877</v>
      </c>
      <c r="G956" s="117">
        <v>10</v>
      </c>
      <c r="H956" s="117">
        <v>1</v>
      </c>
      <c r="I956" s="117">
        <f t="shared" si="43"/>
        <v>0.10400000000000001</v>
      </c>
      <c r="J956" s="118">
        <v>1.04</v>
      </c>
      <c r="K956" s="58">
        <v>125</v>
      </c>
      <c r="L956" s="119" t="s">
        <v>11479</v>
      </c>
      <c r="M956" s="38" t="s">
        <v>15050</v>
      </c>
    </row>
    <row r="957" spans="1:13" outlineLevel="1" x14ac:dyDescent="0.25">
      <c r="A957" s="47" t="s">
        <v>11960</v>
      </c>
      <c r="B957" s="150">
        <f t="shared" si="44"/>
        <v>926</v>
      </c>
      <c r="C957" s="40" t="s">
        <v>12576</v>
      </c>
      <c r="D957" s="35" t="s">
        <v>11960</v>
      </c>
      <c r="E957" s="36" t="s">
        <v>11810</v>
      </c>
      <c r="F957" s="35" t="s">
        <v>15877</v>
      </c>
      <c r="G957" s="117">
        <v>30</v>
      </c>
      <c r="H957" s="117">
        <v>196.19</v>
      </c>
      <c r="I957" s="117">
        <f t="shared" si="43"/>
        <v>6.7946666666666671</v>
      </c>
      <c r="J957" s="118">
        <v>203.84</v>
      </c>
      <c r="K957" s="58">
        <v>125</v>
      </c>
      <c r="L957" s="119" t="s">
        <v>11479</v>
      </c>
      <c r="M957" s="38" t="s">
        <v>15050</v>
      </c>
    </row>
    <row r="958" spans="1:13" outlineLevel="1" x14ac:dyDescent="0.25">
      <c r="A958" s="47" t="s">
        <v>214</v>
      </c>
      <c r="B958" s="150">
        <f t="shared" si="44"/>
        <v>927</v>
      </c>
      <c r="C958" s="40" t="s">
        <v>12577</v>
      </c>
      <c r="D958" s="35" t="s">
        <v>214</v>
      </c>
      <c r="E958" s="36" t="s">
        <v>11810</v>
      </c>
      <c r="F958" s="35" t="s">
        <v>15877</v>
      </c>
      <c r="G958" s="117">
        <v>100</v>
      </c>
      <c r="H958" s="117">
        <v>425.61</v>
      </c>
      <c r="I958" s="117">
        <f t="shared" si="43"/>
        <v>4.4219999999999997</v>
      </c>
      <c r="J958" s="118">
        <v>442.2</v>
      </c>
      <c r="K958" s="58">
        <v>125</v>
      </c>
      <c r="L958" s="119" t="s">
        <v>11479</v>
      </c>
      <c r="M958" s="38" t="s">
        <v>15050</v>
      </c>
    </row>
    <row r="959" spans="1:13" outlineLevel="1" x14ac:dyDescent="0.25">
      <c r="A959" s="47" t="s">
        <v>215</v>
      </c>
      <c r="B959" s="150">
        <f t="shared" si="44"/>
        <v>928</v>
      </c>
      <c r="C959" s="40" t="s">
        <v>12578</v>
      </c>
      <c r="D959" s="35" t="s">
        <v>215</v>
      </c>
      <c r="E959" s="36" t="s">
        <v>11810</v>
      </c>
      <c r="F959" s="35" t="s">
        <v>15877</v>
      </c>
      <c r="G959" s="117">
        <v>46</v>
      </c>
      <c r="H959" s="117">
        <v>348.05</v>
      </c>
      <c r="I959" s="117">
        <f t="shared" si="43"/>
        <v>7.8613043478260867</v>
      </c>
      <c r="J959" s="118">
        <v>361.62</v>
      </c>
      <c r="K959" s="58">
        <v>125</v>
      </c>
      <c r="L959" s="119" t="s">
        <v>11479</v>
      </c>
      <c r="M959" s="38" t="s">
        <v>15050</v>
      </c>
    </row>
    <row r="960" spans="1:13" outlineLevel="1" x14ac:dyDescent="0.25">
      <c r="A960" s="47" t="s">
        <v>11961</v>
      </c>
      <c r="B960" s="150">
        <f t="shared" si="44"/>
        <v>929</v>
      </c>
      <c r="C960" s="36" t="s">
        <v>216</v>
      </c>
      <c r="D960" s="35" t="s">
        <v>11961</v>
      </c>
      <c r="E960" s="36" t="s">
        <v>11810</v>
      </c>
      <c r="F960" s="35" t="s">
        <v>15877</v>
      </c>
      <c r="G960" s="117">
        <v>3</v>
      </c>
      <c r="H960" s="117">
        <v>330</v>
      </c>
      <c r="I960" s="117">
        <f t="shared" si="43"/>
        <v>114.29</v>
      </c>
      <c r="J960" s="118">
        <v>342.87</v>
      </c>
      <c r="K960" s="58">
        <v>125</v>
      </c>
      <c r="L960" s="119" t="s">
        <v>11479</v>
      </c>
      <c r="M960" s="38" t="s">
        <v>15050</v>
      </c>
    </row>
    <row r="961" spans="1:13" outlineLevel="1" x14ac:dyDescent="0.25">
      <c r="A961" s="47" t="s">
        <v>11962</v>
      </c>
      <c r="B961" s="150">
        <f t="shared" si="44"/>
        <v>930</v>
      </c>
      <c r="C961" s="36" t="s">
        <v>217</v>
      </c>
      <c r="D961" s="35" t="s">
        <v>11962</v>
      </c>
      <c r="E961" s="36" t="s">
        <v>11810</v>
      </c>
      <c r="F961" s="35" t="s">
        <v>15877</v>
      </c>
      <c r="G961" s="117">
        <v>3</v>
      </c>
      <c r="H961" s="117">
        <v>270</v>
      </c>
      <c r="I961" s="117">
        <f t="shared" si="43"/>
        <v>93.509999999999991</v>
      </c>
      <c r="J961" s="118">
        <v>280.52999999999997</v>
      </c>
      <c r="K961" s="58">
        <v>125</v>
      </c>
      <c r="L961" s="119" t="s">
        <v>11479</v>
      </c>
      <c r="M961" s="38" t="s">
        <v>15050</v>
      </c>
    </row>
    <row r="962" spans="1:13" outlineLevel="1" x14ac:dyDescent="0.25">
      <c r="A962" s="47" t="s">
        <v>219</v>
      </c>
      <c r="B962" s="150">
        <f t="shared" si="44"/>
        <v>931</v>
      </c>
      <c r="C962" s="36" t="s">
        <v>218</v>
      </c>
      <c r="D962" s="35" t="s">
        <v>219</v>
      </c>
      <c r="E962" s="36" t="s">
        <v>11810</v>
      </c>
      <c r="F962" s="35" t="s">
        <v>15877</v>
      </c>
      <c r="G962" s="117">
        <v>10</v>
      </c>
      <c r="H962" s="117">
        <v>150</v>
      </c>
      <c r="I962" s="117">
        <f t="shared" si="43"/>
        <v>15.584999999999999</v>
      </c>
      <c r="J962" s="118">
        <v>155.85</v>
      </c>
      <c r="K962" s="58">
        <v>125</v>
      </c>
      <c r="L962" s="119" t="s">
        <v>11479</v>
      </c>
      <c r="M962" s="38" t="s">
        <v>15050</v>
      </c>
    </row>
    <row r="963" spans="1:13" outlineLevel="1" x14ac:dyDescent="0.25">
      <c r="A963" s="47" t="s">
        <v>220</v>
      </c>
      <c r="B963" s="150">
        <f t="shared" si="44"/>
        <v>932</v>
      </c>
      <c r="C963" s="40" t="s">
        <v>12579</v>
      </c>
      <c r="D963" s="35" t="s">
        <v>220</v>
      </c>
      <c r="E963" s="36" t="s">
        <v>11810</v>
      </c>
      <c r="F963" s="35" t="s">
        <v>15877</v>
      </c>
      <c r="G963" s="117">
        <v>4</v>
      </c>
      <c r="H963" s="117">
        <v>79.45</v>
      </c>
      <c r="I963" s="117">
        <f t="shared" si="43"/>
        <v>20.637499999999999</v>
      </c>
      <c r="J963" s="118">
        <v>82.55</v>
      </c>
      <c r="K963" s="58">
        <v>125</v>
      </c>
      <c r="L963" s="119" t="s">
        <v>11479</v>
      </c>
      <c r="M963" s="38" t="s">
        <v>15050</v>
      </c>
    </row>
    <row r="964" spans="1:13" outlineLevel="1" x14ac:dyDescent="0.25">
      <c r="A964" s="47" t="s">
        <v>11963</v>
      </c>
      <c r="B964" s="150">
        <f t="shared" si="44"/>
        <v>933</v>
      </c>
      <c r="C964" s="36" t="s">
        <v>221</v>
      </c>
      <c r="D964" s="35" t="s">
        <v>11963</v>
      </c>
      <c r="E964" s="36" t="s">
        <v>11810</v>
      </c>
      <c r="F964" s="35" t="s">
        <v>15877</v>
      </c>
      <c r="G964" s="117">
        <v>4</v>
      </c>
      <c r="H964" s="117">
        <v>520</v>
      </c>
      <c r="I964" s="117">
        <f t="shared" si="43"/>
        <v>135.0675</v>
      </c>
      <c r="J964" s="118">
        <v>540.27</v>
      </c>
      <c r="K964" s="58">
        <v>125</v>
      </c>
      <c r="L964" s="119" t="s">
        <v>11479</v>
      </c>
      <c r="M964" s="38" t="s">
        <v>15050</v>
      </c>
    </row>
    <row r="965" spans="1:13" outlineLevel="1" x14ac:dyDescent="0.25">
      <c r="A965" s="47" t="s">
        <v>223</v>
      </c>
      <c r="B965" s="150">
        <f t="shared" si="44"/>
        <v>934</v>
      </c>
      <c r="C965" s="36" t="s">
        <v>222</v>
      </c>
      <c r="D965" s="35" t="s">
        <v>223</v>
      </c>
      <c r="E965" s="36" t="s">
        <v>11810</v>
      </c>
      <c r="F965" s="35" t="s">
        <v>15877</v>
      </c>
      <c r="G965" s="117">
        <v>6</v>
      </c>
      <c r="H965" s="117">
        <v>870.07</v>
      </c>
      <c r="I965" s="117">
        <f t="shared" si="43"/>
        <v>150.66499999999999</v>
      </c>
      <c r="J965" s="118">
        <v>903.99</v>
      </c>
      <c r="K965" s="58">
        <v>125</v>
      </c>
      <c r="L965" s="119" t="s">
        <v>11479</v>
      </c>
      <c r="M965" s="38" t="s">
        <v>15050</v>
      </c>
    </row>
    <row r="966" spans="1:13" outlineLevel="1" x14ac:dyDescent="0.25">
      <c r="A966" s="47" t="s">
        <v>225</v>
      </c>
      <c r="B966" s="150">
        <f t="shared" si="44"/>
        <v>935</v>
      </c>
      <c r="C966" s="36" t="s">
        <v>224</v>
      </c>
      <c r="D966" s="35" t="s">
        <v>225</v>
      </c>
      <c r="E966" s="36" t="s">
        <v>11810</v>
      </c>
      <c r="F966" s="35" t="s">
        <v>15877</v>
      </c>
      <c r="G966" s="117">
        <v>6</v>
      </c>
      <c r="H966" s="117">
        <v>397.23</v>
      </c>
      <c r="I966" s="117">
        <f t="shared" si="43"/>
        <v>68.786666666666676</v>
      </c>
      <c r="J966" s="118">
        <v>412.72</v>
      </c>
      <c r="K966" s="58">
        <v>125</v>
      </c>
      <c r="L966" s="119" t="s">
        <v>11479</v>
      </c>
      <c r="M966" s="38" t="s">
        <v>15050</v>
      </c>
    </row>
    <row r="967" spans="1:13" outlineLevel="1" x14ac:dyDescent="0.25">
      <c r="A967" s="47" t="s">
        <v>227</v>
      </c>
      <c r="B967" s="150">
        <f t="shared" si="44"/>
        <v>936</v>
      </c>
      <c r="C967" s="36" t="s">
        <v>226</v>
      </c>
      <c r="D967" s="35" t="s">
        <v>227</v>
      </c>
      <c r="E967" s="36" t="s">
        <v>11810</v>
      </c>
      <c r="F967" s="35" t="s">
        <v>15877</v>
      </c>
      <c r="G967" s="117">
        <v>15</v>
      </c>
      <c r="H967" s="117">
        <v>3064.96</v>
      </c>
      <c r="I967" s="117">
        <f t="shared" si="43"/>
        <v>212.29666666666665</v>
      </c>
      <c r="J967" s="118">
        <v>3184.45</v>
      </c>
      <c r="K967" s="58">
        <v>125</v>
      </c>
      <c r="L967" s="119" t="s">
        <v>11479</v>
      </c>
      <c r="M967" s="38" t="s">
        <v>15050</v>
      </c>
    </row>
    <row r="968" spans="1:13" outlineLevel="1" x14ac:dyDescent="0.25">
      <c r="A968" s="47" t="s">
        <v>229</v>
      </c>
      <c r="B968" s="150">
        <f t="shared" si="44"/>
        <v>937</v>
      </c>
      <c r="C968" s="36" t="s">
        <v>228</v>
      </c>
      <c r="D968" s="35" t="s">
        <v>229</v>
      </c>
      <c r="E968" s="36" t="s">
        <v>11810</v>
      </c>
      <c r="F968" s="35" t="s">
        <v>15877</v>
      </c>
      <c r="G968" s="117">
        <v>30</v>
      </c>
      <c r="H968" s="117">
        <v>932.5</v>
      </c>
      <c r="I968" s="117">
        <f t="shared" si="43"/>
        <v>32.295333333333332</v>
      </c>
      <c r="J968" s="118">
        <v>968.86</v>
      </c>
      <c r="K968" s="58">
        <v>125</v>
      </c>
      <c r="L968" s="119" t="s">
        <v>11479</v>
      </c>
      <c r="M968" s="38" t="s">
        <v>15050</v>
      </c>
    </row>
    <row r="969" spans="1:13" outlineLevel="1" x14ac:dyDescent="0.25">
      <c r="A969" s="47" t="s">
        <v>230</v>
      </c>
      <c r="B969" s="150">
        <f t="shared" si="44"/>
        <v>938</v>
      </c>
      <c r="C969" s="40" t="s">
        <v>12580</v>
      </c>
      <c r="D969" s="35" t="s">
        <v>230</v>
      </c>
      <c r="E969" s="36" t="s">
        <v>11810</v>
      </c>
      <c r="F969" s="35" t="s">
        <v>15877</v>
      </c>
      <c r="G969" s="117">
        <v>5</v>
      </c>
      <c r="H969" s="117">
        <v>9675.17</v>
      </c>
      <c r="I969" s="117">
        <f t="shared" si="43"/>
        <v>2010.4759999999999</v>
      </c>
      <c r="J969" s="118">
        <v>10052.379999999999</v>
      </c>
      <c r="K969" s="58">
        <v>125</v>
      </c>
      <c r="L969" s="119" t="s">
        <v>11479</v>
      </c>
      <c r="M969" s="38" t="s">
        <v>15050</v>
      </c>
    </row>
    <row r="970" spans="1:13" outlineLevel="1" x14ac:dyDescent="0.25">
      <c r="A970" s="47" t="s">
        <v>231</v>
      </c>
      <c r="B970" s="150">
        <f t="shared" si="44"/>
        <v>939</v>
      </c>
      <c r="C970" s="40" t="s">
        <v>12581</v>
      </c>
      <c r="D970" s="35" t="s">
        <v>231</v>
      </c>
      <c r="E970" s="36" t="s">
        <v>11810</v>
      </c>
      <c r="F970" s="35" t="s">
        <v>15877</v>
      </c>
      <c r="G970" s="117">
        <v>6</v>
      </c>
      <c r="H970" s="117">
        <v>1667.69</v>
      </c>
      <c r="I970" s="117">
        <f t="shared" si="43"/>
        <v>288.78500000000003</v>
      </c>
      <c r="J970" s="118">
        <v>1732.71</v>
      </c>
      <c r="K970" s="58">
        <v>125</v>
      </c>
      <c r="L970" s="119" t="s">
        <v>11479</v>
      </c>
      <c r="M970" s="38" t="s">
        <v>15050</v>
      </c>
    </row>
    <row r="971" spans="1:13" outlineLevel="1" x14ac:dyDescent="0.25">
      <c r="A971" s="47" t="s">
        <v>232</v>
      </c>
      <c r="B971" s="150">
        <f t="shared" si="44"/>
        <v>940</v>
      </c>
      <c r="C971" s="40" t="s">
        <v>12582</v>
      </c>
      <c r="D971" s="35" t="s">
        <v>232</v>
      </c>
      <c r="E971" s="36" t="s">
        <v>11810</v>
      </c>
      <c r="F971" s="35" t="s">
        <v>15877</v>
      </c>
      <c r="G971" s="117">
        <v>6</v>
      </c>
      <c r="H971" s="117">
        <v>340.68</v>
      </c>
      <c r="I971" s="117">
        <f t="shared" si="43"/>
        <v>58.993333333333332</v>
      </c>
      <c r="J971" s="118">
        <v>353.96</v>
      </c>
      <c r="K971" s="58">
        <v>125</v>
      </c>
      <c r="L971" s="119" t="s">
        <v>11479</v>
      </c>
      <c r="M971" s="38" t="s">
        <v>15050</v>
      </c>
    </row>
    <row r="972" spans="1:13" ht="25.5" outlineLevel="1" x14ac:dyDescent="0.25">
      <c r="A972" s="47" t="s">
        <v>233</v>
      </c>
      <c r="B972" s="150">
        <f t="shared" si="44"/>
        <v>941</v>
      </c>
      <c r="C972" s="40" t="s">
        <v>12583</v>
      </c>
      <c r="D972" s="35" t="s">
        <v>233</v>
      </c>
      <c r="E972" s="36" t="s">
        <v>11810</v>
      </c>
      <c r="F972" s="35" t="s">
        <v>15877</v>
      </c>
      <c r="G972" s="117">
        <v>7</v>
      </c>
      <c r="H972" s="117">
        <v>364</v>
      </c>
      <c r="I972" s="117">
        <f t="shared" si="43"/>
        <v>54.027142857142856</v>
      </c>
      <c r="J972" s="118">
        <v>378.19</v>
      </c>
      <c r="K972" s="58">
        <v>125</v>
      </c>
      <c r="L972" s="119" t="s">
        <v>11479</v>
      </c>
      <c r="M972" s="38" t="s">
        <v>15050</v>
      </c>
    </row>
    <row r="973" spans="1:13" ht="25.5" outlineLevel="1" x14ac:dyDescent="0.25">
      <c r="A973" s="47" t="s">
        <v>234</v>
      </c>
      <c r="B973" s="150">
        <f t="shared" si="44"/>
        <v>942</v>
      </c>
      <c r="C973" s="40" t="s">
        <v>12584</v>
      </c>
      <c r="D973" s="35" t="s">
        <v>234</v>
      </c>
      <c r="E973" s="36" t="s">
        <v>11810</v>
      </c>
      <c r="F973" s="35" t="s">
        <v>15877</v>
      </c>
      <c r="G973" s="117">
        <v>72</v>
      </c>
      <c r="H973" s="117">
        <v>1525.42</v>
      </c>
      <c r="I973" s="117">
        <f t="shared" si="43"/>
        <v>22.012361111111112</v>
      </c>
      <c r="J973" s="118">
        <v>1584.89</v>
      </c>
      <c r="K973" s="58">
        <v>125</v>
      </c>
      <c r="L973" s="119" t="s">
        <v>11479</v>
      </c>
      <c r="M973" s="38" t="s">
        <v>15050</v>
      </c>
    </row>
    <row r="974" spans="1:13" ht="25.5" outlineLevel="1" x14ac:dyDescent="0.25">
      <c r="A974" s="47" t="s">
        <v>236</v>
      </c>
      <c r="B974" s="150">
        <f t="shared" si="44"/>
        <v>943</v>
      </c>
      <c r="C974" s="36" t="s">
        <v>235</v>
      </c>
      <c r="D974" s="35" t="s">
        <v>236</v>
      </c>
      <c r="E974" s="36" t="s">
        <v>11810</v>
      </c>
      <c r="F974" s="35" t="s">
        <v>15877</v>
      </c>
      <c r="G974" s="117">
        <v>41</v>
      </c>
      <c r="H974" s="117">
        <v>123</v>
      </c>
      <c r="I974" s="117">
        <f t="shared" si="43"/>
        <v>3.1170731707317074</v>
      </c>
      <c r="J974" s="118">
        <v>127.8</v>
      </c>
      <c r="K974" s="58">
        <v>125</v>
      </c>
      <c r="L974" s="119" t="s">
        <v>11479</v>
      </c>
      <c r="M974" s="38" t="s">
        <v>15050</v>
      </c>
    </row>
    <row r="975" spans="1:13" ht="25.5" outlineLevel="1" x14ac:dyDescent="0.25">
      <c r="A975" s="47" t="s">
        <v>238</v>
      </c>
      <c r="B975" s="150">
        <f t="shared" si="44"/>
        <v>944</v>
      </c>
      <c r="C975" s="36" t="s">
        <v>237</v>
      </c>
      <c r="D975" s="35" t="s">
        <v>238</v>
      </c>
      <c r="E975" s="36" t="s">
        <v>11810</v>
      </c>
      <c r="F975" s="35" t="s">
        <v>15877</v>
      </c>
      <c r="G975" s="117">
        <v>23</v>
      </c>
      <c r="H975" s="117">
        <v>69.459999999999994</v>
      </c>
      <c r="I975" s="117">
        <f t="shared" si="43"/>
        <v>3.137826086956522</v>
      </c>
      <c r="J975" s="118">
        <v>72.17</v>
      </c>
      <c r="K975" s="58">
        <v>125</v>
      </c>
      <c r="L975" s="119" t="s">
        <v>11479</v>
      </c>
      <c r="M975" s="38" t="s">
        <v>15050</v>
      </c>
    </row>
    <row r="976" spans="1:13" ht="25.5" outlineLevel="1" x14ac:dyDescent="0.25">
      <c r="A976" s="47" t="s">
        <v>240</v>
      </c>
      <c r="B976" s="150">
        <f t="shared" si="44"/>
        <v>945</v>
      </c>
      <c r="C976" s="36" t="s">
        <v>239</v>
      </c>
      <c r="D976" s="35" t="s">
        <v>240</v>
      </c>
      <c r="E976" s="36" t="s">
        <v>11810</v>
      </c>
      <c r="F976" s="35" t="s">
        <v>15877</v>
      </c>
      <c r="G976" s="117">
        <v>13</v>
      </c>
      <c r="H976" s="117">
        <v>50.57</v>
      </c>
      <c r="I976" s="117">
        <f t="shared" si="43"/>
        <v>4.0415384615384617</v>
      </c>
      <c r="J976" s="118">
        <v>52.54</v>
      </c>
      <c r="K976" s="58">
        <v>125</v>
      </c>
      <c r="L976" s="119" t="s">
        <v>11479</v>
      </c>
      <c r="M976" s="38" t="s">
        <v>15050</v>
      </c>
    </row>
    <row r="977" spans="1:13" ht="25.5" outlineLevel="1" x14ac:dyDescent="0.25">
      <c r="A977" s="47" t="s">
        <v>242</v>
      </c>
      <c r="B977" s="150">
        <f t="shared" si="44"/>
        <v>946</v>
      </c>
      <c r="C977" s="36" t="s">
        <v>241</v>
      </c>
      <c r="D977" s="35" t="s">
        <v>242</v>
      </c>
      <c r="E977" s="36" t="s">
        <v>11810</v>
      </c>
      <c r="F977" s="35" t="s">
        <v>15877</v>
      </c>
      <c r="G977" s="117">
        <v>48</v>
      </c>
      <c r="H977" s="117">
        <v>513.6</v>
      </c>
      <c r="I977" s="117">
        <f t="shared" si="43"/>
        <v>11.117083333333333</v>
      </c>
      <c r="J977" s="118">
        <v>533.62</v>
      </c>
      <c r="K977" s="58">
        <v>125</v>
      </c>
      <c r="L977" s="119" t="s">
        <v>11479</v>
      </c>
      <c r="M977" s="38" t="s">
        <v>15050</v>
      </c>
    </row>
    <row r="978" spans="1:13" ht="25.5" outlineLevel="1" x14ac:dyDescent="0.25">
      <c r="A978" s="47" t="s">
        <v>244</v>
      </c>
      <c r="B978" s="150">
        <f t="shared" si="44"/>
        <v>947</v>
      </c>
      <c r="C978" s="36" t="s">
        <v>243</v>
      </c>
      <c r="D978" s="35" t="s">
        <v>244</v>
      </c>
      <c r="E978" s="36" t="s">
        <v>11810</v>
      </c>
      <c r="F978" s="35" t="s">
        <v>15877</v>
      </c>
      <c r="G978" s="117">
        <v>6</v>
      </c>
      <c r="H978" s="117">
        <v>94.68</v>
      </c>
      <c r="I978" s="117">
        <f t="shared" si="43"/>
        <v>16.395</v>
      </c>
      <c r="J978" s="118">
        <v>98.37</v>
      </c>
      <c r="K978" s="58">
        <v>125</v>
      </c>
      <c r="L978" s="119" t="s">
        <v>11479</v>
      </c>
      <c r="M978" s="38" t="s">
        <v>15050</v>
      </c>
    </row>
    <row r="979" spans="1:13" ht="25.5" outlineLevel="1" x14ac:dyDescent="0.25">
      <c r="A979" s="47" t="s">
        <v>246</v>
      </c>
      <c r="B979" s="150">
        <f t="shared" si="44"/>
        <v>948</v>
      </c>
      <c r="C979" s="36" t="s">
        <v>245</v>
      </c>
      <c r="D979" s="35" t="s">
        <v>246</v>
      </c>
      <c r="E979" s="36" t="s">
        <v>11810</v>
      </c>
      <c r="F979" s="35" t="s">
        <v>15877</v>
      </c>
      <c r="G979" s="117">
        <v>14</v>
      </c>
      <c r="H979" s="117">
        <v>323.68</v>
      </c>
      <c r="I979" s="117">
        <f t="shared" si="43"/>
        <v>24.021428571428572</v>
      </c>
      <c r="J979" s="118">
        <v>336.3</v>
      </c>
      <c r="K979" s="58">
        <v>125</v>
      </c>
      <c r="L979" s="119" t="s">
        <v>11479</v>
      </c>
      <c r="M979" s="38" t="s">
        <v>15050</v>
      </c>
    </row>
    <row r="980" spans="1:13" ht="25.5" outlineLevel="1" x14ac:dyDescent="0.25">
      <c r="A980" s="47" t="s">
        <v>248</v>
      </c>
      <c r="B980" s="150">
        <f t="shared" si="44"/>
        <v>949</v>
      </c>
      <c r="C980" s="36" t="s">
        <v>247</v>
      </c>
      <c r="D980" s="35" t="s">
        <v>248</v>
      </c>
      <c r="E980" s="36" t="s">
        <v>11810</v>
      </c>
      <c r="F980" s="35" t="s">
        <v>15877</v>
      </c>
      <c r="G980" s="117">
        <v>25</v>
      </c>
      <c r="H980" s="117">
        <v>677.37</v>
      </c>
      <c r="I980" s="117">
        <f t="shared" si="43"/>
        <v>28.151199999999999</v>
      </c>
      <c r="J980" s="118">
        <v>703.78</v>
      </c>
      <c r="K980" s="58">
        <v>125</v>
      </c>
      <c r="L980" s="119" t="s">
        <v>11479</v>
      </c>
      <c r="M980" s="38" t="s">
        <v>15050</v>
      </c>
    </row>
    <row r="981" spans="1:13" ht="25.5" outlineLevel="1" x14ac:dyDescent="0.25">
      <c r="A981" s="47" t="s">
        <v>250</v>
      </c>
      <c r="B981" s="150">
        <f t="shared" si="44"/>
        <v>950</v>
      </c>
      <c r="C981" s="36" t="s">
        <v>249</v>
      </c>
      <c r="D981" s="35" t="s">
        <v>250</v>
      </c>
      <c r="E981" s="36" t="s">
        <v>11810</v>
      </c>
      <c r="F981" s="35" t="s">
        <v>15877</v>
      </c>
      <c r="G981" s="117">
        <v>94</v>
      </c>
      <c r="H981" s="117">
        <v>206.8</v>
      </c>
      <c r="I981" s="117">
        <f t="shared" si="43"/>
        <v>2.2857446808510642</v>
      </c>
      <c r="J981" s="118">
        <v>214.86</v>
      </c>
      <c r="K981" s="58">
        <v>125</v>
      </c>
      <c r="L981" s="119" t="s">
        <v>11479</v>
      </c>
      <c r="M981" s="38" t="s">
        <v>15050</v>
      </c>
    </row>
    <row r="982" spans="1:13" ht="25.5" outlineLevel="1" x14ac:dyDescent="0.25">
      <c r="A982" s="47" t="s">
        <v>252</v>
      </c>
      <c r="B982" s="150">
        <f t="shared" si="44"/>
        <v>951</v>
      </c>
      <c r="C982" s="36" t="s">
        <v>251</v>
      </c>
      <c r="D982" s="35" t="s">
        <v>252</v>
      </c>
      <c r="E982" s="36" t="s">
        <v>11810</v>
      </c>
      <c r="F982" s="35" t="s">
        <v>15877</v>
      </c>
      <c r="G982" s="117">
        <v>17</v>
      </c>
      <c r="H982" s="117">
        <v>76.84</v>
      </c>
      <c r="I982" s="117">
        <f t="shared" si="43"/>
        <v>4.696470588235294</v>
      </c>
      <c r="J982" s="118">
        <v>79.84</v>
      </c>
      <c r="K982" s="58">
        <v>125</v>
      </c>
      <c r="L982" s="119" t="s">
        <v>11479</v>
      </c>
      <c r="M982" s="38" t="s">
        <v>15050</v>
      </c>
    </row>
    <row r="983" spans="1:13" ht="25.5" outlineLevel="1" x14ac:dyDescent="0.25">
      <c r="A983" s="47" t="s">
        <v>254</v>
      </c>
      <c r="B983" s="150">
        <f t="shared" si="44"/>
        <v>952</v>
      </c>
      <c r="C983" s="36" t="s">
        <v>253</v>
      </c>
      <c r="D983" s="35" t="s">
        <v>254</v>
      </c>
      <c r="E983" s="36" t="s">
        <v>11810</v>
      </c>
      <c r="F983" s="35" t="s">
        <v>15877</v>
      </c>
      <c r="G983" s="117">
        <v>81</v>
      </c>
      <c r="H983" s="117">
        <v>409.86</v>
      </c>
      <c r="I983" s="117">
        <f t="shared" si="43"/>
        <v>5.2572839506172837</v>
      </c>
      <c r="J983" s="118">
        <v>425.84</v>
      </c>
      <c r="K983" s="58">
        <v>125</v>
      </c>
      <c r="L983" s="119" t="s">
        <v>11479</v>
      </c>
      <c r="M983" s="38" t="s">
        <v>15050</v>
      </c>
    </row>
    <row r="984" spans="1:13" ht="25.5" outlineLevel="1" x14ac:dyDescent="0.25">
      <c r="A984" s="47" t="s">
        <v>255</v>
      </c>
      <c r="B984" s="150">
        <f t="shared" si="44"/>
        <v>953</v>
      </c>
      <c r="C984" s="40" t="s">
        <v>12585</v>
      </c>
      <c r="D984" s="35" t="s">
        <v>255</v>
      </c>
      <c r="E984" s="36" t="s">
        <v>11810</v>
      </c>
      <c r="F984" s="35" t="s">
        <v>15877</v>
      </c>
      <c r="G984" s="117">
        <v>6</v>
      </c>
      <c r="H984" s="117">
        <v>27871.65</v>
      </c>
      <c r="I984" s="117">
        <f t="shared" si="43"/>
        <v>4826.3816666666671</v>
      </c>
      <c r="J984" s="118">
        <v>28958.29</v>
      </c>
      <c r="K984" s="58">
        <v>126</v>
      </c>
      <c r="L984" s="119" t="s">
        <v>11479</v>
      </c>
      <c r="M984" s="38" t="s">
        <v>15050</v>
      </c>
    </row>
    <row r="985" spans="1:13" outlineLevel="1" x14ac:dyDescent="0.25">
      <c r="A985" s="47" t="s">
        <v>256</v>
      </c>
      <c r="B985" s="150">
        <f t="shared" si="44"/>
        <v>954</v>
      </c>
      <c r="C985" s="36" t="s">
        <v>7153</v>
      </c>
      <c r="D985" s="35" t="s">
        <v>256</v>
      </c>
      <c r="E985" s="36" t="s">
        <v>11810</v>
      </c>
      <c r="F985" s="35" t="s">
        <v>15878</v>
      </c>
      <c r="G985" s="117">
        <v>8</v>
      </c>
      <c r="H985" s="117">
        <v>4934.2</v>
      </c>
      <c r="I985" s="117">
        <f t="shared" si="43"/>
        <v>640.82124999999996</v>
      </c>
      <c r="J985" s="118">
        <v>5126.57</v>
      </c>
      <c r="K985" s="58">
        <v>126</v>
      </c>
      <c r="L985" s="119" t="s">
        <v>11479</v>
      </c>
      <c r="M985" s="38" t="s">
        <v>15050</v>
      </c>
    </row>
    <row r="986" spans="1:13" outlineLevel="1" x14ac:dyDescent="0.25">
      <c r="A986" s="47" t="s">
        <v>11964</v>
      </c>
      <c r="B986" s="150">
        <f t="shared" si="44"/>
        <v>955</v>
      </c>
      <c r="C986" s="36" t="s">
        <v>257</v>
      </c>
      <c r="D986" s="35" t="s">
        <v>11964</v>
      </c>
      <c r="E986" s="36" t="s">
        <v>11810</v>
      </c>
      <c r="F986" s="35" t="s">
        <v>15877</v>
      </c>
      <c r="G986" s="117">
        <v>1</v>
      </c>
      <c r="H986" s="117">
        <v>30</v>
      </c>
      <c r="I986" s="117">
        <f t="shared" si="43"/>
        <v>31.17</v>
      </c>
      <c r="J986" s="118">
        <v>31.17</v>
      </c>
      <c r="K986" s="58">
        <v>126</v>
      </c>
      <c r="L986" s="119" t="s">
        <v>11479</v>
      </c>
      <c r="M986" s="38" t="s">
        <v>15050</v>
      </c>
    </row>
    <row r="987" spans="1:13" outlineLevel="1" x14ac:dyDescent="0.25">
      <c r="A987" s="47" t="s">
        <v>259</v>
      </c>
      <c r="B987" s="150">
        <f t="shared" si="44"/>
        <v>956</v>
      </c>
      <c r="C987" s="36" t="s">
        <v>258</v>
      </c>
      <c r="D987" s="35" t="s">
        <v>259</v>
      </c>
      <c r="E987" s="36" t="s">
        <v>11810</v>
      </c>
      <c r="F987" s="35" t="s">
        <v>15877</v>
      </c>
      <c r="G987" s="117">
        <v>40</v>
      </c>
      <c r="H987" s="117">
        <v>140</v>
      </c>
      <c r="I987" s="117">
        <f t="shared" si="43"/>
        <v>3.6365000000000003</v>
      </c>
      <c r="J987" s="118">
        <v>145.46</v>
      </c>
      <c r="K987" s="58">
        <v>126</v>
      </c>
      <c r="L987" s="119" t="s">
        <v>11479</v>
      </c>
      <c r="M987" s="38" t="s">
        <v>15050</v>
      </c>
    </row>
    <row r="988" spans="1:13" outlineLevel="1" x14ac:dyDescent="0.25">
      <c r="A988" s="47" t="s">
        <v>260</v>
      </c>
      <c r="B988" s="150">
        <f t="shared" si="44"/>
        <v>957</v>
      </c>
      <c r="C988" s="40" t="s">
        <v>12586</v>
      </c>
      <c r="D988" s="35" t="s">
        <v>260</v>
      </c>
      <c r="E988" s="36" t="s">
        <v>11810</v>
      </c>
      <c r="F988" s="35" t="s">
        <v>15877</v>
      </c>
      <c r="G988" s="117">
        <v>1</v>
      </c>
      <c r="H988" s="117">
        <v>1095.2</v>
      </c>
      <c r="I988" s="117">
        <f t="shared" ref="I988:I1050" si="45">J988/G988</f>
        <v>1137.9000000000001</v>
      </c>
      <c r="J988" s="118">
        <v>1137.9000000000001</v>
      </c>
      <c r="K988" s="58">
        <v>126</v>
      </c>
      <c r="L988" s="119" t="s">
        <v>11479</v>
      </c>
      <c r="M988" s="38" t="s">
        <v>15050</v>
      </c>
    </row>
    <row r="989" spans="1:13" ht="25.5" outlineLevel="1" x14ac:dyDescent="0.25">
      <c r="A989" s="47" t="s">
        <v>262</v>
      </c>
      <c r="B989" s="150">
        <f t="shared" si="44"/>
        <v>958</v>
      </c>
      <c r="C989" s="36" t="s">
        <v>261</v>
      </c>
      <c r="D989" s="35" t="s">
        <v>262</v>
      </c>
      <c r="E989" s="36" t="s">
        <v>11810</v>
      </c>
      <c r="F989" s="35" t="s">
        <v>15877</v>
      </c>
      <c r="G989" s="117">
        <v>3</v>
      </c>
      <c r="H989" s="117">
        <v>150</v>
      </c>
      <c r="I989" s="117">
        <f t="shared" si="45"/>
        <v>51.949999999999996</v>
      </c>
      <c r="J989" s="118">
        <v>155.85</v>
      </c>
      <c r="K989" s="58">
        <v>126</v>
      </c>
      <c r="L989" s="119" t="s">
        <v>11479</v>
      </c>
      <c r="M989" s="38" t="s">
        <v>15050</v>
      </c>
    </row>
    <row r="990" spans="1:13" ht="25.5" outlineLevel="1" x14ac:dyDescent="0.25">
      <c r="A990" s="47" t="s">
        <v>263</v>
      </c>
      <c r="B990" s="150">
        <f t="shared" si="44"/>
        <v>959</v>
      </c>
      <c r="C990" s="40" t="s">
        <v>12587</v>
      </c>
      <c r="D990" s="35" t="s">
        <v>263</v>
      </c>
      <c r="E990" s="36" t="s">
        <v>11810</v>
      </c>
      <c r="F990" s="35" t="s">
        <v>15877</v>
      </c>
      <c r="G990" s="117">
        <v>12</v>
      </c>
      <c r="H990" s="117">
        <v>9915.25</v>
      </c>
      <c r="I990" s="117">
        <f t="shared" si="45"/>
        <v>858.48500000000001</v>
      </c>
      <c r="J990" s="118">
        <v>10301.82</v>
      </c>
      <c r="K990" s="58">
        <v>126</v>
      </c>
      <c r="L990" s="119" t="s">
        <v>11479</v>
      </c>
      <c r="M990" s="38" t="s">
        <v>15050</v>
      </c>
    </row>
    <row r="991" spans="1:13" outlineLevel="1" x14ac:dyDescent="0.25">
      <c r="A991" s="47" t="s">
        <v>264</v>
      </c>
      <c r="B991" s="150">
        <f t="shared" si="44"/>
        <v>960</v>
      </c>
      <c r="C991" s="40" t="s">
        <v>12588</v>
      </c>
      <c r="D991" s="35" t="s">
        <v>264</v>
      </c>
      <c r="E991" s="36" t="s">
        <v>11810</v>
      </c>
      <c r="F991" s="35" t="s">
        <v>15877</v>
      </c>
      <c r="G991" s="117">
        <v>48</v>
      </c>
      <c r="H991" s="117">
        <v>222</v>
      </c>
      <c r="I991" s="117">
        <f t="shared" si="45"/>
        <v>4.8054166666666669</v>
      </c>
      <c r="J991" s="118">
        <v>230.66</v>
      </c>
      <c r="K991" s="58">
        <v>126</v>
      </c>
      <c r="L991" s="119" t="s">
        <v>11479</v>
      </c>
      <c r="M991" s="38" t="s">
        <v>15050</v>
      </c>
    </row>
    <row r="992" spans="1:13" outlineLevel="1" x14ac:dyDescent="0.25">
      <c r="A992" s="47" t="s">
        <v>265</v>
      </c>
      <c r="B992" s="150">
        <f t="shared" si="44"/>
        <v>961</v>
      </c>
      <c r="C992" s="40" t="s">
        <v>12589</v>
      </c>
      <c r="D992" s="35" t="s">
        <v>265</v>
      </c>
      <c r="E992" s="36" t="s">
        <v>11810</v>
      </c>
      <c r="F992" s="35" t="s">
        <v>15877</v>
      </c>
      <c r="G992" s="117">
        <v>8</v>
      </c>
      <c r="H992" s="117">
        <v>90.8</v>
      </c>
      <c r="I992" s="117">
        <f t="shared" si="45"/>
        <v>11.7925</v>
      </c>
      <c r="J992" s="118">
        <v>94.34</v>
      </c>
      <c r="K992" s="58">
        <v>126</v>
      </c>
      <c r="L992" s="119" t="s">
        <v>11479</v>
      </c>
      <c r="M992" s="38" t="s">
        <v>15050</v>
      </c>
    </row>
    <row r="993" spans="1:13" outlineLevel="1" x14ac:dyDescent="0.25">
      <c r="A993" s="47" t="s">
        <v>266</v>
      </c>
      <c r="B993" s="150">
        <f t="shared" si="44"/>
        <v>962</v>
      </c>
      <c r="C993" s="40" t="s">
        <v>12590</v>
      </c>
      <c r="D993" s="35" t="s">
        <v>266</v>
      </c>
      <c r="E993" s="36" t="s">
        <v>11810</v>
      </c>
      <c r="F993" s="35" t="s">
        <v>15877</v>
      </c>
      <c r="G993" s="117">
        <v>8</v>
      </c>
      <c r="H993" s="117">
        <v>76</v>
      </c>
      <c r="I993" s="117">
        <f t="shared" si="45"/>
        <v>9.8699999999999992</v>
      </c>
      <c r="J993" s="118">
        <v>78.959999999999994</v>
      </c>
      <c r="K993" s="58">
        <v>126</v>
      </c>
      <c r="L993" s="119" t="s">
        <v>11479</v>
      </c>
      <c r="M993" s="38" t="s">
        <v>15050</v>
      </c>
    </row>
    <row r="994" spans="1:13" outlineLevel="1" x14ac:dyDescent="0.25">
      <c r="A994" s="47" t="s">
        <v>267</v>
      </c>
      <c r="B994" s="150">
        <f t="shared" si="44"/>
        <v>963</v>
      </c>
      <c r="C994" s="40" t="s">
        <v>12591</v>
      </c>
      <c r="D994" s="35" t="s">
        <v>267</v>
      </c>
      <c r="E994" s="36" t="s">
        <v>11810</v>
      </c>
      <c r="F994" s="35" t="s">
        <v>15877</v>
      </c>
      <c r="G994" s="117">
        <v>2</v>
      </c>
      <c r="H994" s="117">
        <v>26</v>
      </c>
      <c r="I994" s="117">
        <f t="shared" si="45"/>
        <v>13.505000000000001</v>
      </c>
      <c r="J994" s="118">
        <v>27.01</v>
      </c>
      <c r="K994" s="58">
        <v>126</v>
      </c>
      <c r="L994" s="119" t="s">
        <v>11479</v>
      </c>
      <c r="M994" s="38" t="s">
        <v>15050</v>
      </c>
    </row>
    <row r="995" spans="1:13" outlineLevel="1" x14ac:dyDescent="0.25">
      <c r="A995" s="47" t="s">
        <v>268</v>
      </c>
      <c r="B995" s="150">
        <f t="shared" si="44"/>
        <v>964</v>
      </c>
      <c r="C995" s="40" t="s">
        <v>12592</v>
      </c>
      <c r="D995" s="35" t="s">
        <v>268</v>
      </c>
      <c r="E995" s="36" t="s">
        <v>11810</v>
      </c>
      <c r="F995" s="35" t="s">
        <v>15877</v>
      </c>
      <c r="G995" s="117">
        <v>2</v>
      </c>
      <c r="H995" s="117">
        <v>14</v>
      </c>
      <c r="I995" s="117">
        <f t="shared" si="45"/>
        <v>7.2750000000000004</v>
      </c>
      <c r="J995" s="118">
        <v>14.55</v>
      </c>
      <c r="K995" s="58">
        <v>126</v>
      </c>
      <c r="L995" s="119" t="s">
        <v>11479</v>
      </c>
      <c r="M995" s="38" t="s">
        <v>15050</v>
      </c>
    </row>
    <row r="996" spans="1:13" outlineLevel="1" x14ac:dyDescent="0.25">
      <c r="A996" s="47" t="s">
        <v>269</v>
      </c>
      <c r="B996" s="150">
        <f t="shared" si="44"/>
        <v>965</v>
      </c>
      <c r="C996" s="40" t="s">
        <v>12593</v>
      </c>
      <c r="D996" s="35" t="s">
        <v>269</v>
      </c>
      <c r="E996" s="36" t="s">
        <v>11810</v>
      </c>
      <c r="F996" s="35" t="s">
        <v>15877</v>
      </c>
      <c r="G996" s="117">
        <v>1</v>
      </c>
      <c r="H996" s="117">
        <v>28</v>
      </c>
      <c r="I996" s="117">
        <f t="shared" si="45"/>
        <v>29.09</v>
      </c>
      <c r="J996" s="118">
        <v>29.09</v>
      </c>
      <c r="K996" s="58">
        <v>126</v>
      </c>
      <c r="L996" s="119" t="s">
        <v>11479</v>
      </c>
      <c r="M996" s="38" t="s">
        <v>15050</v>
      </c>
    </row>
    <row r="997" spans="1:13" outlineLevel="1" x14ac:dyDescent="0.25">
      <c r="A997" s="47" t="s">
        <v>270</v>
      </c>
      <c r="B997" s="150">
        <f t="shared" si="44"/>
        <v>966</v>
      </c>
      <c r="C997" s="40" t="s">
        <v>12594</v>
      </c>
      <c r="D997" s="35" t="s">
        <v>270</v>
      </c>
      <c r="E997" s="36" t="s">
        <v>11810</v>
      </c>
      <c r="F997" s="35" t="s">
        <v>15877</v>
      </c>
      <c r="G997" s="117">
        <v>1</v>
      </c>
      <c r="H997" s="117">
        <v>49</v>
      </c>
      <c r="I997" s="117">
        <f t="shared" si="45"/>
        <v>50.91</v>
      </c>
      <c r="J997" s="118">
        <v>50.91</v>
      </c>
      <c r="K997" s="58">
        <v>126</v>
      </c>
      <c r="L997" s="119" t="s">
        <v>11479</v>
      </c>
      <c r="M997" s="38" t="s">
        <v>15050</v>
      </c>
    </row>
    <row r="998" spans="1:13" outlineLevel="1" x14ac:dyDescent="0.25">
      <c r="A998" s="47" t="s">
        <v>271</v>
      </c>
      <c r="B998" s="150">
        <f t="shared" si="44"/>
        <v>967</v>
      </c>
      <c r="C998" s="40" t="s">
        <v>12595</v>
      </c>
      <c r="D998" s="35" t="s">
        <v>271</v>
      </c>
      <c r="E998" s="36" t="s">
        <v>11810</v>
      </c>
      <c r="F998" s="35" t="s">
        <v>15877</v>
      </c>
      <c r="G998" s="117">
        <v>2</v>
      </c>
      <c r="H998" s="117">
        <v>56</v>
      </c>
      <c r="I998" s="117">
        <f t="shared" si="45"/>
        <v>29.09</v>
      </c>
      <c r="J998" s="118">
        <v>58.18</v>
      </c>
      <c r="K998" s="58">
        <v>126</v>
      </c>
      <c r="L998" s="119" t="s">
        <v>11479</v>
      </c>
      <c r="M998" s="38" t="s">
        <v>15050</v>
      </c>
    </row>
    <row r="999" spans="1:13" ht="25.5" outlineLevel="1" x14ac:dyDescent="0.25">
      <c r="A999" s="47" t="s">
        <v>272</v>
      </c>
      <c r="B999" s="150">
        <f t="shared" si="44"/>
        <v>968</v>
      </c>
      <c r="C999" s="40" t="s">
        <v>12596</v>
      </c>
      <c r="D999" s="35" t="s">
        <v>272</v>
      </c>
      <c r="E999" s="36" t="s">
        <v>11810</v>
      </c>
      <c r="F999" s="35" t="s">
        <v>15877</v>
      </c>
      <c r="G999" s="117">
        <v>44</v>
      </c>
      <c r="H999" s="117">
        <v>220</v>
      </c>
      <c r="I999" s="117">
        <f t="shared" si="45"/>
        <v>5.1950000000000003</v>
      </c>
      <c r="J999" s="118">
        <v>228.58</v>
      </c>
      <c r="K999" s="58">
        <v>126</v>
      </c>
      <c r="L999" s="119" t="s">
        <v>11479</v>
      </c>
      <c r="M999" s="38" t="s">
        <v>15050</v>
      </c>
    </row>
    <row r="1000" spans="1:13" ht="25.5" outlineLevel="1" x14ac:dyDescent="0.25">
      <c r="A1000" s="47" t="s">
        <v>273</v>
      </c>
      <c r="B1000" s="150">
        <f t="shared" si="44"/>
        <v>969</v>
      </c>
      <c r="C1000" s="40" t="s">
        <v>12597</v>
      </c>
      <c r="D1000" s="35" t="s">
        <v>273</v>
      </c>
      <c r="E1000" s="36" t="s">
        <v>11810</v>
      </c>
      <c r="F1000" s="35" t="s">
        <v>15877</v>
      </c>
      <c r="G1000" s="117">
        <v>48</v>
      </c>
      <c r="H1000" s="117">
        <v>288</v>
      </c>
      <c r="I1000" s="117">
        <f t="shared" si="45"/>
        <v>6.2339583333333337</v>
      </c>
      <c r="J1000" s="118">
        <v>299.23</v>
      </c>
      <c r="K1000" s="58">
        <v>126</v>
      </c>
      <c r="L1000" s="119" t="s">
        <v>11479</v>
      </c>
      <c r="M1000" s="38" t="s">
        <v>15050</v>
      </c>
    </row>
    <row r="1001" spans="1:13" ht="25.5" outlineLevel="1" x14ac:dyDescent="0.25">
      <c r="A1001" s="47" t="s">
        <v>11965</v>
      </c>
      <c r="B1001" s="150">
        <f t="shared" si="44"/>
        <v>970</v>
      </c>
      <c r="C1001" s="36" t="s">
        <v>274</v>
      </c>
      <c r="D1001" s="35" t="s">
        <v>11965</v>
      </c>
      <c r="E1001" s="36" t="s">
        <v>11810</v>
      </c>
      <c r="F1001" s="35" t="s">
        <v>15877</v>
      </c>
      <c r="G1001" s="117">
        <v>3</v>
      </c>
      <c r="H1001" s="117">
        <v>90</v>
      </c>
      <c r="I1001" s="117">
        <f t="shared" si="45"/>
        <v>31.17</v>
      </c>
      <c r="J1001" s="118">
        <v>93.51</v>
      </c>
      <c r="K1001" s="58">
        <v>126</v>
      </c>
      <c r="L1001" s="119" t="s">
        <v>11479</v>
      </c>
      <c r="M1001" s="38" t="s">
        <v>15050</v>
      </c>
    </row>
    <row r="1002" spans="1:13" ht="25.5" outlineLevel="1" x14ac:dyDescent="0.25">
      <c r="A1002" s="47" t="s">
        <v>275</v>
      </c>
      <c r="B1002" s="150">
        <f t="shared" si="44"/>
        <v>971</v>
      </c>
      <c r="C1002" s="40" t="s">
        <v>12598</v>
      </c>
      <c r="D1002" s="35" t="s">
        <v>275</v>
      </c>
      <c r="E1002" s="36" t="s">
        <v>11810</v>
      </c>
      <c r="F1002" s="35" t="s">
        <v>15877</v>
      </c>
      <c r="G1002" s="117">
        <v>14</v>
      </c>
      <c r="H1002" s="117">
        <v>355.93</v>
      </c>
      <c r="I1002" s="117">
        <f t="shared" si="45"/>
        <v>26.414999999999999</v>
      </c>
      <c r="J1002" s="118">
        <v>369.81</v>
      </c>
      <c r="K1002" s="58">
        <v>126</v>
      </c>
      <c r="L1002" s="119" t="s">
        <v>11479</v>
      </c>
      <c r="M1002" s="38" t="s">
        <v>15050</v>
      </c>
    </row>
    <row r="1003" spans="1:13" ht="25.5" outlineLevel="1" x14ac:dyDescent="0.25">
      <c r="A1003" s="47" t="s">
        <v>11966</v>
      </c>
      <c r="B1003" s="150">
        <f t="shared" si="44"/>
        <v>972</v>
      </c>
      <c r="C1003" s="40" t="s">
        <v>12599</v>
      </c>
      <c r="D1003" s="35" t="s">
        <v>11966</v>
      </c>
      <c r="E1003" s="36" t="s">
        <v>11810</v>
      </c>
      <c r="F1003" s="35" t="s">
        <v>15877</v>
      </c>
      <c r="G1003" s="117">
        <v>2</v>
      </c>
      <c r="H1003" s="117">
        <v>86</v>
      </c>
      <c r="I1003" s="117">
        <f t="shared" si="45"/>
        <v>44.674999999999997</v>
      </c>
      <c r="J1003" s="118">
        <v>89.35</v>
      </c>
      <c r="K1003" s="58">
        <v>126</v>
      </c>
      <c r="L1003" s="119" t="s">
        <v>11479</v>
      </c>
      <c r="M1003" s="38" t="s">
        <v>15050</v>
      </c>
    </row>
    <row r="1004" spans="1:13" ht="25.5" outlineLevel="1" x14ac:dyDescent="0.25">
      <c r="A1004" s="47" t="s">
        <v>276</v>
      </c>
      <c r="B1004" s="150">
        <f t="shared" si="44"/>
        <v>973</v>
      </c>
      <c r="C1004" s="40" t="s">
        <v>12600</v>
      </c>
      <c r="D1004" s="35" t="s">
        <v>276</v>
      </c>
      <c r="E1004" s="36" t="s">
        <v>11810</v>
      </c>
      <c r="F1004" s="35" t="s">
        <v>15877</v>
      </c>
      <c r="G1004" s="117">
        <v>48</v>
      </c>
      <c r="H1004" s="117">
        <v>1627.12</v>
      </c>
      <c r="I1004" s="117">
        <f t="shared" si="45"/>
        <v>35.22</v>
      </c>
      <c r="J1004" s="118">
        <v>1690.56</v>
      </c>
      <c r="K1004" s="58">
        <v>126</v>
      </c>
      <c r="L1004" s="119" t="s">
        <v>11479</v>
      </c>
      <c r="M1004" s="38" t="s">
        <v>15050</v>
      </c>
    </row>
    <row r="1005" spans="1:13" ht="25.5" outlineLevel="1" x14ac:dyDescent="0.25">
      <c r="A1005" s="47" t="s">
        <v>277</v>
      </c>
      <c r="B1005" s="150">
        <f t="shared" si="44"/>
        <v>974</v>
      </c>
      <c r="C1005" s="40" t="s">
        <v>12601</v>
      </c>
      <c r="D1005" s="35" t="s">
        <v>277</v>
      </c>
      <c r="E1005" s="36" t="s">
        <v>11810</v>
      </c>
      <c r="F1005" s="35" t="s">
        <v>15877</v>
      </c>
      <c r="G1005" s="117">
        <v>12</v>
      </c>
      <c r="H1005" s="117">
        <v>508.47</v>
      </c>
      <c r="I1005" s="117">
        <f t="shared" si="45"/>
        <v>44.024166666666666</v>
      </c>
      <c r="J1005" s="118">
        <v>528.29</v>
      </c>
      <c r="K1005" s="58">
        <v>126</v>
      </c>
      <c r="L1005" s="119" t="s">
        <v>11479</v>
      </c>
      <c r="M1005" s="38" t="s">
        <v>15050</v>
      </c>
    </row>
    <row r="1006" spans="1:13" outlineLevel="1" x14ac:dyDescent="0.25">
      <c r="A1006" s="47" t="s">
        <v>279</v>
      </c>
      <c r="B1006" s="150">
        <f t="shared" si="44"/>
        <v>975</v>
      </c>
      <c r="C1006" s="36" t="s">
        <v>278</v>
      </c>
      <c r="D1006" s="35" t="s">
        <v>279</v>
      </c>
      <c r="E1006" s="36" t="s">
        <v>11810</v>
      </c>
      <c r="F1006" s="35" t="s">
        <v>15877</v>
      </c>
      <c r="G1006" s="117">
        <v>14</v>
      </c>
      <c r="H1006" s="117">
        <v>1483.05</v>
      </c>
      <c r="I1006" s="117">
        <f t="shared" si="45"/>
        <v>110.06214285714285</v>
      </c>
      <c r="J1006" s="118">
        <v>1540.87</v>
      </c>
      <c r="K1006" s="58">
        <v>126</v>
      </c>
      <c r="L1006" s="119" t="s">
        <v>11479</v>
      </c>
      <c r="M1006" s="38" t="s">
        <v>15050</v>
      </c>
    </row>
    <row r="1007" spans="1:13" outlineLevel="1" x14ac:dyDescent="0.25">
      <c r="A1007" s="47" t="s">
        <v>281</v>
      </c>
      <c r="B1007" s="150">
        <f t="shared" ref="B1007:B1027" si="46">B1006+1</f>
        <v>976</v>
      </c>
      <c r="C1007" s="36" t="s">
        <v>280</v>
      </c>
      <c r="D1007" s="35" t="s">
        <v>281</v>
      </c>
      <c r="E1007" s="36" t="s">
        <v>11810</v>
      </c>
      <c r="F1007" s="35" t="s">
        <v>15877</v>
      </c>
      <c r="G1007" s="117">
        <v>2</v>
      </c>
      <c r="H1007" s="117">
        <v>58.13</v>
      </c>
      <c r="I1007" s="117">
        <f t="shared" si="45"/>
        <v>30.2</v>
      </c>
      <c r="J1007" s="118">
        <v>60.4</v>
      </c>
      <c r="K1007" s="58">
        <v>126</v>
      </c>
      <c r="L1007" s="119" t="s">
        <v>11479</v>
      </c>
      <c r="M1007" s="38" t="s">
        <v>15050</v>
      </c>
    </row>
    <row r="1008" spans="1:13" outlineLevel="1" x14ac:dyDescent="0.25">
      <c r="A1008" s="47" t="s">
        <v>283</v>
      </c>
      <c r="B1008" s="150">
        <f t="shared" si="46"/>
        <v>977</v>
      </c>
      <c r="C1008" s="36" t="s">
        <v>282</v>
      </c>
      <c r="D1008" s="35" t="s">
        <v>283</v>
      </c>
      <c r="E1008" s="36" t="s">
        <v>11810</v>
      </c>
      <c r="F1008" s="35" t="s">
        <v>15877</v>
      </c>
      <c r="G1008" s="117">
        <v>6</v>
      </c>
      <c r="H1008" s="117">
        <v>222.3</v>
      </c>
      <c r="I1008" s="117">
        <f t="shared" si="45"/>
        <v>38.494999999999997</v>
      </c>
      <c r="J1008" s="118">
        <v>230.97</v>
      </c>
      <c r="K1008" s="58">
        <v>126</v>
      </c>
      <c r="L1008" s="119" t="s">
        <v>11479</v>
      </c>
      <c r="M1008" s="38" t="s">
        <v>15050</v>
      </c>
    </row>
    <row r="1009" spans="1:13" outlineLevel="1" x14ac:dyDescent="0.25">
      <c r="A1009" s="47" t="s">
        <v>285</v>
      </c>
      <c r="B1009" s="150">
        <f t="shared" si="46"/>
        <v>978</v>
      </c>
      <c r="C1009" s="36" t="s">
        <v>284</v>
      </c>
      <c r="D1009" s="35" t="s">
        <v>285</v>
      </c>
      <c r="E1009" s="36" t="s">
        <v>11810</v>
      </c>
      <c r="F1009" s="35" t="s">
        <v>15877</v>
      </c>
      <c r="G1009" s="117">
        <v>6</v>
      </c>
      <c r="H1009" s="117">
        <v>162.71</v>
      </c>
      <c r="I1009" s="117">
        <f t="shared" si="45"/>
        <v>28.175000000000001</v>
      </c>
      <c r="J1009" s="118">
        <v>169.05</v>
      </c>
      <c r="K1009" s="58">
        <v>126</v>
      </c>
      <c r="L1009" s="119" t="s">
        <v>11479</v>
      </c>
      <c r="M1009" s="38" t="s">
        <v>15050</v>
      </c>
    </row>
    <row r="1010" spans="1:13" outlineLevel="1" x14ac:dyDescent="0.25">
      <c r="A1010" s="47" t="s">
        <v>287</v>
      </c>
      <c r="B1010" s="150">
        <f t="shared" si="46"/>
        <v>979</v>
      </c>
      <c r="C1010" s="36" t="s">
        <v>286</v>
      </c>
      <c r="D1010" s="35" t="s">
        <v>287</v>
      </c>
      <c r="E1010" s="36" t="s">
        <v>11810</v>
      </c>
      <c r="F1010" s="35" t="s">
        <v>15877</v>
      </c>
      <c r="G1010" s="117">
        <v>56</v>
      </c>
      <c r="H1010" s="117">
        <v>4773.92</v>
      </c>
      <c r="I1010" s="117">
        <f t="shared" si="45"/>
        <v>88.57214285714285</v>
      </c>
      <c r="J1010" s="118">
        <v>4960.04</v>
      </c>
      <c r="K1010" s="58">
        <v>126</v>
      </c>
      <c r="L1010" s="119" t="s">
        <v>11479</v>
      </c>
      <c r="M1010" s="38" t="s">
        <v>15050</v>
      </c>
    </row>
    <row r="1011" spans="1:13" outlineLevel="1" x14ac:dyDescent="0.25">
      <c r="A1011" s="47" t="s">
        <v>289</v>
      </c>
      <c r="B1011" s="150">
        <f t="shared" si="46"/>
        <v>980</v>
      </c>
      <c r="C1011" s="36" t="s">
        <v>288</v>
      </c>
      <c r="D1011" s="35" t="s">
        <v>289</v>
      </c>
      <c r="E1011" s="36" t="s">
        <v>11810</v>
      </c>
      <c r="F1011" s="35" t="s">
        <v>15877</v>
      </c>
      <c r="G1011" s="117">
        <v>28</v>
      </c>
      <c r="H1011" s="117">
        <v>1869.83</v>
      </c>
      <c r="I1011" s="117">
        <f t="shared" si="45"/>
        <v>69.383214285714288</v>
      </c>
      <c r="J1011" s="118">
        <v>1942.73</v>
      </c>
      <c r="K1011" s="58">
        <v>126</v>
      </c>
      <c r="L1011" s="119" t="s">
        <v>11479</v>
      </c>
      <c r="M1011" s="38" t="s">
        <v>15050</v>
      </c>
    </row>
    <row r="1012" spans="1:13" ht="25.5" outlineLevel="1" x14ac:dyDescent="0.25">
      <c r="A1012" s="47" t="s">
        <v>290</v>
      </c>
      <c r="B1012" s="150">
        <f t="shared" si="46"/>
        <v>981</v>
      </c>
      <c r="C1012" s="40" t="s">
        <v>12602</v>
      </c>
      <c r="D1012" s="35" t="s">
        <v>290</v>
      </c>
      <c r="E1012" s="36" t="s">
        <v>11810</v>
      </c>
      <c r="F1012" s="35" t="s">
        <v>15877</v>
      </c>
      <c r="G1012" s="117">
        <v>2</v>
      </c>
      <c r="H1012" s="117">
        <v>2188.33</v>
      </c>
      <c r="I1012" s="117">
        <f t="shared" si="45"/>
        <v>1136.825</v>
      </c>
      <c r="J1012" s="118">
        <v>2273.65</v>
      </c>
      <c r="K1012" s="58">
        <v>126</v>
      </c>
      <c r="L1012" s="119" t="s">
        <v>11479</v>
      </c>
      <c r="M1012" s="38" t="s">
        <v>15050</v>
      </c>
    </row>
    <row r="1013" spans="1:13" ht="25.5" outlineLevel="1" x14ac:dyDescent="0.25">
      <c r="A1013" s="47" t="s">
        <v>291</v>
      </c>
      <c r="B1013" s="150">
        <f t="shared" si="46"/>
        <v>982</v>
      </c>
      <c r="C1013" s="40" t="s">
        <v>12603</v>
      </c>
      <c r="D1013" s="35" t="s">
        <v>291</v>
      </c>
      <c r="E1013" s="36" t="s">
        <v>11810</v>
      </c>
      <c r="F1013" s="35" t="s">
        <v>15877</v>
      </c>
      <c r="G1013" s="117">
        <v>1</v>
      </c>
      <c r="H1013" s="117">
        <v>169.05</v>
      </c>
      <c r="I1013" s="117">
        <f t="shared" si="45"/>
        <v>175.64</v>
      </c>
      <c r="J1013" s="118">
        <v>175.64</v>
      </c>
      <c r="K1013" s="58">
        <v>126</v>
      </c>
      <c r="L1013" s="119" t="s">
        <v>11479</v>
      </c>
      <c r="M1013" s="38" t="s">
        <v>15050</v>
      </c>
    </row>
    <row r="1014" spans="1:13" ht="25.5" outlineLevel="1" x14ac:dyDescent="0.25">
      <c r="A1014" s="47" t="s">
        <v>292</v>
      </c>
      <c r="B1014" s="150">
        <f t="shared" si="46"/>
        <v>983</v>
      </c>
      <c r="C1014" s="40" t="s">
        <v>12604</v>
      </c>
      <c r="D1014" s="35" t="s">
        <v>292</v>
      </c>
      <c r="E1014" s="36" t="s">
        <v>11810</v>
      </c>
      <c r="F1014" s="35" t="s">
        <v>15877</v>
      </c>
      <c r="G1014" s="117">
        <v>1</v>
      </c>
      <c r="H1014" s="117">
        <v>629.53</v>
      </c>
      <c r="I1014" s="117">
        <f t="shared" si="45"/>
        <v>654.07000000000005</v>
      </c>
      <c r="J1014" s="118">
        <v>654.07000000000005</v>
      </c>
      <c r="K1014" s="58">
        <v>126</v>
      </c>
      <c r="L1014" s="119" t="s">
        <v>11479</v>
      </c>
      <c r="M1014" s="38" t="s">
        <v>15050</v>
      </c>
    </row>
    <row r="1015" spans="1:13" ht="25.5" outlineLevel="1" x14ac:dyDescent="0.25">
      <c r="A1015" s="47" t="s">
        <v>293</v>
      </c>
      <c r="B1015" s="150">
        <f t="shared" si="46"/>
        <v>984</v>
      </c>
      <c r="C1015" s="40" t="s">
        <v>12605</v>
      </c>
      <c r="D1015" s="35" t="s">
        <v>293</v>
      </c>
      <c r="E1015" s="36" t="s">
        <v>11810</v>
      </c>
      <c r="F1015" s="35" t="s">
        <v>15877</v>
      </c>
      <c r="G1015" s="117">
        <v>6</v>
      </c>
      <c r="H1015" s="117">
        <v>1425</v>
      </c>
      <c r="I1015" s="117">
        <f t="shared" si="45"/>
        <v>246.76</v>
      </c>
      <c r="J1015" s="118">
        <v>1480.56</v>
      </c>
      <c r="K1015" s="58">
        <v>126</v>
      </c>
      <c r="L1015" s="119" t="s">
        <v>11479</v>
      </c>
      <c r="M1015" s="38" t="s">
        <v>15050</v>
      </c>
    </row>
    <row r="1016" spans="1:13" ht="25.5" outlineLevel="1" x14ac:dyDescent="0.25">
      <c r="A1016" s="47" t="s">
        <v>11967</v>
      </c>
      <c r="B1016" s="150">
        <f t="shared" si="46"/>
        <v>985</v>
      </c>
      <c r="C1016" s="40" t="s">
        <v>12606</v>
      </c>
      <c r="D1016" s="35" t="s">
        <v>11967</v>
      </c>
      <c r="E1016" s="36" t="s">
        <v>11810</v>
      </c>
      <c r="F1016" s="35" t="s">
        <v>15877</v>
      </c>
      <c r="G1016" s="117">
        <v>3</v>
      </c>
      <c r="H1016" s="117">
        <v>719.55</v>
      </c>
      <c r="I1016" s="117">
        <f t="shared" si="45"/>
        <v>249.20000000000002</v>
      </c>
      <c r="J1016" s="118">
        <v>747.6</v>
      </c>
      <c r="K1016" s="58">
        <v>126</v>
      </c>
      <c r="L1016" s="119" t="s">
        <v>11479</v>
      </c>
      <c r="M1016" s="38" t="s">
        <v>15050</v>
      </c>
    </row>
    <row r="1017" spans="1:13" ht="25.5" outlineLevel="1" x14ac:dyDescent="0.25">
      <c r="A1017" s="47" t="s">
        <v>7154</v>
      </c>
      <c r="B1017" s="150">
        <f t="shared" si="46"/>
        <v>986</v>
      </c>
      <c r="C1017" s="40" t="s">
        <v>12607</v>
      </c>
      <c r="D1017" s="35" t="s">
        <v>7154</v>
      </c>
      <c r="E1017" s="36" t="s">
        <v>11810</v>
      </c>
      <c r="F1017" s="35" t="s">
        <v>15877</v>
      </c>
      <c r="G1017" s="117">
        <v>1</v>
      </c>
      <c r="H1017" s="117">
        <v>1</v>
      </c>
      <c r="I1017" s="117">
        <f t="shared" si="45"/>
        <v>1.04</v>
      </c>
      <c r="J1017" s="118">
        <v>1.04</v>
      </c>
      <c r="K1017" s="58">
        <v>126</v>
      </c>
      <c r="L1017" s="119" t="s">
        <v>11479</v>
      </c>
      <c r="M1017" s="38" t="s">
        <v>15050</v>
      </c>
    </row>
    <row r="1018" spans="1:13" ht="25.5" outlineLevel="1" x14ac:dyDescent="0.25">
      <c r="A1018" s="47" t="s">
        <v>294</v>
      </c>
      <c r="B1018" s="150">
        <f t="shared" si="46"/>
        <v>987</v>
      </c>
      <c r="C1018" s="40" t="s">
        <v>12608</v>
      </c>
      <c r="D1018" s="35" t="s">
        <v>294</v>
      </c>
      <c r="E1018" s="36" t="s">
        <v>11810</v>
      </c>
      <c r="F1018" s="35" t="s">
        <v>15877</v>
      </c>
      <c r="G1018" s="117">
        <v>1</v>
      </c>
      <c r="H1018" s="117">
        <v>46</v>
      </c>
      <c r="I1018" s="117">
        <f t="shared" si="45"/>
        <v>47.79</v>
      </c>
      <c r="J1018" s="118">
        <v>47.79</v>
      </c>
      <c r="K1018" s="58">
        <v>126</v>
      </c>
      <c r="L1018" s="119" t="s">
        <v>11479</v>
      </c>
      <c r="M1018" s="38" t="s">
        <v>15050</v>
      </c>
    </row>
    <row r="1019" spans="1:13" ht="25.5" outlineLevel="1" x14ac:dyDescent="0.25">
      <c r="A1019" s="47" t="s">
        <v>295</v>
      </c>
      <c r="B1019" s="150">
        <f t="shared" si="46"/>
        <v>988</v>
      </c>
      <c r="C1019" s="40" t="s">
        <v>12609</v>
      </c>
      <c r="D1019" s="35" t="s">
        <v>295</v>
      </c>
      <c r="E1019" s="36" t="s">
        <v>11810</v>
      </c>
      <c r="F1019" s="35" t="s">
        <v>15877</v>
      </c>
      <c r="G1019" s="117">
        <v>7</v>
      </c>
      <c r="H1019" s="117">
        <v>119</v>
      </c>
      <c r="I1019" s="117">
        <f t="shared" si="45"/>
        <v>17.662857142857142</v>
      </c>
      <c r="J1019" s="118">
        <v>123.64</v>
      </c>
      <c r="K1019" s="58">
        <v>126</v>
      </c>
      <c r="L1019" s="119" t="s">
        <v>11479</v>
      </c>
      <c r="M1019" s="38" t="s">
        <v>15050</v>
      </c>
    </row>
    <row r="1020" spans="1:13" ht="25.5" outlineLevel="1" x14ac:dyDescent="0.25">
      <c r="A1020" s="47" t="s">
        <v>296</v>
      </c>
      <c r="B1020" s="150">
        <f t="shared" si="46"/>
        <v>989</v>
      </c>
      <c r="C1020" s="40" t="s">
        <v>12610</v>
      </c>
      <c r="D1020" s="35" t="s">
        <v>296</v>
      </c>
      <c r="E1020" s="36" t="s">
        <v>11810</v>
      </c>
      <c r="F1020" s="35" t="s">
        <v>15877</v>
      </c>
      <c r="G1020" s="117">
        <v>1</v>
      </c>
      <c r="H1020" s="117">
        <v>551.52</v>
      </c>
      <c r="I1020" s="117">
        <f t="shared" si="45"/>
        <v>573.02</v>
      </c>
      <c r="J1020" s="118">
        <v>573.02</v>
      </c>
      <c r="K1020" s="58">
        <v>126</v>
      </c>
      <c r="L1020" s="119" t="s">
        <v>11479</v>
      </c>
      <c r="M1020" s="38" t="s">
        <v>15050</v>
      </c>
    </row>
    <row r="1021" spans="1:13" outlineLevel="1" x14ac:dyDescent="0.25">
      <c r="A1021" s="47" t="s">
        <v>297</v>
      </c>
      <c r="B1021" s="150">
        <f t="shared" si="46"/>
        <v>990</v>
      </c>
      <c r="C1021" s="40" t="s">
        <v>12611</v>
      </c>
      <c r="D1021" s="35" t="s">
        <v>297</v>
      </c>
      <c r="E1021" s="36" t="s">
        <v>11810</v>
      </c>
      <c r="F1021" s="35" t="s">
        <v>15878</v>
      </c>
      <c r="G1021" s="117">
        <v>1</v>
      </c>
      <c r="H1021" s="117">
        <v>300</v>
      </c>
      <c r="I1021" s="117">
        <f t="shared" si="45"/>
        <v>311.7</v>
      </c>
      <c r="J1021" s="118">
        <v>311.7</v>
      </c>
      <c r="K1021" s="58">
        <v>126</v>
      </c>
      <c r="L1021" s="119" t="s">
        <v>11479</v>
      </c>
      <c r="M1021" s="38" t="s">
        <v>15050</v>
      </c>
    </row>
    <row r="1022" spans="1:13" ht="25.5" outlineLevel="1" x14ac:dyDescent="0.25">
      <c r="A1022" s="47" t="s">
        <v>298</v>
      </c>
      <c r="B1022" s="150">
        <f t="shared" si="46"/>
        <v>991</v>
      </c>
      <c r="C1022" s="40" t="s">
        <v>12612</v>
      </c>
      <c r="D1022" s="35" t="s">
        <v>298</v>
      </c>
      <c r="E1022" s="36" t="s">
        <v>11810</v>
      </c>
      <c r="F1022" s="35" t="s">
        <v>15877</v>
      </c>
      <c r="G1022" s="117">
        <v>3</v>
      </c>
      <c r="H1022" s="117">
        <v>14639.69</v>
      </c>
      <c r="I1022" s="117">
        <f t="shared" si="45"/>
        <v>5070.1500000000005</v>
      </c>
      <c r="J1022" s="118">
        <v>15210.45</v>
      </c>
      <c r="K1022" s="58">
        <v>126</v>
      </c>
      <c r="L1022" s="119" t="s">
        <v>11479</v>
      </c>
      <c r="M1022" s="38" t="s">
        <v>15050</v>
      </c>
    </row>
    <row r="1023" spans="1:13" ht="25.5" outlineLevel="1" x14ac:dyDescent="0.25">
      <c r="A1023" s="47" t="s">
        <v>299</v>
      </c>
      <c r="B1023" s="150">
        <f t="shared" si="46"/>
        <v>992</v>
      </c>
      <c r="C1023" s="40" t="s">
        <v>12613</v>
      </c>
      <c r="D1023" s="35" t="s">
        <v>299</v>
      </c>
      <c r="E1023" s="36" t="s">
        <v>11810</v>
      </c>
      <c r="F1023" s="35" t="s">
        <v>15877</v>
      </c>
      <c r="G1023" s="117">
        <v>7</v>
      </c>
      <c r="H1023" s="117">
        <v>437.56</v>
      </c>
      <c r="I1023" s="117">
        <f t="shared" si="45"/>
        <v>64.945714285714288</v>
      </c>
      <c r="J1023" s="118">
        <v>454.62</v>
      </c>
      <c r="K1023" s="58">
        <v>126</v>
      </c>
      <c r="L1023" s="119" t="s">
        <v>11479</v>
      </c>
      <c r="M1023" s="38" t="s">
        <v>15050</v>
      </c>
    </row>
    <row r="1024" spans="1:13" ht="25.5" outlineLevel="1" x14ac:dyDescent="0.25">
      <c r="A1024" s="47" t="s">
        <v>301</v>
      </c>
      <c r="B1024" s="150">
        <f t="shared" si="46"/>
        <v>993</v>
      </c>
      <c r="C1024" s="36" t="s">
        <v>300</v>
      </c>
      <c r="D1024" s="35" t="s">
        <v>301</v>
      </c>
      <c r="E1024" s="36" t="s">
        <v>11810</v>
      </c>
      <c r="F1024" s="35" t="s">
        <v>15877</v>
      </c>
      <c r="G1024" s="117">
        <v>1</v>
      </c>
      <c r="H1024" s="117">
        <v>2993.28</v>
      </c>
      <c r="I1024" s="117">
        <f t="shared" si="45"/>
        <v>3109.98</v>
      </c>
      <c r="J1024" s="118">
        <v>3109.98</v>
      </c>
      <c r="K1024" s="58">
        <v>126</v>
      </c>
      <c r="L1024" s="119" t="s">
        <v>11479</v>
      </c>
      <c r="M1024" s="38" t="s">
        <v>15050</v>
      </c>
    </row>
    <row r="1025" spans="1:13" ht="25.5" outlineLevel="1" x14ac:dyDescent="0.25">
      <c r="A1025" s="47" t="s">
        <v>1760</v>
      </c>
      <c r="B1025" s="150">
        <f t="shared" si="46"/>
        <v>994</v>
      </c>
      <c r="C1025" s="40" t="s">
        <v>12614</v>
      </c>
      <c r="D1025" s="35" t="s">
        <v>1760</v>
      </c>
      <c r="E1025" s="36" t="s">
        <v>11943</v>
      </c>
      <c r="F1025" s="35" t="s">
        <v>15877</v>
      </c>
      <c r="G1025" s="117">
        <v>3</v>
      </c>
      <c r="H1025" s="117">
        <v>882.83</v>
      </c>
      <c r="I1025" s="117">
        <f t="shared" si="45"/>
        <v>16.093333333333334</v>
      </c>
      <c r="J1025" s="118">
        <v>48.28</v>
      </c>
      <c r="K1025" s="58">
        <v>126</v>
      </c>
      <c r="L1025" s="119" t="s">
        <v>11783</v>
      </c>
      <c r="M1025" s="38" t="s">
        <v>15050</v>
      </c>
    </row>
    <row r="1026" spans="1:13" outlineLevel="1" x14ac:dyDescent="0.25">
      <c r="A1026" s="47" t="s">
        <v>9277</v>
      </c>
      <c r="B1026" s="150">
        <f t="shared" si="46"/>
        <v>995</v>
      </c>
      <c r="C1026" s="36" t="s">
        <v>9276</v>
      </c>
      <c r="D1026" s="35" t="s">
        <v>9277</v>
      </c>
      <c r="E1026" s="36" t="s">
        <v>11491</v>
      </c>
      <c r="F1026" s="35" t="s">
        <v>15877</v>
      </c>
      <c r="G1026" s="117">
        <v>1</v>
      </c>
      <c r="H1026" s="117">
        <v>19527.04</v>
      </c>
      <c r="I1026" s="117">
        <f t="shared" si="45"/>
        <v>20288.349999999999</v>
      </c>
      <c r="J1026" s="118">
        <v>20288.349999999999</v>
      </c>
      <c r="K1026" s="58">
        <v>128</v>
      </c>
      <c r="L1026" s="119" t="s">
        <v>11479</v>
      </c>
      <c r="M1026" s="38" t="s">
        <v>15050</v>
      </c>
    </row>
    <row r="1027" spans="1:13" outlineLevel="1" x14ac:dyDescent="0.25">
      <c r="A1027" s="47" t="s">
        <v>9279</v>
      </c>
      <c r="B1027" s="150">
        <f t="shared" si="46"/>
        <v>996</v>
      </c>
      <c r="C1027" s="36" t="s">
        <v>9278</v>
      </c>
      <c r="D1027" s="35" t="s">
        <v>9279</v>
      </c>
      <c r="E1027" s="36" t="s">
        <v>11491</v>
      </c>
      <c r="F1027" s="35" t="s">
        <v>15877</v>
      </c>
      <c r="G1027" s="117">
        <v>2</v>
      </c>
      <c r="H1027" s="117">
        <v>8055.88</v>
      </c>
      <c r="I1027" s="117">
        <f t="shared" si="45"/>
        <v>4184.9799999999996</v>
      </c>
      <c r="J1027" s="118">
        <v>8369.9599999999991</v>
      </c>
      <c r="K1027" s="58">
        <v>126</v>
      </c>
      <c r="L1027" s="119" t="s">
        <v>11479</v>
      </c>
      <c r="M1027" s="38" t="s">
        <v>15050</v>
      </c>
    </row>
    <row r="1028" spans="1:13" outlineLevel="1" x14ac:dyDescent="0.25">
      <c r="A1028" s="47" t="s">
        <v>304</v>
      </c>
      <c r="B1028" s="150">
        <f>B1027+1</f>
        <v>997</v>
      </c>
      <c r="C1028" s="36" t="s">
        <v>7156</v>
      </c>
      <c r="D1028" s="35" t="s">
        <v>304</v>
      </c>
      <c r="E1028" s="36" t="s">
        <v>11810</v>
      </c>
      <c r="F1028" s="35" t="s">
        <v>15877</v>
      </c>
      <c r="G1028" s="117">
        <v>7</v>
      </c>
      <c r="H1028" s="117">
        <v>6867.61</v>
      </c>
      <c r="I1028" s="117">
        <f t="shared" si="45"/>
        <v>1019.3371428571428</v>
      </c>
      <c r="J1028" s="118">
        <v>7135.36</v>
      </c>
      <c r="K1028" s="58">
        <v>127</v>
      </c>
      <c r="L1028" s="119" t="s">
        <v>11479</v>
      </c>
      <c r="M1028" s="38" t="s">
        <v>15050</v>
      </c>
    </row>
    <row r="1029" spans="1:13" ht="25.5" outlineLevel="1" x14ac:dyDescent="0.25">
      <c r="A1029" s="47" t="s">
        <v>11968</v>
      </c>
      <c r="B1029" s="150">
        <f t="shared" ref="B1029:B1092" si="47">B1028+1</f>
        <v>998</v>
      </c>
      <c r="C1029" s="40" t="s">
        <v>12615</v>
      </c>
      <c r="D1029" s="35" t="s">
        <v>11968</v>
      </c>
      <c r="E1029" s="36" t="s">
        <v>11810</v>
      </c>
      <c r="F1029" s="35" t="s">
        <v>15877</v>
      </c>
      <c r="G1029" s="117">
        <v>1</v>
      </c>
      <c r="H1029" s="117">
        <v>120</v>
      </c>
      <c r="I1029" s="117">
        <f t="shared" si="45"/>
        <v>124.68</v>
      </c>
      <c r="J1029" s="118">
        <v>124.68</v>
      </c>
      <c r="K1029" s="58">
        <v>127</v>
      </c>
      <c r="L1029" s="119" t="s">
        <v>11479</v>
      </c>
      <c r="M1029" s="38" t="s">
        <v>15050</v>
      </c>
    </row>
    <row r="1030" spans="1:13" ht="25.5" outlineLevel="1" x14ac:dyDescent="0.25">
      <c r="A1030" s="47" t="s">
        <v>305</v>
      </c>
      <c r="B1030" s="150">
        <f t="shared" si="47"/>
        <v>999</v>
      </c>
      <c r="C1030" s="40" t="s">
        <v>12616</v>
      </c>
      <c r="D1030" s="35" t="s">
        <v>305</v>
      </c>
      <c r="E1030" s="36" t="s">
        <v>11810</v>
      </c>
      <c r="F1030" s="35" t="s">
        <v>15877</v>
      </c>
      <c r="G1030" s="117">
        <v>2</v>
      </c>
      <c r="H1030" s="117">
        <v>1627.5</v>
      </c>
      <c r="I1030" s="117">
        <f t="shared" si="45"/>
        <v>845.47500000000002</v>
      </c>
      <c r="J1030" s="118">
        <v>1690.95</v>
      </c>
      <c r="K1030" s="58">
        <v>127</v>
      </c>
      <c r="L1030" s="119" t="s">
        <v>11479</v>
      </c>
      <c r="M1030" s="38" t="s">
        <v>15050</v>
      </c>
    </row>
    <row r="1031" spans="1:13" outlineLevel="1" x14ac:dyDescent="0.25">
      <c r="A1031" s="47" t="s">
        <v>11969</v>
      </c>
      <c r="B1031" s="150">
        <f t="shared" si="47"/>
        <v>1000</v>
      </c>
      <c r="C1031" s="40" t="s">
        <v>12617</v>
      </c>
      <c r="D1031" s="35" t="s">
        <v>11969</v>
      </c>
      <c r="E1031" s="36" t="s">
        <v>11810</v>
      </c>
      <c r="F1031" s="35" t="s">
        <v>15877</v>
      </c>
      <c r="G1031" s="117">
        <v>2</v>
      </c>
      <c r="H1031" s="117">
        <v>200</v>
      </c>
      <c r="I1031" s="117">
        <f t="shared" si="45"/>
        <v>103.9</v>
      </c>
      <c r="J1031" s="118">
        <v>207.8</v>
      </c>
      <c r="K1031" s="58">
        <v>127</v>
      </c>
      <c r="L1031" s="119" t="s">
        <v>11479</v>
      </c>
      <c r="M1031" s="38" t="s">
        <v>15050</v>
      </c>
    </row>
    <row r="1032" spans="1:13" outlineLevel="1" x14ac:dyDescent="0.25">
      <c r="A1032" s="47" t="s">
        <v>11970</v>
      </c>
      <c r="B1032" s="150">
        <f t="shared" si="47"/>
        <v>1001</v>
      </c>
      <c r="C1032" s="36" t="s">
        <v>306</v>
      </c>
      <c r="D1032" s="35" t="s">
        <v>11970</v>
      </c>
      <c r="E1032" s="36" t="s">
        <v>11810</v>
      </c>
      <c r="F1032" s="35" t="s">
        <v>15877</v>
      </c>
      <c r="G1032" s="117">
        <v>1</v>
      </c>
      <c r="H1032" s="117">
        <v>500</v>
      </c>
      <c r="I1032" s="117">
        <f t="shared" si="45"/>
        <v>519.49</v>
      </c>
      <c r="J1032" s="118">
        <v>519.49</v>
      </c>
      <c r="K1032" s="58">
        <v>127</v>
      </c>
      <c r="L1032" s="119" t="s">
        <v>11479</v>
      </c>
      <c r="M1032" s="38" t="s">
        <v>15050</v>
      </c>
    </row>
    <row r="1033" spans="1:13" ht="38.25" outlineLevel="1" x14ac:dyDescent="0.25">
      <c r="A1033" s="47" t="s">
        <v>307</v>
      </c>
      <c r="B1033" s="150">
        <f t="shared" si="47"/>
        <v>1002</v>
      </c>
      <c r="C1033" s="40" t="s">
        <v>12618</v>
      </c>
      <c r="D1033" s="35" t="s">
        <v>307</v>
      </c>
      <c r="E1033" s="36" t="s">
        <v>11810</v>
      </c>
      <c r="F1033" s="35" t="s">
        <v>15877</v>
      </c>
      <c r="G1033" s="117">
        <v>1</v>
      </c>
      <c r="H1033" s="117">
        <v>170</v>
      </c>
      <c r="I1033" s="117">
        <f t="shared" si="45"/>
        <v>176.63</v>
      </c>
      <c r="J1033" s="118">
        <v>176.63</v>
      </c>
      <c r="K1033" s="58">
        <v>127</v>
      </c>
      <c r="L1033" s="119" t="s">
        <v>11479</v>
      </c>
      <c r="M1033" s="38" t="s">
        <v>15050</v>
      </c>
    </row>
    <row r="1034" spans="1:13" ht="25.5" outlineLevel="1" x14ac:dyDescent="0.25">
      <c r="A1034" s="47" t="s">
        <v>309</v>
      </c>
      <c r="B1034" s="150">
        <f t="shared" si="47"/>
        <v>1003</v>
      </c>
      <c r="C1034" s="36" t="s">
        <v>308</v>
      </c>
      <c r="D1034" s="35" t="s">
        <v>309</v>
      </c>
      <c r="E1034" s="36" t="s">
        <v>11810</v>
      </c>
      <c r="F1034" s="35" t="s">
        <v>15877</v>
      </c>
      <c r="G1034" s="117">
        <v>1</v>
      </c>
      <c r="H1034" s="117">
        <v>1347.46</v>
      </c>
      <c r="I1034" s="117">
        <f t="shared" si="45"/>
        <v>1399.99</v>
      </c>
      <c r="J1034" s="118">
        <v>1399.99</v>
      </c>
      <c r="K1034" s="58">
        <v>127</v>
      </c>
      <c r="L1034" s="119" t="s">
        <v>11479</v>
      </c>
      <c r="M1034" s="38" t="s">
        <v>15050</v>
      </c>
    </row>
    <row r="1035" spans="1:13" outlineLevel="1" x14ac:dyDescent="0.25">
      <c r="A1035" s="47" t="s">
        <v>11971</v>
      </c>
      <c r="B1035" s="150">
        <f t="shared" si="47"/>
        <v>1004</v>
      </c>
      <c r="C1035" s="36" t="s">
        <v>310</v>
      </c>
      <c r="D1035" s="35" t="s">
        <v>11971</v>
      </c>
      <c r="E1035" s="36" t="s">
        <v>11810</v>
      </c>
      <c r="F1035" s="35" t="s">
        <v>15877</v>
      </c>
      <c r="G1035" s="117">
        <v>1</v>
      </c>
      <c r="H1035" s="117">
        <v>3082.11</v>
      </c>
      <c r="I1035" s="117">
        <f t="shared" si="45"/>
        <v>3202.27</v>
      </c>
      <c r="J1035" s="118">
        <v>3202.27</v>
      </c>
      <c r="K1035" s="58">
        <v>127</v>
      </c>
      <c r="L1035" s="119" t="s">
        <v>11479</v>
      </c>
      <c r="M1035" s="38" t="s">
        <v>15050</v>
      </c>
    </row>
    <row r="1036" spans="1:13" outlineLevel="1" x14ac:dyDescent="0.25">
      <c r="A1036" s="47" t="s">
        <v>315</v>
      </c>
      <c r="B1036" s="150">
        <f t="shared" si="47"/>
        <v>1005</v>
      </c>
      <c r="C1036" s="36" t="s">
        <v>314</v>
      </c>
      <c r="D1036" s="35" t="s">
        <v>315</v>
      </c>
      <c r="E1036" s="36" t="s">
        <v>11810</v>
      </c>
      <c r="F1036" s="35" t="s">
        <v>15877</v>
      </c>
      <c r="G1036" s="117">
        <v>8</v>
      </c>
      <c r="H1036" s="117">
        <v>11525.42</v>
      </c>
      <c r="I1036" s="117">
        <f t="shared" si="45"/>
        <v>1496.8462500000001</v>
      </c>
      <c r="J1036" s="118">
        <v>11974.77</v>
      </c>
      <c r="K1036" s="58">
        <v>127</v>
      </c>
      <c r="L1036" s="119" t="s">
        <v>11479</v>
      </c>
      <c r="M1036" s="38" t="s">
        <v>15050</v>
      </c>
    </row>
    <row r="1037" spans="1:13" ht="25.5" outlineLevel="1" x14ac:dyDescent="0.25">
      <c r="A1037" s="47" t="s">
        <v>11972</v>
      </c>
      <c r="B1037" s="150">
        <f t="shared" si="47"/>
        <v>1006</v>
      </c>
      <c r="C1037" s="40" t="s">
        <v>12619</v>
      </c>
      <c r="D1037" s="35" t="s">
        <v>11972</v>
      </c>
      <c r="E1037" s="36" t="s">
        <v>11810</v>
      </c>
      <c r="F1037" s="35" t="s">
        <v>15877</v>
      </c>
      <c r="G1037" s="117">
        <v>12</v>
      </c>
      <c r="H1037" s="117">
        <v>120</v>
      </c>
      <c r="I1037" s="117">
        <f t="shared" si="45"/>
        <v>10.39</v>
      </c>
      <c r="J1037" s="118">
        <v>124.68</v>
      </c>
      <c r="K1037" s="58">
        <v>127</v>
      </c>
      <c r="L1037" s="119" t="s">
        <v>11479</v>
      </c>
      <c r="M1037" s="38" t="s">
        <v>15050</v>
      </c>
    </row>
    <row r="1038" spans="1:13" outlineLevel="1" x14ac:dyDescent="0.25">
      <c r="A1038" s="47" t="s">
        <v>316</v>
      </c>
      <c r="B1038" s="150">
        <f t="shared" si="47"/>
        <v>1007</v>
      </c>
      <c r="C1038" s="40" t="s">
        <v>12620</v>
      </c>
      <c r="D1038" s="35" t="s">
        <v>316</v>
      </c>
      <c r="E1038" s="36" t="s">
        <v>11810</v>
      </c>
      <c r="F1038" s="35" t="s">
        <v>15877</v>
      </c>
      <c r="G1038" s="117">
        <v>20</v>
      </c>
      <c r="H1038" s="117">
        <v>200</v>
      </c>
      <c r="I1038" s="117">
        <f t="shared" si="45"/>
        <v>10.39</v>
      </c>
      <c r="J1038" s="118">
        <v>207.8</v>
      </c>
      <c r="K1038" s="58">
        <v>127</v>
      </c>
      <c r="L1038" s="119" t="s">
        <v>11479</v>
      </c>
      <c r="M1038" s="38" t="s">
        <v>15050</v>
      </c>
    </row>
    <row r="1039" spans="1:13" outlineLevel="1" x14ac:dyDescent="0.25">
      <c r="A1039" s="47" t="s">
        <v>317</v>
      </c>
      <c r="B1039" s="150">
        <f t="shared" si="47"/>
        <v>1008</v>
      </c>
      <c r="C1039" s="40" t="s">
        <v>12621</v>
      </c>
      <c r="D1039" s="35" t="s">
        <v>317</v>
      </c>
      <c r="E1039" s="36" t="s">
        <v>11810</v>
      </c>
      <c r="F1039" s="35" t="s">
        <v>15877</v>
      </c>
      <c r="G1039" s="117">
        <v>8</v>
      </c>
      <c r="H1039" s="117">
        <v>80</v>
      </c>
      <c r="I1039" s="117">
        <f t="shared" si="45"/>
        <v>10.39</v>
      </c>
      <c r="J1039" s="118">
        <v>83.12</v>
      </c>
      <c r="K1039" s="58">
        <v>127</v>
      </c>
      <c r="L1039" s="119" t="s">
        <v>11479</v>
      </c>
      <c r="M1039" s="38" t="s">
        <v>15050</v>
      </c>
    </row>
    <row r="1040" spans="1:13" outlineLevel="1" x14ac:dyDescent="0.25">
      <c r="A1040" s="47" t="s">
        <v>11973</v>
      </c>
      <c r="B1040" s="150">
        <f t="shared" si="47"/>
        <v>1009</v>
      </c>
      <c r="C1040" s="40" t="s">
        <v>12622</v>
      </c>
      <c r="D1040" s="35" t="s">
        <v>11973</v>
      </c>
      <c r="E1040" s="36" t="s">
        <v>11810</v>
      </c>
      <c r="F1040" s="35" t="s">
        <v>15877</v>
      </c>
      <c r="G1040" s="117">
        <v>7</v>
      </c>
      <c r="H1040" s="117">
        <v>76</v>
      </c>
      <c r="I1040" s="117">
        <f t="shared" si="45"/>
        <v>11.28</v>
      </c>
      <c r="J1040" s="118">
        <v>78.959999999999994</v>
      </c>
      <c r="K1040" s="58">
        <v>127</v>
      </c>
      <c r="L1040" s="119" t="s">
        <v>11479</v>
      </c>
      <c r="M1040" s="38" t="s">
        <v>15050</v>
      </c>
    </row>
    <row r="1041" spans="1:13" outlineLevel="1" x14ac:dyDescent="0.25">
      <c r="A1041" s="47" t="s">
        <v>318</v>
      </c>
      <c r="B1041" s="150">
        <f t="shared" si="47"/>
        <v>1010</v>
      </c>
      <c r="C1041" s="40" t="s">
        <v>12623</v>
      </c>
      <c r="D1041" s="35" t="s">
        <v>318</v>
      </c>
      <c r="E1041" s="36" t="s">
        <v>11810</v>
      </c>
      <c r="F1041" s="35" t="s">
        <v>15877</v>
      </c>
      <c r="G1041" s="117">
        <v>3</v>
      </c>
      <c r="H1041" s="117">
        <v>36</v>
      </c>
      <c r="I1041" s="117">
        <f t="shared" si="45"/>
        <v>12.466666666666667</v>
      </c>
      <c r="J1041" s="118">
        <v>37.4</v>
      </c>
      <c r="K1041" s="58">
        <v>127</v>
      </c>
      <c r="L1041" s="119" t="s">
        <v>11479</v>
      </c>
      <c r="M1041" s="38" t="s">
        <v>15050</v>
      </c>
    </row>
    <row r="1042" spans="1:13" ht="25.5" outlineLevel="1" x14ac:dyDescent="0.25">
      <c r="A1042" s="47" t="s">
        <v>319</v>
      </c>
      <c r="B1042" s="150">
        <f t="shared" si="47"/>
        <v>1011</v>
      </c>
      <c r="C1042" s="40" t="s">
        <v>12624</v>
      </c>
      <c r="D1042" s="35" t="s">
        <v>319</v>
      </c>
      <c r="E1042" s="36" t="s">
        <v>11810</v>
      </c>
      <c r="F1042" s="35" t="s">
        <v>15877</v>
      </c>
      <c r="G1042" s="117">
        <v>23</v>
      </c>
      <c r="H1042" s="117">
        <v>345</v>
      </c>
      <c r="I1042" s="117">
        <f t="shared" si="45"/>
        <v>15.584782608695651</v>
      </c>
      <c r="J1042" s="118">
        <v>358.45</v>
      </c>
      <c r="K1042" s="58">
        <v>127</v>
      </c>
      <c r="L1042" s="119" t="s">
        <v>11479</v>
      </c>
      <c r="M1042" s="38" t="s">
        <v>15050</v>
      </c>
    </row>
    <row r="1043" spans="1:13" outlineLevel="1" x14ac:dyDescent="0.25">
      <c r="A1043" s="47" t="s">
        <v>11974</v>
      </c>
      <c r="B1043" s="150">
        <f t="shared" si="47"/>
        <v>1012</v>
      </c>
      <c r="C1043" s="40" t="s">
        <v>12625</v>
      </c>
      <c r="D1043" s="35" t="s">
        <v>11974</v>
      </c>
      <c r="E1043" s="36" t="s">
        <v>11810</v>
      </c>
      <c r="F1043" s="35" t="s">
        <v>15877</v>
      </c>
      <c r="G1043" s="117">
        <v>3</v>
      </c>
      <c r="H1043" s="117">
        <v>25.42</v>
      </c>
      <c r="I1043" s="117">
        <f t="shared" si="45"/>
        <v>8.8033333333333328</v>
      </c>
      <c r="J1043" s="118">
        <v>26.41</v>
      </c>
      <c r="K1043" s="58">
        <v>127</v>
      </c>
      <c r="L1043" s="119" t="s">
        <v>11479</v>
      </c>
      <c r="M1043" s="38" t="s">
        <v>15050</v>
      </c>
    </row>
    <row r="1044" spans="1:13" outlineLevel="1" x14ac:dyDescent="0.25">
      <c r="A1044" s="47" t="s">
        <v>320</v>
      </c>
      <c r="B1044" s="150">
        <f t="shared" si="47"/>
        <v>1013</v>
      </c>
      <c r="C1044" s="40" t="s">
        <v>12626</v>
      </c>
      <c r="D1044" s="35" t="s">
        <v>320</v>
      </c>
      <c r="E1044" s="36" t="s">
        <v>11810</v>
      </c>
      <c r="F1044" s="35" t="s">
        <v>15877</v>
      </c>
      <c r="G1044" s="117">
        <v>6</v>
      </c>
      <c r="H1044" s="117">
        <v>50.85</v>
      </c>
      <c r="I1044" s="117">
        <f t="shared" si="45"/>
        <v>8.8049999999999997</v>
      </c>
      <c r="J1044" s="118">
        <v>52.83</v>
      </c>
      <c r="K1044" s="58">
        <v>127</v>
      </c>
      <c r="L1044" s="119" t="s">
        <v>11479</v>
      </c>
      <c r="M1044" s="38" t="s">
        <v>15050</v>
      </c>
    </row>
    <row r="1045" spans="1:13" outlineLevel="1" x14ac:dyDescent="0.25">
      <c r="A1045" s="47" t="s">
        <v>11975</v>
      </c>
      <c r="B1045" s="150">
        <f t="shared" si="47"/>
        <v>1014</v>
      </c>
      <c r="C1045" s="40" t="s">
        <v>12627</v>
      </c>
      <c r="D1045" s="35" t="s">
        <v>11975</v>
      </c>
      <c r="E1045" s="36" t="s">
        <v>11810</v>
      </c>
      <c r="F1045" s="35" t="s">
        <v>15877</v>
      </c>
      <c r="G1045" s="117">
        <v>6</v>
      </c>
      <c r="H1045" s="117">
        <v>72</v>
      </c>
      <c r="I1045" s="117">
        <f t="shared" si="45"/>
        <v>12.468333333333334</v>
      </c>
      <c r="J1045" s="118">
        <v>74.81</v>
      </c>
      <c r="K1045" s="58">
        <v>127</v>
      </c>
      <c r="L1045" s="119" t="s">
        <v>11479</v>
      </c>
      <c r="M1045" s="38" t="s">
        <v>15050</v>
      </c>
    </row>
    <row r="1046" spans="1:13" outlineLevel="1" x14ac:dyDescent="0.25">
      <c r="A1046" s="47" t="s">
        <v>11976</v>
      </c>
      <c r="B1046" s="150">
        <f t="shared" si="47"/>
        <v>1015</v>
      </c>
      <c r="C1046" s="36" t="s">
        <v>321</v>
      </c>
      <c r="D1046" s="35" t="s">
        <v>11976</v>
      </c>
      <c r="E1046" s="36" t="s">
        <v>11810</v>
      </c>
      <c r="F1046" s="35" t="s">
        <v>15877</v>
      </c>
      <c r="G1046" s="117">
        <v>6</v>
      </c>
      <c r="H1046" s="117">
        <v>60</v>
      </c>
      <c r="I1046" s="117">
        <f t="shared" si="45"/>
        <v>10.39</v>
      </c>
      <c r="J1046" s="118">
        <v>62.34</v>
      </c>
      <c r="K1046" s="58">
        <v>127</v>
      </c>
      <c r="L1046" s="119" t="s">
        <v>11479</v>
      </c>
      <c r="M1046" s="38" t="s">
        <v>15050</v>
      </c>
    </row>
    <row r="1047" spans="1:13" outlineLevel="1" x14ac:dyDescent="0.25">
      <c r="A1047" s="47" t="s">
        <v>9295</v>
      </c>
      <c r="B1047" s="150">
        <f t="shared" si="47"/>
        <v>1016</v>
      </c>
      <c r="C1047" s="40" t="s">
        <v>12628</v>
      </c>
      <c r="D1047" s="35" t="s">
        <v>9295</v>
      </c>
      <c r="E1047" s="36" t="s">
        <v>11491</v>
      </c>
      <c r="F1047" s="35" t="s">
        <v>15877</v>
      </c>
      <c r="G1047" s="117">
        <v>4</v>
      </c>
      <c r="H1047" s="117">
        <v>23.85</v>
      </c>
      <c r="I1047" s="117">
        <f t="shared" si="45"/>
        <v>6.1950000000000003</v>
      </c>
      <c r="J1047" s="118">
        <v>24.78</v>
      </c>
      <c r="K1047" s="58">
        <v>127</v>
      </c>
      <c r="L1047" s="119" t="s">
        <v>11479</v>
      </c>
      <c r="M1047" s="38" t="s">
        <v>15050</v>
      </c>
    </row>
    <row r="1048" spans="1:13" ht="25.5" outlineLevel="1" x14ac:dyDescent="0.25">
      <c r="A1048" s="47" t="s">
        <v>2326</v>
      </c>
      <c r="B1048" s="150">
        <f t="shared" si="47"/>
        <v>1017</v>
      </c>
      <c r="C1048" s="40" t="s">
        <v>12629</v>
      </c>
      <c r="D1048" s="35" t="s">
        <v>2326</v>
      </c>
      <c r="E1048" s="36" t="s">
        <v>11943</v>
      </c>
      <c r="F1048" s="35" t="s">
        <v>15877</v>
      </c>
      <c r="G1048" s="117">
        <v>1</v>
      </c>
      <c r="H1048" s="117">
        <v>29000</v>
      </c>
      <c r="I1048" s="117">
        <f t="shared" si="45"/>
        <v>1585.82</v>
      </c>
      <c r="J1048" s="118">
        <v>1585.82</v>
      </c>
      <c r="K1048" s="58">
        <v>127</v>
      </c>
      <c r="L1048" s="119" t="s">
        <v>11783</v>
      </c>
      <c r="M1048" s="38" t="s">
        <v>15050</v>
      </c>
    </row>
    <row r="1049" spans="1:13" ht="25.5" outlineLevel="1" x14ac:dyDescent="0.25">
      <c r="A1049" s="47" t="s">
        <v>323</v>
      </c>
      <c r="B1049" s="150">
        <f t="shared" si="47"/>
        <v>1018</v>
      </c>
      <c r="C1049" s="36" t="s">
        <v>322</v>
      </c>
      <c r="D1049" s="35" t="s">
        <v>323</v>
      </c>
      <c r="E1049" s="36" t="s">
        <v>11810</v>
      </c>
      <c r="F1049" s="35" t="s">
        <v>15877</v>
      </c>
      <c r="G1049" s="117">
        <v>10</v>
      </c>
      <c r="H1049" s="117">
        <v>2923.2</v>
      </c>
      <c r="I1049" s="117">
        <f t="shared" si="45"/>
        <v>303.71699999999998</v>
      </c>
      <c r="J1049" s="118">
        <v>3037.17</v>
      </c>
      <c r="K1049" s="58">
        <v>127</v>
      </c>
      <c r="L1049" s="119" t="s">
        <v>11479</v>
      </c>
      <c r="M1049" s="38" t="s">
        <v>15050</v>
      </c>
    </row>
    <row r="1050" spans="1:13" ht="25.5" outlineLevel="1" x14ac:dyDescent="0.25">
      <c r="A1050" s="47" t="s">
        <v>11977</v>
      </c>
      <c r="B1050" s="150">
        <f t="shared" si="47"/>
        <v>1019</v>
      </c>
      <c r="C1050" s="40" t="s">
        <v>12630</v>
      </c>
      <c r="D1050" s="35" t="s">
        <v>11977</v>
      </c>
      <c r="E1050" s="36" t="s">
        <v>11491</v>
      </c>
      <c r="F1050" s="35" t="s">
        <v>15877</v>
      </c>
      <c r="G1050" s="117">
        <v>231</v>
      </c>
      <c r="H1050" s="117">
        <v>19416.29</v>
      </c>
      <c r="I1050" s="117">
        <f t="shared" si="45"/>
        <v>87.33021645021644</v>
      </c>
      <c r="J1050" s="118">
        <v>20173.28</v>
      </c>
      <c r="K1050" s="58">
        <v>127</v>
      </c>
      <c r="L1050" s="119" t="s">
        <v>11479</v>
      </c>
      <c r="M1050" s="38" t="s">
        <v>15050</v>
      </c>
    </row>
    <row r="1051" spans="1:13" ht="25.5" outlineLevel="1" x14ac:dyDescent="0.25">
      <c r="A1051" s="47" t="s">
        <v>9354</v>
      </c>
      <c r="B1051" s="150">
        <f t="shared" si="47"/>
        <v>1020</v>
      </c>
      <c r="C1051" s="40" t="s">
        <v>12631</v>
      </c>
      <c r="D1051" s="35" t="s">
        <v>9354</v>
      </c>
      <c r="E1051" s="36" t="s">
        <v>11491</v>
      </c>
      <c r="F1051" s="35" t="s">
        <v>15877</v>
      </c>
      <c r="G1051" s="117">
        <v>1</v>
      </c>
      <c r="H1051" s="117">
        <v>1640.38</v>
      </c>
      <c r="I1051" s="117">
        <f t="shared" ref="I1051:I1114" si="48">J1051/G1051</f>
        <v>1704.33</v>
      </c>
      <c r="J1051" s="118">
        <v>1704.33</v>
      </c>
      <c r="K1051" s="58">
        <v>127</v>
      </c>
      <c r="L1051" s="119" t="s">
        <v>11479</v>
      </c>
      <c r="M1051" s="38" t="s">
        <v>15050</v>
      </c>
    </row>
    <row r="1052" spans="1:13" ht="25.5" outlineLevel="1" x14ac:dyDescent="0.25">
      <c r="A1052" s="47" t="s">
        <v>328</v>
      </c>
      <c r="B1052" s="150">
        <f t="shared" si="47"/>
        <v>1021</v>
      </c>
      <c r="C1052" s="40" t="s">
        <v>12632</v>
      </c>
      <c r="D1052" s="35" t="s">
        <v>328</v>
      </c>
      <c r="E1052" s="36" t="s">
        <v>11810</v>
      </c>
      <c r="F1052" s="35" t="s">
        <v>15877</v>
      </c>
      <c r="G1052" s="117">
        <v>1</v>
      </c>
      <c r="H1052" s="117">
        <v>80.510000000000005</v>
      </c>
      <c r="I1052" s="117">
        <f t="shared" si="48"/>
        <v>83.65</v>
      </c>
      <c r="J1052" s="118">
        <v>83.65</v>
      </c>
      <c r="K1052" s="58">
        <v>127</v>
      </c>
      <c r="L1052" s="119" t="s">
        <v>11479</v>
      </c>
      <c r="M1052" s="38" t="s">
        <v>15050</v>
      </c>
    </row>
    <row r="1053" spans="1:13" ht="25.5" outlineLevel="1" x14ac:dyDescent="0.25">
      <c r="A1053" s="47" t="s">
        <v>330</v>
      </c>
      <c r="B1053" s="150">
        <f t="shared" si="47"/>
        <v>1022</v>
      </c>
      <c r="C1053" s="36" t="s">
        <v>329</v>
      </c>
      <c r="D1053" s="35" t="s">
        <v>330</v>
      </c>
      <c r="E1053" s="36" t="s">
        <v>11810</v>
      </c>
      <c r="F1053" s="35" t="s">
        <v>15877</v>
      </c>
      <c r="G1053" s="117">
        <v>1</v>
      </c>
      <c r="H1053" s="117">
        <v>49</v>
      </c>
      <c r="I1053" s="117">
        <f t="shared" si="48"/>
        <v>50.91</v>
      </c>
      <c r="J1053" s="118">
        <v>50.91</v>
      </c>
      <c r="K1053" s="58">
        <v>127</v>
      </c>
      <c r="L1053" s="119" t="s">
        <v>11479</v>
      </c>
      <c r="M1053" s="38" t="s">
        <v>15050</v>
      </c>
    </row>
    <row r="1054" spans="1:13" outlineLevel="1" x14ac:dyDescent="0.25">
      <c r="A1054" s="47" t="s">
        <v>11978</v>
      </c>
      <c r="B1054" s="150">
        <f t="shared" si="47"/>
        <v>1023</v>
      </c>
      <c r="C1054" s="40" t="s">
        <v>12633</v>
      </c>
      <c r="D1054" s="35" t="s">
        <v>11978</v>
      </c>
      <c r="E1054" s="36" t="s">
        <v>11810</v>
      </c>
      <c r="F1054" s="35" t="s">
        <v>15877</v>
      </c>
      <c r="G1054" s="117">
        <v>3</v>
      </c>
      <c r="H1054" s="117">
        <v>63</v>
      </c>
      <c r="I1054" s="117">
        <f t="shared" si="48"/>
        <v>21.819999999999997</v>
      </c>
      <c r="J1054" s="118">
        <v>65.459999999999994</v>
      </c>
      <c r="K1054" s="58">
        <v>127</v>
      </c>
      <c r="L1054" s="119" t="s">
        <v>11479</v>
      </c>
      <c r="M1054" s="38" t="s">
        <v>15050</v>
      </c>
    </row>
    <row r="1055" spans="1:13" outlineLevel="1" x14ac:dyDescent="0.25">
      <c r="A1055" s="47" t="s">
        <v>11979</v>
      </c>
      <c r="B1055" s="150">
        <f t="shared" si="47"/>
        <v>1024</v>
      </c>
      <c r="C1055" s="36" t="s">
        <v>331</v>
      </c>
      <c r="D1055" s="35" t="s">
        <v>11979</v>
      </c>
      <c r="E1055" s="36" t="s">
        <v>11810</v>
      </c>
      <c r="F1055" s="35" t="s">
        <v>15877</v>
      </c>
      <c r="G1055" s="117">
        <v>6</v>
      </c>
      <c r="H1055" s="117">
        <v>300</v>
      </c>
      <c r="I1055" s="117">
        <f t="shared" si="48"/>
        <v>51.949999999999996</v>
      </c>
      <c r="J1055" s="118">
        <v>311.7</v>
      </c>
      <c r="K1055" s="58">
        <v>127</v>
      </c>
      <c r="L1055" s="119" t="s">
        <v>11479</v>
      </c>
      <c r="M1055" s="38" t="s">
        <v>15050</v>
      </c>
    </row>
    <row r="1056" spans="1:13" ht="25.5" outlineLevel="1" x14ac:dyDescent="0.25">
      <c r="A1056" s="47" t="s">
        <v>11980</v>
      </c>
      <c r="B1056" s="150">
        <f t="shared" si="47"/>
        <v>1025</v>
      </c>
      <c r="C1056" s="40" t="s">
        <v>12634</v>
      </c>
      <c r="D1056" s="35" t="s">
        <v>11980</v>
      </c>
      <c r="E1056" s="36" t="s">
        <v>11810</v>
      </c>
      <c r="F1056" s="35" t="s">
        <v>15877</v>
      </c>
      <c r="G1056" s="117">
        <v>1</v>
      </c>
      <c r="H1056" s="117">
        <v>200</v>
      </c>
      <c r="I1056" s="117">
        <f t="shared" si="48"/>
        <v>207.8</v>
      </c>
      <c r="J1056" s="118">
        <v>207.8</v>
      </c>
      <c r="K1056" s="58">
        <v>127</v>
      </c>
      <c r="L1056" s="119" t="s">
        <v>11479</v>
      </c>
      <c r="M1056" s="38" t="s">
        <v>15050</v>
      </c>
    </row>
    <row r="1057" spans="1:13" ht="25.5" outlineLevel="1" x14ac:dyDescent="0.25">
      <c r="A1057" s="47" t="s">
        <v>333</v>
      </c>
      <c r="B1057" s="150">
        <f t="shared" si="47"/>
        <v>1026</v>
      </c>
      <c r="C1057" s="36" t="s">
        <v>332</v>
      </c>
      <c r="D1057" s="35" t="s">
        <v>333</v>
      </c>
      <c r="E1057" s="36" t="s">
        <v>11810</v>
      </c>
      <c r="F1057" s="35" t="s">
        <v>15877</v>
      </c>
      <c r="G1057" s="117">
        <v>1</v>
      </c>
      <c r="H1057" s="117">
        <v>230</v>
      </c>
      <c r="I1057" s="117">
        <f t="shared" si="48"/>
        <v>238.97</v>
      </c>
      <c r="J1057" s="118">
        <v>238.97</v>
      </c>
      <c r="K1057" s="58">
        <v>127</v>
      </c>
      <c r="L1057" s="119" t="s">
        <v>11479</v>
      </c>
      <c r="M1057" s="38" t="s">
        <v>15050</v>
      </c>
    </row>
    <row r="1058" spans="1:13" outlineLevel="1" x14ac:dyDescent="0.25">
      <c r="A1058" s="47" t="s">
        <v>9361</v>
      </c>
      <c r="B1058" s="150">
        <f t="shared" si="47"/>
        <v>1027</v>
      </c>
      <c r="C1058" s="36" t="s">
        <v>9360</v>
      </c>
      <c r="D1058" s="35" t="s">
        <v>9361</v>
      </c>
      <c r="E1058" s="36" t="s">
        <v>11491</v>
      </c>
      <c r="F1058" s="35" t="s">
        <v>15877</v>
      </c>
      <c r="G1058" s="117">
        <v>4</v>
      </c>
      <c r="H1058" s="117">
        <v>4</v>
      </c>
      <c r="I1058" s="117">
        <f t="shared" si="48"/>
        <v>1.04</v>
      </c>
      <c r="J1058" s="118">
        <v>4.16</v>
      </c>
      <c r="K1058" s="58">
        <v>127</v>
      </c>
      <c r="L1058" s="119" t="s">
        <v>11479</v>
      </c>
      <c r="M1058" s="38" t="s">
        <v>15050</v>
      </c>
    </row>
    <row r="1059" spans="1:13" outlineLevel="1" x14ac:dyDescent="0.25">
      <c r="A1059" s="47" t="s">
        <v>338</v>
      </c>
      <c r="B1059" s="150">
        <f t="shared" si="47"/>
        <v>1028</v>
      </c>
      <c r="C1059" s="36" t="s">
        <v>337</v>
      </c>
      <c r="D1059" s="35" t="s">
        <v>338</v>
      </c>
      <c r="E1059" s="36" t="s">
        <v>11810</v>
      </c>
      <c r="F1059" s="35" t="s">
        <v>15877</v>
      </c>
      <c r="G1059" s="117">
        <v>10</v>
      </c>
      <c r="H1059" s="117">
        <v>87.5</v>
      </c>
      <c r="I1059" s="117">
        <f t="shared" si="48"/>
        <v>9.0909999999999993</v>
      </c>
      <c r="J1059" s="118">
        <v>90.91</v>
      </c>
      <c r="K1059" s="58">
        <v>127</v>
      </c>
      <c r="L1059" s="119" t="s">
        <v>11479</v>
      </c>
      <c r="M1059" s="38" t="s">
        <v>15050</v>
      </c>
    </row>
    <row r="1060" spans="1:13" outlineLevel="1" x14ac:dyDescent="0.25">
      <c r="A1060" s="47" t="s">
        <v>340</v>
      </c>
      <c r="B1060" s="150">
        <f t="shared" si="47"/>
        <v>1029</v>
      </c>
      <c r="C1060" s="36" t="s">
        <v>339</v>
      </c>
      <c r="D1060" s="35" t="s">
        <v>340</v>
      </c>
      <c r="E1060" s="36" t="s">
        <v>11810</v>
      </c>
      <c r="F1060" s="35" t="s">
        <v>15877</v>
      </c>
      <c r="G1060" s="117">
        <v>25</v>
      </c>
      <c r="H1060" s="117">
        <v>187.5</v>
      </c>
      <c r="I1060" s="117">
        <f t="shared" si="48"/>
        <v>7.7923999999999998</v>
      </c>
      <c r="J1060" s="118">
        <v>194.81</v>
      </c>
      <c r="K1060" s="58">
        <v>127</v>
      </c>
      <c r="L1060" s="119" t="s">
        <v>11479</v>
      </c>
      <c r="M1060" s="38" t="s">
        <v>15050</v>
      </c>
    </row>
    <row r="1061" spans="1:13" outlineLevel="1" x14ac:dyDescent="0.25">
      <c r="A1061" s="47" t="s">
        <v>342</v>
      </c>
      <c r="B1061" s="150">
        <f t="shared" si="47"/>
        <v>1030</v>
      </c>
      <c r="C1061" s="36" t="s">
        <v>341</v>
      </c>
      <c r="D1061" s="35" t="s">
        <v>342</v>
      </c>
      <c r="E1061" s="36" t="s">
        <v>11810</v>
      </c>
      <c r="F1061" s="35" t="s">
        <v>15877</v>
      </c>
      <c r="G1061" s="117">
        <v>10</v>
      </c>
      <c r="H1061" s="117">
        <v>60</v>
      </c>
      <c r="I1061" s="117">
        <f t="shared" si="48"/>
        <v>6.234</v>
      </c>
      <c r="J1061" s="118">
        <v>62.34</v>
      </c>
      <c r="K1061" s="58">
        <v>127</v>
      </c>
      <c r="L1061" s="119" t="s">
        <v>11479</v>
      </c>
      <c r="M1061" s="38" t="s">
        <v>15050</v>
      </c>
    </row>
    <row r="1062" spans="1:13" ht="25.5" outlineLevel="1" x14ac:dyDescent="0.25">
      <c r="A1062" s="47" t="s">
        <v>11981</v>
      </c>
      <c r="B1062" s="150">
        <f t="shared" si="47"/>
        <v>1031</v>
      </c>
      <c r="C1062" s="40" t="s">
        <v>12635</v>
      </c>
      <c r="D1062" s="35" t="s">
        <v>11981</v>
      </c>
      <c r="E1062" s="36" t="s">
        <v>11810</v>
      </c>
      <c r="F1062" s="35" t="s">
        <v>15877</v>
      </c>
      <c r="G1062" s="117">
        <v>2</v>
      </c>
      <c r="H1062" s="117">
        <v>32066.26</v>
      </c>
      <c r="I1062" s="117">
        <f t="shared" si="48"/>
        <v>16658.22</v>
      </c>
      <c r="J1062" s="118">
        <v>33316.44</v>
      </c>
      <c r="K1062" s="58">
        <v>127</v>
      </c>
      <c r="L1062" s="119" t="s">
        <v>11479</v>
      </c>
      <c r="M1062" s="38" t="s">
        <v>15050</v>
      </c>
    </row>
    <row r="1063" spans="1:13" outlineLevel="1" x14ac:dyDescent="0.25">
      <c r="A1063" s="47" t="s">
        <v>343</v>
      </c>
      <c r="B1063" s="150">
        <f t="shared" si="47"/>
        <v>1032</v>
      </c>
      <c r="C1063" s="40" t="s">
        <v>12636</v>
      </c>
      <c r="D1063" s="35" t="s">
        <v>343</v>
      </c>
      <c r="E1063" s="36" t="s">
        <v>11810</v>
      </c>
      <c r="F1063" s="35" t="s">
        <v>15877</v>
      </c>
      <c r="G1063" s="117">
        <v>2</v>
      </c>
      <c r="H1063" s="117">
        <v>1500</v>
      </c>
      <c r="I1063" s="117">
        <f t="shared" si="48"/>
        <v>779.24</v>
      </c>
      <c r="J1063" s="118">
        <v>1558.48</v>
      </c>
      <c r="K1063" s="58">
        <v>127</v>
      </c>
      <c r="L1063" s="119" t="s">
        <v>11479</v>
      </c>
      <c r="M1063" s="38" t="s">
        <v>15050</v>
      </c>
    </row>
    <row r="1064" spans="1:13" ht="25.5" outlineLevel="1" x14ac:dyDescent="0.25">
      <c r="A1064" s="47" t="s">
        <v>9365</v>
      </c>
      <c r="B1064" s="150">
        <f t="shared" si="47"/>
        <v>1033</v>
      </c>
      <c r="C1064" s="40" t="s">
        <v>12637</v>
      </c>
      <c r="D1064" s="35" t="s">
        <v>9365</v>
      </c>
      <c r="E1064" s="36" t="s">
        <v>11491</v>
      </c>
      <c r="F1064" s="35" t="s">
        <v>15877</v>
      </c>
      <c r="G1064" s="117">
        <v>1</v>
      </c>
      <c r="H1064" s="117">
        <v>236.41</v>
      </c>
      <c r="I1064" s="117">
        <f t="shared" si="48"/>
        <v>245.63</v>
      </c>
      <c r="J1064" s="118">
        <v>245.63</v>
      </c>
      <c r="K1064" s="58">
        <v>127</v>
      </c>
      <c r="L1064" s="119" t="s">
        <v>11479</v>
      </c>
      <c r="M1064" s="38" t="s">
        <v>15050</v>
      </c>
    </row>
    <row r="1065" spans="1:13" ht="25.5" outlineLevel="1" x14ac:dyDescent="0.25">
      <c r="A1065" s="47" t="s">
        <v>345</v>
      </c>
      <c r="B1065" s="150">
        <f t="shared" si="47"/>
        <v>1034</v>
      </c>
      <c r="C1065" s="36" t="s">
        <v>344</v>
      </c>
      <c r="D1065" s="35" t="s">
        <v>345</v>
      </c>
      <c r="E1065" s="36" t="s">
        <v>11810</v>
      </c>
      <c r="F1065" s="35" t="s">
        <v>15877</v>
      </c>
      <c r="G1065" s="117">
        <v>5</v>
      </c>
      <c r="H1065" s="117">
        <v>12747.11</v>
      </c>
      <c r="I1065" s="117">
        <f t="shared" si="48"/>
        <v>2648.8180000000002</v>
      </c>
      <c r="J1065" s="118">
        <v>13244.09</v>
      </c>
      <c r="K1065" s="58">
        <v>128</v>
      </c>
      <c r="L1065" s="119" t="s">
        <v>11479</v>
      </c>
      <c r="M1065" s="38" t="s">
        <v>15050</v>
      </c>
    </row>
    <row r="1066" spans="1:13" outlineLevel="1" x14ac:dyDescent="0.25">
      <c r="A1066" s="47" t="s">
        <v>347</v>
      </c>
      <c r="B1066" s="150">
        <f t="shared" si="47"/>
        <v>1035</v>
      </c>
      <c r="C1066" s="36" t="s">
        <v>346</v>
      </c>
      <c r="D1066" s="35" t="s">
        <v>347</v>
      </c>
      <c r="E1066" s="36" t="s">
        <v>11810</v>
      </c>
      <c r="F1066" s="35" t="s">
        <v>15877</v>
      </c>
      <c r="G1066" s="117">
        <v>8</v>
      </c>
      <c r="H1066" s="117">
        <v>680</v>
      </c>
      <c r="I1066" s="117">
        <f t="shared" si="48"/>
        <v>88.313749999999999</v>
      </c>
      <c r="J1066" s="118">
        <v>706.51</v>
      </c>
      <c r="K1066" s="58">
        <v>128</v>
      </c>
      <c r="L1066" s="119" t="s">
        <v>11479</v>
      </c>
      <c r="M1066" s="38" t="s">
        <v>15050</v>
      </c>
    </row>
    <row r="1067" spans="1:13" outlineLevel="1" x14ac:dyDescent="0.25">
      <c r="A1067" s="47" t="s">
        <v>11982</v>
      </c>
      <c r="B1067" s="150">
        <f t="shared" si="47"/>
        <v>1036</v>
      </c>
      <c r="C1067" s="36" t="s">
        <v>348</v>
      </c>
      <c r="D1067" s="35" t="s">
        <v>11982</v>
      </c>
      <c r="E1067" s="36" t="s">
        <v>11810</v>
      </c>
      <c r="F1067" s="35" t="s">
        <v>15877</v>
      </c>
      <c r="G1067" s="117">
        <v>30</v>
      </c>
      <c r="H1067" s="117">
        <v>180</v>
      </c>
      <c r="I1067" s="117">
        <f t="shared" si="48"/>
        <v>6.234</v>
      </c>
      <c r="J1067" s="118">
        <v>187.02</v>
      </c>
      <c r="K1067" s="58">
        <v>128</v>
      </c>
      <c r="L1067" s="119" t="s">
        <v>11479</v>
      </c>
      <c r="M1067" s="38" t="s">
        <v>15050</v>
      </c>
    </row>
    <row r="1068" spans="1:13" outlineLevel="1" x14ac:dyDescent="0.25">
      <c r="A1068" s="47" t="s">
        <v>11983</v>
      </c>
      <c r="B1068" s="150">
        <f t="shared" si="47"/>
        <v>1037</v>
      </c>
      <c r="C1068" s="36" t="s">
        <v>349</v>
      </c>
      <c r="D1068" s="35" t="s">
        <v>11983</v>
      </c>
      <c r="E1068" s="36" t="s">
        <v>11810</v>
      </c>
      <c r="F1068" s="35" t="s">
        <v>15877</v>
      </c>
      <c r="G1068" s="117">
        <v>30</v>
      </c>
      <c r="H1068" s="117">
        <v>300</v>
      </c>
      <c r="I1068" s="117">
        <f t="shared" si="48"/>
        <v>10.389999999999999</v>
      </c>
      <c r="J1068" s="118">
        <v>311.7</v>
      </c>
      <c r="K1068" s="58">
        <v>128</v>
      </c>
      <c r="L1068" s="119" t="s">
        <v>11479</v>
      </c>
      <c r="M1068" s="38" t="s">
        <v>15050</v>
      </c>
    </row>
    <row r="1069" spans="1:13" outlineLevel="1" x14ac:dyDescent="0.25">
      <c r="A1069" s="47" t="s">
        <v>351</v>
      </c>
      <c r="B1069" s="150">
        <f t="shared" si="47"/>
        <v>1038</v>
      </c>
      <c r="C1069" s="36" t="s">
        <v>350</v>
      </c>
      <c r="D1069" s="35" t="s">
        <v>351</v>
      </c>
      <c r="E1069" s="36" t="s">
        <v>11810</v>
      </c>
      <c r="F1069" s="35" t="s">
        <v>15877</v>
      </c>
      <c r="G1069" s="117">
        <v>30</v>
      </c>
      <c r="H1069" s="117">
        <v>300</v>
      </c>
      <c r="I1069" s="117">
        <f t="shared" si="48"/>
        <v>10.389999999999999</v>
      </c>
      <c r="J1069" s="118">
        <v>311.7</v>
      </c>
      <c r="K1069" s="58">
        <v>128</v>
      </c>
      <c r="L1069" s="119" t="s">
        <v>11479</v>
      </c>
      <c r="M1069" s="38" t="s">
        <v>15050</v>
      </c>
    </row>
    <row r="1070" spans="1:13" outlineLevel="1" x14ac:dyDescent="0.25">
      <c r="A1070" s="47" t="s">
        <v>352</v>
      </c>
      <c r="B1070" s="150">
        <f t="shared" si="47"/>
        <v>1039</v>
      </c>
      <c r="C1070" s="40" t="s">
        <v>12638</v>
      </c>
      <c r="D1070" s="35" t="s">
        <v>352</v>
      </c>
      <c r="E1070" s="36" t="s">
        <v>11810</v>
      </c>
      <c r="F1070" s="35" t="s">
        <v>15877</v>
      </c>
      <c r="G1070" s="117">
        <v>1</v>
      </c>
      <c r="H1070" s="117">
        <v>64.89</v>
      </c>
      <c r="I1070" s="117">
        <f t="shared" si="48"/>
        <v>67.42</v>
      </c>
      <c r="J1070" s="118">
        <v>67.42</v>
      </c>
      <c r="K1070" s="58">
        <v>128</v>
      </c>
      <c r="L1070" s="119" t="s">
        <v>11479</v>
      </c>
      <c r="M1070" s="38" t="s">
        <v>15050</v>
      </c>
    </row>
    <row r="1071" spans="1:13" outlineLevel="1" x14ac:dyDescent="0.25">
      <c r="A1071" s="47" t="s">
        <v>354</v>
      </c>
      <c r="B1071" s="150">
        <f t="shared" si="47"/>
        <v>1040</v>
      </c>
      <c r="C1071" s="36" t="s">
        <v>353</v>
      </c>
      <c r="D1071" s="35" t="s">
        <v>354</v>
      </c>
      <c r="E1071" s="36" t="s">
        <v>11810</v>
      </c>
      <c r="F1071" s="35" t="s">
        <v>15877</v>
      </c>
      <c r="G1071" s="117">
        <v>2</v>
      </c>
      <c r="H1071" s="117">
        <v>89.84</v>
      </c>
      <c r="I1071" s="117">
        <f t="shared" si="48"/>
        <v>46.67</v>
      </c>
      <c r="J1071" s="118">
        <v>93.34</v>
      </c>
      <c r="K1071" s="58">
        <v>128</v>
      </c>
      <c r="L1071" s="119" t="s">
        <v>11479</v>
      </c>
      <c r="M1071" s="38" t="s">
        <v>15050</v>
      </c>
    </row>
    <row r="1072" spans="1:13" outlineLevel="1" x14ac:dyDescent="0.25">
      <c r="A1072" s="47" t="s">
        <v>355</v>
      </c>
      <c r="B1072" s="150">
        <f t="shared" si="47"/>
        <v>1041</v>
      </c>
      <c r="C1072" s="36" t="s">
        <v>7157</v>
      </c>
      <c r="D1072" s="35" t="s">
        <v>355</v>
      </c>
      <c r="E1072" s="36" t="s">
        <v>11810</v>
      </c>
      <c r="F1072" s="35" t="s">
        <v>15877</v>
      </c>
      <c r="G1072" s="117">
        <v>6</v>
      </c>
      <c r="H1072" s="117">
        <v>442.38</v>
      </c>
      <c r="I1072" s="117">
        <f t="shared" si="48"/>
        <v>76.605000000000004</v>
      </c>
      <c r="J1072" s="118">
        <v>459.63</v>
      </c>
      <c r="K1072" s="58">
        <v>128</v>
      </c>
      <c r="L1072" s="119" t="s">
        <v>11479</v>
      </c>
      <c r="M1072" s="38" t="s">
        <v>15050</v>
      </c>
    </row>
    <row r="1073" spans="1:13" outlineLevel="1" x14ac:dyDescent="0.25">
      <c r="A1073" s="47" t="s">
        <v>11984</v>
      </c>
      <c r="B1073" s="150">
        <f t="shared" si="47"/>
        <v>1042</v>
      </c>
      <c r="C1073" s="36" t="s">
        <v>356</v>
      </c>
      <c r="D1073" s="35" t="s">
        <v>11984</v>
      </c>
      <c r="E1073" s="36" t="s">
        <v>11810</v>
      </c>
      <c r="F1073" s="35" t="s">
        <v>15877</v>
      </c>
      <c r="G1073" s="117">
        <v>6</v>
      </c>
      <c r="H1073" s="117">
        <v>1020</v>
      </c>
      <c r="I1073" s="117">
        <f t="shared" si="48"/>
        <v>176.62833333333333</v>
      </c>
      <c r="J1073" s="118">
        <v>1059.77</v>
      </c>
      <c r="K1073" s="58">
        <v>128</v>
      </c>
      <c r="L1073" s="119" t="s">
        <v>11479</v>
      </c>
      <c r="M1073" s="38" t="s">
        <v>15050</v>
      </c>
    </row>
    <row r="1074" spans="1:13" ht="25.5" outlineLevel="1" x14ac:dyDescent="0.25">
      <c r="A1074" s="47" t="s">
        <v>11985</v>
      </c>
      <c r="B1074" s="150">
        <f t="shared" si="47"/>
        <v>1043</v>
      </c>
      <c r="C1074" s="36" t="s">
        <v>8089</v>
      </c>
      <c r="D1074" s="35" t="s">
        <v>11985</v>
      </c>
      <c r="E1074" s="36" t="s">
        <v>11490</v>
      </c>
      <c r="F1074" s="35" t="s">
        <v>15877</v>
      </c>
      <c r="G1074" s="117">
        <v>50</v>
      </c>
      <c r="H1074" s="117">
        <v>611</v>
      </c>
      <c r="I1074" s="117">
        <f t="shared" si="48"/>
        <v>12.696400000000001</v>
      </c>
      <c r="J1074" s="118">
        <v>634.82000000000005</v>
      </c>
      <c r="K1074" s="58">
        <v>128</v>
      </c>
      <c r="L1074" s="119" t="s">
        <v>11479</v>
      </c>
      <c r="M1074" s="38" t="s">
        <v>15050</v>
      </c>
    </row>
    <row r="1075" spans="1:13" ht="25.5" outlineLevel="1" x14ac:dyDescent="0.25">
      <c r="A1075" s="47" t="s">
        <v>11986</v>
      </c>
      <c r="B1075" s="150">
        <f t="shared" si="47"/>
        <v>1044</v>
      </c>
      <c r="C1075" s="40" t="s">
        <v>12639</v>
      </c>
      <c r="D1075" s="35" t="s">
        <v>11986</v>
      </c>
      <c r="E1075" s="36" t="s">
        <v>11810</v>
      </c>
      <c r="F1075" s="35" t="s">
        <v>15877</v>
      </c>
      <c r="G1075" s="117">
        <v>20</v>
      </c>
      <c r="H1075" s="117">
        <v>120</v>
      </c>
      <c r="I1075" s="117">
        <f t="shared" si="48"/>
        <v>6.234</v>
      </c>
      <c r="J1075" s="118">
        <v>124.68</v>
      </c>
      <c r="K1075" s="58">
        <v>128</v>
      </c>
      <c r="L1075" s="119" t="s">
        <v>11479</v>
      </c>
      <c r="M1075" s="38" t="s">
        <v>15050</v>
      </c>
    </row>
    <row r="1076" spans="1:13" outlineLevel="1" x14ac:dyDescent="0.25">
      <c r="A1076" s="47" t="s">
        <v>358</v>
      </c>
      <c r="B1076" s="150">
        <f t="shared" si="47"/>
        <v>1045</v>
      </c>
      <c r="C1076" s="36" t="s">
        <v>357</v>
      </c>
      <c r="D1076" s="35" t="s">
        <v>358</v>
      </c>
      <c r="E1076" s="36" t="s">
        <v>11810</v>
      </c>
      <c r="F1076" s="35" t="s">
        <v>15877</v>
      </c>
      <c r="G1076" s="117">
        <v>40</v>
      </c>
      <c r="H1076" s="117">
        <v>182331.74</v>
      </c>
      <c r="I1076" s="117">
        <f t="shared" si="48"/>
        <v>4736.0097500000002</v>
      </c>
      <c r="J1076" s="118">
        <v>189440.39</v>
      </c>
      <c r="K1076" s="58"/>
      <c r="L1076" s="119" t="s">
        <v>11479</v>
      </c>
      <c r="M1076" s="38" t="s">
        <v>15050</v>
      </c>
    </row>
    <row r="1077" spans="1:13" outlineLevel="1" x14ac:dyDescent="0.25">
      <c r="A1077" s="47" t="s">
        <v>11987</v>
      </c>
      <c r="B1077" s="150">
        <f t="shared" si="47"/>
        <v>1046</v>
      </c>
      <c r="C1077" s="36" t="s">
        <v>7158</v>
      </c>
      <c r="D1077" s="35" t="s">
        <v>11987</v>
      </c>
      <c r="E1077" s="36" t="s">
        <v>11810</v>
      </c>
      <c r="F1077" s="35" t="s">
        <v>15877</v>
      </c>
      <c r="G1077" s="117">
        <v>6</v>
      </c>
      <c r="H1077" s="117">
        <v>360</v>
      </c>
      <c r="I1077" s="117">
        <f t="shared" si="48"/>
        <v>62.34</v>
      </c>
      <c r="J1077" s="118">
        <v>374.04</v>
      </c>
      <c r="K1077" s="58">
        <v>128</v>
      </c>
      <c r="L1077" s="119" t="s">
        <v>11479</v>
      </c>
      <c r="M1077" s="38" t="s">
        <v>15050</v>
      </c>
    </row>
    <row r="1078" spans="1:13" ht="25.5" outlineLevel="1" x14ac:dyDescent="0.25">
      <c r="A1078" s="47" t="s">
        <v>362</v>
      </c>
      <c r="B1078" s="150">
        <f t="shared" si="47"/>
        <v>1047</v>
      </c>
      <c r="C1078" s="36" t="s">
        <v>361</v>
      </c>
      <c r="D1078" s="35" t="s">
        <v>362</v>
      </c>
      <c r="E1078" s="36" t="s">
        <v>11810</v>
      </c>
      <c r="F1078" s="35" t="s">
        <v>15877</v>
      </c>
      <c r="G1078" s="117">
        <v>5</v>
      </c>
      <c r="H1078" s="117">
        <v>6750</v>
      </c>
      <c r="I1078" s="117">
        <f t="shared" si="48"/>
        <v>1402.634</v>
      </c>
      <c r="J1078" s="118">
        <v>7013.17</v>
      </c>
      <c r="K1078" s="58">
        <v>128</v>
      </c>
      <c r="L1078" s="119" t="s">
        <v>11479</v>
      </c>
      <c r="M1078" s="38" t="s">
        <v>15050</v>
      </c>
    </row>
    <row r="1079" spans="1:13" outlineLevel="1" x14ac:dyDescent="0.25">
      <c r="A1079" s="47" t="s">
        <v>363</v>
      </c>
      <c r="B1079" s="150">
        <f t="shared" si="47"/>
        <v>1048</v>
      </c>
      <c r="C1079" s="36" t="s">
        <v>7159</v>
      </c>
      <c r="D1079" s="35" t="s">
        <v>363</v>
      </c>
      <c r="E1079" s="36" t="s">
        <v>11810</v>
      </c>
      <c r="F1079" s="35" t="s">
        <v>15877</v>
      </c>
      <c r="G1079" s="117">
        <v>3</v>
      </c>
      <c r="H1079" s="117">
        <v>5230</v>
      </c>
      <c r="I1079" s="117">
        <f t="shared" si="48"/>
        <v>1811.3</v>
      </c>
      <c r="J1079" s="118">
        <v>5433.9</v>
      </c>
      <c r="K1079" s="58">
        <v>128</v>
      </c>
      <c r="L1079" s="119" t="s">
        <v>11479</v>
      </c>
      <c r="M1079" s="38" t="s">
        <v>15050</v>
      </c>
    </row>
    <row r="1080" spans="1:13" ht="25.5" outlineLevel="1" x14ac:dyDescent="0.25">
      <c r="A1080" s="47" t="s">
        <v>11988</v>
      </c>
      <c r="B1080" s="150">
        <f t="shared" si="47"/>
        <v>1049</v>
      </c>
      <c r="C1080" s="40" t="s">
        <v>12640</v>
      </c>
      <c r="D1080" s="35" t="s">
        <v>11988</v>
      </c>
      <c r="E1080" s="36" t="s">
        <v>11810</v>
      </c>
      <c r="F1080" s="35" t="s">
        <v>15877</v>
      </c>
      <c r="G1080" s="117">
        <v>1</v>
      </c>
      <c r="H1080" s="117">
        <v>2760</v>
      </c>
      <c r="I1080" s="117">
        <f t="shared" si="48"/>
        <v>2867.61</v>
      </c>
      <c r="J1080" s="118">
        <v>2867.61</v>
      </c>
      <c r="K1080" s="58">
        <v>128</v>
      </c>
      <c r="L1080" s="119" t="s">
        <v>11479</v>
      </c>
      <c r="M1080" s="38" t="s">
        <v>15050</v>
      </c>
    </row>
    <row r="1081" spans="1:13" outlineLevel="1" x14ac:dyDescent="0.25">
      <c r="A1081" s="47" t="s">
        <v>364</v>
      </c>
      <c r="B1081" s="150">
        <f t="shared" si="47"/>
        <v>1050</v>
      </c>
      <c r="C1081" s="40" t="s">
        <v>12641</v>
      </c>
      <c r="D1081" s="35" t="s">
        <v>364</v>
      </c>
      <c r="E1081" s="36" t="s">
        <v>11810</v>
      </c>
      <c r="F1081" s="35" t="s">
        <v>15877</v>
      </c>
      <c r="G1081" s="117">
        <v>1</v>
      </c>
      <c r="H1081" s="117">
        <v>11379.19</v>
      </c>
      <c r="I1081" s="117">
        <f t="shared" si="48"/>
        <v>11822.84</v>
      </c>
      <c r="J1081" s="118">
        <v>11822.84</v>
      </c>
      <c r="K1081" s="58">
        <v>128</v>
      </c>
      <c r="L1081" s="119" t="s">
        <v>11479</v>
      </c>
      <c r="M1081" s="38" t="s">
        <v>15050</v>
      </c>
    </row>
    <row r="1082" spans="1:13" ht="25.5" outlineLevel="1" x14ac:dyDescent="0.25">
      <c r="A1082" s="47" t="s">
        <v>11989</v>
      </c>
      <c r="B1082" s="150">
        <f t="shared" si="47"/>
        <v>1051</v>
      </c>
      <c r="C1082" s="40" t="s">
        <v>12642</v>
      </c>
      <c r="D1082" s="35" t="s">
        <v>11989</v>
      </c>
      <c r="E1082" s="36" t="s">
        <v>11810</v>
      </c>
      <c r="F1082" s="35" t="s">
        <v>15877</v>
      </c>
      <c r="G1082" s="117">
        <v>2</v>
      </c>
      <c r="H1082" s="117">
        <v>127632.21</v>
      </c>
      <c r="I1082" s="117">
        <f t="shared" si="48"/>
        <v>66304.13</v>
      </c>
      <c r="J1082" s="118">
        <v>132608.26</v>
      </c>
      <c r="K1082" s="58"/>
      <c r="L1082" s="119" t="s">
        <v>11479</v>
      </c>
      <c r="M1082" s="38" t="s">
        <v>15050</v>
      </c>
    </row>
    <row r="1083" spans="1:13" ht="38.25" outlineLevel="1" x14ac:dyDescent="0.25">
      <c r="A1083" s="47" t="s">
        <v>11990</v>
      </c>
      <c r="B1083" s="150">
        <f t="shared" si="47"/>
        <v>1052</v>
      </c>
      <c r="C1083" s="40" t="s">
        <v>12643</v>
      </c>
      <c r="D1083" s="35" t="s">
        <v>11990</v>
      </c>
      <c r="E1083" s="36" t="s">
        <v>11810</v>
      </c>
      <c r="F1083" s="35" t="s">
        <v>15877</v>
      </c>
      <c r="G1083" s="117">
        <v>1</v>
      </c>
      <c r="H1083" s="117">
        <v>8808.48</v>
      </c>
      <c r="I1083" s="117">
        <f t="shared" si="48"/>
        <v>9151.9</v>
      </c>
      <c r="J1083" s="118">
        <v>9151.9</v>
      </c>
      <c r="K1083" s="58">
        <v>128</v>
      </c>
      <c r="L1083" s="119" t="s">
        <v>11479</v>
      </c>
      <c r="M1083" s="38" t="s">
        <v>15050</v>
      </c>
    </row>
    <row r="1084" spans="1:13" ht="25.5" outlineLevel="1" x14ac:dyDescent="0.25">
      <c r="A1084" s="47" t="s">
        <v>368</v>
      </c>
      <c r="B1084" s="150">
        <f t="shared" si="47"/>
        <v>1053</v>
      </c>
      <c r="C1084" s="40" t="s">
        <v>12644</v>
      </c>
      <c r="D1084" s="35" t="s">
        <v>368</v>
      </c>
      <c r="E1084" s="36" t="s">
        <v>11810</v>
      </c>
      <c r="F1084" s="35" t="s">
        <v>15877</v>
      </c>
      <c r="G1084" s="117">
        <v>1</v>
      </c>
      <c r="H1084" s="117">
        <v>3500</v>
      </c>
      <c r="I1084" s="117">
        <f t="shared" si="48"/>
        <v>3636.46</v>
      </c>
      <c r="J1084" s="118">
        <v>3636.46</v>
      </c>
      <c r="K1084" s="58">
        <v>128</v>
      </c>
      <c r="L1084" s="119" t="s">
        <v>11479</v>
      </c>
      <c r="M1084" s="38" t="s">
        <v>15050</v>
      </c>
    </row>
    <row r="1085" spans="1:13" ht="25.5" outlineLevel="1" x14ac:dyDescent="0.25">
      <c r="A1085" s="47" t="s">
        <v>369</v>
      </c>
      <c r="B1085" s="150">
        <f t="shared" si="47"/>
        <v>1054</v>
      </c>
      <c r="C1085" s="40" t="s">
        <v>12645</v>
      </c>
      <c r="D1085" s="35" t="s">
        <v>369</v>
      </c>
      <c r="E1085" s="36" t="s">
        <v>11810</v>
      </c>
      <c r="F1085" s="35" t="s">
        <v>15877</v>
      </c>
      <c r="G1085" s="117">
        <v>1</v>
      </c>
      <c r="H1085" s="117">
        <v>4194.92</v>
      </c>
      <c r="I1085" s="117">
        <f t="shared" si="48"/>
        <v>4358.47</v>
      </c>
      <c r="J1085" s="118">
        <v>4358.47</v>
      </c>
      <c r="K1085" s="58">
        <v>128</v>
      </c>
      <c r="L1085" s="119" t="s">
        <v>11479</v>
      </c>
      <c r="M1085" s="38" t="s">
        <v>15050</v>
      </c>
    </row>
    <row r="1086" spans="1:13" outlineLevel="1" x14ac:dyDescent="0.25">
      <c r="A1086" s="47" t="s">
        <v>9534</v>
      </c>
      <c r="B1086" s="150">
        <f t="shared" si="47"/>
        <v>1055</v>
      </c>
      <c r="C1086" s="36" t="s">
        <v>9533</v>
      </c>
      <c r="D1086" s="35" t="s">
        <v>9534</v>
      </c>
      <c r="E1086" s="36" t="s">
        <v>11491</v>
      </c>
      <c r="F1086" s="35" t="s">
        <v>15877</v>
      </c>
      <c r="G1086" s="117">
        <v>9</v>
      </c>
      <c r="H1086" s="117">
        <v>9</v>
      </c>
      <c r="I1086" s="117">
        <f t="shared" si="48"/>
        <v>1.0388888888888888</v>
      </c>
      <c r="J1086" s="118">
        <v>9.35</v>
      </c>
      <c r="K1086" s="58">
        <v>128</v>
      </c>
      <c r="L1086" s="119" t="s">
        <v>11479</v>
      </c>
      <c r="M1086" s="38" t="s">
        <v>15050</v>
      </c>
    </row>
    <row r="1087" spans="1:13" ht="25.5" outlineLevel="1" x14ac:dyDescent="0.25">
      <c r="A1087" s="47" t="s">
        <v>371</v>
      </c>
      <c r="B1087" s="150">
        <f t="shared" si="47"/>
        <v>1056</v>
      </c>
      <c r="C1087" s="40" t="s">
        <v>12646</v>
      </c>
      <c r="D1087" s="35" t="s">
        <v>371</v>
      </c>
      <c r="E1087" s="36" t="s">
        <v>11810</v>
      </c>
      <c r="F1087" s="35" t="s">
        <v>15877</v>
      </c>
      <c r="G1087" s="117">
        <v>1</v>
      </c>
      <c r="H1087" s="117">
        <v>491.53</v>
      </c>
      <c r="I1087" s="117">
        <f t="shared" si="48"/>
        <v>510.69</v>
      </c>
      <c r="J1087" s="118">
        <v>510.69</v>
      </c>
      <c r="K1087" s="58">
        <v>128</v>
      </c>
      <c r="L1087" s="119" t="s">
        <v>11479</v>
      </c>
      <c r="M1087" s="38" t="s">
        <v>15050</v>
      </c>
    </row>
    <row r="1088" spans="1:13" outlineLevel="1" x14ac:dyDescent="0.25">
      <c r="A1088" s="47" t="s">
        <v>373</v>
      </c>
      <c r="B1088" s="150">
        <f t="shared" si="47"/>
        <v>1057</v>
      </c>
      <c r="C1088" s="36" t="s">
        <v>372</v>
      </c>
      <c r="D1088" s="35" t="s">
        <v>373</v>
      </c>
      <c r="E1088" s="36" t="s">
        <v>11810</v>
      </c>
      <c r="F1088" s="35" t="s">
        <v>15877</v>
      </c>
      <c r="G1088" s="117">
        <v>14</v>
      </c>
      <c r="H1088" s="117">
        <v>7525.12</v>
      </c>
      <c r="I1088" s="117">
        <f t="shared" si="48"/>
        <v>558.46500000000003</v>
      </c>
      <c r="J1088" s="118">
        <v>7818.51</v>
      </c>
      <c r="K1088" s="58">
        <v>128</v>
      </c>
      <c r="L1088" s="119" t="s">
        <v>11479</v>
      </c>
      <c r="M1088" s="38" t="s">
        <v>15050</v>
      </c>
    </row>
    <row r="1089" spans="1:13" ht="25.5" outlineLevel="1" x14ac:dyDescent="0.25">
      <c r="A1089" s="47" t="s">
        <v>375</v>
      </c>
      <c r="B1089" s="150">
        <f t="shared" si="47"/>
        <v>1058</v>
      </c>
      <c r="C1089" s="40" t="s">
        <v>12647</v>
      </c>
      <c r="D1089" s="35" t="s">
        <v>375</v>
      </c>
      <c r="E1089" s="36" t="s">
        <v>11810</v>
      </c>
      <c r="F1089" s="35" t="s">
        <v>15877</v>
      </c>
      <c r="G1089" s="117">
        <v>23</v>
      </c>
      <c r="H1089" s="117">
        <v>575</v>
      </c>
      <c r="I1089" s="117">
        <f t="shared" si="48"/>
        <v>25.974782608695651</v>
      </c>
      <c r="J1089" s="118">
        <v>597.41999999999996</v>
      </c>
      <c r="K1089" s="58">
        <v>128</v>
      </c>
      <c r="L1089" s="119" t="s">
        <v>11479</v>
      </c>
      <c r="M1089" s="38" t="s">
        <v>15050</v>
      </c>
    </row>
    <row r="1090" spans="1:13" ht="38.25" outlineLevel="1" x14ac:dyDescent="0.25">
      <c r="A1090" s="47" t="s">
        <v>377</v>
      </c>
      <c r="B1090" s="150">
        <f t="shared" si="47"/>
        <v>1059</v>
      </c>
      <c r="C1090" s="36" t="s">
        <v>376</v>
      </c>
      <c r="D1090" s="35" t="s">
        <v>377</v>
      </c>
      <c r="E1090" s="36" t="s">
        <v>11810</v>
      </c>
      <c r="F1090" s="35" t="s">
        <v>15877</v>
      </c>
      <c r="G1090" s="117">
        <v>1</v>
      </c>
      <c r="H1090" s="117">
        <v>120.36</v>
      </c>
      <c r="I1090" s="117">
        <f t="shared" si="48"/>
        <v>125.05</v>
      </c>
      <c r="J1090" s="118">
        <v>125.05</v>
      </c>
      <c r="K1090" s="58">
        <v>128</v>
      </c>
      <c r="L1090" s="119" t="s">
        <v>11479</v>
      </c>
      <c r="M1090" s="38" t="s">
        <v>15050</v>
      </c>
    </row>
    <row r="1091" spans="1:13" ht="38.25" outlineLevel="1" x14ac:dyDescent="0.25">
      <c r="A1091" s="47" t="s">
        <v>378</v>
      </c>
      <c r="B1091" s="150">
        <f t="shared" si="47"/>
        <v>1060</v>
      </c>
      <c r="C1091" s="40" t="s">
        <v>12648</v>
      </c>
      <c r="D1091" s="35" t="s">
        <v>378</v>
      </c>
      <c r="E1091" s="36" t="s">
        <v>11810</v>
      </c>
      <c r="F1091" s="35" t="s">
        <v>15877</v>
      </c>
      <c r="G1091" s="117">
        <v>1</v>
      </c>
      <c r="H1091" s="117">
        <v>287.16000000000003</v>
      </c>
      <c r="I1091" s="117">
        <f t="shared" si="48"/>
        <v>298.36</v>
      </c>
      <c r="J1091" s="118">
        <v>298.36</v>
      </c>
      <c r="K1091" s="58">
        <v>128</v>
      </c>
      <c r="L1091" s="119" t="s">
        <v>11479</v>
      </c>
      <c r="M1091" s="38" t="s">
        <v>15050</v>
      </c>
    </row>
    <row r="1092" spans="1:13" ht="25.5" outlineLevel="1" x14ac:dyDescent="0.25">
      <c r="A1092" s="47" t="s">
        <v>379</v>
      </c>
      <c r="B1092" s="150">
        <f t="shared" si="47"/>
        <v>1061</v>
      </c>
      <c r="C1092" s="40" t="s">
        <v>12649</v>
      </c>
      <c r="D1092" s="35" t="s">
        <v>379</v>
      </c>
      <c r="E1092" s="36" t="s">
        <v>11810</v>
      </c>
      <c r="F1092" s="35" t="s">
        <v>15877</v>
      </c>
      <c r="G1092" s="117">
        <v>1</v>
      </c>
      <c r="H1092" s="117">
        <v>6026.1</v>
      </c>
      <c r="I1092" s="117">
        <f t="shared" si="48"/>
        <v>6261.04</v>
      </c>
      <c r="J1092" s="118">
        <v>6261.04</v>
      </c>
      <c r="K1092" s="58">
        <v>129</v>
      </c>
      <c r="L1092" s="119" t="s">
        <v>11479</v>
      </c>
      <c r="M1092" s="38" t="s">
        <v>15050</v>
      </c>
    </row>
    <row r="1093" spans="1:13" ht="25.5" outlineLevel="1" x14ac:dyDescent="0.25">
      <c r="A1093" s="47" t="s">
        <v>380</v>
      </c>
      <c r="B1093" s="150">
        <f t="shared" ref="B1093:B1156" si="49">B1092+1</f>
        <v>1062</v>
      </c>
      <c r="C1093" s="40" t="s">
        <v>12650</v>
      </c>
      <c r="D1093" s="35" t="s">
        <v>380</v>
      </c>
      <c r="E1093" s="36" t="s">
        <v>11810</v>
      </c>
      <c r="F1093" s="35" t="s">
        <v>15877</v>
      </c>
      <c r="G1093" s="117">
        <v>1</v>
      </c>
      <c r="H1093" s="117">
        <v>6026.1</v>
      </c>
      <c r="I1093" s="117">
        <f t="shared" si="48"/>
        <v>6261.04</v>
      </c>
      <c r="J1093" s="118">
        <v>6261.04</v>
      </c>
      <c r="K1093" s="58">
        <v>129</v>
      </c>
      <c r="L1093" s="119" t="s">
        <v>11479</v>
      </c>
      <c r="M1093" s="38" t="s">
        <v>15050</v>
      </c>
    </row>
    <row r="1094" spans="1:13" ht="25.5" outlineLevel="1" x14ac:dyDescent="0.25">
      <c r="A1094" s="47" t="s">
        <v>7161</v>
      </c>
      <c r="B1094" s="150">
        <f t="shared" si="49"/>
        <v>1063</v>
      </c>
      <c r="C1094" s="40" t="s">
        <v>12651</v>
      </c>
      <c r="D1094" s="35" t="s">
        <v>7161</v>
      </c>
      <c r="E1094" s="36" t="s">
        <v>11810</v>
      </c>
      <c r="F1094" s="35" t="s">
        <v>15877</v>
      </c>
      <c r="G1094" s="117">
        <v>1</v>
      </c>
      <c r="H1094" s="117">
        <v>1</v>
      </c>
      <c r="I1094" s="117">
        <f t="shared" si="48"/>
        <v>1.04</v>
      </c>
      <c r="J1094" s="118">
        <v>1.04</v>
      </c>
      <c r="K1094" s="58">
        <v>128</v>
      </c>
      <c r="L1094" s="119" t="s">
        <v>11479</v>
      </c>
      <c r="M1094" s="38" t="s">
        <v>15050</v>
      </c>
    </row>
    <row r="1095" spans="1:13" outlineLevel="1" x14ac:dyDescent="0.25">
      <c r="A1095" s="47" t="s">
        <v>381</v>
      </c>
      <c r="B1095" s="150">
        <f t="shared" si="49"/>
        <v>1064</v>
      </c>
      <c r="C1095" s="40" t="s">
        <v>12652</v>
      </c>
      <c r="D1095" s="35" t="s">
        <v>381</v>
      </c>
      <c r="E1095" s="36" t="s">
        <v>11810</v>
      </c>
      <c r="F1095" s="35" t="s">
        <v>15877</v>
      </c>
      <c r="G1095" s="117">
        <v>2</v>
      </c>
      <c r="H1095" s="117">
        <v>70</v>
      </c>
      <c r="I1095" s="117">
        <f t="shared" si="48"/>
        <v>36.365000000000002</v>
      </c>
      <c r="J1095" s="118">
        <v>72.73</v>
      </c>
      <c r="K1095" s="58">
        <v>128</v>
      </c>
      <c r="L1095" s="119" t="s">
        <v>11479</v>
      </c>
      <c r="M1095" s="38" t="s">
        <v>15050</v>
      </c>
    </row>
    <row r="1096" spans="1:13" outlineLevel="1" x14ac:dyDescent="0.25">
      <c r="A1096" s="47" t="s">
        <v>382</v>
      </c>
      <c r="B1096" s="150">
        <f t="shared" si="49"/>
        <v>1065</v>
      </c>
      <c r="C1096" s="40" t="s">
        <v>12653</v>
      </c>
      <c r="D1096" s="35" t="s">
        <v>382</v>
      </c>
      <c r="E1096" s="36" t="s">
        <v>11810</v>
      </c>
      <c r="F1096" s="35" t="s">
        <v>15877</v>
      </c>
      <c r="G1096" s="117">
        <v>2</v>
      </c>
      <c r="H1096" s="117">
        <v>70</v>
      </c>
      <c r="I1096" s="117">
        <f t="shared" si="48"/>
        <v>36.365000000000002</v>
      </c>
      <c r="J1096" s="118">
        <v>72.73</v>
      </c>
      <c r="K1096" s="58">
        <v>128</v>
      </c>
      <c r="L1096" s="119" t="s">
        <v>11479</v>
      </c>
      <c r="M1096" s="38" t="s">
        <v>15050</v>
      </c>
    </row>
    <row r="1097" spans="1:13" ht="25.5" outlineLevel="1" x14ac:dyDescent="0.25">
      <c r="A1097" s="47" t="s">
        <v>3533</v>
      </c>
      <c r="B1097" s="150">
        <f t="shared" si="49"/>
        <v>1066</v>
      </c>
      <c r="C1097" s="40" t="s">
        <v>12654</v>
      </c>
      <c r="D1097" s="35" t="s">
        <v>3533</v>
      </c>
      <c r="E1097" s="36" t="s">
        <v>11943</v>
      </c>
      <c r="F1097" s="35" t="s">
        <v>15877</v>
      </c>
      <c r="G1097" s="117">
        <v>2</v>
      </c>
      <c r="H1097" s="117">
        <v>480</v>
      </c>
      <c r="I1097" s="117">
        <f t="shared" si="48"/>
        <v>13.125</v>
      </c>
      <c r="J1097" s="118">
        <v>26.25</v>
      </c>
      <c r="K1097" s="58">
        <v>128</v>
      </c>
      <c r="L1097" s="119" t="s">
        <v>11783</v>
      </c>
      <c r="M1097" s="38" t="s">
        <v>15050</v>
      </c>
    </row>
    <row r="1098" spans="1:13" ht="25.5" outlineLevel="1" x14ac:dyDescent="0.25">
      <c r="A1098" s="47" t="s">
        <v>3537</v>
      </c>
      <c r="B1098" s="150">
        <f t="shared" si="49"/>
        <v>1067</v>
      </c>
      <c r="C1098" s="40" t="s">
        <v>12655</v>
      </c>
      <c r="D1098" s="35" t="s">
        <v>3537</v>
      </c>
      <c r="E1098" s="36" t="s">
        <v>11943</v>
      </c>
      <c r="F1098" s="35" t="s">
        <v>15877</v>
      </c>
      <c r="G1098" s="117">
        <v>4</v>
      </c>
      <c r="H1098" s="117">
        <v>2038.15</v>
      </c>
      <c r="I1098" s="117">
        <f t="shared" si="48"/>
        <v>27.862500000000001</v>
      </c>
      <c r="J1098" s="118">
        <v>111.45</v>
      </c>
      <c r="K1098" s="58">
        <v>128</v>
      </c>
      <c r="L1098" s="119" t="s">
        <v>11783</v>
      </c>
      <c r="M1098" s="38" t="s">
        <v>15050</v>
      </c>
    </row>
    <row r="1099" spans="1:13" outlineLevel="1" x14ac:dyDescent="0.25">
      <c r="A1099" s="47" t="s">
        <v>383</v>
      </c>
      <c r="B1099" s="150">
        <f t="shared" si="49"/>
        <v>1068</v>
      </c>
      <c r="C1099" s="40" t="s">
        <v>12656</v>
      </c>
      <c r="D1099" s="35" t="s">
        <v>383</v>
      </c>
      <c r="E1099" s="36" t="s">
        <v>11810</v>
      </c>
      <c r="F1099" s="35" t="s">
        <v>15877</v>
      </c>
      <c r="G1099" s="117">
        <v>1</v>
      </c>
      <c r="H1099" s="117">
        <v>1319.25</v>
      </c>
      <c r="I1099" s="117">
        <f t="shared" si="48"/>
        <v>1370.68</v>
      </c>
      <c r="J1099" s="118">
        <v>1370.68</v>
      </c>
      <c r="K1099" s="58">
        <v>128</v>
      </c>
      <c r="L1099" s="119" t="s">
        <v>11479</v>
      </c>
      <c r="M1099" s="38" t="s">
        <v>15050</v>
      </c>
    </row>
    <row r="1100" spans="1:13" ht="25.5" outlineLevel="1" x14ac:dyDescent="0.25">
      <c r="A1100" s="47" t="s">
        <v>385</v>
      </c>
      <c r="B1100" s="150">
        <f t="shared" si="49"/>
        <v>1069</v>
      </c>
      <c r="C1100" s="36" t="s">
        <v>384</v>
      </c>
      <c r="D1100" s="35" t="s">
        <v>385</v>
      </c>
      <c r="E1100" s="36" t="s">
        <v>11810</v>
      </c>
      <c r="F1100" s="35" t="s">
        <v>15877</v>
      </c>
      <c r="G1100" s="117">
        <v>1</v>
      </c>
      <c r="H1100" s="117">
        <v>321.25</v>
      </c>
      <c r="I1100" s="117">
        <f t="shared" si="48"/>
        <v>333.77</v>
      </c>
      <c r="J1100" s="118">
        <v>333.77</v>
      </c>
      <c r="K1100" s="58">
        <v>128</v>
      </c>
      <c r="L1100" s="119" t="s">
        <v>11479</v>
      </c>
      <c r="M1100" s="38" t="s">
        <v>15050</v>
      </c>
    </row>
    <row r="1101" spans="1:13" ht="38.25" outlineLevel="1" x14ac:dyDescent="0.25">
      <c r="A1101" s="47" t="s">
        <v>386</v>
      </c>
      <c r="B1101" s="150">
        <f t="shared" si="49"/>
        <v>1070</v>
      </c>
      <c r="C1101" s="40" t="s">
        <v>12657</v>
      </c>
      <c r="D1101" s="35" t="s">
        <v>386</v>
      </c>
      <c r="E1101" s="36" t="s">
        <v>11810</v>
      </c>
      <c r="F1101" s="35" t="s">
        <v>15877</v>
      </c>
      <c r="G1101" s="117">
        <v>1</v>
      </c>
      <c r="H1101" s="117">
        <v>59.52</v>
      </c>
      <c r="I1101" s="117">
        <f t="shared" si="48"/>
        <v>61.84</v>
      </c>
      <c r="J1101" s="118">
        <v>61.84</v>
      </c>
      <c r="K1101" s="58">
        <v>128</v>
      </c>
      <c r="L1101" s="119" t="s">
        <v>11479</v>
      </c>
      <c r="M1101" s="38" t="s">
        <v>15050</v>
      </c>
    </row>
    <row r="1102" spans="1:13" ht="25.5" outlineLevel="1" x14ac:dyDescent="0.25">
      <c r="A1102" s="47" t="s">
        <v>11991</v>
      </c>
      <c r="B1102" s="150">
        <f t="shared" si="49"/>
        <v>1071</v>
      </c>
      <c r="C1102" s="36" t="s">
        <v>387</v>
      </c>
      <c r="D1102" s="35" t="s">
        <v>11991</v>
      </c>
      <c r="E1102" s="36" t="s">
        <v>11810</v>
      </c>
      <c r="F1102" s="35" t="s">
        <v>15877</v>
      </c>
      <c r="G1102" s="117">
        <v>1</v>
      </c>
      <c r="H1102" s="117">
        <v>270</v>
      </c>
      <c r="I1102" s="117">
        <f t="shared" si="48"/>
        <v>280.52999999999997</v>
      </c>
      <c r="J1102" s="118">
        <v>280.52999999999997</v>
      </c>
      <c r="K1102" s="58">
        <v>128</v>
      </c>
      <c r="L1102" s="119" t="s">
        <v>11479</v>
      </c>
      <c r="M1102" s="38" t="s">
        <v>15050</v>
      </c>
    </row>
    <row r="1103" spans="1:13" outlineLevel="1" x14ac:dyDescent="0.25">
      <c r="A1103" s="47" t="s">
        <v>11992</v>
      </c>
      <c r="B1103" s="150">
        <f t="shared" si="49"/>
        <v>1072</v>
      </c>
      <c r="C1103" s="40" t="s">
        <v>12658</v>
      </c>
      <c r="D1103" s="35" t="s">
        <v>11992</v>
      </c>
      <c r="E1103" s="36" t="s">
        <v>11810</v>
      </c>
      <c r="F1103" s="35" t="s">
        <v>15877</v>
      </c>
      <c r="G1103" s="117">
        <v>2</v>
      </c>
      <c r="H1103" s="117">
        <v>250</v>
      </c>
      <c r="I1103" s="117">
        <f t="shared" si="48"/>
        <v>129.875</v>
      </c>
      <c r="J1103" s="118">
        <v>259.75</v>
      </c>
      <c r="K1103" s="58">
        <v>128</v>
      </c>
      <c r="L1103" s="119" t="s">
        <v>11479</v>
      </c>
      <c r="M1103" s="38" t="s">
        <v>15050</v>
      </c>
    </row>
    <row r="1104" spans="1:13" outlineLevel="1" x14ac:dyDescent="0.25">
      <c r="A1104" s="47" t="s">
        <v>388</v>
      </c>
      <c r="B1104" s="150">
        <f t="shared" si="49"/>
        <v>1073</v>
      </c>
      <c r="C1104" s="40" t="s">
        <v>12659</v>
      </c>
      <c r="D1104" s="35" t="s">
        <v>388</v>
      </c>
      <c r="E1104" s="36" t="s">
        <v>11810</v>
      </c>
      <c r="F1104" s="35" t="s">
        <v>15877</v>
      </c>
      <c r="G1104" s="117">
        <v>1</v>
      </c>
      <c r="H1104" s="117">
        <v>207.15</v>
      </c>
      <c r="I1104" s="117">
        <f t="shared" si="48"/>
        <v>215.23</v>
      </c>
      <c r="J1104" s="118">
        <v>215.23</v>
      </c>
      <c r="K1104" s="58">
        <v>128</v>
      </c>
      <c r="L1104" s="119" t="s">
        <v>11479</v>
      </c>
      <c r="M1104" s="38" t="s">
        <v>15050</v>
      </c>
    </row>
    <row r="1105" spans="1:13" ht="25.5" outlineLevel="1" x14ac:dyDescent="0.25">
      <c r="A1105" s="47" t="s">
        <v>389</v>
      </c>
      <c r="B1105" s="150">
        <f t="shared" si="49"/>
        <v>1074</v>
      </c>
      <c r="C1105" s="40" t="s">
        <v>12660</v>
      </c>
      <c r="D1105" s="35" t="s">
        <v>389</v>
      </c>
      <c r="E1105" s="36" t="s">
        <v>11810</v>
      </c>
      <c r="F1105" s="35" t="s">
        <v>15877</v>
      </c>
      <c r="G1105" s="117">
        <v>4</v>
      </c>
      <c r="H1105" s="117">
        <v>78.83</v>
      </c>
      <c r="I1105" s="117">
        <f t="shared" si="48"/>
        <v>20.475000000000001</v>
      </c>
      <c r="J1105" s="118">
        <v>81.900000000000006</v>
      </c>
      <c r="K1105" s="58">
        <v>128</v>
      </c>
      <c r="L1105" s="119" t="s">
        <v>11479</v>
      </c>
      <c r="M1105" s="38" t="s">
        <v>15050</v>
      </c>
    </row>
    <row r="1106" spans="1:13" outlineLevel="1" x14ac:dyDescent="0.25">
      <c r="A1106" s="47" t="s">
        <v>11993</v>
      </c>
      <c r="B1106" s="150">
        <f t="shared" si="49"/>
        <v>1075</v>
      </c>
      <c r="C1106" s="40" t="s">
        <v>12661</v>
      </c>
      <c r="D1106" s="35" t="s">
        <v>11993</v>
      </c>
      <c r="E1106" s="36" t="s">
        <v>11810</v>
      </c>
      <c r="F1106" s="35" t="s">
        <v>15877</v>
      </c>
      <c r="G1106" s="117">
        <v>2</v>
      </c>
      <c r="H1106" s="117">
        <v>160</v>
      </c>
      <c r="I1106" s="117">
        <f t="shared" si="48"/>
        <v>83.12</v>
      </c>
      <c r="J1106" s="118">
        <v>166.24</v>
      </c>
      <c r="K1106" s="58">
        <v>128</v>
      </c>
      <c r="L1106" s="119" t="s">
        <v>11479</v>
      </c>
      <c r="M1106" s="38" t="s">
        <v>15050</v>
      </c>
    </row>
    <row r="1107" spans="1:13" outlineLevel="1" x14ac:dyDescent="0.25">
      <c r="A1107" s="47" t="s">
        <v>391</v>
      </c>
      <c r="B1107" s="150">
        <f t="shared" si="49"/>
        <v>1076</v>
      </c>
      <c r="C1107" s="36" t="s">
        <v>390</v>
      </c>
      <c r="D1107" s="35" t="s">
        <v>391</v>
      </c>
      <c r="E1107" s="36" t="s">
        <v>11810</v>
      </c>
      <c r="F1107" s="35" t="s">
        <v>15877</v>
      </c>
      <c r="G1107" s="117">
        <v>9</v>
      </c>
      <c r="H1107" s="117">
        <v>9</v>
      </c>
      <c r="I1107" s="117">
        <f t="shared" si="48"/>
        <v>1.0388888888888888</v>
      </c>
      <c r="J1107" s="118">
        <v>9.35</v>
      </c>
      <c r="K1107" s="58">
        <v>129</v>
      </c>
      <c r="L1107" s="119" t="s">
        <v>11479</v>
      </c>
      <c r="M1107" s="38" t="s">
        <v>15050</v>
      </c>
    </row>
    <row r="1108" spans="1:13" outlineLevel="1" x14ac:dyDescent="0.25">
      <c r="A1108" s="47" t="s">
        <v>393</v>
      </c>
      <c r="B1108" s="150">
        <f t="shared" si="49"/>
        <v>1077</v>
      </c>
      <c r="C1108" s="36" t="s">
        <v>392</v>
      </c>
      <c r="D1108" s="35" t="s">
        <v>393</v>
      </c>
      <c r="E1108" s="36" t="s">
        <v>11810</v>
      </c>
      <c r="F1108" s="35" t="s">
        <v>15877</v>
      </c>
      <c r="G1108" s="117">
        <v>2</v>
      </c>
      <c r="H1108" s="117">
        <v>156</v>
      </c>
      <c r="I1108" s="117">
        <f t="shared" si="48"/>
        <v>81.040000000000006</v>
      </c>
      <c r="J1108" s="118">
        <v>162.08000000000001</v>
      </c>
      <c r="K1108" s="58">
        <v>129</v>
      </c>
      <c r="L1108" s="119" t="s">
        <v>11479</v>
      </c>
      <c r="M1108" s="38" t="s">
        <v>15050</v>
      </c>
    </row>
    <row r="1109" spans="1:13" outlineLevel="1" x14ac:dyDescent="0.25">
      <c r="A1109" s="47" t="s">
        <v>395</v>
      </c>
      <c r="B1109" s="150">
        <f t="shared" si="49"/>
        <v>1078</v>
      </c>
      <c r="C1109" s="36" t="s">
        <v>394</v>
      </c>
      <c r="D1109" s="35" t="s">
        <v>395</v>
      </c>
      <c r="E1109" s="36" t="s">
        <v>11810</v>
      </c>
      <c r="F1109" s="35" t="s">
        <v>15877</v>
      </c>
      <c r="G1109" s="117">
        <v>24</v>
      </c>
      <c r="H1109" s="117">
        <v>24</v>
      </c>
      <c r="I1109" s="117">
        <f t="shared" si="48"/>
        <v>1.0391666666666668</v>
      </c>
      <c r="J1109" s="118">
        <v>24.94</v>
      </c>
      <c r="K1109" s="58">
        <v>129</v>
      </c>
      <c r="L1109" s="119" t="s">
        <v>11479</v>
      </c>
      <c r="M1109" s="38" t="s">
        <v>15050</v>
      </c>
    </row>
    <row r="1110" spans="1:13" outlineLevel="1" x14ac:dyDescent="0.25">
      <c r="A1110" s="47" t="s">
        <v>397</v>
      </c>
      <c r="B1110" s="150">
        <f t="shared" si="49"/>
        <v>1079</v>
      </c>
      <c r="C1110" s="36" t="s">
        <v>396</v>
      </c>
      <c r="D1110" s="35" t="s">
        <v>397</v>
      </c>
      <c r="E1110" s="36" t="s">
        <v>11810</v>
      </c>
      <c r="F1110" s="35" t="s">
        <v>15877</v>
      </c>
      <c r="G1110" s="117">
        <v>29</v>
      </c>
      <c r="H1110" s="117">
        <v>29</v>
      </c>
      <c r="I1110" s="117">
        <f t="shared" si="48"/>
        <v>1.0389655172413792</v>
      </c>
      <c r="J1110" s="118">
        <v>30.13</v>
      </c>
      <c r="K1110" s="58">
        <v>129</v>
      </c>
      <c r="L1110" s="119" t="s">
        <v>11479</v>
      </c>
      <c r="M1110" s="38" t="s">
        <v>15050</v>
      </c>
    </row>
    <row r="1111" spans="1:13" outlineLevel="1" x14ac:dyDescent="0.25">
      <c r="A1111" s="47" t="s">
        <v>399</v>
      </c>
      <c r="B1111" s="150">
        <f t="shared" si="49"/>
        <v>1080</v>
      </c>
      <c r="C1111" s="36" t="s">
        <v>398</v>
      </c>
      <c r="D1111" s="35" t="s">
        <v>399</v>
      </c>
      <c r="E1111" s="36" t="s">
        <v>11810</v>
      </c>
      <c r="F1111" s="35" t="s">
        <v>15877</v>
      </c>
      <c r="G1111" s="117">
        <v>9</v>
      </c>
      <c r="H1111" s="117">
        <v>9</v>
      </c>
      <c r="I1111" s="117">
        <f t="shared" si="48"/>
        <v>1.0388888888888888</v>
      </c>
      <c r="J1111" s="118">
        <v>9.35</v>
      </c>
      <c r="K1111" s="58">
        <v>129</v>
      </c>
      <c r="L1111" s="119" t="s">
        <v>11479</v>
      </c>
      <c r="M1111" s="38" t="s">
        <v>15050</v>
      </c>
    </row>
    <row r="1112" spans="1:13" outlineLevel="1" x14ac:dyDescent="0.25">
      <c r="A1112" s="47" t="s">
        <v>401</v>
      </c>
      <c r="B1112" s="150">
        <f t="shared" si="49"/>
        <v>1081</v>
      </c>
      <c r="C1112" s="36" t="s">
        <v>400</v>
      </c>
      <c r="D1112" s="35" t="s">
        <v>401</v>
      </c>
      <c r="E1112" s="36" t="s">
        <v>11810</v>
      </c>
      <c r="F1112" s="35" t="s">
        <v>15877</v>
      </c>
      <c r="G1112" s="117">
        <v>34</v>
      </c>
      <c r="H1112" s="117">
        <v>34</v>
      </c>
      <c r="I1112" s="117">
        <f t="shared" si="48"/>
        <v>1.0391176470588235</v>
      </c>
      <c r="J1112" s="118">
        <v>35.33</v>
      </c>
      <c r="K1112" s="58">
        <v>129</v>
      </c>
      <c r="L1112" s="119" t="s">
        <v>11479</v>
      </c>
      <c r="M1112" s="38" t="s">
        <v>15050</v>
      </c>
    </row>
    <row r="1113" spans="1:13" outlineLevel="1" x14ac:dyDescent="0.25">
      <c r="A1113" s="47" t="s">
        <v>403</v>
      </c>
      <c r="B1113" s="150">
        <f t="shared" si="49"/>
        <v>1082</v>
      </c>
      <c r="C1113" s="36" t="s">
        <v>402</v>
      </c>
      <c r="D1113" s="35" t="s">
        <v>403</v>
      </c>
      <c r="E1113" s="36" t="s">
        <v>11810</v>
      </c>
      <c r="F1113" s="35" t="s">
        <v>15877</v>
      </c>
      <c r="G1113" s="117">
        <v>12</v>
      </c>
      <c r="H1113" s="117">
        <v>564</v>
      </c>
      <c r="I1113" s="117">
        <f t="shared" si="48"/>
        <v>48.832500000000003</v>
      </c>
      <c r="J1113" s="118">
        <v>585.99</v>
      </c>
      <c r="K1113" s="58">
        <v>129</v>
      </c>
      <c r="L1113" s="119" t="s">
        <v>11479</v>
      </c>
      <c r="M1113" s="38" t="s">
        <v>15050</v>
      </c>
    </row>
    <row r="1114" spans="1:13" outlineLevel="1" x14ac:dyDescent="0.25">
      <c r="A1114" s="47" t="s">
        <v>405</v>
      </c>
      <c r="B1114" s="150">
        <f t="shared" si="49"/>
        <v>1083</v>
      </c>
      <c r="C1114" s="36" t="s">
        <v>404</v>
      </c>
      <c r="D1114" s="35" t="s">
        <v>405</v>
      </c>
      <c r="E1114" s="36" t="s">
        <v>11810</v>
      </c>
      <c r="F1114" s="35" t="s">
        <v>15877</v>
      </c>
      <c r="G1114" s="117">
        <v>1</v>
      </c>
      <c r="H1114" s="117">
        <v>34.14</v>
      </c>
      <c r="I1114" s="117">
        <f t="shared" si="48"/>
        <v>35.47</v>
      </c>
      <c r="J1114" s="118">
        <v>35.47</v>
      </c>
      <c r="K1114" s="58">
        <v>129</v>
      </c>
      <c r="L1114" s="119" t="s">
        <v>11479</v>
      </c>
      <c r="M1114" s="38" t="s">
        <v>15050</v>
      </c>
    </row>
    <row r="1115" spans="1:13" outlineLevel="1" x14ac:dyDescent="0.25">
      <c r="A1115" s="47" t="s">
        <v>407</v>
      </c>
      <c r="B1115" s="150">
        <f t="shared" si="49"/>
        <v>1084</v>
      </c>
      <c r="C1115" s="36" t="s">
        <v>406</v>
      </c>
      <c r="D1115" s="35" t="s">
        <v>407</v>
      </c>
      <c r="E1115" s="36" t="s">
        <v>11810</v>
      </c>
      <c r="F1115" s="35" t="s">
        <v>15877</v>
      </c>
      <c r="G1115" s="117">
        <v>4</v>
      </c>
      <c r="H1115" s="117">
        <v>372</v>
      </c>
      <c r="I1115" s="117">
        <f t="shared" ref="I1115:I1178" si="50">J1115/G1115</f>
        <v>96.625</v>
      </c>
      <c r="J1115" s="118">
        <v>386.5</v>
      </c>
      <c r="K1115" s="58">
        <v>129</v>
      </c>
      <c r="L1115" s="119" t="s">
        <v>11479</v>
      </c>
      <c r="M1115" s="38" t="s">
        <v>15050</v>
      </c>
    </row>
    <row r="1116" spans="1:13" outlineLevel="1" x14ac:dyDescent="0.25">
      <c r="A1116" s="47" t="s">
        <v>409</v>
      </c>
      <c r="B1116" s="150">
        <f t="shared" si="49"/>
        <v>1085</v>
      </c>
      <c r="C1116" s="36" t="s">
        <v>408</v>
      </c>
      <c r="D1116" s="35" t="s">
        <v>409</v>
      </c>
      <c r="E1116" s="36" t="s">
        <v>11810</v>
      </c>
      <c r="F1116" s="35" t="s">
        <v>15877</v>
      </c>
      <c r="G1116" s="117">
        <v>4</v>
      </c>
      <c r="H1116" s="117">
        <v>997.98</v>
      </c>
      <c r="I1116" s="117">
        <f t="shared" si="50"/>
        <v>259.22250000000003</v>
      </c>
      <c r="J1116" s="118">
        <v>1036.8900000000001</v>
      </c>
      <c r="K1116" s="58">
        <v>129</v>
      </c>
      <c r="L1116" s="119" t="s">
        <v>11479</v>
      </c>
      <c r="M1116" s="38" t="s">
        <v>15050</v>
      </c>
    </row>
    <row r="1117" spans="1:13" outlineLevel="1" x14ac:dyDescent="0.25">
      <c r="A1117" s="47" t="s">
        <v>411</v>
      </c>
      <c r="B1117" s="150">
        <f t="shared" si="49"/>
        <v>1086</v>
      </c>
      <c r="C1117" s="36" t="s">
        <v>410</v>
      </c>
      <c r="D1117" s="35" t="s">
        <v>411</v>
      </c>
      <c r="E1117" s="36" t="s">
        <v>11810</v>
      </c>
      <c r="F1117" s="35" t="s">
        <v>15877</v>
      </c>
      <c r="G1117" s="117">
        <v>2</v>
      </c>
      <c r="H1117" s="117">
        <v>2</v>
      </c>
      <c r="I1117" s="117">
        <f t="shared" si="50"/>
        <v>1.04</v>
      </c>
      <c r="J1117" s="118">
        <v>2.08</v>
      </c>
      <c r="K1117" s="58">
        <v>129</v>
      </c>
      <c r="L1117" s="119" t="s">
        <v>11479</v>
      </c>
      <c r="M1117" s="38" t="s">
        <v>15050</v>
      </c>
    </row>
    <row r="1118" spans="1:13" outlineLevel="1" x14ac:dyDescent="0.25">
      <c r="A1118" s="47" t="s">
        <v>413</v>
      </c>
      <c r="B1118" s="150">
        <f t="shared" si="49"/>
        <v>1087</v>
      </c>
      <c r="C1118" s="36" t="s">
        <v>412</v>
      </c>
      <c r="D1118" s="35" t="s">
        <v>413</v>
      </c>
      <c r="E1118" s="36" t="s">
        <v>11810</v>
      </c>
      <c r="F1118" s="35" t="s">
        <v>15877</v>
      </c>
      <c r="G1118" s="117">
        <v>1</v>
      </c>
      <c r="H1118" s="117">
        <v>79</v>
      </c>
      <c r="I1118" s="117">
        <f t="shared" si="50"/>
        <v>82.08</v>
      </c>
      <c r="J1118" s="118">
        <v>82.08</v>
      </c>
      <c r="K1118" s="58">
        <v>129</v>
      </c>
      <c r="L1118" s="119" t="s">
        <v>11479</v>
      </c>
      <c r="M1118" s="38" t="s">
        <v>15050</v>
      </c>
    </row>
    <row r="1119" spans="1:13" outlineLevel="1" x14ac:dyDescent="0.25">
      <c r="A1119" s="47" t="s">
        <v>415</v>
      </c>
      <c r="B1119" s="150">
        <f t="shared" si="49"/>
        <v>1088</v>
      </c>
      <c r="C1119" s="36" t="s">
        <v>414</v>
      </c>
      <c r="D1119" s="35" t="s">
        <v>415</v>
      </c>
      <c r="E1119" s="36" t="s">
        <v>11810</v>
      </c>
      <c r="F1119" s="35" t="s">
        <v>15877</v>
      </c>
      <c r="G1119" s="117">
        <v>3</v>
      </c>
      <c r="H1119" s="117">
        <v>63</v>
      </c>
      <c r="I1119" s="117">
        <f t="shared" si="50"/>
        <v>21.819999999999997</v>
      </c>
      <c r="J1119" s="118">
        <v>65.459999999999994</v>
      </c>
      <c r="K1119" s="58">
        <v>129</v>
      </c>
      <c r="L1119" s="119" t="s">
        <v>11479</v>
      </c>
      <c r="M1119" s="38" t="s">
        <v>15050</v>
      </c>
    </row>
    <row r="1120" spans="1:13" outlineLevel="1" x14ac:dyDescent="0.25">
      <c r="A1120" s="47" t="s">
        <v>11994</v>
      </c>
      <c r="B1120" s="150">
        <f t="shared" si="49"/>
        <v>1089</v>
      </c>
      <c r="C1120" s="36" t="s">
        <v>416</v>
      </c>
      <c r="D1120" s="35" t="s">
        <v>11994</v>
      </c>
      <c r="E1120" s="36" t="s">
        <v>11810</v>
      </c>
      <c r="F1120" s="35" t="s">
        <v>15877</v>
      </c>
      <c r="G1120" s="117">
        <v>2</v>
      </c>
      <c r="H1120" s="117">
        <v>430</v>
      </c>
      <c r="I1120" s="117">
        <f t="shared" si="50"/>
        <v>223.38</v>
      </c>
      <c r="J1120" s="118">
        <v>446.76</v>
      </c>
      <c r="K1120" s="58">
        <v>129</v>
      </c>
      <c r="L1120" s="119" t="s">
        <v>11479</v>
      </c>
      <c r="M1120" s="38" t="s">
        <v>15050</v>
      </c>
    </row>
    <row r="1121" spans="1:13" outlineLevel="1" x14ac:dyDescent="0.25">
      <c r="A1121" s="47" t="s">
        <v>418</v>
      </c>
      <c r="B1121" s="150">
        <f t="shared" si="49"/>
        <v>1090</v>
      </c>
      <c r="C1121" s="36" t="s">
        <v>417</v>
      </c>
      <c r="D1121" s="35" t="s">
        <v>418</v>
      </c>
      <c r="E1121" s="36" t="s">
        <v>11810</v>
      </c>
      <c r="F1121" s="35" t="s">
        <v>15877</v>
      </c>
      <c r="G1121" s="117">
        <v>13</v>
      </c>
      <c r="H1121" s="117">
        <v>1456.38</v>
      </c>
      <c r="I1121" s="117">
        <f t="shared" si="50"/>
        <v>116.39692307692309</v>
      </c>
      <c r="J1121" s="118">
        <v>1513.16</v>
      </c>
      <c r="K1121" s="58">
        <v>129</v>
      </c>
      <c r="L1121" s="119" t="s">
        <v>11479</v>
      </c>
      <c r="M1121" s="38" t="s">
        <v>15050</v>
      </c>
    </row>
    <row r="1122" spans="1:13" outlineLevel="1" x14ac:dyDescent="0.25">
      <c r="A1122" s="47" t="s">
        <v>420</v>
      </c>
      <c r="B1122" s="150">
        <f t="shared" si="49"/>
        <v>1091</v>
      </c>
      <c r="C1122" s="36" t="s">
        <v>419</v>
      </c>
      <c r="D1122" s="35" t="s">
        <v>420</v>
      </c>
      <c r="E1122" s="36" t="s">
        <v>11810</v>
      </c>
      <c r="F1122" s="35" t="s">
        <v>15877</v>
      </c>
      <c r="G1122" s="117">
        <v>28</v>
      </c>
      <c r="H1122" s="117">
        <v>111.72</v>
      </c>
      <c r="I1122" s="117">
        <f t="shared" si="50"/>
        <v>4.1457142857142859</v>
      </c>
      <c r="J1122" s="118">
        <v>116.08</v>
      </c>
      <c r="K1122" s="58">
        <v>129</v>
      </c>
      <c r="L1122" s="119" t="s">
        <v>11479</v>
      </c>
      <c r="M1122" s="38" t="s">
        <v>15050</v>
      </c>
    </row>
    <row r="1123" spans="1:13" outlineLevel="1" x14ac:dyDescent="0.25">
      <c r="A1123" s="47" t="s">
        <v>421</v>
      </c>
      <c r="B1123" s="150">
        <f t="shared" si="49"/>
        <v>1092</v>
      </c>
      <c r="C1123" s="40" t="s">
        <v>12662</v>
      </c>
      <c r="D1123" s="35" t="s">
        <v>421</v>
      </c>
      <c r="E1123" s="36" t="s">
        <v>11810</v>
      </c>
      <c r="F1123" s="35" t="s">
        <v>15877</v>
      </c>
      <c r="G1123" s="117">
        <v>6</v>
      </c>
      <c r="H1123" s="117">
        <v>6</v>
      </c>
      <c r="I1123" s="117">
        <f t="shared" si="50"/>
        <v>1.0383333333333333</v>
      </c>
      <c r="J1123" s="118">
        <v>6.23</v>
      </c>
      <c r="K1123" s="58">
        <v>129</v>
      </c>
      <c r="L1123" s="119" t="s">
        <v>11479</v>
      </c>
      <c r="M1123" s="38" t="s">
        <v>15050</v>
      </c>
    </row>
    <row r="1124" spans="1:13" outlineLevel="1" x14ac:dyDescent="0.25">
      <c r="A1124" s="47" t="s">
        <v>423</v>
      </c>
      <c r="B1124" s="150">
        <f t="shared" si="49"/>
        <v>1093</v>
      </c>
      <c r="C1124" s="36" t="s">
        <v>422</v>
      </c>
      <c r="D1124" s="35" t="s">
        <v>423</v>
      </c>
      <c r="E1124" s="36" t="s">
        <v>11810</v>
      </c>
      <c r="F1124" s="35" t="s">
        <v>15877</v>
      </c>
      <c r="G1124" s="117">
        <v>4</v>
      </c>
      <c r="H1124" s="117">
        <v>4</v>
      </c>
      <c r="I1124" s="117">
        <f t="shared" si="50"/>
        <v>1.04</v>
      </c>
      <c r="J1124" s="118">
        <v>4.16</v>
      </c>
      <c r="K1124" s="58">
        <v>129</v>
      </c>
      <c r="L1124" s="119" t="s">
        <v>11479</v>
      </c>
      <c r="M1124" s="38" t="s">
        <v>15050</v>
      </c>
    </row>
    <row r="1125" spans="1:13" outlineLevel="1" x14ac:dyDescent="0.25">
      <c r="A1125" s="47" t="s">
        <v>425</v>
      </c>
      <c r="B1125" s="150">
        <f t="shared" si="49"/>
        <v>1094</v>
      </c>
      <c r="C1125" s="36" t="s">
        <v>424</v>
      </c>
      <c r="D1125" s="35" t="s">
        <v>425</v>
      </c>
      <c r="E1125" s="36" t="s">
        <v>11810</v>
      </c>
      <c r="F1125" s="35" t="s">
        <v>15877</v>
      </c>
      <c r="G1125" s="117">
        <v>1</v>
      </c>
      <c r="H1125" s="117">
        <v>18</v>
      </c>
      <c r="I1125" s="117">
        <f t="shared" si="50"/>
        <v>18.7</v>
      </c>
      <c r="J1125" s="118">
        <v>18.7</v>
      </c>
      <c r="K1125" s="58">
        <v>129</v>
      </c>
      <c r="L1125" s="119" t="s">
        <v>11479</v>
      </c>
      <c r="M1125" s="38" t="s">
        <v>15050</v>
      </c>
    </row>
    <row r="1126" spans="1:13" ht="25.5" outlineLevel="1" x14ac:dyDescent="0.25">
      <c r="A1126" s="47" t="s">
        <v>426</v>
      </c>
      <c r="B1126" s="150">
        <f t="shared" si="49"/>
        <v>1095</v>
      </c>
      <c r="C1126" s="40" t="s">
        <v>12663</v>
      </c>
      <c r="D1126" s="35" t="s">
        <v>426</v>
      </c>
      <c r="E1126" s="36" t="s">
        <v>11810</v>
      </c>
      <c r="F1126" s="35" t="s">
        <v>15877</v>
      </c>
      <c r="G1126" s="117">
        <v>1</v>
      </c>
      <c r="H1126" s="117">
        <v>14135.07</v>
      </c>
      <c r="I1126" s="117">
        <f t="shared" si="50"/>
        <v>14686.16</v>
      </c>
      <c r="J1126" s="118">
        <v>14686.16</v>
      </c>
      <c r="K1126" s="58">
        <v>129</v>
      </c>
      <c r="L1126" s="119" t="s">
        <v>11479</v>
      </c>
      <c r="M1126" s="38" t="s">
        <v>15050</v>
      </c>
    </row>
    <row r="1127" spans="1:13" outlineLevel="1" x14ac:dyDescent="0.25">
      <c r="A1127" s="47" t="s">
        <v>428</v>
      </c>
      <c r="B1127" s="150">
        <f t="shared" si="49"/>
        <v>1096</v>
      </c>
      <c r="C1127" s="36" t="s">
        <v>427</v>
      </c>
      <c r="D1127" s="35" t="s">
        <v>428</v>
      </c>
      <c r="E1127" s="36" t="s">
        <v>11810</v>
      </c>
      <c r="F1127" s="35" t="s">
        <v>15877</v>
      </c>
      <c r="G1127" s="117">
        <v>2</v>
      </c>
      <c r="H1127" s="117">
        <v>540</v>
      </c>
      <c r="I1127" s="117">
        <f t="shared" si="50"/>
        <v>280.52499999999998</v>
      </c>
      <c r="J1127" s="118">
        <v>561.04999999999995</v>
      </c>
      <c r="K1127" s="58">
        <v>129</v>
      </c>
      <c r="L1127" s="119" t="s">
        <v>11479</v>
      </c>
      <c r="M1127" s="38" t="s">
        <v>15050</v>
      </c>
    </row>
    <row r="1128" spans="1:13" outlineLevel="1" x14ac:dyDescent="0.25">
      <c r="A1128" s="47" t="s">
        <v>430</v>
      </c>
      <c r="B1128" s="150">
        <f t="shared" si="49"/>
        <v>1097</v>
      </c>
      <c r="C1128" s="36" t="s">
        <v>429</v>
      </c>
      <c r="D1128" s="35" t="s">
        <v>430</v>
      </c>
      <c r="E1128" s="36" t="s">
        <v>11810</v>
      </c>
      <c r="F1128" s="35" t="s">
        <v>15877</v>
      </c>
      <c r="G1128" s="117">
        <v>39</v>
      </c>
      <c r="H1128" s="117">
        <v>314.04000000000002</v>
      </c>
      <c r="I1128" s="117">
        <f t="shared" si="50"/>
        <v>8.3661538461538463</v>
      </c>
      <c r="J1128" s="118">
        <v>326.27999999999997</v>
      </c>
      <c r="K1128" s="58">
        <v>129</v>
      </c>
      <c r="L1128" s="119" t="s">
        <v>11479</v>
      </c>
      <c r="M1128" s="38" t="s">
        <v>15050</v>
      </c>
    </row>
    <row r="1129" spans="1:13" outlineLevel="1" x14ac:dyDescent="0.25">
      <c r="A1129" s="47" t="s">
        <v>432</v>
      </c>
      <c r="B1129" s="150">
        <f t="shared" si="49"/>
        <v>1098</v>
      </c>
      <c r="C1129" s="36" t="s">
        <v>431</v>
      </c>
      <c r="D1129" s="35" t="s">
        <v>432</v>
      </c>
      <c r="E1129" s="36" t="s">
        <v>11810</v>
      </c>
      <c r="F1129" s="35" t="s">
        <v>15877</v>
      </c>
      <c r="G1129" s="117">
        <v>1</v>
      </c>
      <c r="H1129" s="117">
        <v>227.05</v>
      </c>
      <c r="I1129" s="117">
        <f t="shared" si="50"/>
        <v>235.9</v>
      </c>
      <c r="J1129" s="118">
        <v>235.9</v>
      </c>
      <c r="K1129" s="58">
        <v>129</v>
      </c>
      <c r="L1129" s="119" t="s">
        <v>11479</v>
      </c>
      <c r="M1129" s="38" t="s">
        <v>15050</v>
      </c>
    </row>
    <row r="1130" spans="1:13" outlineLevel="1" x14ac:dyDescent="0.25">
      <c r="A1130" s="47" t="s">
        <v>434</v>
      </c>
      <c r="B1130" s="150">
        <f t="shared" si="49"/>
        <v>1099</v>
      </c>
      <c r="C1130" s="36" t="s">
        <v>433</v>
      </c>
      <c r="D1130" s="35" t="s">
        <v>434</v>
      </c>
      <c r="E1130" s="36" t="s">
        <v>11810</v>
      </c>
      <c r="F1130" s="35" t="s">
        <v>15877</v>
      </c>
      <c r="G1130" s="117">
        <v>1</v>
      </c>
      <c r="H1130" s="117">
        <v>350</v>
      </c>
      <c r="I1130" s="117">
        <f t="shared" si="50"/>
        <v>363.65</v>
      </c>
      <c r="J1130" s="118">
        <v>363.65</v>
      </c>
      <c r="K1130" s="58">
        <v>129</v>
      </c>
      <c r="L1130" s="119" t="s">
        <v>11479</v>
      </c>
      <c r="M1130" s="38" t="s">
        <v>15050</v>
      </c>
    </row>
    <row r="1131" spans="1:13" outlineLevel="1" x14ac:dyDescent="0.25">
      <c r="A1131" s="47" t="s">
        <v>436</v>
      </c>
      <c r="B1131" s="150">
        <f t="shared" si="49"/>
        <v>1100</v>
      </c>
      <c r="C1131" s="36" t="s">
        <v>435</v>
      </c>
      <c r="D1131" s="35" t="s">
        <v>436</v>
      </c>
      <c r="E1131" s="36" t="s">
        <v>11810</v>
      </c>
      <c r="F1131" s="35" t="s">
        <v>15877</v>
      </c>
      <c r="G1131" s="117">
        <v>1</v>
      </c>
      <c r="H1131" s="117">
        <v>1</v>
      </c>
      <c r="I1131" s="117">
        <f t="shared" si="50"/>
        <v>1.04</v>
      </c>
      <c r="J1131" s="118">
        <v>1.04</v>
      </c>
      <c r="K1131" s="58">
        <v>129</v>
      </c>
      <c r="L1131" s="119" t="s">
        <v>11479</v>
      </c>
      <c r="M1131" s="38" t="s">
        <v>15050</v>
      </c>
    </row>
    <row r="1132" spans="1:13" outlineLevel="1" x14ac:dyDescent="0.25">
      <c r="A1132" s="47" t="s">
        <v>438</v>
      </c>
      <c r="B1132" s="150">
        <f t="shared" si="49"/>
        <v>1101</v>
      </c>
      <c r="C1132" s="36" t="s">
        <v>437</v>
      </c>
      <c r="D1132" s="35" t="s">
        <v>438</v>
      </c>
      <c r="E1132" s="36" t="s">
        <v>11810</v>
      </c>
      <c r="F1132" s="35" t="s">
        <v>15877</v>
      </c>
      <c r="G1132" s="117">
        <v>2</v>
      </c>
      <c r="H1132" s="117">
        <v>2</v>
      </c>
      <c r="I1132" s="117">
        <f t="shared" si="50"/>
        <v>1.04</v>
      </c>
      <c r="J1132" s="118">
        <v>2.08</v>
      </c>
      <c r="K1132" s="58">
        <v>129</v>
      </c>
      <c r="L1132" s="119" t="s">
        <v>11479</v>
      </c>
      <c r="M1132" s="38" t="s">
        <v>15050</v>
      </c>
    </row>
    <row r="1133" spans="1:13" outlineLevel="1" x14ac:dyDescent="0.25">
      <c r="A1133" s="47" t="s">
        <v>439</v>
      </c>
      <c r="B1133" s="150">
        <f t="shared" si="49"/>
        <v>1102</v>
      </c>
      <c r="C1133" s="40" t="s">
        <v>12664</v>
      </c>
      <c r="D1133" s="35" t="s">
        <v>439</v>
      </c>
      <c r="E1133" s="36" t="s">
        <v>11810</v>
      </c>
      <c r="F1133" s="35" t="s">
        <v>15877</v>
      </c>
      <c r="G1133" s="117">
        <v>3</v>
      </c>
      <c r="H1133" s="117">
        <v>3</v>
      </c>
      <c r="I1133" s="117">
        <f t="shared" si="50"/>
        <v>1.04</v>
      </c>
      <c r="J1133" s="118">
        <v>3.12</v>
      </c>
      <c r="K1133" s="58">
        <v>129</v>
      </c>
      <c r="L1133" s="119" t="s">
        <v>11479</v>
      </c>
      <c r="M1133" s="38" t="s">
        <v>15050</v>
      </c>
    </row>
    <row r="1134" spans="1:13" outlineLevel="1" x14ac:dyDescent="0.25">
      <c r="A1134" s="47" t="s">
        <v>441</v>
      </c>
      <c r="B1134" s="150">
        <f t="shared" si="49"/>
        <v>1103</v>
      </c>
      <c r="C1134" s="36" t="s">
        <v>440</v>
      </c>
      <c r="D1134" s="35" t="s">
        <v>441</v>
      </c>
      <c r="E1134" s="36" t="s">
        <v>11810</v>
      </c>
      <c r="F1134" s="35" t="s">
        <v>15877</v>
      </c>
      <c r="G1134" s="117">
        <v>1</v>
      </c>
      <c r="H1134" s="117">
        <v>1</v>
      </c>
      <c r="I1134" s="117">
        <f t="shared" si="50"/>
        <v>1.04</v>
      </c>
      <c r="J1134" s="118">
        <v>1.04</v>
      </c>
      <c r="K1134" s="58">
        <v>129</v>
      </c>
      <c r="L1134" s="119" t="s">
        <v>11479</v>
      </c>
      <c r="M1134" s="38" t="s">
        <v>15050</v>
      </c>
    </row>
    <row r="1135" spans="1:13" outlineLevel="1" x14ac:dyDescent="0.25">
      <c r="A1135" s="47" t="s">
        <v>443</v>
      </c>
      <c r="B1135" s="150">
        <f t="shared" si="49"/>
        <v>1104</v>
      </c>
      <c r="C1135" s="36" t="s">
        <v>442</v>
      </c>
      <c r="D1135" s="35" t="s">
        <v>443</v>
      </c>
      <c r="E1135" s="36" t="s">
        <v>11810</v>
      </c>
      <c r="F1135" s="35" t="s">
        <v>15877</v>
      </c>
      <c r="G1135" s="117">
        <v>2</v>
      </c>
      <c r="H1135" s="117">
        <v>129</v>
      </c>
      <c r="I1135" s="117">
        <f t="shared" si="50"/>
        <v>67.015000000000001</v>
      </c>
      <c r="J1135" s="118">
        <v>134.03</v>
      </c>
      <c r="K1135" s="58">
        <v>129</v>
      </c>
      <c r="L1135" s="119" t="s">
        <v>11479</v>
      </c>
      <c r="M1135" s="38" t="s">
        <v>15050</v>
      </c>
    </row>
    <row r="1136" spans="1:13" outlineLevel="1" x14ac:dyDescent="0.25">
      <c r="A1136" s="47" t="s">
        <v>444</v>
      </c>
      <c r="B1136" s="150">
        <f t="shared" si="49"/>
        <v>1105</v>
      </c>
      <c r="C1136" s="40" t="s">
        <v>12665</v>
      </c>
      <c r="D1136" s="35" t="s">
        <v>444</v>
      </c>
      <c r="E1136" s="36" t="s">
        <v>11810</v>
      </c>
      <c r="F1136" s="35" t="s">
        <v>15877</v>
      </c>
      <c r="G1136" s="117">
        <v>7</v>
      </c>
      <c r="H1136" s="117">
        <v>740.09</v>
      </c>
      <c r="I1136" s="117">
        <f t="shared" si="50"/>
        <v>109.84857142857143</v>
      </c>
      <c r="J1136" s="118">
        <v>768.94</v>
      </c>
      <c r="K1136" s="58">
        <v>129</v>
      </c>
      <c r="L1136" s="119" t="s">
        <v>11479</v>
      </c>
      <c r="M1136" s="38" t="s">
        <v>15050</v>
      </c>
    </row>
    <row r="1137" spans="1:13" outlineLevel="1" x14ac:dyDescent="0.25">
      <c r="A1137" s="47" t="s">
        <v>445</v>
      </c>
      <c r="B1137" s="150">
        <f t="shared" si="49"/>
        <v>1106</v>
      </c>
      <c r="C1137" s="40" t="s">
        <v>12666</v>
      </c>
      <c r="D1137" s="35" t="s">
        <v>445</v>
      </c>
      <c r="E1137" s="36" t="s">
        <v>11810</v>
      </c>
      <c r="F1137" s="35" t="s">
        <v>15877</v>
      </c>
      <c r="G1137" s="117">
        <v>8</v>
      </c>
      <c r="H1137" s="117">
        <v>8</v>
      </c>
      <c r="I1137" s="117">
        <f t="shared" si="50"/>
        <v>1.0387500000000001</v>
      </c>
      <c r="J1137" s="118">
        <v>8.31</v>
      </c>
      <c r="K1137" s="58">
        <v>129</v>
      </c>
      <c r="L1137" s="119" t="s">
        <v>11479</v>
      </c>
      <c r="M1137" s="38" t="s">
        <v>15050</v>
      </c>
    </row>
    <row r="1138" spans="1:13" outlineLevel="1" x14ac:dyDescent="0.25">
      <c r="A1138" s="47" t="s">
        <v>447</v>
      </c>
      <c r="B1138" s="150">
        <f t="shared" si="49"/>
        <v>1107</v>
      </c>
      <c r="C1138" s="36" t="s">
        <v>446</v>
      </c>
      <c r="D1138" s="35" t="s">
        <v>447</v>
      </c>
      <c r="E1138" s="36" t="s">
        <v>11810</v>
      </c>
      <c r="F1138" s="35" t="s">
        <v>15877</v>
      </c>
      <c r="G1138" s="117">
        <v>2</v>
      </c>
      <c r="H1138" s="117">
        <v>110</v>
      </c>
      <c r="I1138" s="117">
        <f t="shared" si="50"/>
        <v>57.145000000000003</v>
      </c>
      <c r="J1138" s="118">
        <v>114.29</v>
      </c>
      <c r="K1138" s="58">
        <v>129</v>
      </c>
      <c r="L1138" s="119" t="s">
        <v>11479</v>
      </c>
      <c r="M1138" s="38" t="s">
        <v>15050</v>
      </c>
    </row>
    <row r="1139" spans="1:13" outlineLevel="1" x14ac:dyDescent="0.25">
      <c r="A1139" s="47" t="s">
        <v>449</v>
      </c>
      <c r="B1139" s="150">
        <f t="shared" si="49"/>
        <v>1108</v>
      </c>
      <c r="C1139" s="36" t="s">
        <v>448</v>
      </c>
      <c r="D1139" s="35" t="s">
        <v>449</v>
      </c>
      <c r="E1139" s="36" t="s">
        <v>11810</v>
      </c>
      <c r="F1139" s="35" t="s">
        <v>15877</v>
      </c>
      <c r="G1139" s="117">
        <v>3</v>
      </c>
      <c r="H1139" s="117">
        <v>3</v>
      </c>
      <c r="I1139" s="117">
        <f t="shared" si="50"/>
        <v>1.04</v>
      </c>
      <c r="J1139" s="118">
        <v>3.12</v>
      </c>
      <c r="K1139" s="58">
        <v>129</v>
      </c>
      <c r="L1139" s="119" t="s">
        <v>11479</v>
      </c>
      <c r="M1139" s="38" t="s">
        <v>15050</v>
      </c>
    </row>
    <row r="1140" spans="1:13" outlineLevel="1" x14ac:dyDescent="0.25">
      <c r="A1140" s="47" t="s">
        <v>451</v>
      </c>
      <c r="B1140" s="150">
        <f t="shared" si="49"/>
        <v>1109</v>
      </c>
      <c r="C1140" s="36" t="s">
        <v>450</v>
      </c>
      <c r="D1140" s="35" t="s">
        <v>451</v>
      </c>
      <c r="E1140" s="36" t="s">
        <v>11810</v>
      </c>
      <c r="F1140" s="35" t="s">
        <v>15877</v>
      </c>
      <c r="G1140" s="117">
        <v>1</v>
      </c>
      <c r="H1140" s="117">
        <v>1</v>
      </c>
      <c r="I1140" s="117">
        <f t="shared" si="50"/>
        <v>1.04</v>
      </c>
      <c r="J1140" s="118">
        <v>1.04</v>
      </c>
      <c r="K1140" s="58">
        <v>129</v>
      </c>
      <c r="L1140" s="119" t="s">
        <v>11479</v>
      </c>
      <c r="M1140" s="38" t="s">
        <v>15050</v>
      </c>
    </row>
    <row r="1141" spans="1:13" outlineLevel="1" x14ac:dyDescent="0.25">
      <c r="A1141" s="47" t="s">
        <v>453</v>
      </c>
      <c r="B1141" s="150">
        <f t="shared" si="49"/>
        <v>1110</v>
      </c>
      <c r="C1141" s="36" t="s">
        <v>452</v>
      </c>
      <c r="D1141" s="35" t="s">
        <v>453</v>
      </c>
      <c r="E1141" s="36" t="s">
        <v>11810</v>
      </c>
      <c r="F1141" s="35" t="s">
        <v>15877</v>
      </c>
      <c r="G1141" s="117">
        <v>7</v>
      </c>
      <c r="H1141" s="117">
        <v>7</v>
      </c>
      <c r="I1141" s="117">
        <f t="shared" si="50"/>
        <v>1.0385714285714285</v>
      </c>
      <c r="J1141" s="118">
        <v>7.27</v>
      </c>
      <c r="K1141" s="58">
        <v>129</v>
      </c>
      <c r="L1141" s="119" t="s">
        <v>11479</v>
      </c>
      <c r="M1141" s="38" t="s">
        <v>15050</v>
      </c>
    </row>
    <row r="1142" spans="1:13" outlineLevel="1" x14ac:dyDescent="0.25">
      <c r="A1142" s="47" t="s">
        <v>455</v>
      </c>
      <c r="B1142" s="150">
        <f t="shared" si="49"/>
        <v>1111</v>
      </c>
      <c r="C1142" s="36" t="s">
        <v>454</v>
      </c>
      <c r="D1142" s="35" t="s">
        <v>455</v>
      </c>
      <c r="E1142" s="36" t="s">
        <v>11810</v>
      </c>
      <c r="F1142" s="35" t="s">
        <v>15877</v>
      </c>
      <c r="G1142" s="117">
        <v>6</v>
      </c>
      <c r="H1142" s="117">
        <v>6</v>
      </c>
      <c r="I1142" s="117">
        <f t="shared" si="50"/>
        <v>1.0383333333333333</v>
      </c>
      <c r="J1142" s="118">
        <v>6.23</v>
      </c>
      <c r="K1142" s="58">
        <v>129</v>
      </c>
      <c r="L1142" s="119" t="s">
        <v>11479</v>
      </c>
      <c r="M1142" s="38" t="s">
        <v>15050</v>
      </c>
    </row>
    <row r="1143" spans="1:13" outlineLevel="1" x14ac:dyDescent="0.25">
      <c r="A1143" s="47" t="s">
        <v>457</v>
      </c>
      <c r="B1143" s="150">
        <f t="shared" si="49"/>
        <v>1112</v>
      </c>
      <c r="C1143" s="36" t="s">
        <v>456</v>
      </c>
      <c r="D1143" s="35" t="s">
        <v>457</v>
      </c>
      <c r="E1143" s="36" t="s">
        <v>11810</v>
      </c>
      <c r="F1143" s="35" t="s">
        <v>15877</v>
      </c>
      <c r="G1143" s="117">
        <v>4</v>
      </c>
      <c r="H1143" s="117">
        <v>108</v>
      </c>
      <c r="I1143" s="117">
        <f t="shared" si="50"/>
        <v>28.052499999999998</v>
      </c>
      <c r="J1143" s="118">
        <v>112.21</v>
      </c>
      <c r="K1143" s="58">
        <v>129</v>
      </c>
      <c r="L1143" s="119" t="s">
        <v>11479</v>
      </c>
      <c r="M1143" s="38" t="s">
        <v>15050</v>
      </c>
    </row>
    <row r="1144" spans="1:13" outlineLevel="1" x14ac:dyDescent="0.25">
      <c r="A1144" s="47" t="s">
        <v>458</v>
      </c>
      <c r="B1144" s="150">
        <f t="shared" si="49"/>
        <v>1113</v>
      </c>
      <c r="C1144" s="40" t="s">
        <v>12667</v>
      </c>
      <c r="D1144" s="35" t="s">
        <v>458</v>
      </c>
      <c r="E1144" s="36" t="s">
        <v>11810</v>
      </c>
      <c r="F1144" s="35" t="s">
        <v>15877</v>
      </c>
      <c r="G1144" s="117">
        <v>1</v>
      </c>
      <c r="H1144" s="117">
        <v>1</v>
      </c>
      <c r="I1144" s="117">
        <f t="shared" si="50"/>
        <v>1.04</v>
      </c>
      <c r="J1144" s="118">
        <v>1.04</v>
      </c>
      <c r="K1144" s="58">
        <v>129</v>
      </c>
      <c r="L1144" s="119" t="s">
        <v>11479</v>
      </c>
      <c r="M1144" s="38" t="s">
        <v>15050</v>
      </c>
    </row>
    <row r="1145" spans="1:13" outlineLevel="1" x14ac:dyDescent="0.25">
      <c r="A1145" s="47" t="s">
        <v>460</v>
      </c>
      <c r="B1145" s="150">
        <f t="shared" si="49"/>
        <v>1114</v>
      </c>
      <c r="C1145" s="36" t="s">
        <v>459</v>
      </c>
      <c r="D1145" s="35" t="s">
        <v>460</v>
      </c>
      <c r="E1145" s="36" t="s">
        <v>11810</v>
      </c>
      <c r="F1145" s="35" t="s">
        <v>15877</v>
      </c>
      <c r="G1145" s="117">
        <v>5</v>
      </c>
      <c r="H1145" s="117">
        <v>26</v>
      </c>
      <c r="I1145" s="117">
        <f t="shared" si="50"/>
        <v>5.4020000000000001</v>
      </c>
      <c r="J1145" s="118">
        <v>27.01</v>
      </c>
      <c r="K1145" s="58">
        <v>129</v>
      </c>
      <c r="L1145" s="119" t="s">
        <v>11479</v>
      </c>
      <c r="M1145" s="38" t="s">
        <v>15050</v>
      </c>
    </row>
    <row r="1146" spans="1:13" outlineLevel="1" x14ac:dyDescent="0.25">
      <c r="A1146" s="47" t="s">
        <v>462</v>
      </c>
      <c r="B1146" s="150">
        <f t="shared" si="49"/>
        <v>1115</v>
      </c>
      <c r="C1146" s="36" t="s">
        <v>461</v>
      </c>
      <c r="D1146" s="35" t="s">
        <v>462</v>
      </c>
      <c r="E1146" s="36" t="s">
        <v>11810</v>
      </c>
      <c r="F1146" s="35" t="s">
        <v>15877</v>
      </c>
      <c r="G1146" s="117">
        <v>19</v>
      </c>
      <c r="H1146" s="117">
        <v>0.38</v>
      </c>
      <c r="I1146" s="117">
        <f t="shared" si="50"/>
        <v>2.0526315789473684E-2</v>
      </c>
      <c r="J1146" s="118">
        <v>0.39</v>
      </c>
      <c r="K1146" s="58">
        <v>129</v>
      </c>
      <c r="L1146" s="119" t="s">
        <v>11479</v>
      </c>
      <c r="M1146" s="38" t="s">
        <v>15050</v>
      </c>
    </row>
    <row r="1147" spans="1:13" outlineLevel="1" x14ac:dyDescent="0.25">
      <c r="A1147" s="47" t="s">
        <v>463</v>
      </c>
      <c r="B1147" s="150">
        <f t="shared" si="49"/>
        <v>1116</v>
      </c>
      <c r="C1147" s="40" t="s">
        <v>12668</v>
      </c>
      <c r="D1147" s="35" t="s">
        <v>463</v>
      </c>
      <c r="E1147" s="36" t="s">
        <v>11810</v>
      </c>
      <c r="F1147" s="35" t="s">
        <v>15877</v>
      </c>
      <c r="G1147" s="117">
        <v>1</v>
      </c>
      <c r="H1147" s="117">
        <v>118.34</v>
      </c>
      <c r="I1147" s="117">
        <f t="shared" si="50"/>
        <v>122.95</v>
      </c>
      <c r="J1147" s="118">
        <v>122.95</v>
      </c>
      <c r="K1147" s="58">
        <v>129</v>
      </c>
      <c r="L1147" s="119" t="s">
        <v>11479</v>
      </c>
      <c r="M1147" s="38" t="s">
        <v>15050</v>
      </c>
    </row>
    <row r="1148" spans="1:13" outlineLevel="1" x14ac:dyDescent="0.25">
      <c r="A1148" s="47" t="s">
        <v>464</v>
      </c>
      <c r="B1148" s="150">
        <f t="shared" si="49"/>
        <v>1117</v>
      </c>
      <c r="C1148" s="40" t="s">
        <v>12669</v>
      </c>
      <c r="D1148" s="35" t="s">
        <v>464</v>
      </c>
      <c r="E1148" s="36" t="s">
        <v>11810</v>
      </c>
      <c r="F1148" s="35" t="s">
        <v>15877</v>
      </c>
      <c r="G1148" s="117">
        <v>10</v>
      </c>
      <c r="H1148" s="117">
        <v>10</v>
      </c>
      <c r="I1148" s="117">
        <f t="shared" si="50"/>
        <v>1.0390000000000001</v>
      </c>
      <c r="J1148" s="118">
        <v>10.39</v>
      </c>
      <c r="K1148" s="58">
        <v>129</v>
      </c>
      <c r="L1148" s="119" t="s">
        <v>11479</v>
      </c>
      <c r="M1148" s="38" t="s">
        <v>15050</v>
      </c>
    </row>
    <row r="1149" spans="1:13" outlineLevel="1" x14ac:dyDescent="0.25">
      <c r="A1149" s="47" t="s">
        <v>465</v>
      </c>
      <c r="B1149" s="150">
        <f t="shared" si="49"/>
        <v>1118</v>
      </c>
      <c r="C1149" s="40" t="s">
        <v>12669</v>
      </c>
      <c r="D1149" s="35" t="s">
        <v>465</v>
      </c>
      <c r="E1149" s="36" t="s">
        <v>11810</v>
      </c>
      <c r="F1149" s="35" t="s">
        <v>15877</v>
      </c>
      <c r="G1149" s="117">
        <v>6</v>
      </c>
      <c r="H1149" s="117">
        <v>6</v>
      </c>
      <c r="I1149" s="117">
        <f t="shared" si="50"/>
        <v>1.0383333333333333</v>
      </c>
      <c r="J1149" s="118">
        <v>6.23</v>
      </c>
      <c r="K1149" s="58">
        <v>129</v>
      </c>
      <c r="L1149" s="119" t="s">
        <v>11479</v>
      </c>
      <c r="M1149" s="38" t="s">
        <v>15050</v>
      </c>
    </row>
    <row r="1150" spans="1:13" outlineLevel="1" x14ac:dyDescent="0.25">
      <c r="A1150" s="47" t="s">
        <v>466</v>
      </c>
      <c r="B1150" s="150">
        <f t="shared" si="49"/>
        <v>1119</v>
      </c>
      <c r="C1150" s="40" t="s">
        <v>12670</v>
      </c>
      <c r="D1150" s="35" t="s">
        <v>466</v>
      </c>
      <c r="E1150" s="36" t="s">
        <v>11810</v>
      </c>
      <c r="F1150" s="35" t="s">
        <v>15877</v>
      </c>
      <c r="G1150" s="117">
        <v>11</v>
      </c>
      <c r="H1150" s="117">
        <v>11</v>
      </c>
      <c r="I1150" s="117">
        <f t="shared" si="50"/>
        <v>1.0390909090909091</v>
      </c>
      <c r="J1150" s="118">
        <v>11.43</v>
      </c>
      <c r="K1150" s="58">
        <v>129</v>
      </c>
      <c r="L1150" s="119" t="s">
        <v>11479</v>
      </c>
      <c r="M1150" s="38" t="s">
        <v>15050</v>
      </c>
    </row>
    <row r="1151" spans="1:13" outlineLevel="1" x14ac:dyDescent="0.25">
      <c r="A1151" s="47" t="s">
        <v>467</v>
      </c>
      <c r="B1151" s="150">
        <f t="shared" si="49"/>
        <v>1120</v>
      </c>
      <c r="C1151" s="40" t="s">
        <v>12671</v>
      </c>
      <c r="D1151" s="35" t="s">
        <v>467</v>
      </c>
      <c r="E1151" s="36" t="s">
        <v>11810</v>
      </c>
      <c r="F1151" s="35" t="s">
        <v>15877</v>
      </c>
      <c r="G1151" s="117">
        <v>1</v>
      </c>
      <c r="H1151" s="117">
        <v>1</v>
      </c>
      <c r="I1151" s="117">
        <f t="shared" si="50"/>
        <v>1.04</v>
      </c>
      <c r="J1151" s="118">
        <v>1.04</v>
      </c>
      <c r="K1151" s="58">
        <v>129</v>
      </c>
      <c r="L1151" s="119" t="s">
        <v>11479</v>
      </c>
      <c r="M1151" s="38" t="s">
        <v>15050</v>
      </c>
    </row>
    <row r="1152" spans="1:13" outlineLevel="1" x14ac:dyDescent="0.25">
      <c r="A1152" s="47" t="s">
        <v>468</v>
      </c>
      <c r="B1152" s="150">
        <f t="shared" si="49"/>
        <v>1121</v>
      </c>
      <c r="C1152" s="40" t="s">
        <v>12672</v>
      </c>
      <c r="D1152" s="35" t="s">
        <v>468</v>
      </c>
      <c r="E1152" s="36" t="s">
        <v>11810</v>
      </c>
      <c r="F1152" s="35" t="s">
        <v>15877</v>
      </c>
      <c r="G1152" s="117">
        <v>3</v>
      </c>
      <c r="H1152" s="117">
        <v>3</v>
      </c>
      <c r="I1152" s="117">
        <f t="shared" si="50"/>
        <v>1.04</v>
      </c>
      <c r="J1152" s="118">
        <v>3.12</v>
      </c>
      <c r="K1152" s="58">
        <v>129</v>
      </c>
      <c r="L1152" s="119" t="s">
        <v>11479</v>
      </c>
      <c r="M1152" s="38" t="s">
        <v>15050</v>
      </c>
    </row>
    <row r="1153" spans="1:13" outlineLevel="1" x14ac:dyDescent="0.25">
      <c r="A1153" s="47" t="s">
        <v>469</v>
      </c>
      <c r="B1153" s="150">
        <f t="shared" si="49"/>
        <v>1122</v>
      </c>
      <c r="C1153" s="40" t="s">
        <v>12673</v>
      </c>
      <c r="D1153" s="35" t="s">
        <v>469</v>
      </c>
      <c r="E1153" s="36" t="s">
        <v>11810</v>
      </c>
      <c r="F1153" s="35" t="s">
        <v>15877</v>
      </c>
      <c r="G1153" s="117">
        <v>5</v>
      </c>
      <c r="H1153" s="117">
        <v>5</v>
      </c>
      <c r="I1153" s="117">
        <f t="shared" si="50"/>
        <v>1.038</v>
      </c>
      <c r="J1153" s="118">
        <v>5.19</v>
      </c>
      <c r="K1153" s="58">
        <v>129</v>
      </c>
      <c r="L1153" s="119" t="s">
        <v>11479</v>
      </c>
      <c r="M1153" s="38" t="s">
        <v>15050</v>
      </c>
    </row>
    <row r="1154" spans="1:13" outlineLevel="1" x14ac:dyDescent="0.25">
      <c r="A1154" s="47" t="s">
        <v>470</v>
      </c>
      <c r="B1154" s="150">
        <f t="shared" si="49"/>
        <v>1123</v>
      </c>
      <c r="C1154" s="40" t="s">
        <v>12674</v>
      </c>
      <c r="D1154" s="35" t="s">
        <v>470</v>
      </c>
      <c r="E1154" s="36" t="s">
        <v>11810</v>
      </c>
      <c r="F1154" s="35" t="s">
        <v>15877</v>
      </c>
      <c r="G1154" s="117">
        <v>2</v>
      </c>
      <c r="H1154" s="117">
        <v>2</v>
      </c>
      <c r="I1154" s="117">
        <f t="shared" si="50"/>
        <v>1.04</v>
      </c>
      <c r="J1154" s="118">
        <v>2.08</v>
      </c>
      <c r="K1154" s="58">
        <v>129</v>
      </c>
      <c r="L1154" s="119" t="s">
        <v>11479</v>
      </c>
      <c r="M1154" s="38" t="s">
        <v>15050</v>
      </c>
    </row>
    <row r="1155" spans="1:13" outlineLevel="1" x14ac:dyDescent="0.25">
      <c r="A1155" s="47" t="s">
        <v>471</v>
      </c>
      <c r="B1155" s="150">
        <f t="shared" si="49"/>
        <v>1124</v>
      </c>
      <c r="C1155" s="40" t="s">
        <v>12675</v>
      </c>
      <c r="D1155" s="35" t="s">
        <v>471</v>
      </c>
      <c r="E1155" s="36" t="s">
        <v>11810</v>
      </c>
      <c r="F1155" s="35" t="s">
        <v>15877</v>
      </c>
      <c r="G1155" s="117">
        <v>4</v>
      </c>
      <c r="H1155" s="117">
        <v>4</v>
      </c>
      <c r="I1155" s="117">
        <f t="shared" si="50"/>
        <v>1.04</v>
      </c>
      <c r="J1155" s="118">
        <v>4.16</v>
      </c>
      <c r="K1155" s="58">
        <v>129</v>
      </c>
      <c r="L1155" s="119" t="s">
        <v>11479</v>
      </c>
      <c r="M1155" s="38" t="s">
        <v>15050</v>
      </c>
    </row>
    <row r="1156" spans="1:13" outlineLevel="1" x14ac:dyDescent="0.25">
      <c r="A1156" s="47" t="s">
        <v>11995</v>
      </c>
      <c r="B1156" s="150">
        <f t="shared" si="49"/>
        <v>1125</v>
      </c>
      <c r="C1156" s="40" t="s">
        <v>12676</v>
      </c>
      <c r="D1156" s="35" t="s">
        <v>11995</v>
      </c>
      <c r="E1156" s="36" t="s">
        <v>11810</v>
      </c>
      <c r="F1156" s="35" t="s">
        <v>15877</v>
      </c>
      <c r="G1156" s="117">
        <v>4</v>
      </c>
      <c r="H1156" s="117">
        <v>1709.54</v>
      </c>
      <c r="I1156" s="117">
        <f t="shared" si="50"/>
        <v>444.04750000000001</v>
      </c>
      <c r="J1156" s="118">
        <v>1776.19</v>
      </c>
      <c r="K1156" s="58">
        <v>129</v>
      </c>
      <c r="L1156" s="119" t="s">
        <v>11479</v>
      </c>
      <c r="M1156" s="38" t="s">
        <v>15050</v>
      </c>
    </row>
    <row r="1157" spans="1:13" outlineLevel="1" x14ac:dyDescent="0.25">
      <c r="A1157" s="47" t="s">
        <v>473</v>
      </c>
      <c r="B1157" s="150">
        <f t="shared" ref="B1157:B1220" si="51">B1156+1</f>
        <v>1126</v>
      </c>
      <c r="C1157" s="40" t="s">
        <v>12677</v>
      </c>
      <c r="D1157" s="35" t="s">
        <v>473</v>
      </c>
      <c r="E1157" s="36" t="s">
        <v>11810</v>
      </c>
      <c r="F1157" s="35" t="s">
        <v>15877</v>
      </c>
      <c r="G1157" s="117">
        <v>4</v>
      </c>
      <c r="H1157" s="117">
        <v>4</v>
      </c>
      <c r="I1157" s="117">
        <f t="shared" si="50"/>
        <v>1.04</v>
      </c>
      <c r="J1157" s="118">
        <v>4.16</v>
      </c>
      <c r="K1157" s="58">
        <v>129</v>
      </c>
      <c r="L1157" s="119" t="s">
        <v>11479</v>
      </c>
      <c r="M1157" s="38" t="s">
        <v>15050</v>
      </c>
    </row>
    <row r="1158" spans="1:13" outlineLevel="1" x14ac:dyDescent="0.25">
      <c r="A1158" s="47" t="s">
        <v>475</v>
      </c>
      <c r="B1158" s="150">
        <f t="shared" si="51"/>
        <v>1127</v>
      </c>
      <c r="C1158" s="36" t="s">
        <v>474</v>
      </c>
      <c r="D1158" s="35" t="s">
        <v>475</v>
      </c>
      <c r="E1158" s="36" t="s">
        <v>11810</v>
      </c>
      <c r="F1158" s="35" t="s">
        <v>15877</v>
      </c>
      <c r="G1158" s="117">
        <v>10</v>
      </c>
      <c r="H1158" s="117">
        <v>59</v>
      </c>
      <c r="I1158" s="117">
        <f t="shared" si="50"/>
        <v>6.13</v>
      </c>
      <c r="J1158" s="118">
        <v>61.3</v>
      </c>
      <c r="K1158" s="58">
        <v>129</v>
      </c>
      <c r="L1158" s="119" t="s">
        <v>11479</v>
      </c>
      <c r="M1158" s="38" t="s">
        <v>15050</v>
      </c>
    </row>
    <row r="1159" spans="1:13" outlineLevel="1" x14ac:dyDescent="0.25">
      <c r="A1159" s="47" t="s">
        <v>477</v>
      </c>
      <c r="B1159" s="150">
        <f t="shared" si="51"/>
        <v>1128</v>
      </c>
      <c r="C1159" s="36" t="s">
        <v>476</v>
      </c>
      <c r="D1159" s="35" t="s">
        <v>477</v>
      </c>
      <c r="E1159" s="36" t="s">
        <v>11810</v>
      </c>
      <c r="F1159" s="35" t="s">
        <v>15877</v>
      </c>
      <c r="G1159" s="117">
        <v>10</v>
      </c>
      <c r="H1159" s="117">
        <v>10</v>
      </c>
      <c r="I1159" s="117">
        <f t="shared" si="50"/>
        <v>1.0390000000000001</v>
      </c>
      <c r="J1159" s="118">
        <v>10.39</v>
      </c>
      <c r="K1159" s="58">
        <v>129</v>
      </c>
      <c r="L1159" s="119" t="s">
        <v>11479</v>
      </c>
      <c r="M1159" s="38" t="s">
        <v>15050</v>
      </c>
    </row>
    <row r="1160" spans="1:13" outlineLevel="1" x14ac:dyDescent="0.25">
      <c r="A1160" s="47" t="s">
        <v>479</v>
      </c>
      <c r="B1160" s="150">
        <f t="shared" si="51"/>
        <v>1129</v>
      </c>
      <c r="C1160" s="36" t="s">
        <v>478</v>
      </c>
      <c r="D1160" s="35" t="s">
        <v>479</v>
      </c>
      <c r="E1160" s="36" t="s">
        <v>11810</v>
      </c>
      <c r="F1160" s="35" t="s">
        <v>15877</v>
      </c>
      <c r="G1160" s="117">
        <v>13</v>
      </c>
      <c r="H1160" s="117">
        <v>13</v>
      </c>
      <c r="I1160" s="117">
        <f t="shared" si="50"/>
        <v>1.0392307692307692</v>
      </c>
      <c r="J1160" s="118">
        <v>13.51</v>
      </c>
      <c r="K1160" s="58">
        <v>129</v>
      </c>
      <c r="L1160" s="119" t="s">
        <v>11479</v>
      </c>
      <c r="M1160" s="38" t="s">
        <v>15050</v>
      </c>
    </row>
    <row r="1161" spans="1:13" outlineLevel="1" x14ac:dyDescent="0.25">
      <c r="A1161" s="47" t="s">
        <v>481</v>
      </c>
      <c r="B1161" s="150">
        <f t="shared" si="51"/>
        <v>1130</v>
      </c>
      <c r="C1161" s="36" t="s">
        <v>480</v>
      </c>
      <c r="D1161" s="35" t="s">
        <v>481</v>
      </c>
      <c r="E1161" s="36" t="s">
        <v>11810</v>
      </c>
      <c r="F1161" s="35" t="s">
        <v>15877</v>
      </c>
      <c r="G1161" s="117">
        <v>8</v>
      </c>
      <c r="H1161" s="117">
        <v>1639.54</v>
      </c>
      <c r="I1161" s="117">
        <f t="shared" si="50"/>
        <v>212.9325</v>
      </c>
      <c r="J1161" s="118">
        <v>1703.46</v>
      </c>
      <c r="K1161" s="58">
        <v>129</v>
      </c>
      <c r="L1161" s="119" t="s">
        <v>11479</v>
      </c>
      <c r="M1161" s="38" t="s">
        <v>15050</v>
      </c>
    </row>
    <row r="1162" spans="1:13" outlineLevel="1" x14ac:dyDescent="0.25">
      <c r="A1162" s="47" t="s">
        <v>483</v>
      </c>
      <c r="B1162" s="150">
        <f t="shared" si="51"/>
        <v>1131</v>
      </c>
      <c r="C1162" s="36" t="s">
        <v>482</v>
      </c>
      <c r="D1162" s="35" t="s">
        <v>483</v>
      </c>
      <c r="E1162" s="36" t="s">
        <v>11810</v>
      </c>
      <c r="F1162" s="35" t="s">
        <v>15877</v>
      </c>
      <c r="G1162" s="117">
        <v>17</v>
      </c>
      <c r="H1162" s="117">
        <v>4610.5600000000004</v>
      </c>
      <c r="I1162" s="117">
        <f t="shared" si="50"/>
        <v>281.78294117647062</v>
      </c>
      <c r="J1162" s="118">
        <v>4790.3100000000004</v>
      </c>
      <c r="K1162" s="58">
        <v>129</v>
      </c>
      <c r="L1162" s="119" t="s">
        <v>11479</v>
      </c>
      <c r="M1162" s="38" t="s">
        <v>15050</v>
      </c>
    </row>
    <row r="1163" spans="1:13" outlineLevel="1" x14ac:dyDescent="0.25">
      <c r="A1163" s="47" t="s">
        <v>485</v>
      </c>
      <c r="B1163" s="150">
        <f t="shared" si="51"/>
        <v>1132</v>
      </c>
      <c r="C1163" s="36" t="s">
        <v>484</v>
      </c>
      <c r="D1163" s="35" t="s">
        <v>485</v>
      </c>
      <c r="E1163" s="36" t="s">
        <v>11810</v>
      </c>
      <c r="F1163" s="35" t="s">
        <v>15877</v>
      </c>
      <c r="G1163" s="117">
        <v>4</v>
      </c>
      <c r="H1163" s="117">
        <v>4</v>
      </c>
      <c r="I1163" s="117">
        <f t="shared" si="50"/>
        <v>1.04</v>
      </c>
      <c r="J1163" s="118">
        <v>4.16</v>
      </c>
      <c r="K1163" s="58">
        <v>129</v>
      </c>
      <c r="L1163" s="119" t="s">
        <v>11479</v>
      </c>
      <c r="M1163" s="38" t="s">
        <v>15050</v>
      </c>
    </row>
    <row r="1164" spans="1:13" outlineLevel="1" x14ac:dyDescent="0.25">
      <c r="A1164" s="47" t="s">
        <v>487</v>
      </c>
      <c r="B1164" s="150">
        <f t="shared" si="51"/>
        <v>1133</v>
      </c>
      <c r="C1164" s="36" t="s">
        <v>486</v>
      </c>
      <c r="D1164" s="35" t="s">
        <v>487</v>
      </c>
      <c r="E1164" s="36" t="s">
        <v>11810</v>
      </c>
      <c r="F1164" s="35" t="s">
        <v>15877</v>
      </c>
      <c r="G1164" s="117">
        <v>1</v>
      </c>
      <c r="H1164" s="117">
        <v>59.5</v>
      </c>
      <c r="I1164" s="117">
        <f t="shared" si="50"/>
        <v>61.82</v>
      </c>
      <c r="J1164" s="118">
        <v>61.82</v>
      </c>
      <c r="K1164" s="58">
        <v>129</v>
      </c>
      <c r="L1164" s="119" t="s">
        <v>11479</v>
      </c>
      <c r="M1164" s="38" t="s">
        <v>15050</v>
      </c>
    </row>
    <row r="1165" spans="1:13" outlineLevel="1" x14ac:dyDescent="0.25">
      <c r="A1165" s="47" t="s">
        <v>489</v>
      </c>
      <c r="B1165" s="150">
        <f t="shared" si="51"/>
        <v>1134</v>
      </c>
      <c r="C1165" s="36" t="s">
        <v>488</v>
      </c>
      <c r="D1165" s="35" t="s">
        <v>489</v>
      </c>
      <c r="E1165" s="36" t="s">
        <v>11810</v>
      </c>
      <c r="F1165" s="35" t="s">
        <v>15877</v>
      </c>
      <c r="G1165" s="117">
        <v>7</v>
      </c>
      <c r="H1165" s="117">
        <v>458.5</v>
      </c>
      <c r="I1165" s="117">
        <f t="shared" si="50"/>
        <v>68.054285714285712</v>
      </c>
      <c r="J1165" s="118">
        <v>476.38</v>
      </c>
      <c r="K1165" s="58">
        <v>129</v>
      </c>
      <c r="L1165" s="119" t="s">
        <v>11479</v>
      </c>
      <c r="M1165" s="38" t="s">
        <v>15050</v>
      </c>
    </row>
    <row r="1166" spans="1:13" ht="25.5" outlineLevel="1" x14ac:dyDescent="0.25">
      <c r="A1166" s="47" t="s">
        <v>490</v>
      </c>
      <c r="B1166" s="150">
        <f t="shared" si="51"/>
        <v>1135</v>
      </c>
      <c r="C1166" s="40" t="s">
        <v>12678</v>
      </c>
      <c r="D1166" s="35" t="s">
        <v>490</v>
      </c>
      <c r="E1166" s="36" t="s">
        <v>11810</v>
      </c>
      <c r="F1166" s="35" t="s">
        <v>15877</v>
      </c>
      <c r="G1166" s="117">
        <v>4</v>
      </c>
      <c r="H1166" s="117">
        <v>152</v>
      </c>
      <c r="I1166" s="117">
        <f t="shared" si="50"/>
        <v>39.482500000000002</v>
      </c>
      <c r="J1166" s="118">
        <v>157.93</v>
      </c>
      <c r="K1166" s="58">
        <v>129</v>
      </c>
      <c r="L1166" s="119" t="s">
        <v>11479</v>
      </c>
      <c r="M1166" s="38" t="s">
        <v>15050</v>
      </c>
    </row>
    <row r="1167" spans="1:13" outlineLevel="1" x14ac:dyDescent="0.25">
      <c r="A1167" s="47" t="s">
        <v>492</v>
      </c>
      <c r="B1167" s="150">
        <f t="shared" si="51"/>
        <v>1136</v>
      </c>
      <c r="C1167" s="36" t="s">
        <v>491</v>
      </c>
      <c r="D1167" s="35" t="s">
        <v>492</v>
      </c>
      <c r="E1167" s="36" t="s">
        <v>11810</v>
      </c>
      <c r="F1167" s="35" t="s">
        <v>15877</v>
      </c>
      <c r="G1167" s="117">
        <v>10</v>
      </c>
      <c r="H1167" s="117">
        <v>161.5</v>
      </c>
      <c r="I1167" s="117">
        <f t="shared" si="50"/>
        <v>16.78</v>
      </c>
      <c r="J1167" s="118">
        <v>167.8</v>
      </c>
      <c r="K1167" s="58">
        <v>129</v>
      </c>
      <c r="L1167" s="119" t="s">
        <v>11479</v>
      </c>
      <c r="M1167" s="38" t="s">
        <v>15050</v>
      </c>
    </row>
    <row r="1168" spans="1:13" outlineLevel="1" x14ac:dyDescent="0.25">
      <c r="A1168" s="47" t="s">
        <v>494</v>
      </c>
      <c r="B1168" s="150">
        <f t="shared" si="51"/>
        <v>1137</v>
      </c>
      <c r="C1168" s="36" t="s">
        <v>493</v>
      </c>
      <c r="D1168" s="35" t="s">
        <v>494</v>
      </c>
      <c r="E1168" s="36" t="s">
        <v>11810</v>
      </c>
      <c r="F1168" s="35" t="s">
        <v>15877</v>
      </c>
      <c r="G1168" s="117">
        <v>2</v>
      </c>
      <c r="H1168" s="117">
        <v>270.48</v>
      </c>
      <c r="I1168" s="117">
        <f t="shared" si="50"/>
        <v>140.51499999999999</v>
      </c>
      <c r="J1168" s="118">
        <v>281.02999999999997</v>
      </c>
      <c r="K1168" s="58">
        <v>129</v>
      </c>
      <c r="L1168" s="119" t="s">
        <v>11479</v>
      </c>
      <c r="M1168" s="38" t="s">
        <v>15050</v>
      </c>
    </row>
    <row r="1169" spans="1:13" outlineLevel="1" x14ac:dyDescent="0.25">
      <c r="A1169" s="47" t="s">
        <v>496</v>
      </c>
      <c r="B1169" s="150">
        <f t="shared" si="51"/>
        <v>1138</v>
      </c>
      <c r="C1169" s="36" t="s">
        <v>495</v>
      </c>
      <c r="D1169" s="35" t="s">
        <v>496</v>
      </c>
      <c r="E1169" s="36" t="s">
        <v>11810</v>
      </c>
      <c r="F1169" s="35" t="s">
        <v>15877</v>
      </c>
      <c r="G1169" s="117">
        <v>8</v>
      </c>
      <c r="H1169" s="117">
        <v>8</v>
      </c>
      <c r="I1169" s="117">
        <f t="shared" si="50"/>
        <v>1.0387500000000001</v>
      </c>
      <c r="J1169" s="118">
        <v>8.31</v>
      </c>
      <c r="K1169" s="58">
        <v>129</v>
      </c>
      <c r="L1169" s="119" t="s">
        <v>11479</v>
      </c>
      <c r="M1169" s="38" t="s">
        <v>15050</v>
      </c>
    </row>
    <row r="1170" spans="1:13" outlineLevel="1" x14ac:dyDescent="0.25">
      <c r="A1170" s="47" t="s">
        <v>498</v>
      </c>
      <c r="B1170" s="150">
        <f t="shared" si="51"/>
        <v>1139</v>
      </c>
      <c r="C1170" s="36" t="s">
        <v>497</v>
      </c>
      <c r="D1170" s="35" t="s">
        <v>498</v>
      </c>
      <c r="E1170" s="36" t="s">
        <v>11810</v>
      </c>
      <c r="F1170" s="35" t="s">
        <v>15877</v>
      </c>
      <c r="G1170" s="117">
        <v>10</v>
      </c>
      <c r="H1170" s="117">
        <v>285.8</v>
      </c>
      <c r="I1170" s="117">
        <f t="shared" si="50"/>
        <v>29.693999999999999</v>
      </c>
      <c r="J1170" s="118">
        <v>296.94</v>
      </c>
      <c r="K1170" s="58">
        <v>129</v>
      </c>
      <c r="L1170" s="119" t="s">
        <v>11479</v>
      </c>
      <c r="M1170" s="38" t="s">
        <v>15050</v>
      </c>
    </row>
    <row r="1171" spans="1:13" outlineLevel="1" x14ac:dyDescent="0.25">
      <c r="A1171" s="47" t="s">
        <v>499</v>
      </c>
      <c r="B1171" s="150">
        <f t="shared" si="51"/>
        <v>1140</v>
      </c>
      <c r="C1171" s="36" t="s">
        <v>497</v>
      </c>
      <c r="D1171" s="35" t="s">
        <v>499</v>
      </c>
      <c r="E1171" s="36" t="s">
        <v>11810</v>
      </c>
      <c r="F1171" s="35" t="s">
        <v>15877</v>
      </c>
      <c r="G1171" s="117">
        <v>10</v>
      </c>
      <c r="H1171" s="117">
        <v>10</v>
      </c>
      <c r="I1171" s="117">
        <f t="shared" si="50"/>
        <v>1.0390000000000001</v>
      </c>
      <c r="J1171" s="118">
        <v>10.39</v>
      </c>
      <c r="K1171" s="58">
        <v>129</v>
      </c>
      <c r="L1171" s="119" t="s">
        <v>11479</v>
      </c>
      <c r="M1171" s="38" t="s">
        <v>15050</v>
      </c>
    </row>
    <row r="1172" spans="1:13" outlineLevel="1" x14ac:dyDescent="0.25">
      <c r="A1172" s="47" t="s">
        <v>500</v>
      </c>
      <c r="B1172" s="150">
        <f t="shared" si="51"/>
        <v>1141</v>
      </c>
      <c r="C1172" s="36" t="s">
        <v>497</v>
      </c>
      <c r="D1172" s="35" t="s">
        <v>500</v>
      </c>
      <c r="E1172" s="36" t="s">
        <v>11810</v>
      </c>
      <c r="F1172" s="35" t="s">
        <v>15877</v>
      </c>
      <c r="G1172" s="117">
        <v>22</v>
      </c>
      <c r="H1172" s="117">
        <v>22</v>
      </c>
      <c r="I1172" s="117">
        <f t="shared" si="50"/>
        <v>1.0390909090909091</v>
      </c>
      <c r="J1172" s="118">
        <v>22.86</v>
      </c>
      <c r="K1172" s="58">
        <v>129</v>
      </c>
      <c r="L1172" s="119" t="s">
        <v>11479</v>
      </c>
      <c r="M1172" s="38" t="s">
        <v>15050</v>
      </c>
    </row>
    <row r="1173" spans="1:13" outlineLevel="1" x14ac:dyDescent="0.25">
      <c r="A1173" s="47" t="s">
        <v>502</v>
      </c>
      <c r="B1173" s="150">
        <f t="shared" si="51"/>
        <v>1142</v>
      </c>
      <c r="C1173" s="36" t="s">
        <v>501</v>
      </c>
      <c r="D1173" s="35" t="s">
        <v>502</v>
      </c>
      <c r="E1173" s="36" t="s">
        <v>11810</v>
      </c>
      <c r="F1173" s="35" t="s">
        <v>15877</v>
      </c>
      <c r="G1173" s="117">
        <v>1</v>
      </c>
      <c r="H1173" s="117">
        <v>1156</v>
      </c>
      <c r="I1173" s="117">
        <f t="shared" si="50"/>
        <v>1201.07</v>
      </c>
      <c r="J1173" s="118">
        <v>1201.07</v>
      </c>
      <c r="K1173" s="58">
        <v>129</v>
      </c>
      <c r="L1173" s="119" t="s">
        <v>11479</v>
      </c>
      <c r="M1173" s="38" t="s">
        <v>15050</v>
      </c>
    </row>
    <row r="1174" spans="1:13" outlineLevel="1" x14ac:dyDescent="0.25">
      <c r="A1174" s="47" t="s">
        <v>504</v>
      </c>
      <c r="B1174" s="150">
        <f t="shared" si="51"/>
        <v>1143</v>
      </c>
      <c r="C1174" s="36" t="s">
        <v>503</v>
      </c>
      <c r="D1174" s="35" t="s">
        <v>504</v>
      </c>
      <c r="E1174" s="36" t="s">
        <v>11810</v>
      </c>
      <c r="F1174" s="35" t="s">
        <v>15877</v>
      </c>
      <c r="G1174" s="117">
        <v>2</v>
      </c>
      <c r="H1174" s="117">
        <v>2</v>
      </c>
      <c r="I1174" s="117">
        <f t="shared" si="50"/>
        <v>1.04</v>
      </c>
      <c r="J1174" s="118">
        <v>2.08</v>
      </c>
      <c r="K1174" s="58">
        <v>129</v>
      </c>
      <c r="L1174" s="119" t="s">
        <v>11479</v>
      </c>
      <c r="M1174" s="38" t="s">
        <v>15050</v>
      </c>
    </row>
    <row r="1175" spans="1:13" outlineLevel="1" x14ac:dyDescent="0.25">
      <c r="A1175" s="47" t="s">
        <v>505</v>
      </c>
      <c r="B1175" s="150">
        <f t="shared" si="51"/>
        <v>1144</v>
      </c>
      <c r="C1175" s="40" t="s">
        <v>12679</v>
      </c>
      <c r="D1175" s="35" t="s">
        <v>505</v>
      </c>
      <c r="E1175" s="36" t="s">
        <v>11810</v>
      </c>
      <c r="F1175" s="35" t="s">
        <v>15877</v>
      </c>
      <c r="G1175" s="117">
        <v>21</v>
      </c>
      <c r="H1175" s="117">
        <v>21</v>
      </c>
      <c r="I1175" s="117">
        <f t="shared" si="50"/>
        <v>1.039047619047619</v>
      </c>
      <c r="J1175" s="118">
        <v>21.82</v>
      </c>
      <c r="K1175" s="58">
        <v>129</v>
      </c>
      <c r="L1175" s="119" t="s">
        <v>11479</v>
      </c>
      <c r="M1175" s="38" t="s">
        <v>15050</v>
      </c>
    </row>
    <row r="1176" spans="1:13" outlineLevel="1" x14ac:dyDescent="0.25">
      <c r="A1176" s="47" t="s">
        <v>506</v>
      </c>
      <c r="B1176" s="150">
        <f t="shared" si="51"/>
        <v>1145</v>
      </c>
      <c r="C1176" s="40" t="s">
        <v>12680</v>
      </c>
      <c r="D1176" s="35" t="s">
        <v>506</v>
      </c>
      <c r="E1176" s="36" t="s">
        <v>11810</v>
      </c>
      <c r="F1176" s="35" t="s">
        <v>15877</v>
      </c>
      <c r="G1176" s="117">
        <v>4</v>
      </c>
      <c r="H1176" s="117">
        <v>4</v>
      </c>
      <c r="I1176" s="117">
        <f t="shared" si="50"/>
        <v>1.04</v>
      </c>
      <c r="J1176" s="118">
        <v>4.16</v>
      </c>
      <c r="K1176" s="58">
        <v>129</v>
      </c>
      <c r="L1176" s="119" t="s">
        <v>11479</v>
      </c>
      <c r="M1176" s="38" t="s">
        <v>15050</v>
      </c>
    </row>
    <row r="1177" spans="1:13" outlineLevel="1" x14ac:dyDescent="0.25">
      <c r="A1177" s="47" t="s">
        <v>507</v>
      </c>
      <c r="B1177" s="150">
        <f t="shared" si="51"/>
        <v>1146</v>
      </c>
      <c r="C1177" s="40" t="s">
        <v>12681</v>
      </c>
      <c r="D1177" s="35" t="s">
        <v>507</v>
      </c>
      <c r="E1177" s="36" t="s">
        <v>11810</v>
      </c>
      <c r="F1177" s="35" t="s">
        <v>15877</v>
      </c>
      <c r="G1177" s="117">
        <v>3</v>
      </c>
      <c r="H1177" s="117">
        <v>3</v>
      </c>
      <c r="I1177" s="117">
        <f t="shared" si="50"/>
        <v>1.04</v>
      </c>
      <c r="J1177" s="118">
        <v>3.12</v>
      </c>
      <c r="K1177" s="58">
        <v>129</v>
      </c>
      <c r="L1177" s="119" t="s">
        <v>11479</v>
      </c>
      <c r="M1177" s="38" t="s">
        <v>15050</v>
      </c>
    </row>
    <row r="1178" spans="1:13" outlineLevel="1" x14ac:dyDescent="0.25">
      <c r="A1178" s="47" t="s">
        <v>508</v>
      </c>
      <c r="B1178" s="150">
        <f t="shared" si="51"/>
        <v>1147</v>
      </c>
      <c r="C1178" s="40" t="s">
        <v>12682</v>
      </c>
      <c r="D1178" s="35" t="s">
        <v>508</v>
      </c>
      <c r="E1178" s="36" t="s">
        <v>11810</v>
      </c>
      <c r="F1178" s="35" t="s">
        <v>15877</v>
      </c>
      <c r="G1178" s="117">
        <v>1</v>
      </c>
      <c r="H1178" s="117">
        <v>1</v>
      </c>
      <c r="I1178" s="117">
        <f t="shared" si="50"/>
        <v>1.04</v>
      </c>
      <c r="J1178" s="118">
        <v>1.04</v>
      </c>
      <c r="K1178" s="58">
        <v>129</v>
      </c>
      <c r="L1178" s="119" t="s">
        <v>11479</v>
      </c>
      <c r="M1178" s="38" t="s">
        <v>15050</v>
      </c>
    </row>
    <row r="1179" spans="1:13" outlineLevel="1" x14ac:dyDescent="0.25">
      <c r="A1179" s="47" t="s">
        <v>509</v>
      </c>
      <c r="B1179" s="150">
        <f t="shared" si="51"/>
        <v>1148</v>
      </c>
      <c r="C1179" s="40" t="s">
        <v>12683</v>
      </c>
      <c r="D1179" s="35" t="s">
        <v>509</v>
      </c>
      <c r="E1179" s="36" t="s">
        <v>11810</v>
      </c>
      <c r="F1179" s="35" t="s">
        <v>15877</v>
      </c>
      <c r="G1179" s="117">
        <v>4</v>
      </c>
      <c r="H1179" s="117">
        <v>0.16</v>
      </c>
      <c r="I1179" s="117">
        <f t="shared" ref="I1179:I1242" si="52">J1179/G1179</f>
        <v>4.2500000000000003E-2</v>
      </c>
      <c r="J1179" s="118">
        <v>0.17</v>
      </c>
      <c r="K1179" s="58">
        <v>129</v>
      </c>
      <c r="L1179" s="119" t="s">
        <v>11479</v>
      </c>
      <c r="M1179" s="38" t="s">
        <v>15050</v>
      </c>
    </row>
    <row r="1180" spans="1:13" outlineLevel="1" x14ac:dyDescent="0.25">
      <c r="A1180" s="47" t="s">
        <v>511</v>
      </c>
      <c r="B1180" s="150">
        <f t="shared" si="51"/>
        <v>1149</v>
      </c>
      <c r="C1180" s="36" t="s">
        <v>510</v>
      </c>
      <c r="D1180" s="35" t="s">
        <v>511</v>
      </c>
      <c r="E1180" s="36" t="s">
        <v>11810</v>
      </c>
      <c r="F1180" s="35" t="s">
        <v>15877</v>
      </c>
      <c r="G1180" s="117">
        <v>8</v>
      </c>
      <c r="H1180" s="117">
        <v>8</v>
      </c>
      <c r="I1180" s="117">
        <f t="shared" si="52"/>
        <v>1.0387500000000001</v>
      </c>
      <c r="J1180" s="118">
        <v>8.31</v>
      </c>
      <c r="K1180" s="58">
        <v>129</v>
      </c>
      <c r="L1180" s="119" t="s">
        <v>11479</v>
      </c>
      <c r="M1180" s="38" t="s">
        <v>15050</v>
      </c>
    </row>
    <row r="1181" spans="1:13" outlineLevel="1" x14ac:dyDescent="0.25">
      <c r="A1181" s="47" t="s">
        <v>513</v>
      </c>
      <c r="B1181" s="150">
        <f t="shared" si="51"/>
        <v>1150</v>
      </c>
      <c r="C1181" s="36" t="s">
        <v>512</v>
      </c>
      <c r="D1181" s="35" t="s">
        <v>513</v>
      </c>
      <c r="E1181" s="36" t="s">
        <v>11810</v>
      </c>
      <c r="F1181" s="35" t="s">
        <v>15877</v>
      </c>
      <c r="G1181" s="117">
        <v>2</v>
      </c>
      <c r="H1181" s="117">
        <v>0.04</v>
      </c>
      <c r="I1181" s="117">
        <f t="shared" si="52"/>
        <v>0.02</v>
      </c>
      <c r="J1181" s="118">
        <v>0.04</v>
      </c>
      <c r="K1181" s="58">
        <v>129</v>
      </c>
      <c r="L1181" s="119" t="s">
        <v>11479</v>
      </c>
      <c r="M1181" s="38" t="s">
        <v>15050</v>
      </c>
    </row>
    <row r="1182" spans="1:13" outlineLevel="1" x14ac:dyDescent="0.25">
      <c r="A1182" s="47" t="s">
        <v>514</v>
      </c>
      <c r="B1182" s="150">
        <f t="shared" si="51"/>
        <v>1151</v>
      </c>
      <c r="C1182" s="40" t="s">
        <v>12684</v>
      </c>
      <c r="D1182" s="35" t="s">
        <v>514</v>
      </c>
      <c r="E1182" s="36" t="s">
        <v>11810</v>
      </c>
      <c r="F1182" s="35" t="s">
        <v>15877</v>
      </c>
      <c r="G1182" s="117">
        <v>7</v>
      </c>
      <c r="H1182" s="117">
        <v>7</v>
      </c>
      <c r="I1182" s="117">
        <f t="shared" si="52"/>
        <v>1.0385714285714285</v>
      </c>
      <c r="J1182" s="118">
        <v>7.27</v>
      </c>
      <c r="K1182" s="58">
        <v>129</v>
      </c>
      <c r="L1182" s="119" t="s">
        <v>11479</v>
      </c>
      <c r="M1182" s="38" t="s">
        <v>15050</v>
      </c>
    </row>
    <row r="1183" spans="1:13" outlineLevel="1" x14ac:dyDescent="0.25">
      <c r="A1183" s="47" t="s">
        <v>516</v>
      </c>
      <c r="B1183" s="150">
        <f t="shared" si="51"/>
        <v>1152</v>
      </c>
      <c r="C1183" s="36" t="s">
        <v>515</v>
      </c>
      <c r="D1183" s="35" t="s">
        <v>516</v>
      </c>
      <c r="E1183" s="36" t="s">
        <v>11810</v>
      </c>
      <c r="F1183" s="35" t="s">
        <v>15877</v>
      </c>
      <c r="G1183" s="117">
        <v>2</v>
      </c>
      <c r="H1183" s="117">
        <v>317.10000000000002</v>
      </c>
      <c r="I1183" s="117">
        <f t="shared" si="52"/>
        <v>164.73</v>
      </c>
      <c r="J1183" s="118">
        <v>329.46</v>
      </c>
      <c r="K1183" s="58">
        <v>129</v>
      </c>
      <c r="L1183" s="119" t="s">
        <v>11479</v>
      </c>
      <c r="M1183" s="38" t="s">
        <v>15050</v>
      </c>
    </row>
    <row r="1184" spans="1:13" outlineLevel="1" x14ac:dyDescent="0.25">
      <c r="A1184" s="47" t="s">
        <v>518</v>
      </c>
      <c r="B1184" s="150">
        <f t="shared" si="51"/>
        <v>1153</v>
      </c>
      <c r="C1184" s="36" t="s">
        <v>517</v>
      </c>
      <c r="D1184" s="35" t="s">
        <v>518</v>
      </c>
      <c r="E1184" s="36" t="s">
        <v>11810</v>
      </c>
      <c r="F1184" s="35" t="s">
        <v>15877</v>
      </c>
      <c r="G1184" s="117">
        <v>20</v>
      </c>
      <c r="H1184" s="117">
        <v>20</v>
      </c>
      <c r="I1184" s="117">
        <f t="shared" si="52"/>
        <v>1.0390000000000001</v>
      </c>
      <c r="J1184" s="118">
        <v>20.78</v>
      </c>
      <c r="K1184" s="58">
        <v>129</v>
      </c>
      <c r="L1184" s="119" t="s">
        <v>11479</v>
      </c>
      <c r="M1184" s="38" t="s">
        <v>15050</v>
      </c>
    </row>
    <row r="1185" spans="1:13" outlineLevel="1" x14ac:dyDescent="0.25">
      <c r="A1185" s="47" t="s">
        <v>520</v>
      </c>
      <c r="B1185" s="150">
        <f t="shared" si="51"/>
        <v>1154</v>
      </c>
      <c r="C1185" s="36" t="s">
        <v>519</v>
      </c>
      <c r="D1185" s="35" t="s">
        <v>520</v>
      </c>
      <c r="E1185" s="36" t="s">
        <v>11810</v>
      </c>
      <c r="F1185" s="35" t="s">
        <v>15877</v>
      </c>
      <c r="G1185" s="117">
        <v>5</v>
      </c>
      <c r="H1185" s="117">
        <v>5</v>
      </c>
      <c r="I1185" s="117">
        <f t="shared" si="52"/>
        <v>1.038</v>
      </c>
      <c r="J1185" s="118">
        <v>5.19</v>
      </c>
      <c r="K1185" s="58">
        <v>129</v>
      </c>
      <c r="L1185" s="119" t="s">
        <v>11479</v>
      </c>
      <c r="M1185" s="38" t="s">
        <v>15050</v>
      </c>
    </row>
    <row r="1186" spans="1:13" outlineLevel="1" x14ac:dyDescent="0.25">
      <c r="A1186" s="47" t="s">
        <v>472</v>
      </c>
      <c r="B1186" s="150">
        <f t="shared" si="51"/>
        <v>1155</v>
      </c>
      <c r="C1186" s="36" t="s">
        <v>519</v>
      </c>
      <c r="D1186" s="35" t="s">
        <v>472</v>
      </c>
      <c r="E1186" s="36" t="s">
        <v>11810</v>
      </c>
      <c r="F1186" s="35" t="s">
        <v>15877</v>
      </c>
      <c r="G1186" s="117">
        <v>2</v>
      </c>
      <c r="H1186" s="117">
        <v>2</v>
      </c>
      <c r="I1186" s="117">
        <f t="shared" si="52"/>
        <v>1.04</v>
      </c>
      <c r="J1186" s="118">
        <v>2.08</v>
      </c>
      <c r="K1186" s="58">
        <v>129</v>
      </c>
      <c r="L1186" s="119" t="s">
        <v>11479</v>
      </c>
      <c r="M1186" s="38" t="s">
        <v>15050</v>
      </c>
    </row>
    <row r="1187" spans="1:13" outlineLevel="1" x14ac:dyDescent="0.25">
      <c r="A1187" s="47" t="s">
        <v>522</v>
      </c>
      <c r="B1187" s="150">
        <f t="shared" si="51"/>
        <v>1156</v>
      </c>
      <c r="C1187" s="36" t="s">
        <v>521</v>
      </c>
      <c r="D1187" s="35" t="s">
        <v>522</v>
      </c>
      <c r="E1187" s="36" t="s">
        <v>11810</v>
      </c>
      <c r="F1187" s="35" t="s">
        <v>15877</v>
      </c>
      <c r="G1187" s="117">
        <v>8</v>
      </c>
      <c r="H1187" s="117">
        <v>62.67</v>
      </c>
      <c r="I1187" s="117">
        <f t="shared" si="52"/>
        <v>8.1387499999999999</v>
      </c>
      <c r="J1187" s="118">
        <v>65.11</v>
      </c>
      <c r="K1187" s="58">
        <v>129</v>
      </c>
      <c r="L1187" s="119" t="s">
        <v>11479</v>
      </c>
      <c r="M1187" s="38" t="s">
        <v>15050</v>
      </c>
    </row>
    <row r="1188" spans="1:13" outlineLevel="1" x14ac:dyDescent="0.25">
      <c r="A1188" s="47" t="s">
        <v>523</v>
      </c>
      <c r="B1188" s="150">
        <f t="shared" si="51"/>
        <v>1157</v>
      </c>
      <c r="C1188" s="36" t="s">
        <v>521</v>
      </c>
      <c r="D1188" s="35" t="s">
        <v>523</v>
      </c>
      <c r="E1188" s="36" t="s">
        <v>11810</v>
      </c>
      <c r="F1188" s="35" t="s">
        <v>15877</v>
      </c>
      <c r="G1188" s="117">
        <v>1</v>
      </c>
      <c r="H1188" s="117">
        <v>1</v>
      </c>
      <c r="I1188" s="117">
        <f t="shared" si="52"/>
        <v>1.04</v>
      </c>
      <c r="J1188" s="118">
        <v>1.04</v>
      </c>
      <c r="K1188" s="58">
        <v>129</v>
      </c>
      <c r="L1188" s="119" t="s">
        <v>11479</v>
      </c>
      <c r="M1188" s="38" t="s">
        <v>15050</v>
      </c>
    </row>
    <row r="1189" spans="1:13" outlineLevel="1" x14ac:dyDescent="0.25">
      <c r="A1189" s="47" t="s">
        <v>525</v>
      </c>
      <c r="B1189" s="150">
        <f t="shared" si="51"/>
        <v>1158</v>
      </c>
      <c r="C1189" s="36" t="s">
        <v>524</v>
      </c>
      <c r="D1189" s="35" t="s">
        <v>525</v>
      </c>
      <c r="E1189" s="36" t="s">
        <v>11810</v>
      </c>
      <c r="F1189" s="35" t="s">
        <v>15877</v>
      </c>
      <c r="G1189" s="117">
        <v>1</v>
      </c>
      <c r="H1189" s="117">
        <v>684</v>
      </c>
      <c r="I1189" s="117">
        <f t="shared" si="52"/>
        <v>710.67</v>
      </c>
      <c r="J1189" s="118">
        <v>710.67</v>
      </c>
      <c r="K1189" s="58">
        <v>129</v>
      </c>
      <c r="L1189" s="119" t="s">
        <v>11479</v>
      </c>
      <c r="M1189" s="38" t="s">
        <v>15050</v>
      </c>
    </row>
    <row r="1190" spans="1:13" outlineLevel="1" x14ac:dyDescent="0.25">
      <c r="A1190" s="47" t="s">
        <v>526</v>
      </c>
      <c r="B1190" s="150">
        <f t="shared" si="51"/>
        <v>1159</v>
      </c>
      <c r="C1190" s="40" t="s">
        <v>12685</v>
      </c>
      <c r="D1190" s="35" t="s">
        <v>526</v>
      </c>
      <c r="E1190" s="36" t="s">
        <v>11810</v>
      </c>
      <c r="F1190" s="35" t="s">
        <v>15877</v>
      </c>
      <c r="G1190" s="117">
        <v>8</v>
      </c>
      <c r="H1190" s="117">
        <v>232</v>
      </c>
      <c r="I1190" s="117">
        <f t="shared" si="52"/>
        <v>30.131250000000001</v>
      </c>
      <c r="J1190" s="118">
        <v>241.05</v>
      </c>
      <c r="K1190" s="58">
        <v>129</v>
      </c>
      <c r="L1190" s="119" t="s">
        <v>11479</v>
      </c>
      <c r="M1190" s="38" t="s">
        <v>15050</v>
      </c>
    </row>
    <row r="1191" spans="1:13" outlineLevel="1" x14ac:dyDescent="0.25">
      <c r="A1191" s="47" t="s">
        <v>528</v>
      </c>
      <c r="B1191" s="150">
        <f t="shared" si="51"/>
        <v>1160</v>
      </c>
      <c r="C1191" s="36" t="s">
        <v>527</v>
      </c>
      <c r="D1191" s="35" t="s">
        <v>528</v>
      </c>
      <c r="E1191" s="36" t="s">
        <v>11810</v>
      </c>
      <c r="F1191" s="35" t="s">
        <v>15877</v>
      </c>
      <c r="G1191" s="117">
        <v>9</v>
      </c>
      <c r="H1191" s="117">
        <v>9</v>
      </c>
      <c r="I1191" s="117">
        <f t="shared" si="52"/>
        <v>1.0388888888888888</v>
      </c>
      <c r="J1191" s="118">
        <v>9.35</v>
      </c>
      <c r="K1191" s="58">
        <v>129</v>
      </c>
      <c r="L1191" s="119" t="s">
        <v>11479</v>
      </c>
      <c r="M1191" s="38" t="s">
        <v>15050</v>
      </c>
    </row>
    <row r="1192" spans="1:13" outlineLevel="1" x14ac:dyDescent="0.25">
      <c r="A1192" s="47" t="s">
        <v>530</v>
      </c>
      <c r="B1192" s="150">
        <f t="shared" si="51"/>
        <v>1161</v>
      </c>
      <c r="C1192" s="36" t="s">
        <v>529</v>
      </c>
      <c r="D1192" s="35" t="s">
        <v>530</v>
      </c>
      <c r="E1192" s="36" t="s">
        <v>11810</v>
      </c>
      <c r="F1192" s="35" t="s">
        <v>15877</v>
      </c>
      <c r="G1192" s="117">
        <v>4</v>
      </c>
      <c r="H1192" s="117">
        <v>4</v>
      </c>
      <c r="I1192" s="117">
        <f t="shared" si="52"/>
        <v>1.04</v>
      </c>
      <c r="J1192" s="118">
        <v>4.16</v>
      </c>
      <c r="K1192" s="58">
        <v>129</v>
      </c>
      <c r="L1192" s="119" t="s">
        <v>11479</v>
      </c>
      <c r="M1192" s="38" t="s">
        <v>15050</v>
      </c>
    </row>
    <row r="1193" spans="1:13" outlineLevel="1" x14ac:dyDescent="0.25">
      <c r="A1193" s="47" t="s">
        <v>532</v>
      </c>
      <c r="B1193" s="150">
        <f t="shared" si="51"/>
        <v>1162</v>
      </c>
      <c r="C1193" s="36" t="s">
        <v>531</v>
      </c>
      <c r="D1193" s="35" t="s">
        <v>532</v>
      </c>
      <c r="E1193" s="36" t="s">
        <v>11810</v>
      </c>
      <c r="F1193" s="35" t="s">
        <v>15877</v>
      </c>
      <c r="G1193" s="117">
        <v>4</v>
      </c>
      <c r="H1193" s="117">
        <v>4</v>
      </c>
      <c r="I1193" s="117">
        <f t="shared" si="52"/>
        <v>1.04</v>
      </c>
      <c r="J1193" s="118">
        <v>4.16</v>
      </c>
      <c r="K1193" s="58">
        <v>129</v>
      </c>
      <c r="L1193" s="119" t="s">
        <v>11479</v>
      </c>
      <c r="M1193" s="38" t="s">
        <v>15050</v>
      </c>
    </row>
    <row r="1194" spans="1:13" outlineLevel="1" x14ac:dyDescent="0.25">
      <c r="A1194" s="47" t="s">
        <v>534</v>
      </c>
      <c r="B1194" s="150">
        <f t="shared" si="51"/>
        <v>1163</v>
      </c>
      <c r="C1194" s="36" t="s">
        <v>533</v>
      </c>
      <c r="D1194" s="35" t="s">
        <v>534</v>
      </c>
      <c r="E1194" s="36" t="s">
        <v>11810</v>
      </c>
      <c r="F1194" s="35" t="s">
        <v>15877</v>
      </c>
      <c r="G1194" s="117">
        <v>1</v>
      </c>
      <c r="H1194" s="117">
        <v>123.5</v>
      </c>
      <c r="I1194" s="117">
        <f t="shared" si="52"/>
        <v>128.31</v>
      </c>
      <c r="J1194" s="118">
        <v>128.31</v>
      </c>
      <c r="K1194" s="58">
        <v>129</v>
      </c>
      <c r="L1194" s="119" t="s">
        <v>11479</v>
      </c>
      <c r="M1194" s="38" t="s">
        <v>15050</v>
      </c>
    </row>
    <row r="1195" spans="1:13" outlineLevel="1" x14ac:dyDescent="0.25">
      <c r="A1195" s="47" t="s">
        <v>536</v>
      </c>
      <c r="B1195" s="150">
        <f t="shared" si="51"/>
        <v>1164</v>
      </c>
      <c r="C1195" s="36" t="s">
        <v>535</v>
      </c>
      <c r="D1195" s="35" t="s">
        <v>536</v>
      </c>
      <c r="E1195" s="36" t="s">
        <v>11810</v>
      </c>
      <c r="F1195" s="35" t="s">
        <v>15877</v>
      </c>
      <c r="G1195" s="117">
        <v>2</v>
      </c>
      <c r="H1195" s="117">
        <v>96.04</v>
      </c>
      <c r="I1195" s="117">
        <f t="shared" si="52"/>
        <v>49.89</v>
      </c>
      <c r="J1195" s="118">
        <v>99.78</v>
      </c>
      <c r="K1195" s="58">
        <v>129</v>
      </c>
      <c r="L1195" s="119" t="s">
        <v>11479</v>
      </c>
      <c r="M1195" s="38" t="s">
        <v>15050</v>
      </c>
    </row>
    <row r="1196" spans="1:13" outlineLevel="1" x14ac:dyDescent="0.25">
      <c r="A1196" s="47" t="s">
        <v>538</v>
      </c>
      <c r="B1196" s="150">
        <f t="shared" si="51"/>
        <v>1165</v>
      </c>
      <c r="C1196" s="36" t="s">
        <v>537</v>
      </c>
      <c r="D1196" s="35" t="s">
        <v>538</v>
      </c>
      <c r="E1196" s="36" t="s">
        <v>11810</v>
      </c>
      <c r="F1196" s="35" t="s">
        <v>15877</v>
      </c>
      <c r="G1196" s="117">
        <v>4</v>
      </c>
      <c r="H1196" s="117">
        <v>200</v>
      </c>
      <c r="I1196" s="117">
        <f t="shared" si="52"/>
        <v>51.95</v>
      </c>
      <c r="J1196" s="118">
        <v>207.8</v>
      </c>
      <c r="K1196" s="58">
        <v>129</v>
      </c>
      <c r="L1196" s="119" t="s">
        <v>11479</v>
      </c>
      <c r="M1196" s="38" t="s">
        <v>15050</v>
      </c>
    </row>
    <row r="1197" spans="1:13" outlineLevel="1" x14ac:dyDescent="0.25">
      <c r="A1197" s="47" t="s">
        <v>540</v>
      </c>
      <c r="B1197" s="150">
        <f t="shared" si="51"/>
        <v>1166</v>
      </c>
      <c r="C1197" s="36" t="s">
        <v>539</v>
      </c>
      <c r="D1197" s="35" t="s">
        <v>540</v>
      </c>
      <c r="E1197" s="36" t="s">
        <v>11810</v>
      </c>
      <c r="F1197" s="35" t="s">
        <v>15877</v>
      </c>
      <c r="G1197" s="117">
        <v>4</v>
      </c>
      <c r="H1197" s="117">
        <v>316</v>
      </c>
      <c r="I1197" s="117">
        <f t="shared" si="52"/>
        <v>82.08</v>
      </c>
      <c r="J1197" s="118">
        <v>328.32</v>
      </c>
      <c r="K1197" s="58">
        <v>129</v>
      </c>
      <c r="L1197" s="119" t="s">
        <v>11479</v>
      </c>
      <c r="M1197" s="38" t="s">
        <v>15050</v>
      </c>
    </row>
    <row r="1198" spans="1:13" outlineLevel="1" x14ac:dyDescent="0.25">
      <c r="A1198" s="47" t="s">
        <v>541</v>
      </c>
      <c r="B1198" s="150">
        <f t="shared" si="51"/>
        <v>1167</v>
      </c>
      <c r="C1198" s="40" t="s">
        <v>12686</v>
      </c>
      <c r="D1198" s="35" t="s">
        <v>541</v>
      </c>
      <c r="E1198" s="36" t="s">
        <v>11810</v>
      </c>
      <c r="F1198" s="35" t="s">
        <v>15877</v>
      </c>
      <c r="G1198" s="117">
        <v>4</v>
      </c>
      <c r="H1198" s="117">
        <v>4</v>
      </c>
      <c r="I1198" s="117">
        <f t="shared" si="52"/>
        <v>1.04</v>
      </c>
      <c r="J1198" s="118">
        <v>4.16</v>
      </c>
      <c r="K1198" s="58">
        <v>129</v>
      </c>
      <c r="L1198" s="119" t="s">
        <v>11479</v>
      </c>
      <c r="M1198" s="38" t="s">
        <v>15050</v>
      </c>
    </row>
    <row r="1199" spans="1:13" outlineLevel="1" x14ac:dyDescent="0.25">
      <c r="A1199" s="47" t="s">
        <v>546</v>
      </c>
      <c r="B1199" s="150">
        <f t="shared" si="51"/>
        <v>1168</v>
      </c>
      <c r="C1199" s="40" t="s">
        <v>12687</v>
      </c>
      <c r="D1199" s="35" t="s">
        <v>546</v>
      </c>
      <c r="E1199" s="36" t="s">
        <v>11810</v>
      </c>
      <c r="F1199" s="35" t="s">
        <v>15877</v>
      </c>
      <c r="G1199" s="117">
        <v>3</v>
      </c>
      <c r="H1199" s="117">
        <v>51</v>
      </c>
      <c r="I1199" s="117">
        <f t="shared" si="52"/>
        <v>17.663333333333334</v>
      </c>
      <c r="J1199" s="118">
        <v>52.99</v>
      </c>
      <c r="K1199" s="58">
        <v>129</v>
      </c>
      <c r="L1199" s="119" t="s">
        <v>11479</v>
      </c>
      <c r="M1199" s="38" t="s">
        <v>15050</v>
      </c>
    </row>
    <row r="1200" spans="1:13" outlineLevel="1" x14ac:dyDescent="0.25">
      <c r="A1200" s="47" t="s">
        <v>547</v>
      </c>
      <c r="B1200" s="150">
        <f t="shared" si="51"/>
        <v>1169</v>
      </c>
      <c r="C1200" s="40" t="s">
        <v>12688</v>
      </c>
      <c r="D1200" s="35" t="s">
        <v>547</v>
      </c>
      <c r="E1200" s="36" t="s">
        <v>11810</v>
      </c>
      <c r="F1200" s="35" t="s">
        <v>15877</v>
      </c>
      <c r="G1200" s="117">
        <v>4</v>
      </c>
      <c r="H1200" s="117">
        <v>90</v>
      </c>
      <c r="I1200" s="117">
        <f t="shared" si="52"/>
        <v>23.377500000000001</v>
      </c>
      <c r="J1200" s="118">
        <v>93.51</v>
      </c>
      <c r="K1200" s="58">
        <v>129</v>
      </c>
      <c r="L1200" s="119" t="s">
        <v>11479</v>
      </c>
      <c r="M1200" s="38" t="s">
        <v>15050</v>
      </c>
    </row>
    <row r="1201" spans="1:13" outlineLevel="1" x14ac:dyDescent="0.25">
      <c r="A1201" s="47" t="s">
        <v>11996</v>
      </c>
      <c r="B1201" s="150">
        <f t="shared" si="51"/>
        <v>1170</v>
      </c>
      <c r="C1201" s="36" t="s">
        <v>548</v>
      </c>
      <c r="D1201" s="35" t="s">
        <v>11996</v>
      </c>
      <c r="E1201" s="36" t="s">
        <v>11810</v>
      </c>
      <c r="F1201" s="35" t="s">
        <v>15877</v>
      </c>
      <c r="G1201" s="117">
        <v>1</v>
      </c>
      <c r="H1201" s="117">
        <v>36</v>
      </c>
      <c r="I1201" s="117">
        <f t="shared" si="52"/>
        <v>37.4</v>
      </c>
      <c r="J1201" s="118">
        <v>37.4</v>
      </c>
      <c r="K1201" s="58">
        <v>129</v>
      </c>
      <c r="L1201" s="119" t="s">
        <v>11479</v>
      </c>
      <c r="M1201" s="38" t="s">
        <v>15050</v>
      </c>
    </row>
    <row r="1202" spans="1:13" outlineLevel="1" x14ac:dyDescent="0.25">
      <c r="A1202" s="47" t="s">
        <v>550</v>
      </c>
      <c r="B1202" s="150">
        <f t="shared" si="51"/>
        <v>1171</v>
      </c>
      <c r="C1202" s="36" t="s">
        <v>549</v>
      </c>
      <c r="D1202" s="35" t="s">
        <v>550</v>
      </c>
      <c r="E1202" s="36" t="s">
        <v>11810</v>
      </c>
      <c r="F1202" s="35" t="s">
        <v>15877</v>
      </c>
      <c r="G1202" s="117">
        <v>1</v>
      </c>
      <c r="H1202" s="117">
        <v>2590</v>
      </c>
      <c r="I1202" s="117">
        <f t="shared" si="52"/>
        <v>2690.98</v>
      </c>
      <c r="J1202" s="118">
        <v>2690.98</v>
      </c>
      <c r="K1202" s="58">
        <v>129</v>
      </c>
      <c r="L1202" s="119" t="s">
        <v>11479</v>
      </c>
      <c r="M1202" s="38" t="s">
        <v>15050</v>
      </c>
    </row>
    <row r="1203" spans="1:13" outlineLevel="1" x14ac:dyDescent="0.25">
      <c r="A1203" s="47" t="s">
        <v>552</v>
      </c>
      <c r="B1203" s="150">
        <f t="shared" si="51"/>
        <v>1172</v>
      </c>
      <c r="C1203" s="36" t="s">
        <v>551</v>
      </c>
      <c r="D1203" s="35" t="s">
        <v>552</v>
      </c>
      <c r="E1203" s="36" t="s">
        <v>11810</v>
      </c>
      <c r="F1203" s="35" t="s">
        <v>15877</v>
      </c>
      <c r="G1203" s="117">
        <v>1</v>
      </c>
      <c r="H1203" s="117">
        <v>2550</v>
      </c>
      <c r="I1203" s="117">
        <f t="shared" si="52"/>
        <v>2649.42</v>
      </c>
      <c r="J1203" s="118">
        <v>2649.42</v>
      </c>
      <c r="K1203" s="58">
        <v>129</v>
      </c>
      <c r="L1203" s="119" t="s">
        <v>11479</v>
      </c>
      <c r="M1203" s="38" t="s">
        <v>15050</v>
      </c>
    </row>
    <row r="1204" spans="1:13" outlineLevel="1" x14ac:dyDescent="0.25">
      <c r="A1204" s="47" t="s">
        <v>554</v>
      </c>
      <c r="B1204" s="150">
        <f t="shared" si="51"/>
        <v>1173</v>
      </c>
      <c r="C1204" s="36" t="s">
        <v>553</v>
      </c>
      <c r="D1204" s="35" t="s">
        <v>554</v>
      </c>
      <c r="E1204" s="36" t="s">
        <v>11810</v>
      </c>
      <c r="F1204" s="35" t="s">
        <v>15877</v>
      </c>
      <c r="G1204" s="117">
        <v>43</v>
      </c>
      <c r="H1204" s="117">
        <v>2150</v>
      </c>
      <c r="I1204" s="117">
        <f t="shared" si="52"/>
        <v>51.949302325581399</v>
      </c>
      <c r="J1204" s="118">
        <v>2233.8200000000002</v>
      </c>
      <c r="K1204" s="58">
        <v>129</v>
      </c>
      <c r="L1204" s="119" t="s">
        <v>11479</v>
      </c>
      <c r="M1204" s="38" t="s">
        <v>15050</v>
      </c>
    </row>
    <row r="1205" spans="1:13" outlineLevel="1" x14ac:dyDescent="0.25">
      <c r="A1205" s="47" t="s">
        <v>555</v>
      </c>
      <c r="B1205" s="150">
        <f t="shared" si="51"/>
        <v>1174</v>
      </c>
      <c r="C1205" s="40" t="s">
        <v>12689</v>
      </c>
      <c r="D1205" s="35" t="s">
        <v>555</v>
      </c>
      <c r="E1205" s="36" t="s">
        <v>11810</v>
      </c>
      <c r="F1205" s="35" t="s">
        <v>15877</v>
      </c>
      <c r="G1205" s="117">
        <v>21</v>
      </c>
      <c r="H1205" s="117">
        <v>1050</v>
      </c>
      <c r="I1205" s="117">
        <f t="shared" si="52"/>
        <v>51.949523809523811</v>
      </c>
      <c r="J1205" s="118">
        <v>1090.94</v>
      </c>
      <c r="K1205" s="58">
        <v>129</v>
      </c>
      <c r="L1205" s="119" t="s">
        <v>11479</v>
      </c>
      <c r="M1205" s="38" t="s">
        <v>15050</v>
      </c>
    </row>
    <row r="1206" spans="1:13" outlineLevel="1" x14ac:dyDescent="0.25">
      <c r="A1206" s="47" t="s">
        <v>9604</v>
      </c>
      <c r="B1206" s="150">
        <f t="shared" si="51"/>
        <v>1175</v>
      </c>
      <c r="C1206" s="40" t="s">
        <v>12690</v>
      </c>
      <c r="D1206" s="35" t="s">
        <v>9604</v>
      </c>
      <c r="E1206" s="36" t="s">
        <v>11491</v>
      </c>
      <c r="F1206" s="35" t="s">
        <v>15877</v>
      </c>
      <c r="G1206" s="117">
        <v>20</v>
      </c>
      <c r="H1206" s="117">
        <v>193.98</v>
      </c>
      <c r="I1206" s="117">
        <f t="shared" si="52"/>
        <v>10.077</v>
      </c>
      <c r="J1206" s="118">
        <v>201.54</v>
      </c>
      <c r="K1206" s="58">
        <v>129</v>
      </c>
      <c r="L1206" s="119" t="s">
        <v>11479</v>
      </c>
      <c r="M1206" s="38" t="s">
        <v>15050</v>
      </c>
    </row>
    <row r="1207" spans="1:13" ht="25.5" outlineLevel="1" x14ac:dyDescent="0.25">
      <c r="A1207" s="47" t="s">
        <v>11997</v>
      </c>
      <c r="B1207" s="150">
        <f t="shared" si="51"/>
        <v>1176</v>
      </c>
      <c r="C1207" s="36" t="s">
        <v>556</v>
      </c>
      <c r="D1207" s="35" t="s">
        <v>11997</v>
      </c>
      <c r="E1207" s="36" t="s">
        <v>11810</v>
      </c>
      <c r="F1207" s="35" t="s">
        <v>15877</v>
      </c>
      <c r="G1207" s="117">
        <v>2</v>
      </c>
      <c r="H1207" s="117">
        <v>10</v>
      </c>
      <c r="I1207" s="117">
        <f t="shared" si="52"/>
        <v>5.1950000000000003</v>
      </c>
      <c r="J1207" s="118">
        <v>10.39</v>
      </c>
      <c r="K1207" s="58">
        <v>129</v>
      </c>
      <c r="L1207" s="119" t="s">
        <v>11479</v>
      </c>
      <c r="M1207" s="38" t="s">
        <v>15050</v>
      </c>
    </row>
    <row r="1208" spans="1:13" outlineLevel="1" x14ac:dyDescent="0.25">
      <c r="A1208" s="47" t="s">
        <v>11998</v>
      </c>
      <c r="B1208" s="150">
        <f t="shared" si="51"/>
        <v>1177</v>
      </c>
      <c r="C1208" s="36" t="s">
        <v>557</v>
      </c>
      <c r="D1208" s="35" t="s">
        <v>11998</v>
      </c>
      <c r="E1208" s="36" t="s">
        <v>11810</v>
      </c>
      <c r="F1208" s="35" t="s">
        <v>15877</v>
      </c>
      <c r="G1208" s="117">
        <v>6</v>
      </c>
      <c r="H1208" s="117">
        <v>30</v>
      </c>
      <c r="I1208" s="117">
        <f t="shared" si="52"/>
        <v>5.1950000000000003</v>
      </c>
      <c r="J1208" s="118">
        <v>31.17</v>
      </c>
      <c r="K1208" s="58">
        <v>129</v>
      </c>
      <c r="L1208" s="119" t="s">
        <v>11479</v>
      </c>
      <c r="M1208" s="38" t="s">
        <v>15050</v>
      </c>
    </row>
    <row r="1209" spans="1:13" outlineLevel="1" x14ac:dyDescent="0.25">
      <c r="A1209" s="47" t="s">
        <v>559</v>
      </c>
      <c r="B1209" s="150">
        <f t="shared" si="51"/>
        <v>1178</v>
      </c>
      <c r="C1209" s="36" t="s">
        <v>558</v>
      </c>
      <c r="D1209" s="35" t="s">
        <v>559</v>
      </c>
      <c r="E1209" s="36" t="s">
        <v>11810</v>
      </c>
      <c r="F1209" s="35" t="s">
        <v>15877</v>
      </c>
      <c r="G1209" s="117">
        <v>4</v>
      </c>
      <c r="H1209" s="117">
        <v>20</v>
      </c>
      <c r="I1209" s="117">
        <f t="shared" si="52"/>
        <v>5.1950000000000003</v>
      </c>
      <c r="J1209" s="118">
        <v>20.78</v>
      </c>
      <c r="K1209" s="58">
        <v>129</v>
      </c>
      <c r="L1209" s="119" t="s">
        <v>11479</v>
      </c>
      <c r="M1209" s="38" t="s">
        <v>15050</v>
      </c>
    </row>
    <row r="1210" spans="1:13" ht="25.5" outlineLevel="1" x14ac:dyDescent="0.25">
      <c r="A1210" s="47" t="s">
        <v>560</v>
      </c>
      <c r="B1210" s="150">
        <f t="shared" si="51"/>
        <v>1179</v>
      </c>
      <c r="C1210" s="40" t="s">
        <v>12691</v>
      </c>
      <c r="D1210" s="35" t="s">
        <v>560</v>
      </c>
      <c r="E1210" s="36" t="s">
        <v>11810</v>
      </c>
      <c r="F1210" s="35" t="s">
        <v>15877</v>
      </c>
      <c r="G1210" s="117">
        <v>4</v>
      </c>
      <c r="H1210" s="117">
        <v>77216.27</v>
      </c>
      <c r="I1210" s="117">
        <f t="shared" si="52"/>
        <v>20056.685000000001</v>
      </c>
      <c r="J1210" s="118">
        <v>80226.740000000005</v>
      </c>
      <c r="K1210" s="58">
        <v>130</v>
      </c>
      <c r="L1210" s="119" t="s">
        <v>11479</v>
      </c>
      <c r="M1210" s="38" t="s">
        <v>15050</v>
      </c>
    </row>
    <row r="1211" spans="1:13" outlineLevel="1" x14ac:dyDescent="0.25">
      <c r="A1211" s="47" t="s">
        <v>566</v>
      </c>
      <c r="B1211" s="150">
        <f t="shared" si="51"/>
        <v>1180</v>
      </c>
      <c r="C1211" s="36" t="s">
        <v>565</v>
      </c>
      <c r="D1211" s="35" t="s">
        <v>566</v>
      </c>
      <c r="E1211" s="36" t="s">
        <v>11810</v>
      </c>
      <c r="F1211" s="35" t="s">
        <v>15877</v>
      </c>
      <c r="G1211" s="117">
        <v>1</v>
      </c>
      <c r="H1211" s="117">
        <v>269.02</v>
      </c>
      <c r="I1211" s="117">
        <f t="shared" si="52"/>
        <v>279.51</v>
      </c>
      <c r="J1211" s="118">
        <v>279.51</v>
      </c>
      <c r="K1211" s="58">
        <v>129</v>
      </c>
      <c r="L1211" s="119" t="s">
        <v>11479</v>
      </c>
      <c r="M1211" s="38" t="s">
        <v>15050</v>
      </c>
    </row>
    <row r="1212" spans="1:13" outlineLevel="1" x14ac:dyDescent="0.25">
      <c r="A1212" s="47" t="s">
        <v>567</v>
      </c>
      <c r="B1212" s="150">
        <f t="shared" si="51"/>
        <v>1181</v>
      </c>
      <c r="C1212" s="40" t="s">
        <v>12692</v>
      </c>
      <c r="D1212" s="35" t="s">
        <v>567</v>
      </c>
      <c r="E1212" s="36" t="s">
        <v>11810</v>
      </c>
      <c r="F1212" s="35" t="s">
        <v>15877</v>
      </c>
      <c r="G1212" s="117">
        <v>4</v>
      </c>
      <c r="H1212" s="117">
        <v>1020.34</v>
      </c>
      <c r="I1212" s="117">
        <f t="shared" si="52"/>
        <v>265.02999999999997</v>
      </c>
      <c r="J1212" s="118">
        <v>1060.1199999999999</v>
      </c>
      <c r="K1212" s="58">
        <v>129</v>
      </c>
      <c r="L1212" s="119" t="s">
        <v>11479</v>
      </c>
      <c r="M1212" s="38" t="s">
        <v>15050</v>
      </c>
    </row>
    <row r="1213" spans="1:13" ht="25.5" outlineLevel="1" x14ac:dyDescent="0.25">
      <c r="A1213" s="47" t="s">
        <v>11999</v>
      </c>
      <c r="B1213" s="150">
        <f t="shared" si="51"/>
        <v>1182</v>
      </c>
      <c r="C1213" s="36" t="s">
        <v>568</v>
      </c>
      <c r="D1213" s="35" t="s">
        <v>11999</v>
      </c>
      <c r="E1213" s="36" t="s">
        <v>11810</v>
      </c>
      <c r="F1213" s="35" t="s">
        <v>15879</v>
      </c>
      <c r="G1213" s="117">
        <v>1</v>
      </c>
      <c r="H1213" s="117">
        <v>20</v>
      </c>
      <c r="I1213" s="117">
        <f t="shared" si="52"/>
        <v>20.78</v>
      </c>
      <c r="J1213" s="118">
        <v>20.78</v>
      </c>
      <c r="K1213" s="58">
        <v>129</v>
      </c>
      <c r="L1213" s="119" t="s">
        <v>11479</v>
      </c>
      <c r="M1213" s="38" t="s">
        <v>15050</v>
      </c>
    </row>
    <row r="1214" spans="1:13" outlineLevel="1" x14ac:dyDescent="0.25">
      <c r="A1214" s="47" t="s">
        <v>569</v>
      </c>
      <c r="B1214" s="150">
        <f t="shared" si="51"/>
        <v>1183</v>
      </c>
      <c r="C1214" s="36" t="s">
        <v>570</v>
      </c>
      <c r="D1214" s="35" t="s">
        <v>569</v>
      </c>
      <c r="E1214" s="36" t="s">
        <v>11810</v>
      </c>
      <c r="F1214" s="35" t="s">
        <v>15877</v>
      </c>
      <c r="G1214" s="117">
        <v>7</v>
      </c>
      <c r="H1214" s="117">
        <v>4010</v>
      </c>
      <c r="I1214" s="117">
        <f t="shared" si="52"/>
        <v>595.19142857142856</v>
      </c>
      <c r="J1214" s="118">
        <v>4166.34</v>
      </c>
      <c r="K1214" s="58">
        <v>129</v>
      </c>
      <c r="L1214" s="119" t="s">
        <v>11479</v>
      </c>
      <c r="M1214" s="38" t="s">
        <v>15050</v>
      </c>
    </row>
    <row r="1215" spans="1:13" outlineLevel="1" x14ac:dyDescent="0.25">
      <c r="A1215" s="47" t="s">
        <v>12000</v>
      </c>
      <c r="B1215" s="150">
        <f t="shared" si="51"/>
        <v>1184</v>
      </c>
      <c r="C1215" s="36" t="s">
        <v>571</v>
      </c>
      <c r="D1215" s="35" t="s">
        <v>12000</v>
      </c>
      <c r="E1215" s="36" t="s">
        <v>11810</v>
      </c>
      <c r="F1215" s="35" t="s">
        <v>15877</v>
      </c>
      <c r="G1215" s="117">
        <v>5</v>
      </c>
      <c r="H1215" s="117">
        <v>350</v>
      </c>
      <c r="I1215" s="117">
        <f t="shared" si="52"/>
        <v>72.72999999999999</v>
      </c>
      <c r="J1215" s="118">
        <v>363.65</v>
      </c>
      <c r="K1215" s="58">
        <v>129</v>
      </c>
      <c r="L1215" s="119" t="s">
        <v>11479</v>
      </c>
      <c r="M1215" s="38" t="s">
        <v>15050</v>
      </c>
    </row>
    <row r="1216" spans="1:13" ht="38.25" outlineLevel="1" x14ac:dyDescent="0.25">
      <c r="A1216" s="47" t="s">
        <v>12001</v>
      </c>
      <c r="B1216" s="150">
        <f t="shared" si="51"/>
        <v>1185</v>
      </c>
      <c r="C1216" s="40" t="s">
        <v>12693</v>
      </c>
      <c r="D1216" s="35" t="s">
        <v>12001</v>
      </c>
      <c r="E1216" s="36" t="s">
        <v>11810</v>
      </c>
      <c r="F1216" s="35" t="s">
        <v>15877</v>
      </c>
      <c r="G1216" s="117">
        <v>2</v>
      </c>
      <c r="H1216" s="117">
        <v>12889</v>
      </c>
      <c r="I1216" s="117">
        <f t="shared" si="52"/>
        <v>6695.7550000000001</v>
      </c>
      <c r="J1216" s="118">
        <v>13391.51</v>
      </c>
      <c r="K1216" s="58">
        <v>129</v>
      </c>
      <c r="L1216" s="119" t="s">
        <v>11479</v>
      </c>
      <c r="M1216" s="38" t="s">
        <v>15050</v>
      </c>
    </row>
    <row r="1217" spans="1:13" outlineLevel="1" x14ac:dyDescent="0.25">
      <c r="A1217" s="47" t="s">
        <v>12002</v>
      </c>
      <c r="B1217" s="150">
        <f t="shared" si="51"/>
        <v>1186</v>
      </c>
      <c r="C1217" s="40" t="s">
        <v>12694</v>
      </c>
      <c r="D1217" s="35" t="s">
        <v>12002</v>
      </c>
      <c r="E1217" s="36" t="s">
        <v>11810</v>
      </c>
      <c r="F1217" s="35" t="s">
        <v>15877</v>
      </c>
      <c r="G1217" s="117">
        <v>6</v>
      </c>
      <c r="H1217" s="117">
        <v>296.7</v>
      </c>
      <c r="I1217" s="117">
        <f t="shared" si="52"/>
        <v>51.37833333333333</v>
      </c>
      <c r="J1217" s="118">
        <v>308.27</v>
      </c>
      <c r="K1217" s="58">
        <v>129</v>
      </c>
      <c r="L1217" s="119" t="s">
        <v>11479</v>
      </c>
      <c r="M1217" s="38" t="s">
        <v>15050</v>
      </c>
    </row>
    <row r="1218" spans="1:13" outlineLevel="1" x14ac:dyDescent="0.25">
      <c r="A1218" s="47" t="s">
        <v>572</v>
      </c>
      <c r="B1218" s="150">
        <f t="shared" si="51"/>
        <v>1187</v>
      </c>
      <c r="C1218" s="40" t="s">
        <v>12695</v>
      </c>
      <c r="D1218" s="35" t="s">
        <v>572</v>
      </c>
      <c r="E1218" s="36" t="s">
        <v>11810</v>
      </c>
      <c r="F1218" s="35" t="s">
        <v>15877</v>
      </c>
      <c r="G1218" s="117">
        <v>2</v>
      </c>
      <c r="H1218" s="117">
        <v>49.87</v>
      </c>
      <c r="I1218" s="117">
        <f t="shared" si="52"/>
        <v>25.905000000000001</v>
      </c>
      <c r="J1218" s="118">
        <v>51.81</v>
      </c>
      <c r="K1218" s="58">
        <v>129</v>
      </c>
      <c r="L1218" s="119" t="s">
        <v>11479</v>
      </c>
      <c r="M1218" s="38" t="s">
        <v>15050</v>
      </c>
    </row>
    <row r="1219" spans="1:13" outlineLevel="1" x14ac:dyDescent="0.25">
      <c r="A1219" s="47" t="s">
        <v>574</v>
      </c>
      <c r="B1219" s="150">
        <f t="shared" si="51"/>
        <v>1188</v>
      </c>
      <c r="C1219" s="36" t="s">
        <v>573</v>
      </c>
      <c r="D1219" s="35" t="s">
        <v>574</v>
      </c>
      <c r="E1219" s="36" t="s">
        <v>11810</v>
      </c>
      <c r="F1219" s="35" t="s">
        <v>15877</v>
      </c>
      <c r="G1219" s="117">
        <v>10</v>
      </c>
      <c r="H1219" s="117">
        <v>7203.39</v>
      </c>
      <c r="I1219" s="117">
        <f t="shared" si="52"/>
        <v>748.423</v>
      </c>
      <c r="J1219" s="118">
        <v>7484.23</v>
      </c>
      <c r="K1219" s="58">
        <v>129</v>
      </c>
      <c r="L1219" s="119" t="s">
        <v>11479</v>
      </c>
      <c r="M1219" s="38" t="s">
        <v>15050</v>
      </c>
    </row>
    <row r="1220" spans="1:13" outlineLevel="1" x14ac:dyDescent="0.25">
      <c r="A1220" s="47" t="s">
        <v>576</v>
      </c>
      <c r="B1220" s="150">
        <f t="shared" si="51"/>
        <v>1189</v>
      </c>
      <c r="C1220" s="36" t="s">
        <v>575</v>
      </c>
      <c r="D1220" s="35" t="s">
        <v>576</v>
      </c>
      <c r="E1220" s="36" t="s">
        <v>11810</v>
      </c>
      <c r="F1220" s="35" t="s">
        <v>15877</v>
      </c>
      <c r="G1220" s="117">
        <v>21</v>
      </c>
      <c r="H1220" s="117">
        <v>987</v>
      </c>
      <c r="I1220" s="117">
        <f t="shared" si="52"/>
        <v>48.832380952380952</v>
      </c>
      <c r="J1220" s="118">
        <v>1025.48</v>
      </c>
      <c r="K1220" s="58">
        <v>129</v>
      </c>
      <c r="L1220" s="119" t="s">
        <v>11479</v>
      </c>
      <c r="M1220" s="38" t="s">
        <v>15050</v>
      </c>
    </row>
    <row r="1221" spans="1:13" outlineLevel="1" x14ac:dyDescent="0.25">
      <c r="A1221" s="47" t="s">
        <v>578</v>
      </c>
      <c r="B1221" s="150">
        <f t="shared" ref="B1221:B1284" si="53">B1220+1</f>
        <v>1190</v>
      </c>
      <c r="C1221" s="36" t="s">
        <v>577</v>
      </c>
      <c r="D1221" s="35" t="s">
        <v>578</v>
      </c>
      <c r="E1221" s="36" t="s">
        <v>11810</v>
      </c>
      <c r="F1221" s="35" t="s">
        <v>15877</v>
      </c>
      <c r="G1221" s="117">
        <v>14</v>
      </c>
      <c r="H1221" s="117">
        <v>1483.05</v>
      </c>
      <c r="I1221" s="117">
        <f t="shared" si="52"/>
        <v>110.06214285714285</v>
      </c>
      <c r="J1221" s="118">
        <v>1540.87</v>
      </c>
      <c r="K1221" s="58">
        <v>129</v>
      </c>
      <c r="L1221" s="119" t="s">
        <v>11479</v>
      </c>
      <c r="M1221" s="38" t="s">
        <v>15050</v>
      </c>
    </row>
    <row r="1222" spans="1:13" outlineLevel="1" x14ac:dyDescent="0.25">
      <c r="A1222" s="47" t="s">
        <v>580</v>
      </c>
      <c r="B1222" s="150">
        <f t="shared" si="53"/>
        <v>1191</v>
      </c>
      <c r="C1222" s="36" t="s">
        <v>579</v>
      </c>
      <c r="D1222" s="35" t="s">
        <v>580</v>
      </c>
      <c r="E1222" s="36" t="s">
        <v>11810</v>
      </c>
      <c r="F1222" s="35" t="s">
        <v>15877</v>
      </c>
      <c r="G1222" s="117">
        <v>72</v>
      </c>
      <c r="H1222" s="117">
        <v>3319.32</v>
      </c>
      <c r="I1222" s="117">
        <f t="shared" si="52"/>
        <v>47.899027777777775</v>
      </c>
      <c r="J1222" s="118">
        <v>3448.73</v>
      </c>
      <c r="K1222" s="58">
        <v>129</v>
      </c>
      <c r="L1222" s="119" t="s">
        <v>11479</v>
      </c>
      <c r="M1222" s="38" t="s">
        <v>15050</v>
      </c>
    </row>
    <row r="1223" spans="1:13" outlineLevel="1" x14ac:dyDescent="0.25">
      <c r="A1223" s="47" t="s">
        <v>582</v>
      </c>
      <c r="B1223" s="150">
        <f t="shared" si="53"/>
        <v>1192</v>
      </c>
      <c r="C1223" s="36" t="s">
        <v>581</v>
      </c>
      <c r="D1223" s="35" t="s">
        <v>582</v>
      </c>
      <c r="E1223" s="36" t="s">
        <v>11810</v>
      </c>
      <c r="F1223" s="35" t="s">
        <v>15877</v>
      </c>
      <c r="G1223" s="117">
        <v>7</v>
      </c>
      <c r="H1223" s="117">
        <v>208.22</v>
      </c>
      <c r="I1223" s="117">
        <f t="shared" si="52"/>
        <v>30.905714285714286</v>
      </c>
      <c r="J1223" s="118">
        <v>216.34</v>
      </c>
      <c r="K1223" s="58">
        <v>129</v>
      </c>
      <c r="L1223" s="119" t="s">
        <v>11479</v>
      </c>
      <c r="M1223" s="38" t="s">
        <v>15050</v>
      </c>
    </row>
    <row r="1224" spans="1:13" outlineLevel="1" x14ac:dyDescent="0.25">
      <c r="A1224" s="47" t="s">
        <v>584</v>
      </c>
      <c r="B1224" s="150">
        <f t="shared" si="53"/>
        <v>1193</v>
      </c>
      <c r="C1224" s="36" t="s">
        <v>583</v>
      </c>
      <c r="D1224" s="35" t="s">
        <v>584</v>
      </c>
      <c r="E1224" s="36" t="s">
        <v>11810</v>
      </c>
      <c r="F1224" s="35" t="s">
        <v>15877</v>
      </c>
      <c r="G1224" s="117">
        <v>6</v>
      </c>
      <c r="H1224" s="117">
        <v>101.19</v>
      </c>
      <c r="I1224" s="117">
        <f t="shared" si="52"/>
        <v>17.523333333333333</v>
      </c>
      <c r="J1224" s="118">
        <v>105.14</v>
      </c>
      <c r="K1224" s="58">
        <v>129</v>
      </c>
      <c r="L1224" s="119" t="s">
        <v>11479</v>
      </c>
      <c r="M1224" s="38" t="s">
        <v>15050</v>
      </c>
    </row>
    <row r="1225" spans="1:13" outlineLevel="1" x14ac:dyDescent="0.25">
      <c r="A1225" s="47" t="s">
        <v>586</v>
      </c>
      <c r="B1225" s="150">
        <f t="shared" si="53"/>
        <v>1194</v>
      </c>
      <c r="C1225" s="36" t="s">
        <v>585</v>
      </c>
      <c r="D1225" s="35" t="s">
        <v>586</v>
      </c>
      <c r="E1225" s="36" t="s">
        <v>11810</v>
      </c>
      <c r="F1225" s="35" t="s">
        <v>15877</v>
      </c>
      <c r="G1225" s="117">
        <v>7</v>
      </c>
      <c r="H1225" s="117">
        <v>506.61</v>
      </c>
      <c r="I1225" s="117">
        <f t="shared" si="52"/>
        <v>75.194285714285712</v>
      </c>
      <c r="J1225" s="118">
        <v>526.36</v>
      </c>
      <c r="K1225" s="58">
        <v>129</v>
      </c>
      <c r="L1225" s="119" t="s">
        <v>11479</v>
      </c>
      <c r="M1225" s="38" t="s">
        <v>15050</v>
      </c>
    </row>
    <row r="1226" spans="1:13" outlineLevel="1" x14ac:dyDescent="0.25">
      <c r="A1226" s="47" t="s">
        <v>588</v>
      </c>
      <c r="B1226" s="150">
        <f t="shared" si="53"/>
        <v>1195</v>
      </c>
      <c r="C1226" s="36" t="s">
        <v>587</v>
      </c>
      <c r="D1226" s="35" t="s">
        <v>588</v>
      </c>
      <c r="E1226" s="36" t="s">
        <v>11810</v>
      </c>
      <c r="F1226" s="35" t="s">
        <v>15877</v>
      </c>
      <c r="G1226" s="117">
        <v>7</v>
      </c>
      <c r="H1226" s="117">
        <v>231.36</v>
      </c>
      <c r="I1226" s="117">
        <f t="shared" si="52"/>
        <v>34.339999999999996</v>
      </c>
      <c r="J1226" s="118">
        <v>240.38</v>
      </c>
      <c r="K1226" s="58">
        <v>129</v>
      </c>
      <c r="L1226" s="119" t="s">
        <v>11479</v>
      </c>
      <c r="M1226" s="38" t="s">
        <v>15050</v>
      </c>
    </row>
    <row r="1227" spans="1:13" outlineLevel="1" x14ac:dyDescent="0.25">
      <c r="A1227" s="47" t="s">
        <v>590</v>
      </c>
      <c r="B1227" s="150">
        <f t="shared" si="53"/>
        <v>1196</v>
      </c>
      <c r="C1227" s="36" t="s">
        <v>589</v>
      </c>
      <c r="D1227" s="35" t="s">
        <v>590</v>
      </c>
      <c r="E1227" s="36" t="s">
        <v>11810</v>
      </c>
      <c r="F1227" s="35" t="s">
        <v>15877</v>
      </c>
      <c r="G1227" s="117">
        <v>28</v>
      </c>
      <c r="H1227" s="117">
        <v>711.86</v>
      </c>
      <c r="I1227" s="117">
        <f t="shared" si="52"/>
        <v>26.414642857142859</v>
      </c>
      <c r="J1227" s="118">
        <v>739.61</v>
      </c>
      <c r="K1227" s="58">
        <v>129</v>
      </c>
      <c r="L1227" s="119" t="s">
        <v>11479</v>
      </c>
      <c r="M1227" s="38" t="s">
        <v>15050</v>
      </c>
    </row>
    <row r="1228" spans="1:13" outlineLevel="1" x14ac:dyDescent="0.25">
      <c r="A1228" s="47" t="s">
        <v>592</v>
      </c>
      <c r="B1228" s="150">
        <f t="shared" si="53"/>
        <v>1197</v>
      </c>
      <c r="C1228" s="36" t="s">
        <v>591</v>
      </c>
      <c r="D1228" s="35" t="s">
        <v>592</v>
      </c>
      <c r="E1228" s="36" t="s">
        <v>11810</v>
      </c>
      <c r="F1228" s="35" t="s">
        <v>15877</v>
      </c>
      <c r="G1228" s="117">
        <v>7</v>
      </c>
      <c r="H1228" s="117">
        <v>1155</v>
      </c>
      <c r="I1228" s="117">
        <f t="shared" si="52"/>
        <v>171.43285714285713</v>
      </c>
      <c r="J1228" s="118">
        <v>1200.03</v>
      </c>
      <c r="K1228" s="58">
        <v>129</v>
      </c>
      <c r="L1228" s="119" t="s">
        <v>11479</v>
      </c>
      <c r="M1228" s="38" t="s">
        <v>15050</v>
      </c>
    </row>
    <row r="1229" spans="1:13" ht="25.5" outlineLevel="1" x14ac:dyDescent="0.25">
      <c r="A1229" s="47" t="s">
        <v>12003</v>
      </c>
      <c r="B1229" s="150">
        <f t="shared" si="53"/>
        <v>1198</v>
      </c>
      <c r="C1229" s="36" t="s">
        <v>593</v>
      </c>
      <c r="D1229" s="35" t="s">
        <v>12003</v>
      </c>
      <c r="E1229" s="36" t="s">
        <v>11810</v>
      </c>
      <c r="F1229" s="35" t="s">
        <v>15877</v>
      </c>
      <c r="G1229" s="117">
        <v>1</v>
      </c>
      <c r="H1229" s="117">
        <v>10</v>
      </c>
      <c r="I1229" s="117">
        <f t="shared" si="52"/>
        <v>10.39</v>
      </c>
      <c r="J1229" s="118">
        <v>10.39</v>
      </c>
      <c r="K1229" s="58">
        <v>129</v>
      </c>
      <c r="L1229" s="119" t="s">
        <v>11479</v>
      </c>
      <c r="M1229" s="38" t="s">
        <v>15050</v>
      </c>
    </row>
    <row r="1230" spans="1:13" outlineLevel="1" x14ac:dyDescent="0.25">
      <c r="A1230" s="47" t="s">
        <v>12004</v>
      </c>
      <c r="B1230" s="150">
        <f t="shared" si="53"/>
        <v>1199</v>
      </c>
      <c r="C1230" s="36" t="s">
        <v>595</v>
      </c>
      <c r="D1230" s="35" t="s">
        <v>12004</v>
      </c>
      <c r="E1230" s="36" t="s">
        <v>11810</v>
      </c>
      <c r="F1230" s="35" t="s">
        <v>15877</v>
      </c>
      <c r="G1230" s="117">
        <v>4</v>
      </c>
      <c r="H1230" s="117">
        <v>100</v>
      </c>
      <c r="I1230" s="117">
        <f t="shared" si="52"/>
        <v>25.975000000000001</v>
      </c>
      <c r="J1230" s="118">
        <v>103.9</v>
      </c>
      <c r="K1230" s="58">
        <v>129</v>
      </c>
      <c r="L1230" s="119" t="s">
        <v>11479</v>
      </c>
      <c r="M1230" s="38" t="s">
        <v>15050</v>
      </c>
    </row>
    <row r="1231" spans="1:13" ht="25.5" outlineLevel="1" x14ac:dyDescent="0.25">
      <c r="A1231" s="47" t="s">
        <v>12005</v>
      </c>
      <c r="B1231" s="150">
        <f t="shared" si="53"/>
        <v>1200</v>
      </c>
      <c r="C1231" s="36" t="s">
        <v>596</v>
      </c>
      <c r="D1231" s="35" t="s">
        <v>12005</v>
      </c>
      <c r="E1231" s="36" t="s">
        <v>11810</v>
      </c>
      <c r="F1231" s="35" t="s">
        <v>15877</v>
      </c>
      <c r="G1231" s="117">
        <v>4</v>
      </c>
      <c r="H1231" s="117">
        <v>100</v>
      </c>
      <c r="I1231" s="117">
        <f t="shared" si="52"/>
        <v>25.975000000000001</v>
      </c>
      <c r="J1231" s="118">
        <v>103.9</v>
      </c>
      <c r="K1231" s="58">
        <v>129</v>
      </c>
      <c r="L1231" s="119" t="s">
        <v>11479</v>
      </c>
      <c r="M1231" s="38" t="s">
        <v>15050</v>
      </c>
    </row>
    <row r="1232" spans="1:13" ht="25.5" outlineLevel="1" x14ac:dyDescent="0.25">
      <c r="A1232" s="47" t="s">
        <v>598</v>
      </c>
      <c r="B1232" s="150">
        <f t="shared" si="53"/>
        <v>1201</v>
      </c>
      <c r="C1232" s="36" t="s">
        <v>597</v>
      </c>
      <c r="D1232" s="35" t="s">
        <v>598</v>
      </c>
      <c r="E1232" s="36" t="s">
        <v>11810</v>
      </c>
      <c r="F1232" s="35" t="s">
        <v>15877</v>
      </c>
      <c r="G1232" s="117">
        <v>4</v>
      </c>
      <c r="H1232" s="117">
        <v>346.44</v>
      </c>
      <c r="I1232" s="117">
        <f t="shared" si="52"/>
        <v>89.987499999999997</v>
      </c>
      <c r="J1232" s="118">
        <v>359.95</v>
      </c>
      <c r="K1232" s="58">
        <v>129</v>
      </c>
      <c r="L1232" s="119" t="s">
        <v>11479</v>
      </c>
      <c r="M1232" s="38" t="s">
        <v>15050</v>
      </c>
    </row>
    <row r="1233" spans="1:13" outlineLevel="1" x14ac:dyDescent="0.25">
      <c r="A1233" s="47" t="s">
        <v>600</v>
      </c>
      <c r="B1233" s="150">
        <f t="shared" si="53"/>
        <v>1202</v>
      </c>
      <c r="C1233" s="36" t="s">
        <v>599</v>
      </c>
      <c r="D1233" s="35" t="s">
        <v>600</v>
      </c>
      <c r="E1233" s="36" t="s">
        <v>11810</v>
      </c>
      <c r="F1233" s="35" t="s">
        <v>15877</v>
      </c>
      <c r="G1233" s="117">
        <v>4</v>
      </c>
      <c r="H1233" s="117">
        <v>631.59</v>
      </c>
      <c r="I1233" s="117">
        <f t="shared" si="52"/>
        <v>164.05250000000001</v>
      </c>
      <c r="J1233" s="118">
        <v>656.21</v>
      </c>
      <c r="K1233" s="58">
        <v>129</v>
      </c>
      <c r="L1233" s="119" t="s">
        <v>11479</v>
      </c>
      <c r="M1233" s="38" t="s">
        <v>15050</v>
      </c>
    </row>
    <row r="1234" spans="1:13" ht="25.5" outlineLevel="1" x14ac:dyDescent="0.25">
      <c r="A1234" s="47" t="s">
        <v>8228</v>
      </c>
      <c r="B1234" s="150">
        <f t="shared" si="53"/>
        <v>1203</v>
      </c>
      <c r="C1234" s="40" t="s">
        <v>12696</v>
      </c>
      <c r="D1234" s="35" t="s">
        <v>8228</v>
      </c>
      <c r="E1234" s="36" t="s">
        <v>11490</v>
      </c>
      <c r="F1234" s="35" t="s">
        <v>15877</v>
      </c>
      <c r="G1234" s="117">
        <v>120</v>
      </c>
      <c r="H1234" s="117">
        <v>13440</v>
      </c>
      <c r="I1234" s="117">
        <f t="shared" si="52"/>
        <v>116.36658333333334</v>
      </c>
      <c r="J1234" s="118">
        <v>13963.99</v>
      </c>
      <c r="K1234" s="58">
        <v>131</v>
      </c>
      <c r="L1234" s="119" t="s">
        <v>11479</v>
      </c>
      <c r="M1234" s="38" t="s">
        <v>15050</v>
      </c>
    </row>
    <row r="1235" spans="1:13" ht="25.5" outlineLevel="1" x14ac:dyDescent="0.25">
      <c r="A1235" s="47" t="s">
        <v>603</v>
      </c>
      <c r="B1235" s="150">
        <f t="shared" si="53"/>
        <v>1204</v>
      </c>
      <c r="C1235" s="36" t="s">
        <v>602</v>
      </c>
      <c r="D1235" s="35" t="s">
        <v>603</v>
      </c>
      <c r="E1235" s="36" t="s">
        <v>11810</v>
      </c>
      <c r="F1235" s="35" t="s">
        <v>15877</v>
      </c>
      <c r="G1235" s="117">
        <v>172</v>
      </c>
      <c r="H1235" s="117">
        <v>4042</v>
      </c>
      <c r="I1235" s="117">
        <f t="shared" si="52"/>
        <v>24.416220930232559</v>
      </c>
      <c r="J1235" s="118">
        <v>4199.59</v>
      </c>
      <c r="K1235" s="58">
        <v>131</v>
      </c>
      <c r="L1235" s="119" t="s">
        <v>11479</v>
      </c>
      <c r="M1235" s="38" t="s">
        <v>15050</v>
      </c>
    </row>
    <row r="1236" spans="1:13" ht="25.5" outlineLevel="1" x14ac:dyDescent="0.25">
      <c r="A1236" s="47" t="s">
        <v>604</v>
      </c>
      <c r="B1236" s="150">
        <f t="shared" si="53"/>
        <v>1205</v>
      </c>
      <c r="C1236" s="40" t="s">
        <v>12697</v>
      </c>
      <c r="D1236" s="35" t="s">
        <v>604</v>
      </c>
      <c r="E1236" s="36" t="s">
        <v>11810</v>
      </c>
      <c r="F1236" s="35" t="s">
        <v>15877</v>
      </c>
      <c r="G1236" s="117">
        <v>7</v>
      </c>
      <c r="H1236" s="117">
        <v>245</v>
      </c>
      <c r="I1236" s="117">
        <f t="shared" si="52"/>
        <v>36.364285714285714</v>
      </c>
      <c r="J1236" s="118">
        <v>254.55</v>
      </c>
      <c r="K1236" s="58">
        <v>131</v>
      </c>
      <c r="L1236" s="119" t="s">
        <v>11479</v>
      </c>
      <c r="M1236" s="38" t="s">
        <v>15050</v>
      </c>
    </row>
    <row r="1237" spans="1:13" ht="38.25" outlineLevel="1" x14ac:dyDescent="0.25">
      <c r="A1237" s="47" t="s">
        <v>605</v>
      </c>
      <c r="B1237" s="150">
        <f t="shared" si="53"/>
        <v>1206</v>
      </c>
      <c r="C1237" s="40" t="s">
        <v>12698</v>
      </c>
      <c r="D1237" s="35" t="s">
        <v>605</v>
      </c>
      <c r="E1237" s="36" t="s">
        <v>11810</v>
      </c>
      <c r="F1237" s="35" t="s">
        <v>15877</v>
      </c>
      <c r="G1237" s="117">
        <v>7</v>
      </c>
      <c r="H1237" s="117">
        <v>231.35</v>
      </c>
      <c r="I1237" s="117">
        <f t="shared" si="52"/>
        <v>34.338571428571427</v>
      </c>
      <c r="J1237" s="118">
        <v>240.37</v>
      </c>
      <c r="K1237" s="58">
        <v>131</v>
      </c>
      <c r="L1237" s="119" t="s">
        <v>11479</v>
      </c>
      <c r="M1237" s="38" t="s">
        <v>15050</v>
      </c>
    </row>
    <row r="1238" spans="1:13" ht="25.5" outlineLevel="1" x14ac:dyDescent="0.25">
      <c r="A1238" s="47" t="s">
        <v>8229</v>
      </c>
      <c r="B1238" s="150">
        <f t="shared" si="53"/>
        <v>1207</v>
      </c>
      <c r="C1238" s="40" t="s">
        <v>12699</v>
      </c>
      <c r="D1238" s="35" t="s">
        <v>8229</v>
      </c>
      <c r="E1238" s="36" t="s">
        <v>11490</v>
      </c>
      <c r="F1238" s="35" t="s">
        <v>15877</v>
      </c>
      <c r="G1238" s="117">
        <v>120</v>
      </c>
      <c r="H1238" s="117">
        <v>53160</v>
      </c>
      <c r="I1238" s="117">
        <f t="shared" si="52"/>
        <v>460.27141666666665</v>
      </c>
      <c r="J1238" s="118">
        <v>55232.57</v>
      </c>
      <c r="K1238" s="58">
        <v>131</v>
      </c>
      <c r="L1238" s="119" t="s">
        <v>11479</v>
      </c>
      <c r="M1238" s="38" t="s">
        <v>15050</v>
      </c>
    </row>
    <row r="1239" spans="1:13" ht="25.5" outlineLevel="1" x14ac:dyDescent="0.25">
      <c r="A1239" s="47" t="s">
        <v>606</v>
      </c>
      <c r="B1239" s="150">
        <f t="shared" si="53"/>
        <v>1208</v>
      </c>
      <c r="C1239" s="40" t="s">
        <v>12700</v>
      </c>
      <c r="D1239" s="35" t="s">
        <v>606</v>
      </c>
      <c r="E1239" s="36" t="s">
        <v>11810</v>
      </c>
      <c r="F1239" s="35" t="s">
        <v>15877</v>
      </c>
      <c r="G1239" s="117">
        <v>14</v>
      </c>
      <c r="H1239" s="117">
        <v>2135.59</v>
      </c>
      <c r="I1239" s="117">
        <f t="shared" si="52"/>
        <v>158.4892857142857</v>
      </c>
      <c r="J1239" s="118">
        <v>2218.85</v>
      </c>
      <c r="K1239" s="58">
        <v>131</v>
      </c>
      <c r="L1239" s="119" t="s">
        <v>11479</v>
      </c>
      <c r="M1239" s="38" t="s">
        <v>15050</v>
      </c>
    </row>
    <row r="1240" spans="1:13" ht="25.5" outlineLevel="1" x14ac:dyDescent="0.25">
      <c r="A1240" s="47" t="s">
        <v>607</v>
      </c>
      <c r="B1240" s="150">
        <f t="shared" si="53"/>
        <v>1209</v>
      </c>
      <c r="C1240" s="40" t="s">
        <v>12701</v>
      </c>
      <c r="D1240" s="35" t="s">
        <v>607</v>
      </c>
      <c r="E1240" s="36" t="s">
        <v>11810</v>
      </c>
      <c r="F1240" s="35" t="s">
        <v>15877</v>
      </c>
      <c r="G1240" s="117">
        <v>7</v>
      </c>
      <c r="H1240" s="117">
        <v>231.35</v>
      </c>
      <c r="I1240" s="117">
        <f t="shared" si="52"/>
        <v>34.338571428571427</v>
      </c>
      <c r="J1240" s="118">
        <v>240.37</v>
      </c>
      <c r="K1240" s="58">
        <v>131</v>
      </c>
      <c r="L1240" s="119" t="s">
        <v>11479</v>
      </c>
      <c r="M1240" s="38" t="s">
        <v>15050</v>
      </c>
    </row>
    <row r="1241" spans="1:13" ht="25.5" outlineLevel="1" x14ac:dyDescent="0.25">
      <c r="A1241" s="47" t="s">
        <v>609</v>
      </c>
      <c r="B1241" s="150">
        <f t="shared" si="53"/>
        <v>1210</v>
      </c>
      <c r="C1241" s="36" t="s">
        <v>608</v>
      </c>
      <c r="D1241" s="35" t="s">
        <v>609</v>
      </c>
      <c r="E1241" s="36" t="s">
        <v>11810</v>
      </c>
      <c r="F1241" s="35" t="s">
        <v>15877</v>
      </c>
      <c r="G1241" s="117">
        <v>2</v>
      </c>
      <c r="H1241" s="117">
        <v>532.20000000000005</v>
      </c>
      <c r="I1241" s="117">
        <f t="shared" si="52"/>
        <v>276.47500000000002</v>
      </c>
      <c r="J1241" s="118">
        <v>552.95000000000005</v>
      </c>
      <c r="K1241" s="58">
        <v>131</v>
      </c>
      <c r="L1241" s="119" t="s">
        <v>11479</v>
      </c>
      <c r="M1241" s="38" t="s">
        <v>15050</v>
      </c>
    </row>
    <row r="1242" spans="1:13" ht="38.25" outlineLevel="1" x14ac:dyDescent="0.25">
      <c r="A1242" s="47" t="s">
        <v>610</v>
      </c>
      <c r="B1242" s="150">
        <f t="shared" si="53"/>
        <v>1211</v>
      </c>
      <c r="C1242" s="40" t="s">
        <v>12702</v>
      </c>
      <c r="D1242" s="35" t="s">
        <v>610</v>
      </c>
      <c r="E1242" s="36" t="s">
        <v>11810</v>
      </c>
      <c r="F1242" s="35" t="s">
        <v>15877</v>
      </c>
      <c r="G1242" s="117">
        <v>2</v>
      </c>
      <c r="H1242" s="117">
        <v>396.62</v>
      </c>
      <c r="I1242" s="117">
        <f t="shared" si="52"/>
        <v>206.04</v>
      </c>
      <c r="J1242" s="118">
        <v>412.08</v>
      </c>
      <c r="K1242" s="58">
        <v>131</v>
      </c>
      <c r="L1242" s="119" t="s">
        <v>11479</v>
      </c>
      <c r="M1242" s="38" t="s">
        <v>15050</v>
      </c>
    </row>
    <row r="1243" spans="1:13" ht="38.25" outlineLevel="1" x14ac:dyDescent="0.25">
      <c r="A1243" s="47" t="s">
        <v>611</v>
      </c>
      <c r="B1243" s="150">
        <f t="shared" si="53"/>
        <v>1212</v>
      </c>
      <c r="C1243" s="40" t="s">
        <v>12703</v>
      </c>
      <c r="D1243" s="35" t="s">
        <v>611</v>
      </c>
      <c r="E1243" s="36" t="s">
        <v>11810</v>
      </c>
      <c r="F1243" s="35" t="s">
        <v>15877</v>
      </c>
      <c r="G1243" s="117">
        <v>2</v>
      </c>
      <c r="H1243" s="117">
        <v>184.75</v>
      </c>
      <c r="I1243" s="117">
        <f t="shared" ref="I1243:I1306" si="54">J1243/G1243</f>
        <v>95.974999999999994</v>
      </c>
      <c r="J1243" s="118">
        <v>191.95</v>
      </c>
      <c r="K1243" s="58">
        <v>131</v>
      </c>
      <c r="L1243" s="119" t="s">
        <v>11479</v>
      </c>
      <c r="M1243" s="38" t="s">
        <v>15050</v>
      </c>
    </row>
    <row r="1244" spans="1:13" ht="25.5" outlineLevel="1" x14ac:dyDescent="0.25">
      <c r="A1244" s="47" t="s">
        <v>612</v>
      </c>
      <c r="B1244" s="150">
        <f t="shared" si="53"/>
        <v>1213</v>
      </c>
      <c r="C1244" s="40" t="s">
        <v>12704</v>
      </c>
      <c r="D1244" s="35" t="s">
        <v>612</v>
      </c>
      <c r="E1244" s="36" t="s">
        <v>11810</v>
      </c>
      <c r="F1244" s="35" t="s">
        <v>15877</v>
      </c>
      <c r="G1244" s="117">
        <v>2</v>
      </c>
      <c r="H1244" s="117">
        <v>1135.5899999999999</v>
      </c>
      <c r="I1244" s="117">
        <f t="shared" si="54"/>
        <v>589.92999999999995</v>
      </c>
      <c r="J1244" s="118">
        <v>1179.8599999999999</v>
      </c>
      <c r="K1244" s="58">
        <v>131</v>
      </c>
      <c r="L1244" s="119" t="s">
        <v>11479</v>
      </c>
      <c r="M1244" s="38" t="s">
        <v>15050</v>
      </c>
    </row>
    <row r="1245" spans="1:13" ht="25.5" outlineLevel="1" x14ac:dyDescent="0.25">
      <c r="A1245" s="47" t="s">
        <v>614</v>
      </c>
      <c r="B1245" s="150">
        <f t="shared" si="53"/>
        <v>1214</v>
      </c>
      <c r="C1245" s="36" t="s">
        <v>613</v>
      </c>
      <c r="D1245" s="35" t="s">
        <v>614</v>
      </c>
      <c r="E1245" s="36" t="s">
        <v>11810</v>
      </c>
      <c r="F1245" s="35" t="s">
        <v>15877</v>
      </c>
      <c r="G1245" s="117">
        <v>2</v>
      </c>
      <c r="H1245" s="117">
        <v>763.56</v>
      </c>
      <c r="I1245" s="117">
        <f t="shared" si="54"/>
        <v>396.66500000000002</v>
      </c>
      <c r="J1245" s="118">
        <v>793.33</v>
      </c>
      <c r="K1245" s="58">
        <v>131</v>
      </c>
      <c r="L1245" s="119" t="s">
        <v>11479</v>
      </c>
      <c r="M1245" s="38" t="s">
        <v>15050</v>
      </c>
    </row>
    <row r="1246" spans="1:13" ht="25.5" outlineLevel="1" x14ac:dyDescent="0.25">
      <c r="A1246" s="47" t="s">
        <v>615</v>
      </c>
      <c r="B1246" s="150">
        <f t="shared" si="53"/>
        <v>1215</v>
      </c>
      <c r="C1246" s="40" t="s">
        <v>12705</v>
      </c>
      <c r="D1246" s="35" t="s">
        <v>615</v>
      </c>
      <c r="E1246" s="36" t="s">
        <v>11810</v>
      </c>
      <c r="F1246" s="35" t="s">
        <v>15877</v>
      </c>
      <c r="G1246" s="117">
        <v>48</v>
      </c>
      <c r="H1246" s="117">
        <v>6355.93</v>
      </c>
      <c r="I1246" s="117">
        <f t="shared" si="54"/>
        <v>137.57770833333333</v>
      </c>
      <c r="J1246" s="118">
        <v>6603.73</v>
      </c>
      <c r="K1246" s="58">
        <v>131</v>
      </c>
      <c r="L1246" s="119" t="s">
        <v>11479</v>
      </c>
      <c r="M1246" s="38" t="s">
        <v>15050</v>
      </c>
    </row>
    <row r="1247" spans="1:13" ht="25.5" outlineLevel="1" x14ac:dyDescent="0.25">
      <c r="A1247" s="47" t="s">
        <v>616</v>
      </c>
      <c r="B1247" s="150">
        <f t="shared" si="53"/>
        <v>1216</v>
      </c>
      <c r="C1247" s="40" t="s">
        <v>12706</v>
      </c>
      <c r="D1247" s="35" t="s">
        <v>616</v>
      </c>
      <c r="E1247" s="36" t="s">
        <v>11810</v>
      </c>
      <c r="F1247" s="35" t="s">
        <v>15877</v>
      </c>
      <c r="G1247" s="117">
        <v>6</v>
      </c>
      <c r="H1247" s="117">
        <v>1525.42</v>
      </c>
      <c r="I1247" s="117">
        <f t="shared" si="54"/>
        <v>264.14833333333337</v>
      </c>
      <c r="J1247" s="118">
        <v>1584.89</v>
      </c>
      <c r="K1247" s="58">
        <v>131</v>
      </c>
      <c r="L1247" s="119" t="s">
        <v>11479</v>
      </c>
      <c r="M1247" s="38" t="s">
        <v>15050</v>
      </c>
    </row>
    <row r="1248" spans="1:13" ht="25.5" outlineLevel="1" x14ac:dyDescent="0.25">
      <c r="A1248" s="47" t="s">
        <v>617</v>
      </c>
      <c r="B1248" s="150">
        <f t="shared" si="53"/>
        <v>1217</v>
      </c>
      <c r="C1248" s="40" t="s">
        <v>12707</v>
      </c>
      <c r="D1248" s="35" t="s">
        <v>617</v>
      </c>
      <c r="E1248" s="36" t="s">
        <v>11810</v>
      </c>
      <c r="F1248" s="35" t="s">
        <v>15877</v>
      </c>
      <c r="G1248" s="117">
        <v>18</v>
      </c>
      <c r="H1248" s="117">
        <v>1067.8</v>
      </c>
      <c r="I1248" s="117">
        <f t="shared" si="54"/>
        <v>61.635000000000005</v>
      </c>
      <c r="J1248" s="118">
        <v>1109.43</v>
      </c>
      <c r="K1248" s="58">
        <v>131</v>
      </c>
      <c r="L1248" s="119" t="s">
        <v>11479</v>
      </c>
      <c r="M1248" s="38" t="s">
        <v>15050</v>
      </c>
    </row>
    <row r="1249" spans="1:13" ht="25.5" outlineLevel="1" x14ac:dyDescent="0.25">
      <c r="A1249" s="47" t="s">
        <v>619</v>
      </c>
      <c r="B1249" s="150">
        <f t="shared" si="53"/>
        <v>1218</v>
      </c>
      <c r="C1249" s="36" t="s">
        <v>618</v>
      </c>
      <c r="D1249" s="35" t="s">
        <v>619</v>
      </c>
      <c r="E1249" s="36" t="s">
        <v>11810</v>
      </c>
      <c r="F1249" s="35" t="s">
        <v>15877</v>
      </c>
      <c r="G1249" s="117">
        <v>2</v>
      </c>
      <c r="H1249" s="117">
        <v>38.049999999999997</v>
      </c>
      <c r="I1249" s="117">
        <f t="shared" si="54"/>
        <v>19.765000000000001</v>
      </c>
      <c r="J1249" s="118">
        <v>39.53</v>
      </c>
      <c r="K1249" s="58">
        <v>131</v>
      </c>
      <c r="L1249" s="119" t="s">
        <v>11479</v>
      </c>
      <c r="M1249" s="38" t="s">
        <v>15050</v>
      </c>
    </row>
    <row r="1250" spans="1:13" ht="25.5" outlineLevel="1" x14ac:dyDescent="0.25">
      <c r="A1250" s="47" t="s">
        <v>620</v>
      </c>
      <c r="B1250" s="150">
        <f t="shared" si="53"/>
        <v>1219</v>
      </c>
      <c r="C1250" s="40" t="s">
        <v>12708</v>
      </c>
      <c r="D1250" s="35" t="s">
        <v>620</v>
      </c>
      <c r="E1250" s="36" t="s">
        <v>11810</v>
      </c>
      <c r="F1250" s="35" t="s">
        <v>15877</v>
      </c>
      <c r="G1250" s="117">
        <v>21</v>
      </c>
      <c r="H1250" s="117">
        <v>1186.68</v>
      </c>
      <c r="I1250" s="117">
        <f t="shared" si="54"/>
        <v>58.711904761904762</v>
      </c>
      <c r="J1250" s="118">
        <v>1232.95</v>
      </c>
      <c r="K1250" s="58">
        <v>131</v>
      </c>
      <c r="L1250" s="119" t="s">
        <v>11479</v>
      </c>
      <c r="M1250" s="38" t="s">
        <v>15050</v>
      </c>
    </row>
    <row r="1251" spans="1:13" ht="25.5" outlineLevel="1" x14ac:dyDescent="0.25">
      <c r="A1251" s="47" t="s">
        <v>621</v>
      </c>
      <c r="B1251" s="150">
        <f t="shared" si="53"/>
        <v>1220</v>
      </c>
      <c r="C1251" s="40" t="s">
        <v>12709</v>
      </c>
      <c r="D1251" s="35" t="s">
        <v>621</v>
      </c>
      <c r="E1251" s="36" t="s">
        <v>11810</v>
      </c>
      <c r="F1251" s="35" t="s">
        <v>15877</v>
      </c>
      <c r="G1251" s="117">
        <v>18</v>
      </c>
      <c r="H1251" s="117">
        <v>1830.51</v>
      </c>
      <c r="I1251" s="117">
        <f t="shared" si="54"/>
        <v>105.66000000000001</v>
      </c>
      <c r="J1251" s="118">
        <v>1901.88</v>
      </c>
      <c r="K1251" s="58">
        <v>131</v>
      </c>
      <c r="L1251" s="119" t="s">
        <v>11479</v>
      </c>
      <c r="M1251" s="38" t="s">
        <v>15050</v>
      </c>
    </row>
    <row r="1252" spans="1:13" outlineLevel="1" x14ac:dyDescent="0.25">
      <c r="A1252" s="47" t="s">
        <v>12006</v>
      </c>
      <c r="B1252" s="150">
        <f t="shared" si="53"/>
        <v>1221</v>
      </c>
      <c r="C1252" s="36" t="s">
        <v>622</v>
      </c>
      <c r="D1252" s="35" t="s">
        <v>12006</v>
      </c>
      <c r="E1252" s="36" t="s">
        <v>11810</v>
      </c>
      <c r="F1252" s="35" t="s">
        <v>15877</v>
      </c>
      <c r="G1252" s="117">
        <v>1</v>
      </c>
      <c r="H1252" s="117">
        <v>25</v>
      </c>
      <c r="I1252" s="117">
        <f t="shared" si="54"/>
        <v>25.97</v>
      </c>
      <c r="J1252" s="118">
        <v>25.97</v>
      </c>
      <c r="K1252" s="58">
        <v>131</v>
      </c>
      <c r="L1252" s="119" t="s">
        <v>11479</v>
      </c>
      <c r="M1252" s="38" t="s">
        <v>15050</v>
      </c>
    </row>
    <row r="1253" spans="1:13" ht="25.5" outlineLevel="1" x14ac:dyDescent="0.25">
      <c r="A1253" s="47" t="s">
        <v>12007</v>
      </c>
      <c r="B1253" s="150">
        <f t="shared" si="53"/>
        <v>1222</v>
      </c>
      <c r="C1253" s="36" t="s">
        <v>623</v>
      </c>
      <c r="D1253" s="35" t="s">
        <v>12007</v>
      </c>
      <c r="E1253" s="36" t="s">
        <v>11810</v>
      </c>
      <c r="F1253" s="35" t="s">
        <v>15877</v>
      </c>
      <c r="G1253" s="117">
        <v>1</v>
      </c>
      <c r="H1253" s="117">
        <v>26.27</v>
      </c>
      <c r="I1253" s="117">
        <f t="shared" si="54"/>
        <v>27.29</v>
      </c>
      <c r="J1253" s="118">
        <v>27.29</v>
      </c>
      <c r="K1253" s="58">
        <v>131</v>
      </c>
      <c r="L1253" s="119" t="s">
        <v>11479</v>
      </c>
      <c r="M1253" s="38" t="s">
        <v>15050</v>
      </c>
    </row>
    <row r="1254" spans="1:13" ht="25.5" outlineLevel="1" x14ac:dyDescent="0.25">
      <c r="A1254" s="47" t="s">
        <v>9723</v>
      </c>
      <c r="B1254" s="150">
        <f t="shared" si="53"/>
        <v>1223</v>
      </c>
      <c r="C1254" s="40" t="s">
        <v>12710</v>
      </c>
      <c r="D1254" s="35" t="s">
        <v>9723</v>
      </c>
      <c r="E1254" s="36" t="s">
        <v>11491</v>
      </c>
      <c r="F1254" s="35" t="s">
        <v>15877</v>
      </c>
      <c r="G1254" s="117">
        <v>150</v>
      </c>
      <c r="H1254" s="117">
        <v>4183.3</v>
      </c>
      <c r="I1254" s="117">
        <f t="shared" si="54"/>
        <v>28.975999999999999</v>
      </c>
      <c r="J1254" s="118">
        <v>4346.3999999999996</v>
      </c>
      <c r="K1254" s="58">
        <v>131</v>
      </c>
      <c r="L1254" s="119" t="s">
        <v>11479</v>
      </c>
      <c r="M1254" s="38" t="s">
        <v>15050</v>
      </c>
    </row>
    <row r="1255" spans="1:13" ht="25.5" outlineLevel="1" x14ac:dyDescent="0.25">
      <c r="A1255" s="47" t="s">
        <v>12008</v>
      </c>
      <c r="B1255" s="150">
        <f t="shared" si="53"/>
        <v>1224</v>
      </c>
      <c r="C1255" s="36" t="s">
        <v>624</v>
      </c>
      <c r="D1255" s="35" t="s">
        <v>12008</v>
      </c>
      <c r="E1255" s="36" t="s">
        <v>11810</v>
      </c>
      <c r="F1255" s="35" t="s">
        <v>15877</v>
      </c>
      <c r="G1255" s="117">
        <v>3</v>
      </c>
      <c r="H1255" s="117">
        <v>20.07</v>
      </c>
      <c r="I1255" s="117">
        <f t="shared" si="54"/>
        <v>6.95</v>
      </c>
      <c r="J1255" s="118">
        <v>20.85</v>
      </c>
      <c r="K1255" s="58">
        <v>131</v>
      </c>
      <c r="L1255" s="119" t="s">
        <v>11479</v>
      </c>
      <c r="M1255" s="38" t="s">
        <v>15050</v>
      </c>
    </row>
    <row r="1256" spans="1:13" ht="25.5" outlineLevel="1" x14ac:dyDescent="0.25">
      <c r="A1256" s="47" t="s">
        <v>625</v>
      </c>
      <c r="B1256" s="150">
        <f t="shared" si="53"/>
        <v>1225</v>
      </c>
      <c r="C1256" s="40" t="s">
        <v>12711</v>
      </c>
      <c r="D1256" s="35" t="s">
        <v>625</v>
      </c>
      <c r="E1256" s="36" t="s">
        <v>11810</v>
      </c>
      <c r="F1256" s="35" t="s">
        <v>15877</v>
      </c>
      <c r="G1256" s="117">
        <v>14</v>
      </c>
      <c r="H1256" s="117">
        <v>266.70999999999998</v>
      </c>
      <c r="I1256" s="117">
        <f t="shared" si="54"/>
        <v>19.793571428571429</v>
      </c>
      <c r="J1256" s="118">
        <v>277.11</v>
      </c>
      <c r="K1256" s="58">
        <v>131</v>
      </c>
      <c r="L1256" s="119" t="s">
        <v>11479</v>
      </c>
      <c r="M1256" s="38" t="s">
        <v>15050</v>
      </c>
    </row>
    <row r="1257" spans="1:13" ht="25.5" outlineLevel="1" x14ac:dyDescent="0.25">
      <c r="A1257" s="47" t="s">
        <v>12009</v>
      </c>
      <c r="B1257" s="150">
        <f t="shared" si="53"/>
        <v>1226</v>
      </c>
      <c r="C1257" s="40" t="s">
        <v>12712</v>
      </c>
      <c r="D1257" s="35" t="s">
        <v>12009</v>
      </c>
      <c r="E1257" s="36" t="s">
        <v>11810</v>
      </c>
      <c r="F1257" s="35" t="s">
        <v>15877</v>
      </c>
      <c r="G1257" s="117">
        <v>1</v>
      </c>
      <c r="H1257" s="117">
        <v>20.8</v>
      </c>
      <c r="I1257" s="117">
        <f t="shared" si="54"/>
        <v>21.61</v>
      </c>
      <c r="J1257" s="118">
        <v>21.61</v>
      </c>
      <c r="K1257" s="58">
        <v>131</v>
      </c>
      <c r="L1257" s="119" t="s">
        <v>11479</v>
      </c>
      <c r="M1257" s="38" t="s">
        <v>15050</v>
      </c>
    </row>
    <row r="1258" spans="1:13" outlineLevel="1" x14ac:dyDescent="0.25">
      <c r="A1258" s="47" t="s">
        <v>12010</v>
      </c>
      <c r="B1258" s="150">
        <f t="shared" si="53"/>
        <v>1227</v>
      </c>
      <c r="C1258" s="36" t="s">
        <v>626</v>
      </c>
      <c r="D1258" s="35" t="s">
        <v>12010</v>
      </c>
      <c r="E1258" s="36" t="s">
        <v>11810</v>
      </c>
      <c r="F1258" s="35" t="s">
        <v>15877</v>
      </c>
      <c r="G1258" s="117">
        <v>1</v>
      </c>
      <c r="H1258" s="117">
        <v>7.65</v>
      </c>
      <c r="I1258" s="117">
        <f t="shared" si="54"/>
        <v>7.95</v>
      </c>
      <c r="J1258" s="118">
        <v>7.95</v>
      </c>
      <c r="K1258" s="58">
        <v>131</v>
      </c>
      <c r="L1258" s="119" t="s">
        <v>11479</v>
      </c>
      <c r="M1258" s="38" t="s">
        <v>15050</v>
      </c>
    </row>
    <row r="1259" spans="1:13" ht="25.5" outlineLevel="1" x14ac:dyDescent="0.25">
      <c r="A1259" s="47" t="s">
        <v>629</v>
      </c>
      <c r="B1259" s="150">
        <f t="shared" si="53"/>
        <v>1228</v>
      </c>
      <c r="C1259" s="36" t="s">
        <v>627</v>
      </c>
      <c r="D1259" s="35" t="s">
        <v>629</v>
      </c>
      <c r="E1259" s="36" t="s">
        <v>11810</v>
      </c>
      <c r="F1259" s="35" t="s">
        <v>15877</v>
      </c>
      <c r="G1259" s="117">
        <v>4</v>
      </c>
      <c r="H1259" s="117">
        <v>30.59</v>
      </c>
      <c r="I1259" s="117">
        <f t="shared" si="54"/>
        <v>7.9450000000000003</v>
      </c>
      <c r="J1259" s="118">
        <v>31.78</v>
      </c>
      <c r="K1259" s="58">
        <v>131</v>
      </c>
      <c r="L1259" s="119" t="s">
        <v>11479</v>
      </c>
      <c r="M1259" s="38" t="s">
        <v>15050</v>
      </c>
    </row>
    <row r="1260" spans="1:13" outlineLevel="1" x14ac:dyDescent="0.25">
      <c r="A1260" s="47" t="s">
        <v>12011</v>
      </c>
      <c r="B1260" s="150">
        <f t="shared" si="53"/>
        <v>1229</v>
      </c>
      <c r="C1260" s="36" t="s">
        <v>628</v>
      </c>
      <c r="D1260" s="35" t="s">
        <v>12011</v>
      </c>
      <c r="E1260" s="36" t="s">
        <v>11810</v>
      </c>
      <c r="F1260" s="35" t="s">
        <v>15877</v>
      </c>
      <c r="G1260" s="117">
        <v>2</v>
      </c>
      <c r="H1260" s="117">
        <v>17.2</v>
      </c>
      <c r="I1260" s="117">
        <f t="shared" si="54"/>
        <v>8.9350000000000005</v>
      </c>
      <c r="J1260" s="118">
        <v>17.87</v>
      </c>
      <c r="K1260" s="58">
        <v>131</v>
      </c>
      <c r="L1260" s="119" t="s">
        <v>11479</v>
      </c>
      <c r="M1260" s="38" t="s">
        <v>15050</v>
      </c>
    </row>
    <row r="1261" spans="1:13" ht="38.25" outlineLevel="1" x14ac:dyDescent="0.25">
      <c r="A1261" s="47" t="s">
        <v>630</v>
      </c>
      <c r="B1261" s="150">
        <f t="shared" si="53"/>
        <v>1230</v>
      </c>
      <c r="C1261" s="40" t="s">
        <v>12713</v>
      </c>
      <c r="D1261" s="35" t="s">
        <v>630</v>
      </c>
      <c r="E1261" s="36" t="s">
        <v>11810</v>
      </c>
      <c r="F1261" s="35" t="s">
        <v>15877</v>
      </c>
      <c r="G1261" s="117">
        <v>14</v>
      </c>
      <c r="H1261" s="117">
        <v>722.54</v>
      </c>
      <c r="I1261" s="117">
        <f t="shared" si="54"/>
        <v>53.622142857142862</v>
      </c>
      <c r="J1261" s="118">
        <v>750.71</v>
      </c>
      <c r="K1261" s="58">
        <v>131</v>
      </c>
      <c r="L1261" s="119" t="s">
        <v>11479</v>
      </c>
      <c r="M1261" s="38" t="s">
        <v>15050</v>
      </c>
    </row>
    <row r="1262" spans="1:13" outlineLevel="1" x14ac:dyDescent="0.25">
      <c r="A1262" s="47" t="s">
        <v>12012</v>
      </c>
      <c r="B1262" s="150">
        <f t="shared" si="53"/>
        <v>1231</v>
      </c>
      <c r="C1262" s="36" t="s">
        <v>631</v>
      </c>
      <c r="D1262" s="35" t="s">
        <v>12012</v>
      </c>
      <c r="E1262" s="36" t="s">
        <v>11810</v>
      </c>
      <c r="F1262" s="35" t="s">
        <v>15877</v>
      </c>
      <c r="G1262" s="117">
        <v>3</v>
      </c>
      <c r="H1262" s="117">
        <v>20.07</v>
      </c>
      <c r="I1262" s="117">
        <f t="shared" si="54"/>
        <v>6.95</v>
      </c>
      <c r="J1262" s="118">
        <v>20.85</v>
      </c>
      <c r="K1262" s="58">
        <v>131</v>
      </c>
      <c r="L1262" s="119" t="s">
        <v>11479</v>
      </c>
      <c r="M1262" s="38" t="s">
        <v>15050</v>
      </c>
    </row>
    <row r="1263" spans="1:13" ht="25.5" outlineLevel="1" x14ac:dyDescent="0.25">
      <c r="A1263" s="47" t="s">
        <v>8236</v>
      </c>
      <c r="B1263" s="150">
        <f t="shared" si="53"/>
        <v>1232</v>
      </c>
      <c r="C1263" s="36" t="s">
        <v>8235</v>
      </c>
      <c r="D1263" s="35" t="s">
        <v>8236</v>
      </c>
      <c r="E1263" s="36" t="s">
        <v>11490</v>
      </c>
      <c r="F1263" s="35" t="s">
        <v>15877</v>
      </c>
      <c r="G1263" s="117">
        <v>1</v>
      </c>
      <c r="H1263" s="117">
        <v>193</v>
      </c>
      <c r="I1263" s="117">
        <f t="shared" si="54"/>
        <v>200.52</v>
      </c>
      <c r="J1263" s="118">
        <v>200.52</v>
      </c>
      <c r="K1263" s="58">
        <v>132</v>
      </c>
      <c r="L1263" s="119" t="s">
        <v>11479</v>
      </c>
      <c r="M1263" s="38" t="s">
        <v>15050</v>
      </c>
    </row>
    <row r="1264" spans="1:13" ht="38.25" outlineLevel="1" x14ac:dyDescent="0.25">
      <c r="A1264" s="47" t="s">
        <v>632</v>
      </c>
      <c r="B1264" s="150">
        <f t="shared" si="53"/>
        <v>1233</v>
      </c>
      <c r="C1264" s="40" t="s">
        <v>12714</v>
      </c>
      <c r="D1264" s="35" t="s">
        <v>632</v>
      </c>
      <c r="E1264" s="36" t="s">
        <v>11810</v>
      </c>
      <c r="F1264" s="35" t="s">
        <v>15877</v>
      </c>
      <c r="G1264" s="117">
        <v>2</v>
      </c>
      <c r="H1264" s="117">
        <v>12929.66</v>
      </c>
      <c r="I1264" s="117">
        <f t="shared" si="54"/>
        <v>6716.875</v>
      </c>
      <c r="J1264" s="118">
        <v>13433.75</v>
      </c>
      <c r="K1264" s="58">
        <v>132</v>
      </c>
      <c r="L1264" s="119" t="s">
        <v>11479</v>
      </c>
      <c r="M1264" s="38" t="s">
        <v>15050</v>
      </c>
    </row>
    <row r="1265" spans="1:13" ht="25.5" outlineLevel="1" x14ac:dyDescent="0.25">
      <c r="A1265" s="47" t="s">
        <v>633</v>
      </c>
      <c r="B1265" s="150">
        <f t="shared" si="53"/>
        <v>1234</v>
      </c>
      <c r="C1265" s="40" t="s">
        <v>12715</v>
      </c>
      <c r="D1265" s="35" t="s">
        <v>633</v>
      </c>
      <c r="E1265" s="36" t="s">
        <v>11810</v>
      </c>
      <c r="F1265" s="35" t="s">
        <v>15877</v>
      </c>
      <c r="G1265" s="117">
        <v>4</v>
      </c>
      <c r="H1265" s="117">
        <v>77216.27</v>
      </c>
      <c r="I1265" s="117">
        <f t="shared" si="54"/>
        <v>20056.685000000001</v>
      </c>
      <c r="J1265" s="118">
        <v>80226.740000000005</v>
      </c>
      <c r="K1265" s="58">
        <v>132</v>
      </c>
      <c r="L1265" s="119" t="s">
        <v>11479</v>
      </c>
      <c r="M1265" s="38" t="s">
        <v>15050</v>
      </c>
    </row>
    <row r="1266" spans="1:13" ht="25.5" outlineLevel="1" x14ac:dyDescent="0.25">
      <c r="A1266" s="47" t="s">
        <v>634</v>
      </c>
      <c r="B1266" s="150">
        <f t="shared" si="53"/>
        <v>1235</v>
      </c>
      <c r="C1266" s="40" t="s">
        <v>12716</v>
      </c>
      <c r="D1266" s="35" t="s">
        <v>634</v>
      </c>
      <c r="E1266" s="36" t="s">
        <v>11810</v>
      </c>
      <c r="F1266" s="35" t="s">
        <v>15877</v>
      </c>
      <c r="G1266" s="117">
        <v>1</v>
      </c>
      <c r="H1266" s="117">
        <v>41.85</v>
      </c>
      <c r="I1266" s="117">
        <f t="shared" si="54"/>
        <v>43.48</v>
      </c>
      <c r="J1266" s="118">
        <v>43.48</v>
      </c>
      <c r="K1266" s="58">
        <v>132</v>
      </c>
      <c r="L1266" s="119" t="s">
        <v>11479</v>
      </c>
      <c r="M1266" s="38" t="s">
        <v>15050</v>
      </c>
    </row>
    <row r="1267" spans="1:13" outlineLevel="1" x14ac:dyDescent="0.25">
      <c r="A1267" s="47" t="s">
        <v>12013</v>
      </c>
      <c r="B1267" s="150">
        <f t="shared" si="53"/>
        <v>1236</v>
      </c>
      <c r="C1267" s="36" t="s">
        <v>635</v>
      </c>
      <c r="D1267" s="35" t="s">
        <v>12013</v>
      </c>
      <c r="E1267" s="36" t="s">
        <v>11810</v>
      </c>
      <c r="F1267" s="35" t="s">
        <v>15878</v>
      </c>
      <c r="G1267" s="117">
        <v>1</v>
      </c>
      <c r="H1267" s="117">
        <v>30</v>
      </c>
      <c r="I1267" s="117">
        <f t="shared" si="54"/>
        <v>31.17</v>
      </c>
      <c r="J1267" s="118">
        <v>31.17</v>
      </c>
      <c r="K1267" s="58">
        <v>132</v>
      </c>
      <c r="L1267" s="119" t="s">
        <v>11479</v>
      </c>
      <c r="M1267" s="38" t="s">
        <v>15050</v>
      </c>
    </row>
    <row r="1268" spans="1:13" outlineLevel="1" x14ac:dyDescent="0.25">
      <c r="A1268" s="47" t="s">
        <v>637</v>
      </c>
      <c r="B1268" s="150">
        <f t="shared" si="53"/>
        <v>1237</v>
      </c>
      <c r="C1268" s="36" t="s">
        <v>636</v>
      </c>
      <c r="D1268" s="35" t="s">
        <v>637</v>
      </c>
      <c r="E1268" s="36" t="s">
        <v>11810</v>
      </c>
      <c r="F1268" s="35" t="s">
        <v>15877</v>
      </c>
      <c r="G1268" s="117">
        <v>8</v>
      </c>
      <c r="H1268" s="117">
        <v>1159.3</v>
      </c>
      <c r="I1268" s="117">
        <f t="shared" si="54"/>
        <v>150.5625</v>
      </c>
      <c r="J1268" s="118">
        <v>1204.5</v>
      </c>
      <c r="K1268" s="58">
        <v>132</v>
      </c>
      <c r="L1268" s="119" t="s">
        <v>11479</v>
      </c>
      <c r="M1268" s="38" t="s">
        <v>15050</v>
      </c>
    </row>
    <row r="1269" spans="1:13" ht="25.5" outlineLevel="1" x14ac:dyDescent="0.25">
      <c r="A1269" s="47" t="s">
        <v>638</v>
      </c>
      <c r="B1269" s="150">
        <f t="shared" si="53"/>
        <v>1238</v>
      </c>
      <c r="C1269" s="40" t="s">
        <v>12717</v>
      </c>
      <c r="D1269" s="35" t="s">
        <v>638</v>
      </c>
      <c r="E1269" s="36" t="s">
        <v>11810</v>
      </c>
      <c r="F1269" s="35" t="s">
        <v>15877</v>
      </c>
      <c r="G1269" s="117">
        <v>1</v>
      </c>
      <c r="H1269" s="117">
        <v>12</v>
      </c>
      <c r="I1269" s="117">
        <f t="shared" si="54"/>
        <v>12.47</v>
      </c>
      <c r="J1269" s="118">
        <v>12.47</v>
      </c>
      <c r="K1269" s="58">
        <v>132</v>
      </c>
      <c r="L1269" s="119" t="s">
        <v>11479</v>
      </c>
      <c r="M1269" s="38" t="s">
        <v>15050</v>
      </c>
    </row>
    <row r="1270" spans="1:13" ht="25.5" outlineLevel="1" x14ac:dyDescent="0.25">
      <c r="A1270" s="47" t="s">
        <v>12014</v>
      </c>
      <c r="B1270" s="150">
        <f t="shared" si="53"/>
        <v>1239</v>
      </c>
      <c r="C1270" s="40" t="s">
        <v>12718</v>
      </c>
      <c r="D1270" s="35" t="s">
        <v>12014</v>
      </c>
      <c r="E1270" s="36" t="s">
        <v>11810</v>
      </c>
      <c r="F1270" s="35" t="s">
        <v>15877</v>
      </c>
      <c r="G1270" s="117">
        <v>3</v>
      </c>
      <c r="H1270" s="117">
        <v>600</v>
      </c>
      <c r="I1270" s="117">
        <f t="shared" si="54"/>
        <v>207.79666666666665</v>
      </c>
      <c r="J1270" s="118">
        <v>623.39</v>
      </c>
      <c r="K1270" s="58">
        <v>132</v>
      </c>
      <c r="L1270" s="119" t="s">
        <v>11479</v>
      </c>
      <c r="M1270" s="38" t="s">
        <v>15050</v>
      </c>
    </row>
    <row r="1271" spans="1:13" ht="25.5" outlineLevel="1" x14ac:dyDescent="0.25">
      <c r="A1271" s="47" t="s">
        <v>639</v>
      </c>
      <c r="B1271" s="150">
        <f t="shared" si="53"/>
        <v>1240</v>
      </c>
      <c r="C1271" s="40" t="s">
        <v>12719</v>
      </c>
      <c r="D1271" s="35" t="s">
        <v>639</v>
      </c>
      <c r="E1271" s="36" t="s">
        <v>11810</v>
      </c>
      <c r="F1271" s="35" t="s">
        <v>15877</v>
      </c>
      <c r="G1271" s="117">
        <v>2</v>
      </c>
      <c r="H1271" s="117">
        <v>593.22</v>
      </c>
      <c r="I1271" s="117">
        <f t="shared" si="54"/>
        <v>308.17500000000001</v>
      </c>
      <c r="J1271" s="118">
        <v>616.35</v>
      </c>
      <c r="K1271" s="58">
        <v>132</v>
      </c>
      <c r="L1271" s="119" t="s">
        <v>11479</v>
      </c>
      <c r="M1271" s="38" t="s">
        <v>15050</v>
      </c>
    </row>
    <row r="1272" spans="1:13" ht="25.5" outlineLevel="1" x14ac:dyDescent="0.25">
      <c r="A1272" s="47" t="s">
        <v>12015</v>
      </c>
      <c r="B1272" s="150">
        <f t="shared" si="53"/>
        <v>1241</v>
      </c>
      <c r="C1272" s="40" t="s">
        <v>12720</v>
      </c>
      <c r="D1272" s="35" t="s">
        <v>12015</v>
      </c>
      <c r="E1272" s="36" t="s">
        <v>11810</v>
      </c>
      <c r="F1272" s="35" t="s">
        <v>15877</v>
      </c>
      <c r="G1272" s="117">
        <v>1</v>
      </c>
      <c r="H1272" s="117">
        <v>434493.93</v>
      </c>
      <c r="I1272" s="117">
        <f t="shared" si="54"/>
        <v>451433.74</v>
      </c>
      <c r="J1272" s="118">
        <v>451433.74</v>
      </c>
      <c r="K1272" s="58" t="s">
        <v>11784</v>
      </c>
      <c r="L1272" s="119" t="s">
        <v>11479</v>
      </c>
      <c r="M1272" s="38" t="s">
        <v>15050</v>
      </c>
    </row>
    <row r="1273" spans="1:13" outlineLevel="1" x14ac:dyDescent="0.25">
      <c r="A1273" s="47" t="s">
        <v>9736</v>
      </c>
      <c r="B1273" s="150">
        <f t="shared" si="53"/>
        <v>1242</v>
      </c>
      <c r="C1273" s="36" t="s">
        <v>9735</v>
      </c>
      <c r="D1273" s="35" t="s">
        <v>9736</v>
      </c>
      <c r="E1273" s="36" t="s">
        <v>11491</v>
      </c>
      <c r="F1273" s="35" t="s">
        <v>15877</v>
      </c>
      <c r="G1273" s="117">
        <v>1</v>
      </c>
      <c r="H1273" s="117">
        <v>2334.75</v>
      </c>
      <c r="I1273" s="117">
        <f t="shared" si="54"/>
        <v>2425.7800000000002</v>
      </c>
      <c r="J1273" s="118">
        <v>2425.7800000000002</v>
      </c>
      <c r="K1273" s="58">
        <v>133</v>
      </c>
      <c r="L1273" s="119" t="s">
        <v>11479</v>
      </c>
      <c r="M1273" s="38" t="s">
        <v>15050</v>
      </c>
    </row>
    <row r="1274" spans="1:13" outlineLevel="1" x14ac:dyDescent="0.25">
      <c r="A1274" s="47" t="s">
        <v>12016</v>
      </c>
      <c r="B1274" s="150">
        <f t="shared" si="53"/>
        <v>1243</v>
      </c>
      <c r="C1274" s="36" t="s">
        <v>640</v>
      </c>
      <c r="D1274" s="35" t="s">
        <v>12016</v>
      </c>
      <c r="E1274" s="36" t="s">
        <v>11810</v>
      </c>
      <c r="F1274" s="35" t="s">
        <v>15877</v>
      </c>
      <c r="G1274" s="117">
        <v>2</v>
      </c>
      <c r="H1274" s="117">
        <v>30</v>
      </c>
      <c r="I1274" s="117">
        <f t="shared" si="54"/>
        <v>15.585000000000001</v>
      </c>
      <c r="J1274" s="118">
        <v>31.17</v>
      </c>
      <c r="K1274" s="58">
        <v>133</v>
      </c>
      <c r="L1274" s="119" t="s">
        <v>11479</v>
      </c>
      <c r="M1274" s="38" t="s">
        <v>15050</v>
      </c>
    </row>
    <row r="1275" spans="1:13" outlineLevel="1" x14ac:dyDescent="0.25">
      <c r="A1275" s="47" t="s">
        <v>9742</v>
      </c>
      <c r="B1275" s="150">
        <f t="shared" si="53"/>
        <v>1244</v>
      </c>
      <c r="C1275" s="40" t="s">
        <v>12721</v>
      </c>
      <c r="D1275" s="35" t="s">
        <v>9742</v>
      </c>
      <c r="E1275" s="36" t="s">
        <v>11491</v>
      </c>
      <c r="F1275" s="35" t="s">
        <v>15877</v>
      </c>
      <c r="G1275" s="117">
        <v>2</v>
      </c>
      <c r="H1275" s="117">
        <v>14983.05</v>
      </c>
      <c r="I1275" s="117">
        <f t="shared" si="54"/>
        <v>7783.6</v>
      </c>
      <c r="J1275" s="118">
        <v>15567.2</v>
      </c>
      <c r="K1275" s="58">
        <v>133</v>
      </c>
      <c r="L1275" s="119" t="s">
        <v>11479</v>
      </c>
      <c r="M1275" s="38" t="s">
        <v>15050</v>
      </c>
    </row>
    <row r="1276" spans="1:13" ht="25.5" outlineLevel="1" x14ac:dyDescent="0.25">
      <c r="A1276" s="47" t="s">
        <v>12017</v>
      </c>
      <c r="B1276" s="150">
        <f t="shared" si="53"/>
        <v>1245</v>
      </c>
      <c r="C1276" s="36" t="s">
        <v>641</v>
      </c>
      <c r="D1276" s="35" t="s">
        <v>12017</v>
      </c>
      <c r="E1276" s="36" t="s">
        <v>11810</v>
      </c>
      <c r="F1276" s="35" t="s">
        <v>15877</v>
      </c>
      <c r="G1276" s="117">
        <v>10</v>
      </c>
      <c r="H1276" s="117">
        <v>30</v>
      </c>
      <c r="I1276" s="117">
        <f t="shared" si="54"/>
        <v>3.117</v>
      </c>
      <c r="J1276" s="118">
        <v>31.17</v>
      </c>
      <c r="K1276" s="58">
        <v>133</v>
      </c>
      <c r="L1276" s="119" t="s">
        <v>11479</v>
      </c>
      <c r="M1276" s="38" t="s">
        <v>15050</v>
      </c>
    </row>
    <row r="1277" spans="1:13" ht="25.5" outlineLevel="1" x14ac:dyDescent="0.25">
      <c r="A1277" s="47" t="s">
        <v>12018</v>
      </c>
      <c r="B1277" s="150">
        <f t="shared" si="53"/>
        <v>1246</v>
      </c>
      <c r="C1277" s="36" t="s">
        <v>642</v>
      </c>
      <c r="D1277" s="35" t="s">
        <v>12018</v>
      </c>
      <c r="E1277" s="36" t="s">
        <v>11810</v>
      </c>
      <c r="F1277" s="35" t="s">
        <v>15877</v>
      </c>
      <c r="G1277" s="117">
        <v>48</v>
      </c>
      <c r="H1277" s="117">
        <v>144</v>
      </c>
      <c r="I1277" s="117">
        <f t="shared" si="54"/>
        <v>3.1168750000000003</v>
      </c>
      <c r="J1277" s="118">
        <v>149.61000000000001</v>
      </c>
      <c r="K1277" s="58">
        <v>133</v>
      </c>
      <c r="L1277" s="119" t="s">
        <v>11479</v>
      </c>
      <c r="M1277" s="38" t="s">
        <v>15050</v>
      </c>
    </row>
    <row r="1278" spans="1:13" ht="25.5" outlineLevel="1" x14ac:dyDescent="0.25">
      <c r="A1278" s="47" t="s">
        <v>643</v>
      </c>
      <c r="B1278" s="150">
        <f t="shared" si="53"/>
        <v>1247</v>
      </c>
      <c r="C1278" s="40" t="s">
        <v>12722</v>
      </c>
      <c r="D1278" s="35" t="s">
        <v>643</v>
      </c>
      <c r="E1278" s="36" t="s">
        <v>11810</v>
      </c>
      <c r="F1278" s="35" t="s">
        <v>15877</v>
      </c>
      <c r="G1278" s="117">
        <v>1</v>
      </c>
      <c r="H1278" s="117">
        <v>543.05999999999995</v>
      </c>
      <c r="I1278" s="117">
        <f t="shared" si="54"/>
        <v>564.23</v>
      </c>
      <c r="J1278" s="118">
        <v>564.23</v>
      </c>
      <c r="K1278" s="58">
        <v>133</v>
      </c>
      <c r="L1278" s="119" t="s">
        <v>11479</v>
      </c>
      <c r="M1278" s="38" t="s">
        <v>15050</v>
      </c>
    </row>
    <row r="1279" spans="1:13" outlineLevel="1" x14ac:dyDescent="0.25">
      <c r="A1279" s="47" t="s">
        <v>12019</v>
      </c>
      <c r="B1279" s="150">
        <f t="shared" si="53"/>
        <v>1248</v>
      </c>
      <c r="C1279" s="40" t="s">
        <v>12723</v>
      </c>
      <c r="D1279" s="35" t="s">
        <v>12019</v>
      </c>
      <c r="E1279" s="36" t="s">
        <v>11810</v>
      </c>
      <c r="F1279" s="35" t="s">
        <v>15877</v>
      </c>
      <c r="G1279" s="117">
        <v>1</v>
      </c>
      <c r="H1279" s="117">
        <v>300</v>
      </c>
      <c r="I1279" s="117">
        <f t="shared" si="54"/>
        <v>311.7</v>
      </c>
      <c r="J1279" s="118">
        <v>311.7</v>
      </c>
      <c r="K1279" s="58">
        <v>133</v>
      </c>
      <c r="L1279" s="119" t="s">
        <v>11479</v>
      </c>
      <c r="M1279" s="38" t="s">
        <v>15050</v>
      </c>
    </row>
    <row r="1280" spans="1:13" outlineLevel="1" x14ac:dyDescent="0.25">
      <c r="A1280" s="47" t="s">
        <v>645</v>
      </c>
      <c r="B1280" s="150">
        <f t="shared" si="53"/>
        <v>1249</v>
      </c>
      <c r="C1280" s="40" t="s">
        <v>12724</v>
      </c>
      <c r="D1280" s="35" t="s">
        <v>645</v>
      </c>
      <c r="E1280" s="36" t="s">
        <v>11810</v>
      </c>
      <c r="F1280" s="35" t="s">
        <v>15877</v>
      </c>
      <c r="G1280" s="117">
        <v>2</v>
      </c>
      <c r="H1280" s="117">
        <v>40069.050000000003</v>
      </c>
      <c r="I1280" s="117">
        <f t="shared" si="54"/>
        <v>20815.62</v>
      </c>
      <c r="J1280" s="118">
        <v>41631.24</v>
      </c>
      <c r="K1280" s="58">
        <v>133</v>
      </c>
      <c r="L1280" s="119" t="s">
        <v>11479</v>
      </c>
      <c r="M1280" s="38" t="s">
        <v>15050</v>
      </c>
    </row>
    <row r="1281" spans="1:13" outlineLevel="1" x14ac:dyDescent="0.25">
      <c r="A1281" s="47" t="s">
        <v>12020</v>
      </c>
      <c r="B1281" s="150">
        <f t="shared" si="53"/>
        <v>1250</v>
      </c>
      <c r="C1281" s="40" t="s">
        <v>12725</v>
      </c>
      <c r="D1281" s="35" t="s">
        <v>12020</v>
      </c>
      <c r="E1281" s="36" t="s">
        <v>11810</v>
      </c>
      <c r="F1281" s="35" t="s">
        <v>15877</v>
      </c>
      <c r="G1281" s="117">
        <v>1</v>
      </c>
      <c r="H1281" s="117">
        <v>110</v>
      </c>
      <c r="I1281" s="117">
        <f t="shared" si="54"/>
        <v>114.29</v>
      </c>
      <c r="J1281" s="118">
        <v>114.29</v>
      </c>
      <c r="K1281" s="58">
        <v>133</v>
      </c>
      <c r="L1281" s="119" t="s">
        <v>11479</v>
      </c>
      <c r="M1281" s="38" t="s">
        <v>15050</v>
      </c>
    </row>
    <row r="1282" spans="1:13" outlineLevel="1" x14ac:dyDescent="0.25">
      <c r="A1282" s="47" t="s">
        <v>12021</v>
      </c>
      <c r="B1282" s="150">
        <f t="shared" si="53"/>
        <v>1251</v>
      </c>
      <c r="C1282" s="36" t="s">
        <v>7163</v>
      </c>
      <c r="D1282" s="35" t="s">
        <v>12021</v>
      </c>
      <c r="E1282" s="36" t="s">
        <v>11810</v>
      </c>
      <c r="F1282" s="35" t="s">
        <v>15877</v>
      </c>
      <c r="G1282" s="117">
        <v>5</v>
      </c>
      <c r="H1282" s="117">
        <v>500</v>
      </c>
      <c r="I1282" s="117">
        <f t="shared" si="54"/>
        <v>103.898</v>
      </c>
      <c r="J1282" s="118">
        <v>519.49</v>
      </c>
      <c r="K1282" s="58">
        <v>133</v>
      </c>
      <c r="L1282" s="119" t="s">
        <v>11479</v>
      </c>
      <c r="M1282" s="38" t="s">
        <v>15050</v>
      </c>
    </row>
    <row r="1283" spans="1:13" outlineLevel="1" x14ac:dyDescent="0.25">
      <c r="A1283" s="47" t="s">
        <v>646</v>
      </c>
      <c r="B1283" s="150">
        <f t="shared" si="53"/>
        <v>1252</v>
      </c>
      <c r="C1283" s="40" t="s">
        <v>12726</v>
      </c>
      <c r="D1283" s="35" t="s">
        <v>646</v>
      </c>
      <c r="E1283" s="36" t="s">
        <v>11810</v>
      </c>
      <c r="F1283" s="35" t="s">
        <v>15877</v>
      </c>
      <c r="G1283" s="117">
        <v>1</v>
      </c>
      <c r="H1283" s="117">
        <v>580</v>
      </c>
      <c r="I1283" s="117">
        <f t="shared" si="54"/>
        <v>602.61</v>
      </c>
      <c r="J1283" s="118">
        <v>602.61</v>
      </c>
      <c r="K1283" s="58">
        <v>133</v>
      </c>
      <c r="L1283" s="119" t="s">
        <v>11479</v>
      </c>
      <c r="M1283" s="38" t="s">
        <v>15050</v>
      </c>
    </row>
    <row r="1284" spans="1:13" outlineLevel="1" x14ac:dyDescent="0.25">
      <c r="A1284" s="47" t="s">
        <v>648</v>
      </c>
      <c r="B1284" s="150">
        <f t="shared" si="53"/>
        <v>1253</v>
      </c>
      <c r="C1284" s="36" t="s">
        <v>7164</v>
      </c>
      <c r="D1284" s="35" t="s">
        <v>648</v>
      </c>
      <c r="E1284" s="36" t="s">
        <v>11810</v>
      </c>
      <c r="F1284" s="35" t="s">
        <v>15877</v>
      </c>
      <c r="G1284" s="117">
        <v>1</v>
      </c>
      <c r="H1284" s="117">
        <v>130</v>
      </c>
      <c r="I1284" s="117">
        <f t="shared" si="54"/>
        <v>135.07</v>
      </c>
      <c r="J1284" s="118">
        <v>135.07</v>
      </c>
      <c r="K1284" s="58">
        <v>133</v>
      </c>
      <c r="L1284" s="119" t="s">
        <v>11479</v>
      </c>
      <c r="M1284" s="38" t="s">
        <v>15050</v>
      </c>
    </row>
    <row r="1285" spans="1:13" ht="25.5" outlineLevel="1" x14ac:dyDescent="0.25">
      <c r="A1285" s="47" t="s">
        <v>12022</v>
      </c>
      <c r="B1285" s="150">
        <f t="shared" ref="B1285:B1348" si="55">B1284+1</f>
        <v>1254</v>
      </c>
      <c r="C1285" s="40" t="s">
        <v>12727</v>
      </c>
      <c r="D1285" s="35" t="s">
        <v>12022</v>
      </c>
      <c r="E1285" s="36" t="s">
        <v>11810</v>
      </c>
      <c r="F1285" s="35" t="s">
        <v>15877</v>
      </c>
      <c r="G1285" s="117">
        <v>1</v>
      </c>
      <c r="H1285" s="117">
        <v>97.65</v>
      </c>
      <c r="I1285" s="117">
        <f t="shared" si="54"/>
        <v>101.46</v>
      </c>
      <c r="J1285" s="118">
        <v>101.46</v>
      </c>
      <c r="K1285" s="58">
        <v>133</v>
      </c>
      <c r="L1285" s="119" t="s">
        <v>11479</v>
      </c>
      <c r="M1285" s="38" t="s">
        <v>15050</v>
      </c>
    </row>
    <row r="1286" spans="1:13" outlineLevel="1" x14ac:dyDescent="0.25">
      <c r="A1286" s="47" t="s">
        <v>649</v>
      </c>
      <c r="B1286" s="150">
        <f t="shared" si="55"/>
        <v>1255</v>
      </c>
      <c r="C1286" s="40" t="s">
        <v>12728</v>
      </c>
      <c r="D1286" s="35" t="s">
        <v>649</v>
      </c>
      <c r="E1286" s="36" t="s">
        <v>11810</v>
      </c>
      <c r="F1286" s="35" t="s">
        <v>15877</v>
      </c>
      <c r="G1286" s="117">
        <v>1</v>
      </c>
      <c r="H1286" s="117">
        <v>54675.25</v>
      </c>
      <c r="I1286" s="117">
        <f t="shared" si="54"/>
        <v>56806.9</v>
      </c>
      <c r="J1286" s="118">
        <v>56806.9</v>
      </c>
      <c r="K1286" s="58">
        <v>134</v>
      </c>
      <c r="L1286" s="119" t="s">
        <v>11479</v>
      </c>
      <c r="M1286" s="38" t="s">
        <v>15050</v>
      </c>
    </row>
    <row r="1287" spans="1:13" outlineLevel="1" x14ac:dyDescent="0.25">
      <c r="A1287" s="47" t="s">
        <v>650</v>
      </c>
      <c r="B1287" s="150">
        <f t="shared" si="55"/>
        <v>1256</v>
      </c>
      <c r="C1287" s="40" t="s">
        <v>12729</v>
      </c>
      <c r="D1287" s="35" t="s">
        <v>650</v>
      </c>
      <c r="E1287" s="36" t="s">
        <v>11810</v>
      </c>
      <c r="F1287" s="35" t="s">
        <v>15877</v>
      </c>
      <c r="G1287" s="117">
        <v>4</v>
      </c>
      <c r="H1287" s="117">
        <v>900.07</v>
      </c>
      <c r="I1287" s="117">
        <f t="shared" si="54"/>
        <v>233.79</v>
      </c>
      <c r="J1287" s="118">
        <v>935.16</v>
      </c>
      <c r="K1287" s="58">
        <v>133</v>
      </c>
      <c r="L1287" s="119" t="s">
        <v>11479</v>
      </c>
      <c r="M1287" s="38" t="s">
        <v>15050</v>
      </c>
    </row>
    <row r="1288" spans="1:13" ht="25.5" outlineLevel="1" x14ac:dyDescent="0.25">
      <c r="A1288" s="47" t="s">
        <v>651</v>
      </c>
      <c r="B1288" s="150">
        <f t="shared" si="55"/>
        <v>1257</v>
      </c>
      <c r="C1288" s="40" t="s">
        <v>12730</v>
      </c>
      <c r="D1288" s="35" t="s">
        <v>651</v>
      </c>
      <c r="E1288" s="36" t="s">
        <v>11810</v>
      </c>
      <c r="F1288" s="35" t="s">
        <v>15877</v>
      </c>
      <c r="G1288" s="117">
        <v>2</v>
      </c>
      <c r="H1288" s="117">
        <v>280</v>
      </c>
      <c r="I1288" s="117">
        <f t="shared" si="54"/>
        <v>145.46</v>
      </c>
      <c r="J1288" s="118">
        <v>290.92</v>
      </c>
      <c r="K1288" s="58">
        <v>133</v>
      </c>
      <c r="L1288" s="119" t="s">
        <v>11479</v>
      </c>
      <c r="M1288" s="38" t="s">
        <v>15050</v>
      </c>
    </row>
    <row r="1289" spans="1:13" outlineLevel="1" x14ac:dyDescent="0.25">
      <c r="A1289" s="47" t="s">
        <v>653</v>
      </c>
      <c r="B1289" s="150">
        <f t="shared" si="55"/>
        <v>1258</v>
      </c>
      <c r="C1289" s="36" t="s">
        <v>652</v>
      </c>
      <c r="D1289" s="35" t="s">
        <v>653</v>
      </c>
      <c r="E1289" s="36" t="s">
        <v>11810</v>
      </c>
      <c r="F1289" s="35" t="s">
        <v>15877</v>
      </c>
      <c r="G1289" s="117">
        <v>1</v>
      </c>
      <c r="H1289" s="117">
        <v>165.66</v>
      </c>
      <c r="I1289" s="117">
        <f t="shared" si="54"/>
        <v>172.12</v>
      </c>
      <c r="J1289" s="118">
        <v>172.12</v>
      </c>
      <c r="K1289" s="58">
        <v>133</v>
      </c>
      <c r="L1289" s="119" t="s">
        <v>11479</v>
      </c>
      <c r="M1289" s="38" t="s">
        <v>15050</v>
      </c>
    </row>
    <row r="1290" spans="1:13" outlineLevel="1" x14ac:dyDescent="0.25">
      <c r="A1290" s="47" t="s">
        <v>12023</v>
      </c>
      <c r="B1290" s="150">
        <f t="shared" si="55"/>
        <v>1259</v>
      </c>
      <c r="C1290" s="36" t="s">
        <v>654</v>
      </c>
      <c r="D1290" s="35" t="s">
        <v>12023</v>
      </c>
      <c r="E1290" s="36" t="s">
        <v>11810</v>
      </c>
      <c r="F1290" s="35" t="s">
        <v>15877</v>
      </c>
      <c r="G1290" s="117">
        <v>2</v>
      </c>
      <c r="H1290" s="117">
        <v>200</v>
      </c>
      <c r="I1290" s="117">
        <f t="shared" si="54"/>
        <v>103.9</v>
      </c>
      <c r="J1290" s="118">
        <v>207.8</v>
      </c>
      <c r="K1290" s="58">
        <v>133</v>
      </c>
      <c r="L1290" s="119" t="s">
        <v>11479</v>
      </c>
      <c r="M1290" s="38" t="s">
        <v>15050</v>
      </c>
    </row>
    <row r="1291" spans="1:13" outlineLevel="1" x14ac:dyDescent="0.25">
      <c r="A1291" s="47" t="s">
        <v>12024</v>
      </c>
      <c r="B1291" s="150">
        <f t="shared" si="55"/>
        <v>1260</v>
      </c>
      <c r="C1291" s="40" t="s">
        <v>12731</v>
      </c>
      <c r="D1291" s="35" t="s">
        <v>12024</v>
      </c>
      <c r="E1291" s="36" t="s">
        <v>11810</v>
      </c>
      <c r="F1291" s="35" t="s">
        <v>15877</v>
      </c>
      <c r="G1291" s="117">
        <v>2</v>
      </c>
      <c r="H1291" s="117">
        <v>518</v>
      </c>
      <c r="I1291" s="117">
        <f t="shared" si="54"/>
        <v>269.10000000000002</v>
      </c>
      <c r="J1291" s="118">
        <v>538.20000000000005</v>
      </c>
      <c r="K1291" s="58">
        <v>133</v>
      </c>
      <c r="L1291" s="119" t="s">
        <v>11479</v>
      </c>
      <c r="M1291" s="38" t="s">
        <v>15050</v>
      </c>
    </row>
    <row r="1292" spans="1:13" outlineLevel="1" x14ac:dyDescent="0.25">
      <c r="A1292" s="47" t="s">
        <v>656</v>
      </c>
      <c r="B1292" s="150">
        <f t="shared" si="55"/>
        <v>1261</v>
      </c>
      <c r="C1292" s="36" t="s">
        <v>655</v>
      </c>
      <c r="D1292" s="35" t="s">
        <v>656</v>
      </c>
      <c r="E1292" s="36" t="s">
        <v>11810</v>
      </c>
      <c r="F1292" s="35" t="s">
        <v>15877</v>
      </c>
      <c r="G1292" s="117">
        <v>2</v>
      </c>
      <c r="H1292" s="117">
        <v>180</v>
      </c>
      <c r="I1292" s="117">
        <f t="shared" si="54"/>
        <v>93.51</v>
      </c>
      <c r="J1292" s="118">
        <v>187.02</v>
      </c>
      <c r="K1292" s="58">
        <v>133</v>
      </c>
      <c r="L1292" s="119" t="s">
        <v>11479</v>
      </c>
      <c r="M1292" s="38" t="s">
        <v>15050</v>
      </c>
    </row>
    <row r="1293" spans="1:13" ht="25.5" outlineLevel="1" x14ac:dyDescent="0.25">
      <c r="A1293" s="47" t="s">
        <v>12025</v>
      </c>
      <c r="B1293" s="150">
        <f t="shared" si="55"/>
        <v>1262</v>
      </c>
      <c r="C1293" s="36" t="s">
        <v>657</v>
      </c>
      <c r="D1293" s="35" t="s">
        <v>12025</v>
      </c>
      <c r="E1293" s="36" t="s">
        <v>11810</v>
      </c>
      <c r="F1293" s="35" t="s">
        <v>15877</v>
      </c>
      <c r="G1293" s="117">
        <v>1</v>
      </c>
      <c r="H1293" s="117">
        <v>210</v>
      </c>
      <c r="I1293" s="117">
        <f t="shared" si="54"/>
        <v>218.19</v>
      </c>
      <c r="J1293" s="118">
        <v>218.19</v>
      </c>
      <c r="K1293" s="58">
        <v>133</v>
      </c>
      <c r="L1293" s="119" t="s">
        <v>11479</v>
      </c>
      <c r="M1293" s="38" t="s">
        <v>15050</v>
      </c>
    </row>
    <row r="1294" spans="1:13" outlineLevel="1" x14ac:dyDescent="0.25">
      <c r="A1294" s="47" t="s">
        <v>12026</v>
      </c>
      <c r="B1294" s="150">
        <f t="shared" si="55"/>
        <v>1263</v>
      </c>
      <c r="C1294" s="40" t="s">
        <v>12732</v>
      </c>
      <c r="D1294" s="35" t="s">
        <v>12026</v>
      </c>
      <c r="E1294" s="36" t="s">
        <v>11810</v>
      </c>
      <c r="F1294" s="35" t="s">
        <v>15877</v>
      </c>
      <c r="G1294" s="117">
        <v>3</v>
      </c>
      <c r="H1294" s="117">
        <v>264</v>
      </c>
      <c r="I1294" s="117">
        <f t="shared" si="54"/>
        <v>91.43</v>
      </c>
      <c r="J1294" s="118">
        <v>274.29000000000002</v>
      </c>
      <c r="K1294" s="58">
        <v>133</v>
      </c>
      <c r="L1294" s="119" t="s">
        <v>11479</v>
      </c>
      <c r="M1294" s="38" t="s">
        <v>15050</v>
      </c>
    </row>
    <row r="1295" spans="1:13" outlineLevel="1" x14ac:dyDescent="0.25">
      <c r="A1295" s="47" t="s">
        <v>658</v>
      </c>
      <c r="B1295" s="150">
        <f t="shared" si="55"/>
        <v>1264</v>
      </c>
      <c r="C1295" s="40" t="s">
        <v>12733</v>
      </c>
      <c r="D1295" s="35" t="s">
        <v>658</v>
      </c>
      <c r="E1295" s="36" t="s">
        <v>11810</v>
      </c>
      <c r="F1295" s="35" t="s">
        <v>15877</v>
      </c>
      <c r="G1295" s="117">
        <v>8</v>
      </c>
      <c r="H1295" s="117">
        <v>498.65</v>
      </c>
      <c r="I1295" s="117">
        <f t="shared" si="54"/>
        <v>64.761250000000004</v>
      </c>
      <c r="J1295" s="118">
        <v>518.09</v>
      </c>
      <c r="K1295" s="58">
        <v>133</v>
      </c>
      <c r="L1295" s="119" t="s">
        <v>11479</v>
      </c>
      <c r="M1295" s="38" t="s">
        <v>15050</v>
      </c>
    </row>
    <row r="1296" spans="1:13" ht="25.5" outlineLevel="1" x14ac:dyDescent="0.25">
      <c r="A1296" s="47" t="s">
        <v>659</v>
      </c>
      <c r="B1296" s="150">
        <f t="shared" si="55"/>
        <v>1265</v>
      </c>
      <c r="C1296" s="40" t="s">
        <v>12734</v>
      </c>
      <c r="D1296" s="35" t="s">
        <v>659</v>
      </c>
      <c r="E1296" s="36" t="s">
        <v>11810</v>
      </c>
      <c r="F1296" s="35" t="s">
        <v>15877</v>
      </c>
      <c r="G1296" s="117">
        <v>1</v>
      </c>
      <c r="H1296" s="117">
        <v>98</v>
      </c>
      <c r="I1296" s="117">
        <f t="shared" si="54"/>
        <v>101.82</v>
      </c>
      <c r="J1296" s="118">
        <v>101.82</v>
      </c>
      <c r="K1296" s="58">
        <v>133</v>
      </c>
      <c r="L1296" s="119" t="s">
        <v>11479</v>
      </c>
      <c r="M1296" s="38" t="s">
        <v>15050</v>
      </c>
    </row>
    <row r="1297" spans="1:13" outlineLevel="1" x14ac:dyDescent="0.25">
      <c r="A1297" s="47" t="s">
        <v>661</v>
      </c>
      <c r="B1297" s="150">
        <f t="shared" si="55"/>
        <v>1266</v>
      </c>
      <c r="C1297" s="36" t="s">
        <v>660</v>
      </c>
      <c r="D1297" s="35" t="s">
        <v>661</v>
      </c>
      <c r="E1297" s="36" t="s">
        <v>11810</v>
      </c>
      <c r="F1297" s="35" t="s">
        <v>15877</v>
      </c>
      <c r="G1297" s="117">
        <v>2</v>
      </c>
      <c r="H1297" s="117">
        <v>140</v>
      </c>
      <c r="I1297" s="117">
        <f t="shared" si="54"/>
        <v>72.73</v>
      </c>
      <c r="J1297" s="118">
        <v>145.46</v>
      </c>
      <c r="K1297" s="58">
        <v>133</v>
      </c>
      <c r="L1297" s="119" t="s">
        <v>11479</v>
      </c>
      <c r="M1297" s="38" t="s">
        <v>15050</v>
      </c>
    </row>
    <row r="1298" spans="1:13" outlineLevel="1" x14ac:dyDescent="0.25">
      <c r="A1298" s="47" t="s">
        <v>12027</v>
      </c>
      <c r="B1298" s="150">
        <f t="shared" si="55"/>
        <v>1267</v>
      </c>
      <c r="C1298" s="40" t="s">
        <v>12735</v>
      </c>
      <c r="D1298" s="35" t="s">
        <v>12027</v>
      </c>
      <c r="E1298" s="36" t="s">
        <v>11810</v>
      </c>
      <c r="F1298" s="35" t="s">
        <v>15877</v>
      </c>
      <c r="G1298" s="117">
        <v>12</v>
      </c>
      <c r="H1298" s="117">
        <v>1081.56</v>
      </c>
      <c r="I1298" s="117">
        <f t="shared" si="54"/>
        <v>93.644166666666663</v>
      </c>
      <c r="J1298" s="118">
        <v>1123.73</v>
      </c>
      <c r="K1298" s="58">
        <v>133</v>
      </c>
      <c r="L1298" s="119" t="s">
        <v>11479</v>
      </c>
      <c r="M1298" s="38" t="s">
        <v>15050</v>
      </c>
    </row>
    <row r="1299" spans="1:13" outlineLevel="1" x14ac:dyDescent="0.25">
      <c r="A1299" s="47" t="s">
        <v>12028</v>
      </c>
      <c r="B1299" s="150">
        <f t="shared" si="55"/>
        <v>1268</v>
      </c>
      <c r="C1299" s="40" t="s">
        <v>12736</v>
      </c>
      <c r="D1299" s="35" t="s">
        <v>12028</v>
      </c>
      <c r="E1299" s="36" t="s">
        <v>11810</v>
      </c>
      <c r="F1299" s="35" t="s">
        <v>15877</v>
      </c>
      <c r="G1299" s="117">
        <v>1</v>
      </c>
      <c r="H1299" s="117">
        <v>119</v>
      </c>
      <c r="I1299" s="117">
        <f t="shared" si="54"/>
        <v>123.64</v>
      </c>
      <c r="J1299" s="118">
        <v>123.64</v>
      </c>
      <c r="K1299" s="58">
        <v>133</v>
      </c>
      <c r="L1299" s="119" t="s">
        <v>11479</v>
      </c>
      <c r="M1299" s="38" t="s">
        <v>15050</v>
      </c>
    </row>
    <row r="1300" spans="1:13" outlineLevel="1" x14ac:dyDescent="0.25">
      <c r="A1300" s="47" t="s">
        <v>12029</v>
      </c>
      <c r="B1300" s="150">
        <f t="shared" si="55"/>
        <v>1269</v>
      </c>
      <c r="C1300" s="40" t="s">
        <v>12737</v>
      </c>
      <c r="D1300" s="35" t="s">
        <v>12029</v>
      </c>
      <c r="E1300" s="36" t="s">
        <v>11810</v>
      </c>
      <c r="F1300" s="35" t="s">
        <v>15877</v>
      </c>
      <c r="G1300" s="117">
        <v>3</v>
      </c>
      <c r="H1300" s="117">
        <v>745.77</v>
      </c>
      <c r="I1300" s="117">
        <f t="shared" si="54"/>
        <v>258.28333333333336</v>
      </c>
      <c r="J1300" s="118">
        <v>774.85</v>
      </c>
      <c r="K1300" s="58">
        <v>133</v>
      </c>
      <c r="L1300" s="119" t="s">
        <v>11479</v>
      </c>
      <c r="M1300" s="38" t="s">
        <v>15050</v>
      </c>
    </row>
    <row r="1301" spans="1:13" outlineLevel="1" x14ac:dyDescent="0.25">
      <c r="A1301" s="47" t="s">
        <v>662</v>
      </c>
      <c r="B1301" s="150">
        <f t="shared" si="55"/>
        <v>1270</v>
      </c>
      <c r="C1301" s="40" t="s">
        <v>12738</v>
      </c>
      <c r="D1301" s="35" t="s">
        <v>662</v>
      </c>
      <c r="E1301" s="36" t="s">
        <v>11810</v>
      </c>
      <c r="F1301" s="35" t="s">
        <v>15877</v>
      </c>
      <c r="G1301" s="117">
        <v>14</v>
      </c>
      <c r="H1301" s="117">
        <v>1542.37</v>
      </c>
      <c r="I1301" s="117">
        <f t="shared" si="54"/>
        <v>114.46428571428571</v>
      </c>
      <c r="J1301" s="118">
        <v>1602.5</v>
      </c>
      <c r="K1301" s="58">
        <v>133</v>
      </c>
      <c r="L1301" s="119" t="s">
        <v>11479</v>
      </c>
      <c r="M1301" s="38" t="s">
        <v>15050</v>
      </c>
    </row>
    <row r="1302" spans="1:13" outlineLevel="1" x14ac:dyDescent="0.25">
      <c r="A1302" s="47" t="s">
        <v>663</v>
      </c>
      <c r="B1302" s="150">
        <f t="shared" si="55"/>
        <v>1271</v>
      </c>
      <c r="C1302" s="40" t="s">
        <v>12739</v>
      </c>
      <c r="D1302" s="35" t="s">
        <v>663</v>
      </c>
      <c r="E1302" s="36" t="s">
        <v>11810</v>
      </c>
      <c r="F1302" s="35" t="s">
        <v>15877</v>
      </c>
      <c r="G1302" s="117">
        <v>7</v>
      </c>
      <c r="H1302" s="117">
        <v>575.41999999999996</v>
      </c>
      <c r="I1302" s="117">
        <f t="shared" si="54"/>
        <v>85.407142857142858</v>
      </c>
      <c r="J1302" s="118">
        <v>597.85</v>
      </c>
      <c r="K1302" s="58">
        <v>133</v>
      </c>
      <c r="L1302" s="119" t="s">
        <v>11479</v>
      </c>
      <c r="M1302" s="38" t="s">
        <v>15050</v>
      </c>
    </row>
    <row r="1303" spans="1:13" ht="25.5" outlineLevel="1" x14ac:dyDescent="0.25">
      <c r="A1303" s="47" t="s">
        <v>664</v>
      </c>
      <c r="B1303" s="150">
        <f t="shared" si="55"/>
        <v>1272</v>
      </c>
      <c r="C1303" s="40" t="s">
        <v>12740</v>
      </c>
      <c r="D1303" s="35" t="s">
        <v>664</v>
      </c>
      <c r="E1303" s="36" t="s">
        <v>11810</v>
      </c>
      <c r="F1303" s="35" t="s">
        <v>15877</v>
      </c>
      <c r="G1303" s="117">
        <v>14</v>
      </c>
      <c r="H1303" s="117">
        <v>593.22</v>
      </c>
      <c r="I1303" s="117">
        <f t="shared" si="54"/>
        <v>44.024999999999999</v>
      </c>
      <c r="J1303" s="118">
        <v>616.35</v>
      </c>
      <c r="K1303" s="58">
        <v>133</v>
      </c>
      <c r="L1303" s="119" t="s">
        <v>11479</v>
      </c>
      <c r="M1303" s="38" t="s">
        <v>15050</v>
      </c>
    </row>
    <row r="1304" spans="1:13" ht="25.5" outlineLevel="1" x14ac:dyDescent="0.25">
      <c r="A1304" s="47" t="s">
        <v>665</v>
      </c>
      <c r="B1304" s="150">
        <f t="shared" si="55"/>
        <v>1273</v>
      </c>
      <c r="C1304" s="40" t="s">
        <v>12741</v>
      </c>
      <c r="D1304" s="35" t="s">
        <v>665</v>
      </c>
      <c r="E1304" s="36" t="s">
        <v>11810</v>
      </c>
      <c r="F1304" s="35" t="s">
        <v>15877</v>
      </c>
      <c r="G1304" s="117">
        <v>1</v>
      </c>
      <c r="H1304" s="117">
        <v>99.07</v>
      </c>
      <c r="I1304" s="117">
        <f t="shared" si="54"/>
        <v>102.93</v>
      </c>
      <c r="J1304" s="118">
        <v>102.93</v>
      </c>
      <c r="K1304" s="58">
        <v>133</v>
      </c>
      <c r="L1304" s="119" t="s">
        <v>11479</v>
      </c>
      <c r="M1304" s="38" t="s">
        <v>15050</v>
      </c>
    </row>
    <row r="1305" spans="1:13" outlineLevel="1" x14ac:dyDescent="0.25">
      <c r="A1305" s="47" t="s">
        <v>12030</v>
      </c>
      <c r="B1305" s="150">
        <f t="shared" si="55"/>
        <v>1274</v>
      </c>
      <c r="C1305" s="36" t="s">
        <v>666</v>
      </c>
      <c r="D1305" s="35" t="s">
        <v>12030</v>
      </c>
      <c r="E1305" s="36" t="s">
        <v>11810</v>
      </c>
      <c r="F1305" s="35" t="s">
        <v>15877</v>
      </c>
      <c r="G1305" s="117">
        <v>3</v>
      </c>
      <c r="H1305" s="117">
        <v>352.68</v>
      </c>
      <c r="I1305" s="117">
        <f t="shared" si="54"/>
        <v>122.14333333333333</v>
      </c>
      <c r="J1305" s="118">
        <v>366.43</v>
      </c>
      <c r="K1305" s="58">
        <v>133</v>
      </c>
      <c r="L1305" s="119" t="s">
        <v>11479</v>
      </c>
      <c r="M1305" s="38" t="s">
        <v>15050</v>
      </c>
    </row>
    <row r="1306" spans="1:13" outlineLevel="1" x14ac:dyDescent="0.25">
      <c r="A1306" s="47" t="s">
        <v>668</v>
      </c>
      <c r="B1306" s="150">
        <f t="shared" si="55"/>
        <v>1275</v>
      </c>
      <c r="C1306" s="36" t="s">
        <v>667</v>
      </c>
      <c r="D1306" s="35" t="s">
        <v>668</v>
      </c>
      <c r="E1306" s="36" t="s">
        <v>11810</v>
      </c>
      <c r="F1306" s="35" t="s">
        <v>15877</v>
      </c>
      <c r="G1306" s="117">
        <v>11</v>
      </c>
      <c r="H1306" s="117">
        <v>420.2</v>
      </c>
      <c r="I1306" s="117">
        <f t="shared" si="54"/>
        <v>39.689090909090908</v>
      </c>
      <c r="J1306" s="118">
        <v>436.58</v>
      </c>
      <c r="K1306" s="58">
        <v>133</v>
      </c>
      <c r="L1306" s="119" t="s">
        <v>11479</v>
      </c>
      <c r="M1306" s="38" t="s">
        <v>15050</v>
      </c>
    </row>
    <row r="1307" spans="1:13" ht="25.5" outlineLevel="1" x14ac:dyDescent="0.25">
      <c r="A1307" s="47" t="s">
        <v>669</v>
      </c>
      <c r="B1307" s="150">
        <f t="shared" si="55"/>
        <v>1276</v>
      </c>
      <c r="C1307" s="40" t="s">
        <v>12742</v>
      </c>
      <c r="D1307" s="35" t="s">
        <v>669</v>
      </c>
      <c r="E1307" s="36" t="s">
        <v>11810</v>
      </c>
      <c r="F1307" s="35" t="s">
        <v>15877</v>
      </c>
      <c r="G1307" s="117">
        <v>7</v>
      </c>
      <c r="H1307" s="117">
        <v>664.41</v>
      </c>
      <c r="I1307" s="117">
        <f t="shared" ref="I1307:I1370" si="56">J1307/G1307</f>
        <v>98.615714285714276</v>
      </c>
      <c r="J1307" s="118">
        <v>690.31</v>
      </c>
      <c r="K1307" s="58">
        <v>133</v>
      </c>
      <c r="L1307" s="119" t="s">
        <v>11479</v>
      </c>
      <c r="M1307" s="38" t="s">
        <v>15050</v>
      </c>
    </row>
    <row r="1308" spans="1:13" ht="25.5" outlineLevel="1" x14ac:dyDescent="0.25">
      <c r="A1308" s="47" t="s">
        <v>671</v>
      </c>
      <c r="B1308" s="150">
        <f t="shared" si="55"/>
        <v>1277</v>
      </c>
      <c r="C1308" s="36" t="s">
        <v>670</v>
      </c>
      <c r="D1308" s="35" t="s">
        <v>671</v>
      </c>
      <c r="E1308" s="36" t="s">
        <v>11810</v>
      </c>
      <c r="F1308" s="35" t="s">
        <v>15877</v>
      </c>
      <c r="G1308" s="117">
        <v>2</v>
      </c>
      <c r="H1308" s="117">
        <v>404.09</v>
      </c>
      <c r="I1308" s="117">
        <f t="shared" si="56"/>
        <v>209.92</v>
      </c>
      <c r="J1308" s="118">
        <v>419.84</v>
      </c>
      <c r="K1308" s="58">
        <v>133</v>
      </c>
      <c r="L1308" s="119" t="s">
        <v>11479</v>
      </c>
      <c r="M1308" s="38" t="s">
        <v>15050</v>
      </c>
    </row>
    <row r="1309" spans="1:13" ht="25.5" outlineLevel="1" x14ac:dyDescent="0.25">
      <c r="A1309" s="47" t="s">
        <v>12031</v>
      </c>
      <c r="B1309" s="150">
        <f t="shared" si="55"/>
        <v>1278</v>
      </c>
      <c r="C1309" s="40" t="s">
        <v>12743</v>
      </c>
      <c r="D1309" s="35" t="s">
        <v>12031</v>
      </c>
      <c r="E1309" s="36" t="s">
        <v>11810</v>
      </c>
      <c r="F1309" s="35" t="s">
        <v>15878</v>
      </c>
      <c r="G1309" s="117">
        <v>3</v>
      </c>
      <c r="H1309" s="117">
        <v>630</v>
      </c>
      <c r="I1309" s="117">
        <f t="shared" si="56"/>
        <v>218.18666666666664</v>
      </c>
      <c r="J1309" s="118">
        <v>654.55999999999995</v>
      </c>
      <c r="K1309" s="58">
        <v>133</v>
      </c>
      <c r="L1309" s="119" t="s">
        <v>11479</v>
      </c>
      <c r="M1309" s="38" t="s">
        <v>15050</v>
      </c>
    </row>
    <row r="1310" spans="1:13" outlineLevel="1" x14ac:dyDescent="0.25">
      <c r="A1310" s="47" t="s">
        <v>673</v>
      </c>
      <c r="B1310" s="150">
        <f t="shared" si="55"/>
        <v>1279</v>
      </c>
      <c r="C1310" s="36" t="s">
        <v>672</v>
      </c>
      <c r="D1310" s="35" t="s">
        <v>673</v>
      </c>
      <c r="E1310" s="36" t="s">
        <v>11810</v>
      </c>
      <c r="F1310" s="35" t="s">
        <v>15877</v>
      </c>
      <c r="G1310" s="117">
        <v>1</v>
      </c>
      <c r="H1310" s="117">
        <v>1638.85</v>
      </c>
      <c r="I1310" s="117">
        <f t="shared" si="56"/>
        <v>1702.74</v>
      </c>
      <c r="J1310" s="118">
        <v>1702.74</v>
      </c>
      <c r="K1310" s="58">
        <v>133</v>
      </c>
      <c r="L1310" s="119" t="s">
        <v>11479</v>
      </c>
      <c r="M1310" s="38" t="s">
        <v>15050</v>
      </c>
    </row>
    <row r="1311" spans="1:13" ht="25.5" outlineLevel="1" x14ac:dyDescent="0.25">
      <c r="A1311" s="47" t="s">
        <v>12032</v>
      </c>
      <c r="B1311" s="150">
        <f t="shared" si="55"/>
        <v>1280</v>
      </c>
      <c r="C1311" s="36" t="s">
        <v>674</v>
      </c>
      <c r="D1311" s="35" t="s">
        <v>12032</v>
      </c>
      <c r="E1311" s="36" t="s">
        <v>11810</v>
      </c>
      <c r="F1311" s="35" t="s">
        <v>15877</v>
      </c>
      <c r="G1311" s="117">
        <v>2</v>
      </c>
      <c r="H1311" s="117">
        <v>320</v>
      </c>
      <c r="I1311" s="117">
        <f t="shared" si="56"/>
        <v>166.24</v>
      </c>
      <c r="J1311" s="118">
        <v>332.48</v>
      </c>
      <c r="K1311" s="58">
        <v>133</v>
      </c>
      <c r="L1311" s="119" t="s">
        <v>11479</v>
      </c>
      <c r="M1311" s="38" t="s">
        <v>15050</v>
      </c>
    </row>
    <row r="1312" spans="1:13" outlineLevel="1" x14ac:dyDescent="0.25">
      <c r="A1312" s="47" t="s">
        <v>675</v>
      </c>
      <c r="B1312" s="150">
        <f t="shared" si="55"/>
        <v>1281</v>
      </c>
      <c r="C1312" s="36" t="s">
        <v>676</v>
      </c>
      <c r="D1312" s="35" t="s">
        <v>675</v>
      </c>
      <c r="E1312" s="36" t="s">
        <v>11810</v>
      </c>
      <c r="F1312" s="35" t="s">
        <v>15877</v>
      </c>
      <c r="G1312" s="117">
        <v>5</v>
      </c>
      <c r="H1312" s="117">
        <v>1000</v>
      </c>
      <c r="I1312" s="117">
        <f t="shared" si="56"/>
        <v>207.798</v>
      </c>
      <c r="J1312" s="118">
        <v>1038.99</v>
      </c>
      <c r="K1312" s="58">
        <v>133</v>
      </c>
      <c r="L1312" s="119" t="s">
        <v>11479</v>
      </c>
      <c r="M1312" s="38" t="s">
        <v>15050</v>
      </c>
    </row>
    <row r="1313" spans="1:13" outlineLevel="1" x14ac:dyDescent="0.25">
      <c r="A1313" s="47" t="s">
        <v>677</v>
      </c>
      <c r="B1313" s="150">
        <f t="shared" si="55"/>
        <v>1282</v>
      </c>
      <c r="C1313" s="40" t="s">
        <v>12744</v>
      </c>
      <c r="D1313" s="35" t="s">
        <v>677</v>
      </c>
      <c r="E1313" s="36" t="s">
        <v>11810</v>
      </c>
      <c r="F1313" s="35" t="s">
        <v>15877</v>
      </c>
      <c r="G1313" s="117">
        <v>3</v>
      </c>
      <c r="H1313" s="117">
        <v>1050</v>
      </c>
      <c r="I1313" s="117">
        <f t="shared" si="56"/>
        <v>363.6466666666667</v>
      </c>
      <c r="J1313" s="118">
        <v>1090.94</v>
      </c>
      <c r="K1313" s="58">
        <v>133</v>
      </c>
      <c r="L1313" s="119" t="s">
        <v>11479</v>
      </c>
      <c r="M1313" s="38" t="s">
        <v>15050</v>
      </c>
    </row>
    <row r="1314" spans="1:13" outlineLevel="1" x14ac:dyDescent="0.25">
      <c r="A1314" s="47" t="s">
        <v>9820</v>
      </c>
      <c r="B1314" s="150">
        <f t="shared" si="55"/>
        <v>1283</v>
      </c>
      <c r="C1314" s="40" t="s">
        <v>12745</v>
      </c>
      <c r="D1314" s="35" t="s">
        <v>9820</v>
      </c>
      <c r="E1314" s="36" t="s">
        <v>11491</v>
      </c>
      <c r="F1314" s="35" t="s">
        <v>15877</v>
      </c>
      <c r="G1314" s="117">
        <v>1</v>
      </c>
      <c r="H1314" s="117">
        <v>1</v>
      </c>
      <c r="I1314" s="117">
        <f t="shared" si="56"/>
        <v>1.04</v>
      </c>
      <c r="J1314" s="118">
        <v>1.04</v>
      </c>
      <c r="K1314" s="58">
        <v>133</v>
      </c>
      <c r="L1314" s="119" t="s">
        <v>11479</v>
      </c>
      <c r="M1314" s="38" t="s">
        <v>15050</v>
      </c>
    </row>
    <row r="1315" spans="1:13" ht="25.5" outlineLevel="1" x14ac:dyDescent="0.25">
      <c r="A1315" s="47" t="s">
        <v>12033</v>
      </c>
      <c r="B1315" s="150">
        <f t="shared" si="55"/>
        <v>1284</v>
      </c>
      <c r="C1315" s="40" t="s">
        <v>12746</v>
      </c>
      <c r="D1315" s="35" t="s">
        <v>12033</v>
      </c>
      <c r="E1315" s="36" t="s">
        <v>11810</v>
      </c>
      <c r="F1315" s="35" t="s">
        <v>15878</v>
      </c>
      <c r="G1315" s="117">
        <v>1</v>
      </c>
      <c r="H1315" s="117">
        <v>275</v>
      </c>
      <c r="I1315" s="117">
        <f t="shared" si="56"/>
        <v>285.72000000000003</v>
      </c>
      <c r="J1315" s="118">
        <v>285.72000000000003</v>
      </c>
      <c r="K1315" s="58">
        <v>133</v>
      </c>
      <c r="L1315" s="119" t="s">
        <v>11479</v>
      </c>
      <c r="M1315" s="38" t="s">
        <v>15050</v>
      </c>
    </row>
    <row r="1316" spans="1:13" ht="25.5" outlineLevel="1" x14ac:dyDescent="0.25">
      <c r="A1316" s="47" t="s">
        <v>12034</v>
      </c>
      <c r="B1316" s="150">
        <f t="shared" si="55"/>
        <v>1285</v>
      </c>
      <c r="C1316" s="36" t="s">
        <v>678</v>
      </c>
      <c r="D1316" s="35" t="s">
        <v>12034</v>
      </c>
      <c r="E1316" s="36" t="s">
        <v>11810</v>
      </c>
      <c r="F1316" s="35" t="s">
        <v>15878</v>
      </c>
      <c r="G1316" s="117">
        <v>2</v>
      </c>
      <c r="H1316" s="117">
        <v>80</v>
      </c>
      <c r="I1316" s="117">
        <f t="shared" si="56"/>
        <v>41.56</v>
      </c>
      <c r="J1316" s="118">
        <v>83.12</v>
      </c>
      <c r="K1316" s="58">
        <v>133</v>
      </c>
      <c r="L1316" s="119" t="s">
        <v>11479</v>
      </c>
      <c r="M1316" s="38" t="s">
        <v>15050</v>
      </c>
    </row>
    <row r="1317" spans="1:13" ht="25.5" outlineLevel="1" x14ac:dyDescent="0.25">
      <c r="A1317" s="47" t="s">
        <v>5863</v>
      </c>
      <c r="B1317" s="150">
        <f t="shared" si="55"/>
        <v>1286</v>
      </c>
      <c r="C1317" s="40" t="s">
        <v>12747</v>
      </c>
      <c r="D1317" s="35" t="s">
        <v>5863</v>
      </c>
      <c r="E1317" s="36" t="s">
        <v>11943</v>
      </c>
      <c r="F1317" s="35" t="s">
        <v>15877</v>
      </c>
      <c r="G1317" s="117">
        <v>3</v>
      </c>
      <c r="H1317" s="117">
        <v>1018.42</v>
      </c>
      <c r="I1317" s="117">
        <f t="shared" si="56"/>
        <v>18.563333333333333</v>
      </c>
      <c r="J1317" s="118">
        <v>55.69</v>
      </c>
      <c r="K1317" s="58">
        <v>133</v>
      </c>
      <c r="L1317" s="119" t="s">
        <v>11783</v>
      </c>
      <c r="M1317" s="38" t="s">
        <v>15050</v>
      </c>
    </row>
    <row r="1318" spans="1:13" ht="25.5" outlineLevel="1" x14ac:dyDescent="0.25">
      <c r="A1318" s="47" t="s">
        <v>680</v>
      </c>
      <c r="B1318" s="150">
        <f t="shared" si="55"/>
        <v>1287</v>
      </c>
      <c r="C1318" s="36" t="s">
        <v>679</v>
      </c>
      <c r="D1318" s="35" t="s">
        <v>680</v>
      </c>
      <c r="E1318" s="36" t="s">
        <v>11810</v>
      </c>
      <c r="F1318" s="35" t="s">
        <v>15877</v>
      </c>
      <c r="G1318" s="117">
        <v>2</v>
      </c>
      <c r="H1318" s="117">
        <v>115.21</v>
      </c>
      <c r="I1318" s="117">
        <f t="shared" si="56"/>
        <v>59.85</v>
      </c>
      <c r="J1318" s="118">
        <v>119.7</v>
      </c>
      <c r="K1318" s="58">
        <v>133</v>
      </c>
      <c r="L1318" s="119" t="s">
        <v>11479</v>
      </c>
      <c r="M1318" s="38" t="s">
        <v>15050</v>
      </c>
    </row>
    <row r="1319" spans="1:13" outlineLevel="1" x14ac:dyDescent="0.25">
      <c r="A1319" s="47" t="s">
        <v>682</v>
      </c>
      <c r="B1319" s="150">
        <f t="shared" si="55"/>
        <v>1288</v>
      </c>
      <c r="C1319" s="36" t="s">
        <v>681</v>
      </c>
      <c r="D1319" s="35" t="s">
        <v>682</v>
      </c>
      <c r="E1319" s="36" t="s">
        <v>11810</v>
      </c>
      <c r="F1319" s="35" t="s">
        <v>15877</v>
      </c>
      <c r="G1319" s="117">
        <v>3</v>
      </c>
      <c r="H1319" s="117">
        <v>109.78</v>
      </c>
      <c r="I1319" s="117">
        <f t="shared" si="56"/>
        <v>38.020000000000003</v>
      </c>
      <c r="J1319" s="118">
        <v>114.06</v>
      </c>
      <c r="K1319" s="58">
        <v>133</v>
      </c>
      <c r="L1319" s="119" t="s">
        <v>11479</v>
      </c>
      <c r="M1319" s="38" t="s">
        <v>15050</v>
      </c>
    </row>
    <row r="1320" spans="1:13" ht="25.5" outlineLevel="1" x14ac:dyDescent="0.25">
      <c r="A1320" s="47" t="s">
        <v>683</v>
      </c>
      <c r="B1320" s="150">
        <f t="shared" si="55"/>
        <v>1289</v>
      </c>
      <c r="C1320" s="40" t="s">
        <v>12748</v>
      </c>
      <c r="D1320" s="35" t="s">
        <v>683</v>
      </c>
      <c r="E1320" s="36" t="s">
        <v>11810</v>
      </c>
      <c r="F1320" s="35" t="s">
        <v>15877</v>
      </c>
      <c r="G1320" s="117">
        <v>28</v>
      </c>
      <c r="H1320" s="117">
        <v>1437.97</v>
      </c>
      <c r="I1320" s="117">
        <f t="shared" si="56"/>
        <v>53.358214285714283</v>
      </c>
      <c r="J1320" s="118">
        <v>1494.03</v>
      </c>
      <c r="K1320" s="58">
        <v>133</v>
      </c>
      <c r="L1320" s="119" t="s">
        <v>11479</v>
      </c>
      <c r="M1320" s="38" t="s">
        <v>15050</v>
      </c>
    </row>
    <row r="1321" spans="1:13" ht="25.5" outlineLevel="1" x14ac:dyDescent="0.25">
      <c r="A1321" s="47" t="s">
        <v>12035</v>
      </c>
      <c r="B1321" s="150">
        <f t="shared" si="55"/>
        <v>1290</v>
      </c>
      <c r="C1321" s="40" t="s">
        <v>12749</v>
      </c>
      <c r="D1321" s="35" t="s">
        <v>12035</v>
      </c>
      <c r="E1321" s="36" t="s">
        <v>11810</v>
      </c>
      <c r="F1321" s="35" t="s">
        <v>15877</v>
      </c>
      <c r="G1321" s="117">
        <v>1</v>
      </c>
      <c r="H1321" s="117">
        <v>210</v>
      </c>
      <c r="I1321" s="117">
        <f t="shared" si="56"/>
        <v>218.19</v>
      </c>
      <c r="J1321" s="118">
        <v>218.19</v>
      </c>
      <c r="K1321" s="58">
        <v>133</v>
      </c>
      <c r="L1321" s="119" t="s">
        <v>11479</v>
      </c>
      <c r="M1321" s="38" t="s">
        <v>15050</v>
      </c>
    </row>
    <row r="1322" spans="1:13" outlineLevel="1" x14ac:dyDescent="0.25">
      <c r="A1322" s="47" t="s">
        <v>12036</v>
      </c>
      <c r="B1322" s="150">
        <f t="shared" si="55"/>
        <v>1291</v>
      </c>
      <c r="C1322" s="40" t="s">
        <v>12750</v>
      </c>
      <c r="D1322" s="35" t="s">
        <v>12036</v>
      </c>
      <c r="E1322" s="36" t="s">
        <v>11810</v>
      </c>
      <c r="F1322" s="35" t="s">
        <v>15877</v>
      </c>
      <c r="G1322" s="117">
        <v>4</v>
      </c>
      <c r="H1322" s="117">
        <v>7571.8</v>
      </c>
      <c r="I1322" s="117">
        <f t="shared" si="56"/>
        <v>1966.7525000000001</v>
      </c>
      <c r="J1322" s="118">
        <v>7867.01</v>
      </c>
      <c r="K1322" s="58">
        <v>133</v>
      </c>
      <c r="L1322" s="119" t="s">
        <v>11479</v>
      </c>
      <c r="M1322" s="38" t="s">
        <v>15050</v>
      </c>
    </row>
    <row r="1323" spans="1:13" outlineLevel="1" x14ac:dyDescent="0.25">
      <c r="A1323" s="47" t="s">
        <v>685</v>
      </c>
      <c r="B1323" s="150">
        <f t="shared" si="55"/>
        <v>1292</v>
      </c>
      <c r="C1323" s="36" t="s">
        <v>684</v>
      </c>
      <c r="D1323" s="35" t="s">
        <v>685</v>
      </c>
      <c r="E1323" s="36" t="s">
        <v>11810</v>
      </c>
      <c r="F1323" s="35" t="s">
        <v>15877</v>
      </c>
      <c r="G1323" s="117">
        <v>1</v>
      </c>
      <c r="H1323" s="117">
        <v>1157.24</v>
      </c>
      <c r="I1323" s="117">
        <f t="shared" si="56"/>
        <v>1202.3599999999999</v>
      </c>
      <c r="J1323" s="118">
        <v>1202.3599999999999</v>
      </c>
      <c r="K1323" s="58">
        <v>133</v>
      </c>
      <c r="L1323" s="119" t="s">
        <v>11479</v>
      </c>
      <c r="M1323" s="38" t="s">
        <v>15050</v>
      </c>
    </row>
    <row r="1324" spans="1:13" outlineLevel="1" x14ac:dyDescent="0.25">
      <c r="A1324" s="47" t="s">
        <v>12037</v>
      </c>
      <c r="B1324" s="150">
        <f t="shared" si="55"/>
        <v>1293</v>
      </c>
      <c r="C1324" s="40" t="s">
        <v>12751</v>
      </c>
      <c r="D1324" s="35" t="s">
        <v>12037</v>
      </c>
      <c r="E1324" s="36" t="s">
        <v>11810</v>
      </c>
      <c r="F1324" s="35" t="s">
        <v>15877</v>
      </c>
      <c r="G1324" s="117">
        <v>1</v>
      </c>
      <c r="H1324" s="117">
        <v>120</v>
      </c>
      <c r="I1324" s="117">
        <f t="shared" si="56"/>
        <v>124.68</v>
      </c>
      <c r="J1324" s="118">
        <v>124.68</v>
      </c>
      <c r="K1324" s="58">
        <v>133</v>
      </c>
      <c r="L1324" s="119" t="s">
        <v>11479</v>
      </c>
      <c r="M1324" s="38" t="s">
        <v>15050</v>
      </c>
    </row>
    <row r="1325" spans="1:13" ht="25.5" outlineLevel="1" x14ac:dyDescent="0.25">
      <c r="A1325" s="47" t="s">
        <v>686</v>
      </c>
      <c r="B1325" s="150">
        <f t="shared" si="55"/>
        <v>1294</v>
      </c>
      <c r="C1325" s="36" t="s">
        <v>12038</v>
      </c>
      <c r="D1325" s="35" t="s">
        <v>686</v>
      </c>
      <c r="E1325" s="36" t="s">
        <v>11810</v>
      </c>
      <c r="F1325" s="35" t="s">
        <v>15877</v>
      </c>
      <c r="G1325" s="117">
        <v>1</v>
      </c>
      <c r="H1325" s="117">
        <v>167.4</v>
      </c>
      <c r="I1325" s="117">
        <f t="shared" si="56"/>
        <v>173.93</v>
      </c>
      <c r="J1325" s="118">
        <v>173.93</v>
      </c>
      <c r="K1325" s="58">
        <v>133</v>
      </c>
      <c r="L1325" s="119" t="s">
        <v>11479</v>
      </c>
      <c r="M1325" s="38" t="s">
        <v>15050</v>
      </c>
    </row>
    <row r="1326" spans="1:13" ht="25.5" outlineLevel="1" x14ac:dyDescent="0.25">
      <c r="A1326" s="47" t="s">
        <v>12039</v>
      </c>
      <c r="B1326" s="150">
        <f t="shared" si="55"/>
        <v>1295</v>
      </c>
      <c r="C1326" s="40" t="s">
        <v>12752</v>
      </c>
      <c r="D1326" s="35" t="s">
        <v>12039</v>
      </c>
      <c r="E1326" s="36" t="s">
        <v>11810</v>
      </c>
      <c r="F1326" s="35" t="s">
        <v>15877</v>
      </c>
      <c r="G1326" s="117">
        <v>4</v>
      </c>
      <c r="H1326" s="117">
        <v>400</v>
      </c>
      <c r="I1326" s="117">
        <f t="shared" si="56"/>
        <v>103.89749999999999</v>
      </c>
      <c r="J1326" s="118">
        <v>415.59</v>
      </c>
      <c r="K1326" s="58">
        <v>133</v>
      </c>
      <c r="L1326" s="119" t="s">
        <v>11479</v>
      </c>
      <c r="M1326" s="38" t="s">
        <v>15050</v>
      </c>
    </row>
    <row r="1327" spans="1:13" outlineLevel="1" x14ac:dyDescent="0.25">
      <c r="A1327" s="47" t="s">
        <v>12040</v>
      </c>
      <c r="B1327" s="150">
        <f t="shared" si="55"/>
        <v>1296</v>
      </c>
      <c r="C1327" s="40" t="s">
        <v>12753</v>
      </c>
      <c r="D1327" s="35" t="s">
        <v>12040</v>
      </c>
      <c r="E1327" s="36" t="s">
        <v>11810</v>
      </c>
      <c r="F1327" s="35" t="s">
        <v>15877</v>
      </c>
      <c r="G1327" s="117">
        <v>2</v>
      </c>
      <c r="H1327" s="117">
        <v>360</v>
      </c>
      <c r="I1327" s="117">
        <f t="shared" si="56"/>
        <v>187.02</v>
      </c>
      <c r="J1327" s="118">
        <v>374.04</v>
      </c>
      <c r="K1327" s="58">
        <v>133</v>
      </c>
      <c r="L1327" s="119" t="s">
        <v>11479</v>
      </c>
      <c r="M1327" s="38" t="s">
        <v>15050</v>
      </c>
    </row>
    <row r="1328" spans="1:13" outlineLevel="1" x14ac:dyDescent="0.25">
      <c r="A1328" s="47" t="s">
        <v>688</v>
      </c>
      <c r="B1328" s="150">
        <f t="shared" si="55"/>
        <v>1297</v>
      </c>
      <c r="C1328" s="36" t="s">
        <v>687</v>
      </c>
      <c r="D1328" s="35" t="s">
        <v>688</v>
      </c>
      <c r="E1328" s="36" t="s">
        <v>11810</v>
      </c>
      <c r="F1328" s="35" t="s">
        <v>15877</v>
      </c>
      <c r="G1328" s="117">
        <v>4</v>
      </c>
      <c r="H1328" s="117">
        <v>1960</v>
      </c>
      <c r="I1328" s="117">
        <f t="shared" si="56"/>
        <v>509.10500000000002</v>
      </c>
      <c r="J1328" s="118">
        <v>2036.42</v>
      </c>
      <c r="K1328" s="58">
        <v>133</v>
      </c>
      <c r="L1328" s="119" t="s">
        <v>11479</v>
      </c>
      <c r="M1328" s="38" t="s">
        <v>15050</v>
      </c>
    </row>
    <row r="1329" spans="1:13" outlineLevel="1" x14ac:dyDescent="0.25">
      <c r="A1329" s="47" t="s">
        <v>9838</v>
      </c>
      <c r="B1329" s="150">
        <f t="shared" si="55"/>
        <v>1298</v>
      </c>
      <c r="C1329" s="36" t="s">
        <v>9837</v>
      </c>
      <c r="D1329" s="35" t="s">
        <v>9838</v>
      </c>
      <c r="E1329" s="36" t="s">
        <v>11491</v>
      </c>
      <c r="F1329" s="35" t="s">
        <v>15877</v>
      </c>
      <c r="G1329" s="117">
        <v>8</v>
      </c>
      <c r="H1329" s="117">
        <v>8</v>
      </c>
      <c r="I1329" s="117">
        <f t="shared" si="56"/>
        <v>1.0387500000000001</v>
      </c>
      <c r="J1329" s="118">
        <v>8.31</v>
      </c>
      <c r="K1329" s="58">
        <v>133</v>
      </c>
      <c r="L1329" s="119" t="s">
        <v>11479</v>
      </c>
      <c r="M1329" s="38" t="s">
        <v>15050</v>
      </c>
    </row>
    <row r="1330" spans="1:13" outlineLevel="1" x14ac:dyDescent="0.25">
      <c r="A1330" s="47" t="s">
        <v>9839</v>
      </c>
      <c r="B1330" s="150">
        <f t="shared" si="55"/>
        <v>1299</v>
      </c>
      <c r="C1330" s="40" t="s">
        <v>12754</v>
      </c>
      <c r="D1330" s="35" t="s">
        <v>9839</v>
      </c>
      <c r="E1330" s="36" t="s">
        <v>11491</v>
      </c>
      <c r="F1330" s="35" t="s">
        <v>15877</v>
      </c>
      <c r="G1330" s="117">
        <v>20</v>
      </c>
      <c r="H1330" s="117">
        <v>20</v>
      </c>
      <c r="I1330" s="117">
        <f t="shared" si="56"/>
        <v>1.0390000000000001</v>
      </c>
      <c r="J1330" s="118">
        <v>20.78</v>
      </c>
      <c r="K1330" s="58">
        <v>133</v>
      </c>
      <c r="L1330" s="119" t="s">
        <v>11479</v>
      </c>
      <c r="M1330" s="38" t="s">
        <v>15050</v>
      </c>
    </row>
    <row r="1331" spans="1:13" outlineLevel="1" x14ac:dyDescent="0.25">
      <c r="A1331" s="47" t="s">
        <v>9840</v>
      </c>
      <c r="B1331" s="150">
        <f t="shared" si="55"/>
        <v>1300</v>
      </c>
      <c r="C1331" s="40" t="s">
        <v>12755</v>
      </c>
      <c r="D1331" s="35" t="s">
        <v>9840</v>
      </c>
      <c r="E1331" s="36" t="s">
        <v>11491</v>
      </c>
      <c r="F1331" s="35" t="s">
        <v>15877</v>
      </c>
      <c r="G1331" s="117">
        <v>5</v>
      </c>
      <c r="H1331" s="117">
        <v>5</v>
      </c>
      <c r="I1331" s="117">
        <f t="shared" si="56"/>
        <v>1.038</v>
      </c>
      <c r="J1331" s="118">
        <v>5.19</v>
      </c>
      <c r="K1331" s="58">
        <v>133</v>
      </c>
      <c r="L1331" s="119" t="s">
        <v>11479</v>
      </c>
      <c r="M1331" s="38" t="s">
        <v>15050</v>
      </c>
    </row>
    <row r="1332" spans="1:13" outlineLevel="1" x14ac:dyDescent="0.25">
      <c r="A1332" s="47" t="s">
        <v>9841</v>
      </c>
      <c r="B1332" s="150">
        <f t="shared" si="55"/>
        <v>1301</v>
      </c>
      <c r="C1332" s="40" t="s">
        <v>12756</v>
      </c>
      <c r="D1332" s="35" t="s">
        <v>9841</v>
      </c>
      <c r="E1332" s="36" t="s">
        <v>11491</v>
      </c>
      <c r="F1332" s="35" t="s">
        <v>15877</v>
      </c>
      <c r="G1332" s="117">
        <v>39</v>
      </c>
      <c r="H1332" s="117">
        <v>39</v>
      </c>
      <c r="I1332" s="117">
        <f t="shared" si="56"/>
        <v>1.038974358974359</v>
      </c>
      <c r="J1332" s="118">
        <v>40.520000000000003</v>
      </c>
      <c r="K1332" s="58">
        <v>133</v>
      </c>
      <c r="L1332" s="119" t="s">
        <v>11479</v>
      </c>
      <c r="M1332" s="38" t="s">
        <v>15050</v>
      </c>
    </row>
    <row r="1333" spans="1:13" outlineLevel="1" x14ac:dyDescent="0.25">
      <c r="A1333" s="47" t="s">
        <v>9842</v>
      </c>
      <c r="B1333" s="150">
        <f t="shared" si="55"/>
        <v>1302</v>
      </c>
      <c r="C1333" s="40" t="s">
        <v>12757</v>
      </c>
      <c r="D1333" s="35" t="s">
        <v>9842</v>
      </c>
      <c r="E1333" s="36" t="s">
        <v>11491</v>
      </c>
      <c r="F1333" s="35" t="s">
        <v>15877</v>
      </c>
      <c r="G1333" s="117">
        <v>20</v>
      </c>
      <c r="H1333" s="117">
        <v>20</v>
      </c>
      <c r="I1333" s="117">
        <f t="shared" si="56"/>
        <v>1.0390000000000001</v>
      </c>
      <c r="J1333" s="118">
        <v>20.78</v>
      </c>
      <c r="K1333" s="58">
        <v>133</v>
      </c>
      <c r="L1333" s="119" t="s">
        <v>11479</v>
      </c>
      <c r="M1333" s="38" t="s">
        <v>15050</v>
      </c>
    </row>
    <row r="1334" spans="1:13" outlineLevel="1" x14ac:dyDescent="0.25">
      <c r="A1334" s="47" t="s">
        <v>9843</v>
      </c>
      <c r="B1334" s="150">
        <f t="shared" si="55"/>
        <v>1303</v>
      </c>
      <c r="C1334" s="40" t="s">
        <v>12758</v>
      </c>
      <c r="D1334" s="35" t="s">
        <v>9843</v>
      </c>
      <c r="E1334" s="36" t="s">
        <v>11491</v>
      </c>
      <c r="F1334" s="35" t="s">
        <v>15877</v>
      </c>
      <c r="G1334" s="117">
        <v>20</v>
      </c>
      <c r="H1334" s="117">
        <v>20</v>
      </c>
      <c r="I1334" s="117">
        <f t="shared" si="56"/>
        <v>1.0390000000000001</v>
      </c>
      <c r="J1334" s="118">
        <v>20.78</v>
      </c>
      <c r="K1334" s="58">
        <v>133</v>
      </c>
      <c r="L1334" s="119" t="s">
        <v>11479</v>
      </c>
      <c r="M1334" s="38" t="s">
        <v>15050</v>
      </c>
    </row>
    <row r="1335" spans="1:13" outlineLevel="1" x14ac:dyDescent="0.25">
      <c r="A1335" s="47" t="s">
        <v>12041</v>
      </c>
      <c r="B1335" s="150">
        <f t="shared" si="55"/>
        <v>1304</v>
      </c>
      <c r="C1335" s="36" t="s">
        <v>689</v>
      </c>
      <c r="D1335" s="35" t="s">
        <v>12041</v>
      </c>
      <c r="E1335" s="36" t="s">
        <v>11810</v>
      </c>
      <c r="F1335" s="35" t="s">
        <v>15877</v>
      </c>
      <c r="G1335" s="117">
        <v>1</v>
      </c>
      <c r="H1335" s="117">
        <v>50</v>
      </c>
      <c r="I1335" s="117">
        <f t="shared" si="56"/>
        <v>51.95</v>
      </c>
      <c r="J1335" s="118">
        <v>51.95</v>
      </c>
      <c r="K1335" s="58">
        <v>133</v>
      </c>
      <c r="L1335" s="119" t="s">
        <v>11479</v>
      </c>
      <c r="M1335" s="38" t="s">
        <v>15050</v>
      </c>
    </row>
    <row r="1336" spans="1:13" outlineLevel="1" x14ac:dyDescent="0.25">
      <c r="A1336" s="47" t="s">
        <v>9845</v>
      </c>
      <c r="B1336" s="150">
        <f t="shared" si="55"/>
        <v>1305</v>
      </c>
      <c r="C1336" s="36" t="s">
        <v>9844</v>
      </c>
      <c r="D1336" s="35" t="s">
        <v>9845</v>
      </c>
      <c r="E1336" s="36" t="s">
        <v>11491</v>
      </c>
      <c r="F1336" s="35" t="s">
        <v>15877</v>
      </c>
      <c r="G1336" s="117">
        <v>60</v>
      </c>
      <c r="H1336" s="117">
        <v>60</v>
      </c>
      <c r="I1336" s="117">
        <f t="shared" si="56"/>
        <v>1.0390000000000001</v>
      </c>
      <c r="J1336" s="118">
        <v>62.34</v>
      </c>
      <c r="K1336" s="58">
        <v>133</v>
      </c>
      <c r="L1336" s="119" t="s">
        <v>11479</v>
      </c>
      <c r="M1336" s="38" t="s">
        <v>15050</v>
      </c>
    </row>
    <row r="1337" spans="1:13" outlineLevel="1" x14ac:dyDescent="0.25">
      <c r="A1337" s="47" t="s">
        <v>9847</v>
      </c>
      <c r="B1337" s="150">
        <f t="shared" si="55"/>
        <v>1306</v>
      </c>
      <c r="C1337" s="36" t="s">
        <v>9846</v>
      </c>
      <c r="D1337" s="35" t="s">
        <v>9847</v>
      </c>
      <c r="E1337" s="36" t="s">
        <v>11491</v>
      </c>
      <c r="F1337" s="35" t="s">
        <v>15877</v>
      </c>
      <c r="G1337" s="117">
        <v>1</v>
      </c>
      <c r="H1337" s="117">
        <v>25</v>
      </c>
      <c r="I1337" s="117">
        <f t="shared" si="56"/>
        <v>25.97</v>
      </c>
      <c r="J1337" s="118">
        <v>25.97</v>
      </c>
      <c r="K1337" s="58">
        <v>133</v>
      </c>
      <c r="L1337" s="119" t="s">
        <v>11479</v>
      </c>
      <c r="M1337" s="38" t="s">
        <v>15050</v>
      </c>
    </row>
    <row r="1338" spans="1:13" outlineLevel="1" x14ac:dyDescent="0.25">
      <c r="A1338" s="47" t="s">
        <v>12042</v>
      </c>
      <c r="B1338" s="150">
        <f t="shared" si="55"/>
        <v>1307</v>
      </c>
      <c r="C1338" s="36" t="s">
        <v>690</v>
      </c>
      <c r="D1338" s="35" t="s">
        <v>12042</v>
      </c>
      <c r="E1338" s="36" t="s">
        <v>11810</v>
      </c>
      <c r="F1338" s="35" t="s">
        <v>15877</v>
      </c>
      <c r="G1338" s="117">
        <v>1</v>
      </c>
      <c r="H1338" s="117">
        <v>80</v>
      </c>
      <c r="I1338" s="117">
        <f t="shared" si="56"/>
        <v>83.12</v>
      </c>
      <c r="J1338" s="118">
        <v>83.12</v>
      </c>
      <c r="K1338" s="58">
        <v>133</v>
      </c>
      <c r="L1338" s="119" t="s">
        <v>11479</v>
      </c>
      <c r="M1338" s="38" t="s">
        <v>15050</v>
      </c>
    </row>
    <row r="1339" spans="1:13" outlineLevel="1" x14ac:dyDescent="0.25">
      <c r="A1339" s="47" t="s">
        <v>12043</v>
      </c>
      <c r="B1339" s="150">
        <f t="shared" si="55"/>
        <v>1308</v>
      </c>
      <c r="C1339" s="36" t="s">
        <v>691</v>
      </c>
      <c r="D1339" s="35" t="s">
        <v>12043</v>
      </c>
      <c r="E1339" s="36" t="s">
        <v>11810</v>
      </c>
      <c r="F1339" s="35" t="s">
        <v>15877</v>
      </c>
      <c r="G1339" s="117">
        <v>2</v>
      </c>
      <c r="H1339" s="117">
        <v>1200</v>
      </c>
      <c r="I1339" s="117">
        <f t="shared" si="56"/>
        <v>623.39</v>
      </c>
      <c r="J1339" s="118">
        <v>1246.78</v>
      </c>
      <c r="K1339" s="58">
        <v>133</v>
      </c>
      <c r="L1339" s="119" t="s">
        <v>11479</v>
      </c>
      <c r="M1339" s="38" t="s">
        <v>15050</v>
      </c>
    </row>
    <row r="1340" spans="1:13" ht="25.5" outlineLevel="1" x14ac:dyDescent="0.25">
      <c r="A1340" s="47" t="s">
        <v>692</v>
      </c>
      <c r="B1340" s="150">
        <f t="shared" si="55"/>
        <v>1309</v>
      </c>
      <c r="C1340" s="40" t="s">
        <v>12759</v>
      </c>
      <c r="D1340" s="35" t="s">
        <v>692</v>
      </c>
      <c r="E1340" s="36" t="s">
        <v>11810</v>
      </c>
      <c r="F1340" s="35" t="s">
        <v>15877</v>
      </c>
      <c r="G1340" s="117">
        <v>2</v>
      </c>
      <c r="H1340" s="117">
        <v>90</v>
      </c>
      <c r="I1340" s="117">
        <f t="shared" si="56"/>
        <v>46.755000000000003</v>
      </c>
      <c r="J1340" s="118">
        <v>93.51</v>
      </c>
      <c r="K1340" s="58">
        <v>133</v>
      </c>
      <c r="L1340" s="119" t="s">
        <v>11479</v>
      </c>
      <c r="M1340" s="38" t="s">
        <v>15050</v>
      </c>
    </row>
    <row r="1341" spans="1:13" outlineLevel="1" x14ac:dyDescent="0.25">
      <c r="A1341" s="47" t="s">
        <v>12044</v>
      </c>
      <c r="B1341" s="150">
        <f t="shared" si="55"/>
        <v>1310</v>
      </c>
      <c r="C1341" s="36" t="s">
        <v>693</v>
      </c>
      <c r="D1341" s="35" t="s">
        <v>12044</v>
      </c>
      <c r="E1341" s="36" t="s">
        <v>11810</v>
      </c>
      <c r="F1341" s="35" t="s">
        <v>15877</v>
      </c>
      <c r="G1341" s="117">
        <v>2</v>
      </c>
      <c r="H1341" s="117">
        <v>61.17</v>
      </c>
      <c r="I1341" s="117">
        <f t="shared" si="56"/>
        <v>31.774999999999999</v>
      </c>
      <c r="J1341" s="118">
        <v>63.55</v>
      </c>
      <c r="K1341" s="58">
        <v>133</v>
      </c>
      <c r="L1341" s="119" t="s">
        <v>11479</v>
      </c>
      <c r="M1341" s="38" t="s">
        <v>15050</v>
      </c>
    </row>
    <row r="1342" spans="1:13" ht="25.5" outlineLevel="1" x14ac:dyDescent="0.25">
      <c r="A1342" s="47" t="s">
        <v>696</v>
      </c>
      <c r="B1342" s="150">
        <f t="shared" si="55"/>
        <v>1311</v>
      </c>
      <c r="C1342" s="40" t="s">
        <v>12760</v>
      </c>
      <c r="D1342" s="35" t="s">
        <v>696</v>
      </c>
      <c r="E1342" s="36" t="s">
        <v>11810</v>
      </c>
      <c r="F1342" s="35" t="s">
        <v>15877</v>
      </c>
      <c r="G1342" s="117">
        <v>7</v>
      </c>
      <c r="H1342" s="117">
        <v>664.41</v>
      </c>
      <c r="I1342" s="117">
        <f t="shared" si="56"/>
        <v>98.615714285714276</v>
      </c>
      <c r="J1342" s="118">
        <v>690.31</v>
      </c>
      <c r="K1342" s="58">
        <v>133</v>
      </c>
      <c r="L1342" s="119" t="s">
        <v>11479</v>
      </c>
      <c r="M1342" s="38" t="s">
        <v>15050</v>
      </c>
    </row>
    <row r="1343" spans="1:13" outlineLevel="1" x14ac:dyDescent="0.25">
      <c r="A1343" s="47" t="s">
        <v>9849</v>
      </c>
      <c r="B1343" s="150">
        <f t="shared" si="55"/>
        <v>1312</v>
      </c>
      <c r="C1343" s="36" t="s">
        <v>9848</v>
      </c>
      <c r="D1343" s="35" t="s">
        <v>9849</v>
      </c>
      <c r="E1343" s="36" t="s">
        <v>11491</v>
      </c>
      <c r="F1343" s="35" t="s">
        <v>15877</v>
      </c>
      <c r="G1343" s="117">
        <v>70</v>
      </c>
      <c r="H1343" s="117">
        <v>70</v>
      </c>
      <c r="I1343" s="117">
        <f t="shared" si="56"/>
        <v>1.0390000000000001</v>
      </c>
      <c r="J1343" s="118">
        <v>72.73</v>
      </c>
      <c r="K1343" s="58">
        <v>133</v>
      </c>
      <c r="L1343" s="119" t="s">
        <v>11479</v>
      </c>
      <c r="M1343" s="38" t="s">
        <v>15050</v>
      </c>
    </row>
    <row r="1344" spans="1:13" outlineLevel="1" x14ac:dyDescent="0.25">
      <c r="A1344" s="47" t="s">
        <v>9851</v>
      </c>
      <c r="B1344" s="150">
        <f t="shared" si="55"/>
        <v>1313</v>
      </c>
      <c r="C1344" s="36" t="s">
        <v>9850</v>
      </c>
      <c r="D1344" s="35" t="s">
        <v>9851</v>
      </c>
      <c r="E1344" s="36" t="s">
        <v>11491</v>
      </c>
      <c r="F1344" s="35" t="s">
        <v>15877</v>
      </c>
      <c r="G1344" s="117">
        <v>40</v>
      </c>
      <c r="H1344" s="117">
        <v>40</v>
      </c>
      <c r="I1344" s="117">
        <f t="shared" si="56"/>
        <v>1.0390000000000001</v>
      </c>
      <c r="J1344" s="118">
        <v>41.56</v>
      </c>
      <c r="K1344" s="58">
        <v>133</v>
      </c>
      <c r="L1344" s="119" t="s">
        <v>11479</v>
      </c>
      <c r="M1344" s="38" t="s">
        <v>15050</v>
      </c>
    </row>
    <row r="1345" spans="1:13" outlineLevel="1" x14ac:dyDescent="0.25">
      <c r="A1345" s="47" t="s">
        <v>9853</v>
      </c>
      <c r="B1345" s="150">
        <f t="shared" si="55"/>
        <v>1314</v>
      </c>
      <c r="C1345" s="36" t="s">
        <v>9852</v>
      </c>
      <c r="D1345" s="35" t="s">
        <v>9853</v>
      </c>
      <c r="E1345" s="36" t="s">
        <v>11491</v>
      </c>
      <c r="F1345" s="35" t="s">
        <v>15877</v>
      </c>
      <c r="G1345" s="117">
        <v>27</v>
      </c>
      <c r="H1345" s="117">
        <v>27</v>
      </c>
      <c r="I1345" s="117">
        <f t="shared" si="56"/>
        <v>1.038888888888889</v>
      </c>
      <c r="J1345" s="118">
        <v>28.05</v>
      </c>
      <c r="K1345" s="58">
        <v>133</v>
      </c>
      <c r="L1345" s="119" t="s">
        <v>11479</v>
      </c>
      <c r="M1345" s="38" t="s">
        <v>15050</v>
      </c>
    </row>
    <row r="1346" spans="1:13" ht="25.5" outlineLevel="1" x14ac:dyDescent="0.25">
      <c r="A1346" s="47" t="s">
        <v>697</v>
      </c>
      <c r="B1346" s="150">
        <f t="shared" si="55"/>
        <v>1315</v>
      </c>
      <c r="C1346" s="40" t="s">
        <v>12761</v>
      </c>
      <c r="D1346" s="35" t="s">
        <v>697</v>
      </c>
      <c r="E1346" s="36" t="s">
        <v>11810</v>
      </c>
      <c r="F1346" s="35" t="s">
        <v>15877</v>
      </c>
      <c r="G1346" s="117">
        <v>2</v>
      </c>
      <c r="H1346" s="117">
        <v>5506.4</v>
      </c>
      <c r="I1346" s="117">
        <f t="shared" si="56"/>
        <v>2860.54</v>
      </c>
      <c r="J1346" s="118">
        <v>5721.08</v>
      </c>
      <c r="K1346" s="58">
        <v>134</v>
      </c>
      <c r="L1346" s="119" t="s">
        <v>11479</v>
      </c>
      <c r="M1346" s="38" t="s">
        <v>15050</v>
      </c>
    </row>
    <row r="1347" spans="1:13" ht="25.5" outlineLevel="1" x14ac:dyDescent="0.25">
      <c r="A1347" s="47" t="s">
        <v>12045</v>
      </c>
      <c r="B1347" s="150">
        <f t="shared" si="55"/>
        <v>1316</v>
      </c>
      <c r="C1347" s="40" t="s">
        <v>12762</v>
      </c>
      <c r="D1347" s="35" t="s">
        <v>12045</v>
      </c>
      <c r="E1347" s="36" t="s">
        <v>11810</v>
      </c>
      <c r="F1347" s="35" t="s">
        <v>15877</v>
      </c>
      <c r="G1347" s="117">
        <v>8</v>
      </c>
      <c r="H1347" s="117">
        <v>400</v>
      </c>
      <c r="I1347" s="117">
        <f t="shared" si="56"/>
        <v>51.948749999999997</v>
      </c>
      <c r="J1347" s="118">
        <v>415.59</v>
      </c>
      <c r="K1347" s="58">
        <v>134</v>
      </c>
      <c r="L1347" s="119" t="s">
        <v>11479</v>
      </c>
      <c r="M1347" s="38" t="s">
        <v>15050</v>
      </c>
    </row>
    <row r="1348" spans="1:13" ht="25.5" outlineLevel="1" x14ac:dyDescent="0.25">
      <c r="A1348" s="47" t="s">
        <v>12046</v>
      </c>
      <c r="B1348" s="150">
        <f t="shared" si="55"/>
        <v>1317</v>
      </c>
      <c r="C1348" s="40" t="s">
        <v>12763</v>
      </c>
      <c r="D1348" s="35" t="s">
        <v>12046</v>
      </c>
      <c r="E1348" s="36" t="s">
        <v>11810</v>
      </c>
      <c r="F1348" s="35" t="s">
        <v>15877</v>
      </c>
      <c r="G1348" s="117">
        <v>11</v>
      </c>
      <c r="H1348" s="117">
        <v>275</v>
      </c>
      <c r="I1348" s="117">
        <f t="shared" si="56"/>
        <v>25.974545454545456</v>
      </c>
      <c r="J1348" s="118">
        <v>285.72000000000003</v>
      </c>
      <c r="K1348" s="58">
        <v>134</v>
      </c>
      <c r="L1348" s="119" t="s">
        <v>11479</v>
      </c>
      <c r="M1348" s="38" t="s">
        <v>15050</v>
      </c>
    </row>
    <row r="1349" spans="1:13" ht="25.5" outlineLevel="1" x14ac:dyDescent="0.25">
      <c r="A1349" s="47" t="s">
        <v>698</v>
      </c>
      <c r="B1349" s="150">
        <f t="shared" ref="B1349:B1412" si="57">B1348+1</f>
        <v>1318</v>
      </c>
      <c r="C1349" s="40" t="s">
        <v>12764</v>
      </c>
      <c r="D1349" s="35" t="s">
        <v>698</v>
      </c>
      <c r="E1349" s="36" t="s">
        <v>11810</v>
      </c>
      <c r="F1349" s="35" t="s">
        <v>15877</v>
      </c>
      <c r="G1349" s="117">
        <v>12</v>
      </c>
      <c r="H1349" s="117">
        <v>300</v>
      </c>
      <c r="I1349" s="117">
        <f t="shared" si="56"/>
        <v>25.974999999999998</v>
      </c>
      <c r="J1349" s="118">
        <v>311.7</v>
      </c>
      <c r="K1349" s="58">
        <v>134</v>
      </c>
      <c r="L1349" s="119" t="s">
        <v>11479</v>
      </c>
      <c r="M1349" s="38" t="s">
        <v>15050</v>
      </c>
    </row>
    <row r="1350" spans="1:13" ht="25.5" outlineLevel="1" x14ac:dyDescent="0.25">
      <c r="A1350" s="47" t="s">
        <v>700</v>
      </c>
      <c r="B1350" s="150">
        <f t="shared" si="57"/>
        <v>1319</v>
      </c>
      <c r="C1350" s="36" t="s">
        <v>699</v>
      </c>
      <c r="D1350" s="35" t="s">
        <v>700</v>
      </c>
      <c r="E1350" s="36" t="s">
        <v>11810</v>
      </c>
      <c r="F1350" s="35" t="s">
        <v>15877</v>
      </c>
      <c r="G1350" s="117">
        <v>2</v>
      </c>
      <c r="H1350" s="117">
        <v>61.11</v>
      </c>
      <c r="I1350" s="117">
        <f t="shared" si="56"/>
        <v>31.745000000000001</v>
      </c>
      <c r="J1350" s="118">
        <v>63.49</v>
      </c>
      <c r="K1350" s="58">
        <v>134</v>
      </c>
      <c r="L1350" s="119" t="s">
        <v>11479</v>
      </c>
      <c r="M1350" s="38" t="s">
        <v>15050</v>
      </c>
    </row>
    <row r="1351" spans="1:13" outlineLevel="1" x14ac:dyDescent="0.25">
      <c r="A1351" s="47" t="s">
        <v>12047</v>
      </c>
      <c r="B1351" s="150">
        <f t="shared" si="57"/>
        <v>1320</v>
      </c>
      <c r="C1351" s="36" t="s">
        <v>701</v>
      </c>
      <c r="D1351" s="35" t="s">
        <v>12047</v>
      </c>
      <c r="E1351" s="36" t="s">
        <v>11810</v>
      </c>
      <c r="F1351" s="35" t="s">
        <v>15877</v>
      </c>
      <c r="G1351" s="117">
        <v>8</v>
      </c>
      <c r="H1351" s="117">
        <v>432</v>
      </c>
      <c r="I1351" s="117">
        <f t="shared" si="56"/>
        <v>56.104999999999997</v>
      </c>
      <c r="J1351" s="118">
        <v>448.84</v>
      </c>
      <c r="K1351" s="58">
        <v>134</v>
      </c>
      <c r="L1351" s="119" t="s">
        <v>11479</v>
      </c>
      <c r="M1351" s="38" t="s">
        <v>15050</v>
      </c>
    </row>
    <row r="1352" spans="1:13" ht="25.5" outlineLevel="1" x14ac:dyDescent="0.25">
      <c r="A1352" s="47" t="s">
        <v>704</v>
      </c>
      <c r="B1352" s="150">
        <f t="shared" si="57"/>
        <v>1321</v>
      </c>
      <c r="C1352" s="36" t="s">
        <v>703</v>
      </c>
      <c r="D1352" s="35" t="s">
        <v>704</v>
      </c>
      <c r="E1352" s="36" t="s">
        <v>11810</v>
      </c>
      <c r="F1352" s="35" t="s">
        <v>15877</v>
      </c>
      <c r="G1352" s="117">
        <v>2</v>
      </c>
      <c r="H1352" s="117">
        <v>203.39</v>
      </c>
      <c r="I1352" s="117">
        <f t="shared" si="56"/>
        <v>105.66</v>
      </c>
      <c r="J1352" s="118">
        <v>211.32</v>
      </c>
      <c r="K1352" s="58">
        <v>134</v>
      </c>
      <c r="L1352" s="119" t="s">
        <v>11479</v>
      </c>
      <c r="M1352" s="38" t="s">
        <v>15050</v>
      </c>
    </row>
    <row r="1353" spans="1:13" ht="25.5" outlineLevel="1" x14ac:dyDescent="0.25">
      <c r="A1353" s="47" t="s">
        <v>705</v>
      </c>
      <c r="B1353" s="150">
        <f t="shared" si="57"/>
        <v>1322</v>
      </c>
      <c r="C1353" s="40" t="s">
        <v>12765</v>
      </c>
      <c r="D1353" s="35" t="s">
        <v>705</v>
      </c>
      <c r="E1353" s="36" t="s">
        <v>11810</v>
      </c>
      <c r="F1353" s="35" t="s">
        <v>15877</v>
      </c>
      <c r="G1353" s="117">
        <v>2</v>
      </c>
      <c r="H1353" s="117">
        <v>34309.879999999997</v>
      </c>
      <c r="I1353" s="117">
        <f t="shared" si="56"/>
        <v>17823.764999999999</v>
      </c>
      <c r="J1353" s="118">
        <v>35647.53</v>
      </c>
      <c r="K1353" s="58">
        <v>134</v>
      </c>
      <c r="L1353" s="119" t="s">
        <v>11479</v>
      </c>
      <c r="M1353" s="38" t="s">
        <v>15050</v>
      </c>
    </row>
    <row r="1354" spans="1:13" outlineLevel="1" x14ac:dyDescent="0.25">
      <c r="A1354" s="47" t="s">
        <v>707</v>
      </c>
      <c r="B1354" s="150">
        <f t="shared" si="57"/>
        <v>1323</v>
      </c>
      <c r="C1354" s="36" t="s">
        <v>706</v>
      </c>
      <c r="D1354" s="35" t="s">
        <v>707</v>
      </c>
      <c r="E1354" s="36" t="s">
        <v>11810</v>
      </c>
      <c r="F1354" s="35" t="s">
        <v>15877</v>
      </c>
      <c r="G1354" s="117">
        <v>7</v>
      </c>
      <c r="H1354" s="117">
        <v>7</v>
      </c>
      <c r="I1354" s="117">
        <f t="shared" si="56"/>
        <v>1.0385714285714285</v>
      </c>
      <c r="J1354" s="118">
        <v>7.27</v>
      </c>
      <c r="K1354" s="58">
        <v>134</v>
      </c>
      <c r="L1354" s="119" t="s">
        <v>11479</v>
      </c>
      <c r="M1354" s="38" t="s">
        <v>15050</v>
      </c>
    </row>
    <row r="1355" spans="1:13" outlineLevel="1" x14ac:dyDescent="0.25">
      <c r="A1355" s="47" t="s">
        <v>12048</v>
      </c>
      <c r="B1355" s="150">
        <f t="shared" si="57"/>
        <v>1324</v>
      </c>
      <c r="C1355" s="40" t="s">
        <v>12766</v>
      </c>
      <c r="D1355" s="35" t="s">
        <v>12048</v>
      </c>
      <c r="E1355" s="36" t="s">
        <v>11491</v>
      </c>
      <c r="F1355" s="35" t="s">
        <v>15877</v>
      </c>
      <c r="G1355" s="117">
        <v>1</v>
      </c>
      <c r="H1355" s="117">
        <v>2926.25</v>
      </c>
      <c r="I1355" s="117">
        <f t="shared" si="56"/>
        <v>3040.34</v>
      </c>
      <c r="J1355" s="118">
        <v>3040.34</v>
      </c>
      <c r="K1355" s="58">
        <v>135</v>
      </c>
      <c r="L1355" s="119" t="s">
        <v>11479</v>
      </c>
      <c r="M1355" s="38" t="s">
        <v>15050</v>
      </c>
    </row>
    <row r="1356" spans="1:13" ht="25.5" outlineLevel="1" x14ac:dyDescent="0.25">
      <c r="A1356" s="47" t="s">
        <v>9866</v>
      </c>
      <c r="B1356" s="150">
        <f t="shared" si="57"/>
        <v>1325</v>
      </c>
      <c r="C1356" s="40" t="s">
        <v>12767</v>
      </c>
      <c r="D1356" s="35" t="s">
        <v>9866</v>
      </c>
      <c r="E1356" s="36" t="s">
        <v>11491</v>
      </c>
      <c r="F1356" s="35" t="s">
        <v>15877</v>
      </c>
      <c r="G1356" s="117">
        <v>3</v>
      </c>
      <c r="H1356" s="117">
        <v>7627.12</v>
      </c>
      <c r="I1356" s="117">
        <f t="shared" si="56"/>
        <v>2641.4933333333333</v>
      </c>
      <c r="J1356" s="118">
        <v>7924.48</v>
      </c>
      <c r="K1356" s="58">
        <v>135</v>
      </c>
      <c r="L1356" s="119" t="s">
        <v>11479</v>
      </c>
      <c r="M1356" s="38" t="s">
        <v>15050</v>
      </c>
    </row>
    <row r="1357" spans="1:13" ht="25.5" outlineLevel="1" x14ac:dyDescent="0.25">
      <c r="A1357" s="47" t="s">
        <v>9867</v>
      </c>
      <c r="B1357" s="150">
        <f t="shared" si="57"/>
        <v>1326</v>
      </c>
      <c r="C1357" s="40" t="s">
        <v>12768</v>
      </c>
      <c r="D1357" s="35" t="s">
        <v>9867</v>
      </c>
      <c r="E1357" s="36" t="s">
        <v>11491</v>
      </c>
      <c r="F1357" s="35" t="s">
        <v>15877</v>
      </c>
      <c r="G1357" s="117">
        <v>1</v>
      </c>
      <c r="H1357" s="117">
        <v>2847.45</v>
      </c>
      <c r="I1357" s="117">
        <f t="shared" si="56"/>
        <v>2958.46</v>
      </c>
      <c r="J1357" s="118">
        <v>2958.46</v>
      </c>
      <c r="K1357" s="58">
        <v>135</v>
      </c>
      <c r="L1357" s="119" t="s">
        <v>11479</v>
      </c>
      <c r="M1357" s="38" t="s">
        <v>15050</v>
      </c>
    </row>
    <row r="1358" spans="1:13" outlineLevel="1" x14ac:dyDescent="0.25">
      <c r="A1358" s="47" t="s">
        <v>710</v>
      </c>
      <c r="B1358" s="150">
        <f t="shared" si="57"/>
        <v>1327</v>
      </c>
      <c r="C1358" s="36" t="s">
        <v>709</v>
      </c>
      <c r="D1358" s="35" t="s">
        <v>710</v>
      </c>
      <c r="E1358" s="36" t="s">
        <v>11810</v>
      </c>
      <c r="F1358" s="35" t="s">
        <v>15877</v>
      </c>
      <c r="G1358" s="117">
        <v>1</v>
      </c>
      <c r="H1358" s="117">
        <v>1400</v>
      </c>
      <c r="I1358" s="117">
        <f t="shared" si="56"/>
        <v>1454.58</v>
      </c>
      <c r="J1358" s="118">
        <v>1454.58</v>
      </c>
      <c r="K1358" s="58">
        <v>135</v>
      </c>
      <c r="L1358" s="119" t="s">
        <v>11479</v>
      </c>
      <c r="M1358" s="38" t="s">
        <v>15050</v>
      </c>
    </row>
    <row r="1359" spans="1:13" outlineLevel="1" x14ac:dyDescent="0.25">
      <c r="A1359" s="47" t="s">
        <v>12049</v>
      </c>
      <c r="B1359" s="150">
        <f t="shared" si="57"/>
        <v>1328</v>
      </c>
      <c r="C1359" s="40" t="s">
        <v>12769</v>
      </c>
      <c r="D1359" s="35" t="s">
        <v>12049</v>
      </c>
      <c r="E1359" s="36" t="s">
        <v>11810</v>
      </c>
      <c r="F1359" s="35" t="s">
        <v>15877</v>
      </c>
      <c r="G1359" s="117">
        <v>1</v>
      </c>
      <c r="H1359" s="117">
        <v>1150</v>
      </c>
      <c r="I1359" s="117">
        <f t="shared" si="56"/>
        <v>1194.8399999999999</v>
      </c>
      <c r="J1359" s="118">
        <v>1194.8399999999999</v>
      </c>
      <c r="K1359" s="58">
        <v>135</v>
      </c>
      <c r="L1359" s="119" t="s">
        <v>11479</v>
      </c>
      <c r="M1359" s="38" t="s">
        <v>15050</v>
      </c>
    </row>
    <row r="1360" spans="1:13" outlineLevel="1" x14ac:dyDescent="0.25">
      <c r="A1360" s="47" t="s">
        <v>712</v>
      </c>
      <c r="B1360" s="150">
        <f t="shared" si="57"/>
        <v>1329</v>
      </c>
      <c r="C1360" s="36" t="s">
        <v>711</v>
      </c>
      <c r="D1360" s="35" t="s">
        <v>712</v>
      </c>
      <c r="E1360" s="36" t="s">
        <v>11810</v>
      </c>
      <c r="F1360" s="35" t="s">
        <v>15877</v>
      </c>
      <c r="G1360" s="117">
        <v>2</v>
      </c>
      <c r="H1360" s="117">
        <v>2470.5700000000002</v>
      </c>
      <c r="I1360" s="117">
        <f t="shared" si="56"/>
        <v>1283.4449999999999</v>
      </c>
      <c r="J1360" s="118">
        <v>2566.89</v>
      </c>
      <c r="K1360" s="58">
        <v>135</v>
      </c>
      <c r="L1360" s="119" t="s">
        <v>11479</v>
      </c>
      <c r="M1360" s="38" t="s">
        <v>15050</v>
      </c>
    </row>
    <row r="1361" spans="1:13" outlineLevel="1" x14ac:dyDescent="0.25">
      <c r="A1361" s="47" t="s">
        <v>12050</v>
      </c>
      <c r="B1361" s="150">
        <f t="shared" si="57"/>
        <v>1330</v>
      </c>
      <c r="C1361" s="40" t="s">
        <v>12770</v>
      </c>
      <c r="D1361" s="35" t="s">
        <v>12050</v>
      </c>
      <c r="E1361" s="36" t="s">
        <v>11810</v>
      </c>
      <c r="F1361" s="35" t="s">
        <v>15877</v>
      </c>
      <c r="G1361" s="117">
        <v>1</v>
      </c>
      <c r="H1361" s="117">
        <v>10935.93</v>
      </c>
      <c r="I1361" s="117">
        <f t="shared" si="56"/>
        <v>11362.29</v>
      </c>
      <c r="J1361" s="118">
        <v>11362.29</v>
      </c>
      <c r="K1361" s="58">
        <v>135</v>
      </c>
      <c r="L1361" s="119" t="s">
        <v>11479</v>
      </c>
      <c r="M1361" s="38" t="s">
        <v>15050</v>
      </c>
    </row>
    <row r="1362" spans="1:13" outlineLevel="1" x14ac:dyDescent="0.25">
      <c r="A1362" s="47" t="s">
        <v>12051</v>
      </c>
      <c r="B1362" s="150">
        <f t="shared" si="57"/>
        <v>1331</v>
      </c>
      <c r="C1362" s="40" t="s">
        <v>12771</v>
      </c>
      <c r="D1362" s="35" t="s">
        <v>12051</v>
      </c>
      <c r="E1362" s="36" t="s">
        <v>11490</v>
      </c>
      <c r="F1362" s="35" t="s">
        <v>15877</v>
      </c>
      <c r="G1362" s="117">
        <v>50</v>
      </c>
      <c r="H1362" s="117">
        <v>496.82</v>
      </c>
      <c r="I1362" s="117">
        <f t="shared" si="56"/>
        <v>10.3238</v>
      </c>
      <c r="J1362" s="118">
        <v>516.19000000000005</v>
      </c>
      <c r="K1362" s="58">
        <v>135</v>
      </c>
      <c r="L1362" s="119" t="s">
        <v>11479</v>
      </c>
      <c r="M1362" s="38" t="s">
        <v>15050</v>
      </c>
    </row>
    <row r="1363" spans="1:13" outlineLevel="1" x14ac:dyDescent="0.25">
      <c r="A1363" s="47" t="s">
        <v>713</v>
      </c>
      <c r="B1363" s="150">
        <f t="shared" si="57"/>
        <v>1332</v>
      </c>
      <c r="C1363" s="40" t="s">
        <v>12772</v>
      </c>
      <c r="D1363" s="35" t="s">
        <v>713</v>
      </c>
      <c r="E1363" s="36" t="s">
        <v>11810</v>
      </c>
      <c r="F1363" s="35" t="s">
        <v>15877</v>
      </c>
      <c r="G1363" s="117">
        <v>1</v>
      </c>
      <c r="H1363" s="117">
        <v>18499.580000000002</v>
      </c>
      <c r="I1363" s="117">
        <f t="shared" si="56"/>
        <v>19220.830000000002</v>
      </c>
      <c r="J1363" s="118">
        <v>19220.830000000002</v>
      </c>
      <c r="K1363" s="58">
        <v>135</v>
      </c>
      <c r="L1363" s="119" t="s">
        <v>11479</v>
      </c>
      <c r="M1363" s="38" t="s">
        <v>15050</v>
      </c>
    </row>
    <row r="1364" spans="1:13" ht="25.5" outlineLevel="1" x14ac:dyDescent="0.25">
      <c r="A1364" s="47" t="s">
        <v>9877</v>
      </c>
      <c r="B1364" s="150">
        <f t="shared" si="57"/>
        <v>1333</v>
      </c>
      <c r="C1364" s="40" t="s">
        <v>12773</v>
      </c>
      <c r="D1364" s="35" t="s">
        <v>9877</v>
      </c>
      <c r="E1364" s="36" t="s">
        <v>11491</v>
      </c>
      <c r="F1364" s="35" t="s">
        <v>15877</v>
      </c>
      <c r="G1364" s="117">
        <v>1</v>
      </c>
      <c r="H1364" s="117">
        <v>1000.4</v>
      </c>
      <c r="I1364" s="117">
        <f t="shared" si="56"/>
        <v>1039.4000000000001</v>
      </c>
      <c r="J1364" s="118">
        <v>1039.4000000000001</v>
      </c>
      <c r="K1364" s="58">
        <v>135</v>
      </c>
      <c r="L1364" s="119" t="s">
        <v>11479</v>
      </c>
      <c r="M1364" s="38" t="s">
        <v>15050</v>
      </c>
    </row>
    <row r="1365" spans="1:13" ht="25.5" outlineLevel="1" x14ac:dyDescent="0.25">
      <c r="A1365" s="47" t="s">
        <v>12052</v>
      </c>
      <c r="B1365" s="150">
        <f t="shared" si="57"/>
        <v>1334</v>
      </c>
      <c r="C1365" s="36" t="s">
        <v>714</v>
      </c>
      <c r="D1365" s="35" t="s">
        <v>12052</v>
      </c>
      <c r="E1365" s="36" t="s">
        <v>11810</v>
      </c>
      <c r="F1365" s="35" t="s">
        <v>15877</v>
      </c>
      <c r="G1365" s="117">
        <v>1</v>
      </c>
      <c r="H1365" s="117">
        <v>1553.29</v>
      </c>
      <c r="I1365" s="117">
        <f t="shared" si="56"/>
        <v>1613.85</v>
      </c>
      <c r="J1365" s="118">
        <v>1613.85</v>
      </c>
      <c r="K1365" s="58">
        <v>135</v>
      </c>
      <c r="L1365" s="119" t="s">
        <v>11479</v>
      </c>
      <c r="M1365" s="38" t="s">
        <v>15050</v>
      </c>
    </row>
    <row r="1366" spans="1:13" ht="25.5" outlineLevel="1" x14ac:dyDescent="0.25">
      <c r="A1366" s="47" t="s">
        <v>12053</v>
      </c>
      <c r="B1366" s="150">
        <f t="shared" si="57"/>
        <v>1335</v>
      </c>
      <c r="C1366" s="36" t="s">
        <v>715</v>
      </c>
      <c r="D1366" s="35" t="s">
        <v>12053</v>
      </c>
      <c r="E1366" s="36" t="s">
        <v>11810</v>
      </c>
      <c r="F1366" s="35" t="s">
        <v>15877</v>
      </c>
      <c r="G1366" s="117">
        <v>1</v>
      </c>
      <c r="H1366" s="117">
        <v>266.3</v>
      </c>
      <c r="I1366" s="117">
        <f t="shared" si="56"/>
        <v>276.68</v>
      </c>
      <c r="J1366" s="118">
        <v>276.68</v>
      </c>
      <c r="K1366" s="58">
        <v>135</v>
      </c>
      <c r="L1366" s="119" t="s">
        <v>11479</v>
      </c>
      <c r="M1366" s="38" t="s">
        <v>15050</v>
      </c>
    </row>
    <row r="1367" spans="1:13" outlineLevel="1" x14ac:dyDescent="0.25">
      <c r="A1367" s="47" t="s">
        <v>719</v>
      </c>
      <c r="B1367" s="150">
        <f t="shared" si="57"/>
        <v>1336</v>
      </c>
      <c r="C1367" s="36" t="s">
        <v>718</v>
      </c>
      <c r="D1367" s="35" t="s">
        <v>719</v>
      </c>
      <c r="E1367" s="36" t="s">
        <v>11810</v>
      </c>
      <c r="F1367" s="35" t="s">
        <v>15877</v>
      </c>
      <c r="G1367" s="117">
        <v>1</v>
      </c>
      <c r="H1367" s="117">
        <v>593.22</v>
      </c>
      <c r="I1367" s="117">
        <f t="shared" si="56"/>
        <v>616.35</v>
      </c>
      <c r="J1367" s="118">
        <v>616.35</v>
      </c>
      <c r="K1367" s="58">
        <v>135</v>
      </c>
      <c r="L1367" s="119" t="s">
        <v>11479</v>
      </c>
      <c r="M1367" s="38" t="s">
        <v>15050</v>
      </c>
    </row>
    <row r="1368" spans="1:13" ht="25.5" outlineLevel="1" x14ac:dyDescent="0.25">
      <c r="A1368" s="47" t="s">
        <v>720</v>
      </c>
      <c r="B1368" s="150">
        <f t="shared" si="57"/>
        <v>1337</v>
      </c>
      <c r="C1368" s="40" t="s">
        <v>12774</v>
      </c>
      <c r="D1368" s="35" t="s">
        <v>720</v>
      </c>
      <c r="E1368" s="36" t="s">
        <v>11810</v>
      </c>
      <c r="F1368" s="35" t="s">
        <v>15877</v>
      </c>
      <c r="G1368" s="117">
        <v>1</v>
      </c>
      <c r="H1368" s="117">
        <v>225.15</v>
      </c>
      <c r="I1368" s="117">
        <f t="shared" si="56"/>
        <v>233.93</v>
      </c>
      <c r="J1368" s="118">
        <v>233.93</v>
      </c>
      <c r="K1368" s="58">
        <v>135</v>
      </c>
      <c r="L1368" s="119" t="s">
        <v>11479</v>
      </c>
      <c r="M1368" s="38" t="s">
        <v>15050</v>
      </c>
    </row>
    <row r="1369" spans="1:13" outlineLevel="1" x14ac:dyDescent="0.25">
      <c r="A1369" s="47" t="s">
        <v>721</v>
      </c>
      <c r="B1369" s="150">
        <f t="shared" si="57"/>
        <v>1338</v>
      </c>
      <c r="C1369" s="36" t="s">
        <v>7165</v>
      </c>
      <c r="D1369" s="35" t="s">
        <v>721</v>
      </c>
      <c r="E1369" s="36" t="s">
        <v>11810</v>
      </c>
      <c r="F1369" s="35" t="s">
        <v>15878</v>
      </c>
      <c r="G1369" s="117">
        <v>1</v>
      </c>
      <c r="H1369" s="117">
        <v>7441</v>
      </c>
      <c r="I1369" s="117">
        <f t="shared" si="56"/>
        <v>7731.11</v>
      </c>
      <c r="J1369" s="118">
        <v>7731.11</v>
      </c>
      <c r="K1369" s="58">
        <v>135</v>
      </c>
      <c r="L1369" s="119" t="s">
        <v>11479</v>
      </c>
      <c r="M1369" s="38" t="s">
        <v>15050</v>
      </c>
    </row>
    <row r="1370" spans="1:13" outlineLevel="1" x14ac:dyDescent="0.25">
      <c r="A1370" s="47" t="s">
        <v>723</v>
      </c>
      <c r="B1370" s="150">
        <f t="shared" si="57"/>
        <v>1339</v>
      </c>
      <c r="C1370" s="36" t="s">
        <v>722</v>
      </c>
      <c r="D1370" s="35" t="s">
        <v>723</v>
      </c>
      <c r="E1370" s="36" t="s">
        <v>11810</v>
      </c>
      <c r="F1370" s="35" t="s">
        <v>15877</v>
      </c>
      <c r="G1370" s="117">
        <v>1</v>
      </c>
      <c r="H1370" s="117">
        <v>1955</v>
      </c>
      <c r="I1370" s="117">
        <f t="shared" si="56"/>
        <v>2031.22</v>
      </c>
      <c r="J1370" s="118">
        <v>2031.22</v>
      </c>
      <c r="K1370" s="58">
        <v>135</v>
      </c>
      <c r="L1370" s="119" t="s">
        <v>11479</v>
      </c>
      <c r="M1370" s="38" t="s">
        <v>15050</v>
      </c>
    </row>
    <row r="1371" spans="1:13" ht="25.5" outlineLevel="1" x14ac:dyDescent="0.25">
      <c r="A1371" s="47" t="s">
        <v>724</v>
      </c>
      <c r="B1371" s="150">
        <f t="shared" si="57"/>
        <v>1340</v>
      </c>
      <c r="C1371" s="40" t="s">
        <v>12775</v>
      </c>
      <c r="D1371" s="35" t="s">
        <v>724</v>
      </c>
      <c r="E1371" s="36" t="s">
        <v>11810</v>
      </c>
      <c r="F1371" s="35" t="s">
        <v>15877</v>
      </c>
      <c r="G1371" s="117">
        <v>1</v>
      </c>
      <c r="H1371" s="117">
        <v>996</v>
      </c>
      <c r="I1371" s="117">
        <f t="shared" ref="I1371:I1434" si="58">J1371/G1371</f>
        <v>1034.83</v>
      </c>
      <c r="J1371" s="118">
        <v>1034.83</v>
      </c>
      <c r="K1371" s="58">
        <v>135</v>
      </c>
      <c r="L1371" s="119" t="s">
        <v>11479</v>
      </c>
      <c r="M1371" s="38" t="s">
        <v>15050</v>
      </c>
    </row>
    <row r="1372" spans="1:13" outlineLevel="1" x14ac:dyDescent="0.25">
      <c r="A1372" s="47" t="s">
        <v>726</v>
      </c>
      <c r="B1372" s="150">
        <f t="shared" si="57"/>
        <v>1341</v>
      </c>
      <c r="C1372" s="36" t="s">
        <v>725</v>
      </c>
      <c r="D1372" s="35" t="s">
        <v>726</v>
      </c>
      <c r="E1372" s="36" t="s">
        <v>11810</v>
      </c>
      <c r="F1372" s="35" t="s">
        <v>15877</v>
      </c>
      <c r="G1372" s="117">
        <v>1</v>
      </c>
      <c r="H1372" s="117">
        <v>796.61</v>
      </c>
      <c r="I1372" s="117">
        <f t="shared" si="58"/>
        <v>827.67</v>
      </c>
      <c r="J1372" s="118">
        <v>827.67</v>
      </c>
      <c r="K1372" s="58">
        <v>135</v>
      </c>
      <c r="L1372" s="119" t="s">
        <v>11479</v>
      </c>
      <c r="M1372" s="38" t="s">
        <v>15050</v>
      </c>
    </row>
    <row r="1373" spans="1:13" outlineLevel="1" x14ac:dyDescent="0.25">
      <c r="A1373" s="47" t="s">
        <v>12054</v>
      </c>
      <c r="B1373" s="150">
        <f t="shared" si="57"/>
        <v>1342</v>
      </c>
      <c r="C1373" s="36" t="s">
        <v>727</v>
      </c>
      <c r="D1373" s="35" t="s">
        <v>12054</v>
      </c>
      <c r="E1373" s="36" t="s">
        <v>11810</v>
      </c>
      <c r="F1373" s="35" t="s">
        <v>15877</v>
      </c>
      <c r="G1373" s="117">
        <v>1</v>
      </c>
      <c r="H1373" s="117">
        <v>33605.699999999997</v>
      </c>
      <c r="I1373" s="117">
        <f t="shared" si="58"/>
        <v>34915.9</v>
      </c>
      <c r="J1373" s="118">
        <v>34915.9</v>
      </c>
      <c r="K1373" s="58">
        <v>136</v>
      </c>
      <c r="L1373" s="119" t="s">
        <v>11479</v>
      </c>
      <c r="M1373" s="38" t="s">
        <v>15050</v>
      </c>
    </row>
    <row r="1374" spans="1:13" outlineLevel="1" x14ac:dyDescent="0.25">
      <c r="A1374" s="47" t="s">
        <v>12055</v>
      </c>
      <c r="B1374" s="150">
        <f t="shared" si="57"/>
        <v>1343</v>
      </c>
      <c r="C1374" s="40" t="s">
        <v>12776</v>
      </c>
      <c r="D1374" s="35" t="s">
        <v>12055</v>
      </c>
      <c r="E1374" s="36" t="s">
        <v>11810</v>
      </c>
      <c r="F1374" s="35" t="s">
        <v>15877</v>
      </c>
      <c r="G1374" s="117">
        <v>1</v>
      </c>
      <c r="H1374" s="117">
        <v>3090.45</v>
      </c>
      <c r="I1374" s="117">
        <f t="shared" si="58"/>
        <v>3210.94</v>
      </c>
      <c r="J1374" s="118">
        <v>3210.94</v>
      </c>
      <c r="K1374" s="58">
        <v>135</v>
      </c>
      <c r="L1374" s="119" t="s">
        <v>11479</v>
      </c>
      <c r="M1374" s="38" t="s">
        <v>15050</v>
      </c>
    </row>
    <row r="1375" spans="1:13" outlineLevel="1" x14ac:dyDescent="0.25">
      <c r="A1375" s="47" t="s">
        <v>729</v>
      </c>
      <c r="B1375" s="150">
        <f t="shared" si="57"/>
        <v>1344</v>
      </c>
      <c r="C1375" s="40" t="s">
        <v>12777</v>
      </c>
      <c r="D1375" s="35" t="s">
        <v>729</v>
      </c>
      <c r="E1375" s="36" t="s">
        <v>11810</v>
      </c>
      <c r="F1375" s="35" t="s">
        <v>15877</v>
      </c>
      <c r="G1375" s="117">
        <v>39</v>
      </c>
      <c r="H1375" s="117">
        <v>16190.54</v>
      </c>
      <c r="I1375" s="117">
        <f t="shared" si="58"/>
        <v>431.32743589743592</v>
      </c>
      <c r="J1375" s="118">
        <v>16821.77</v>
      </c>
      <c r="K1375" s="58">
        <v>135</v>
      </c>
      <c r="L1375" s="119" t="s">
        <v>11479</v>
      </c>
      <c r="M1375" s="38" t="s">
        <v>15050</v>
      </c>
    </row>
    <row r="1376" spans="1:13" ht="51" outlineLevel="1" x14ac:dyDescent="0.25">
      <c r="A1376" s="47" t="s">
        <v>730</v>
      </c>
      <c r="B1376" s="150">
        <f t="shared" si="57"/>
        <v>1345</v>
      </c>
      <c r="C1376" s="40" t="s">
        <v>12778</v>
      </c>
      <c r="D1376" s="35" t="s">
        <v>730</v>
      </c>
      <c r="E1376" s="36" t="s">
        <v>11810</v>
      </c>
      <c r="F1376" s="35" t="s">
        <v>15877</v>
      </c>
      <c r="G1376" s="117">
        <v>2</v>
      </c>
      <c r="H1376" s="117">
        <v>544.07000000000005</v>
      </c>
      <c r="I1376" s="117">
        <f t="shared" si="58"/>
        <v>282.64</v>
      </c>
      <c r="J1376" s="118">
        <v>565.28</v>
      </c>
      <c r="K1376" s="58">
        <v>135</v>
      </c>
      <c r="L1376" s="119" t="s">
        <v>11479</v>
      </c>
      <c r="M1376" s="38" t="s">
        <v>15050</v>
      </c>
    </row>
    <row r="1377" spans="1:13" ht="38.25" outlineLevel="1" x14ac:dyDescent="0.25">
      <c r="A1377" s="47" t="s">
        <v>739</v>
      </c>
      <c r="B1377" s="150">
        <f t="shared" si="57"/>
        <v>1346</v>
      </c>
      <c r="C1377" s="40" t="s">
        <v>12779</v>
      </c>
      <c r="D1377" s="35" t="s">
        <v>739</v>
      </c>
      <c r="E1377" s="36" t="s">
        <v>11810</v>
      </c>
      <c r="F1377" s="35" t="s">
        <v>15877</v>
      </c>
      <c r="G1377" s="117">
        <v>1</v>
      </c>
      <c r="H1377" s="117">
        <v>400.83</v>
      </c>
      <c r="I1377" s="117">
        <f t="shared" si="58"/>
        <v>416.46</v>
      </c>
      <c r="J1377" s="118">
        <v>416.46</v>
      </c>
      <c r="K1377" s="58">
        <v>135</v>
      </c>
      <c r="L1377" s="119" t="s">
        <v>11479</v>
      </c>
      <c r="M1377" s="38" t="s">
        <v>15050</v>
      </c>
    </row>
    <row r="1378" spans="1:13" outlineLevel="1" x14ac:dyDescent="0.25">
      <c r="A1378" s="47" t="s">
        <v>740</v>
      </c>
      <c r="B1378" s="150">
        <f t="shared" si="57"/>
        <v>1347</v>
      </c>
      <c r="C1378" s="40" t="s">
        <v>12780</v>
      </c>
      <c r="D1378" s="35" t="s">
        <v>740</v>
      </c>
      <c r="E1378" s="36" t="s">
        <v>11810</v>
      </c>
      <c r="F1378" s="35" t="s">
        <v>15877</v>
      </c>
      <c r="G1378" s="117">
        <v>4</v>
      </c>
      <c r="H1378" s="117">
        <v>1081.22</v>
      </c>
      <c r="I1378" s="117">
        <f t="shared" si="58"/>
        <v>280.84249999999997</v>
      </c>
      <c r="J1378" s="118">
        <v>1123.3699999999999</v>
      </c>
      <c r="K1378" s="58">
        <v>135</v>
      </c>
      <c r="L1378" s="119" t="s">
        <v>11479</v>
      </c>
      <c r="M1378" s="38" t="s">
        <v>15050</v>
      </c>
    </row>
    <row r="1379" spans="1:13" outlineLevel="1" x14ac:dyDescent="0.25">
      <c r="A1379" s="47" t="s">
        <v>741</v>
      </c>
      <c r="B1379" s="150">
        <f t="shared" si="57"/>
        <v>1348</v>
      </c>
      <c r="C1379" s="36" t="s">
        <v>12056</v>
      </c>
      <c r="D1379" s="35" t="s">
        <v>741</v>
      </c>
      <c r="E1379" s="36" t="s">
        <v>11810</v>
      </c>
      <c r="F1379" s="35" t="s">
        <v>15877</v>
      </c>
      <c r="G1379" s="117">
        <v>2</v>
      </c>
      <c r="H1379" s="117">
        <v>204.6</v>
      </c>
      <c r="I1379" s="117">
        <f t="shared" si="58"/>
        <v>106.29</v>
      </c>
      <c r="J1379" s="118">
        <v>212.58</v>
      </c>
      <c r="K1379" s="58">
        <v>135</v>
      </c>
      <c r="L1379" s="119" t="s">
        <v>11479</v>
      </c>
      <c r="M1379" s="38" t="s">
        <v>15050</v>
      </c>
    </row>
    <row r="1380" spans="1:13" outlineLevel="1" x14ac:dyDescent="0.25">
      <c r="A1380" s="47" t="s">
        <v>743</v>
      </c>
      <c r="B1380" s="150">
        <f t="shared" si="57"/>
        <v>1349</v>
      </c>
      <c r="C1380" s="36" t="s">
        <v>742</v>
      </c>
      <c r="D1380" s="35" t="s">
        <v>743</v>
      </c>
      <c r="E1380" s="36" t="s">
        <v>11810</v>
      </c>
      <c r="F1380" s="35" t="s">
        <v>15877</v>
      </c>
      <c r="G1380" s="117">
        <v>2</v>
      </c>
      <c r="H1380" s="117">
        <v>1704.2</v>
      </c>
      <c r="I1380" s="117">
        <f t="shared" si="58"/>
        <v>885.32</v>
      </c>
      <c r="J1380" s="118">
        <v>1770.64</v>
      </c>
      <c r="K1380" s="58">
        <v>135</v>
      </c>
      <c r="L1380" s="119" t="s">
        <v>11479</v>
      </c>
      <c r="M1380" s="38" t="s">
        <v>15050</v>
      </c>
    </row>
    <row r="1381" spans="1:13" ht="25.5" outlineLevel="1" x14ac:dyDescent="0.25">
      <c r="A1381" s="47" t="s">
        <v>744</v>
      </c>
      <c r="B1381" s="150">
        <f t="shared" si="57"/>
        <v>1350</v>
      </c>
      <c r="C1381" s="40" t="s">
        <v>12781</v>
      </c>
      <c r="D1381" s="35" t="s">
        <v>744</v>
      </c>
      <c r="E1381" s="36" t="s">
        <v>11810</v>
      </c>
      <c r="F1381" s="35" t="s">
        <v>15877</v>
      </c>
      <c r="G1381" s="117">
        <v>6</v>
      </c>
      <c r="H1381" s="117">
        <v>2042.54</v>
      </c>
      <c r="I1381" s="117">
        <f t="shared" si="58"/>
        <v>353.69499999999999</v>
      </c>
      <c r="J1381" s="118">
        <v>2122.17</v>
      </c>
      <c r="K1381" s="58">
        <v>135</v>
      </c>
      <c r="L1381" s="119" t="s">
        <v>11479</v>
      </c>
      <c r="M1381" s="38" t="s">
        <v>15050</v>
      </c>
    </row>
    <row r="1382" spans="1:13" outlineLevel="1" x14ac:dyDescent="0.25">
      <c r="A1382" s="47" t="s">
        <v>746</v>
      </c>
      <c r="B1382" s="150">
        <f t="shared" si="57"/>
        <v>1351</v>
      </c>
      <c r="C1382" s="36" t="s">
        <v>745</v>
      </c>
      <c r="D1382" s="35" t="s">
        <v>746</v>
      </c>
      <c r="E1382" s="36" t="s">
        <v>11810</v>
      </c>
      <c r="F1382" s="35" t="s">
        <v>15879</v>
      </c>
      <c r="G1382" s="117">
        <v>4</v>
      </c>
      <c r="H1382" s="117">
        <v>1024</v>
      </c>
      <c r="I1382" s="117">
        <f t="shared" si="58"/>
        <v>265.98</v>
      </c>
      <c r="J1382" s="118">
        <v>1063.92</v>
      </c>
      <c r="K1382" s="58">
        <v>135</v>
      </c>
      <c r="L1382" s="119" t="s">
        <v>11479</v>
      </c>
      <c r="M1382" s="38" t="s">
        <v>15050</v>
      </c>
    </row>
    <row r="1383" spans="1:13" outlineLevel="1" x14ac:dyDescent="0.25">
      <c r="A1383" s="47" t="s">
        <v>12058</v>
      </c>
      <c r="B1383" s="150">
        <f t="shared" si="57"/>
        <v>1352</v>
      </c>
      <c r="C1383" s="36" t="s">
        <v>12057</v>
      </c>
      <c r="D1383" s="35" t="s">
        <v>12058</v>
      </c>
      <c r="E1383" s="36" t="s">
        <v>11810</v>
      </c>
      <c r="F1383" s="35" t="s">
        <v>15879</v>
      </c>
      <c r="G1383" s="117">
        <v>3</v>
      </c>
      <c r="H1383" s="117">
        <v>360</v>
      </c>
      <c r="I1383" s="117">
        <f t="shared" si="58"/>
        <v>124.68</v>
      </c>
      <c r="J1383" s="118">
        <v>374.04</v>
      </c>
      <c r="K1383" s="58">
        <v>135</v>
      </c>
      <c r="L1383" s="119" t="s">
        <v>11479</v>
      </c>
      <c r="M1383" s="38" t="s">
        <v>15050</v>
      </c>
    </row>
    <row r="1384" spans="1:13" outlineLevel="1" x14ac:dyDescent="0.25">
      <c r="A1384" s="47" t="s">
        <v>748</v>
      </c>
      <c r="B1384" s="150">
        <f t="shared" si="57"/>
        <v>1353</v>
      </c>
      <c r="C1384" s="36" t="s">
        <v>747</v>
      </c>
      <c r="D1384" s="35" t="s">
        <v>748</v>
      </c>
      <c r="E1384" s="36" t="s">
        <v>11810</v>
      </c>
      <c r="F1384" s="35" t="s">
        <v>15877</v>
      </c>
      <c r="G1384" s="117">
        <v>3</v>
      </c>
      <c r="H1384" s="117">
        <v>31540.400000000001</v>
      </c>
      <c r="I1384" s="117">
        <f t="shared" si="58"/>
        <v>10923.36</v>
      </c>
      <c r="J1384" s="118">
        <v>32770.080000000002</v>
      </c>
      <c r="K1384" s="58">
        <v>136</v>
      </c>
      <c r="L1384" s="119" t="s">
        <v>11479</v>
      </c>
      <c r="M1384" s="38" t="s">
        <v>15050</v>
      </c>
    </row>
    <row r="1385" spans="1:13" ht="25.5" outlineLevel="1" x14ac:dyDescent="0.25">
      <c r="A1385" s="47" t="s">
        <v>749</v>
      </c>
      <c r="B1385" s="150">
        <f t="shared" si="57"/>
        <v>1354</v>
      </c>
      <c r="C1385" s="40" t="s">
        <v>12782</v>
      </c>
      <c r="D1385" s="35" t="s">
        <v>749</v>
      </c>
      <c r="E1385" s="36" t="s">
        <v>11810</v>
      </c>
      <c r="F1385" s="35" t="s">
        <v>15877</v>
      </c>
      <c r="G1385" s="117">
        <v>1</v>
      </c>
      <c r="H1385" s="117">
        <v>10248.6</v>
      </c>
      <c r="I1385" s="117">
        <f t="shared" si="58"/>
        <v>10648.17</v>
      </c>
      <c r="J1385" s="118">
        <v>10648.17</v>
      </c>
      <c r="K1385" s="58">
        <v>136</v>
      </c>
      <c r="L1385" s="119" t="s">
        <v>11479</v>
      </c>
      <c r="M1385" s="38" t="s">
        <v>15050</v>
      </c>
    </row>
    <row r="1386" spans="1:13" ht="25.5" outlineLevel="1" x14ac:dyDescent="0.25">
      <c r="A1386" s="47" t="s">
        <v>12059</v>
      </c>
      <c r="B1386" s="150">
        <f t="shared" si="57"/>
        <v>1355</v>
      </c>
      <c r="C1386" s="36" t="s">
        <v>750</v>
      </c>
      <c r="D1386" s="35" t="s">
        <v>12059</v>
      </c>
      <c r="E1386" s="36" t="s">
        <v>11810</v>
      </c>
      <c r="F1386" s="35" t="s">
        <v>15877</v>
      </c>
      <c r="G1386" s="117">
        <v>1</v>
      </c>
      <c r="H1386" s="117">
        <v>256.60000000000002</v>
      </c>
      <c r="I1386" s="117">
        <f t="shared" si="58"/>
        <v>266.60000000000002</v>
      </c>
      <c r="J1386" s="118">
        <v>266.60000000000002</v>
      </c>
      <c r="K1386" s="58">
        <v>136</v>
      </c>
      <c r="L1386" s="119" t="s">
        <v>11479</v>
      </c>
      <c r="M1386" s="38" t="s">
        <v>15050</v>
      </c>
    </row>
    <row r="1387" spans="1:13" outlineLevel="1" x14ac:dyDescent="0.25">
      <c r="A1387" s="47" t="s">
        <v>752</v>
      </c>
      <c r="B1387" s="150">
        <f t="shared" si="57"/>
        <v>1356</v>
      </c>
      <c r="C1387" s="36" t="s">
        <v>751</v>
      </c>
      <c r="D1387" s="35" t="s">
        <v>752</v>
      </c>
      <c r="E1387" s="36" t="s">
        <v>11810</v>
      </c>
      <c r="F1387" s="35" t="s">
        <v>15877</v>
      </c>
      <c r="G1387" s="117">
        <v>1</v>
      </c>
      <c r="H1387" s="117">
        <v>110.17</v>
      </c>
      <c r="I1387" s="117">
        <f t="shared" si="58"/>
        <v>114.47</v>
      </c>
      <c r="J1387" s="118">
        <v>114.47</v>
      </c>
      <c r="K1387" s="58">
        <v>136</v>
      </c>
      <c r="L1387" s="119" t="s">
        <v>11479</v>
      </c>
      <c r="M1387" s="38" t="s">
        <v>15050</v>
      </c>
    </row>
    <row r="1388" spans="1:13" outlineLevel="1" x14ac:dyDescent="0.25">
      <c r="A1388" s="47" t="s">
        <v>12060</v>
      </c>
      <c r="B1388" s="150">
        <f t="shared" si="57"/>
        <v>1357</v>
      </c>
      <c r="C1388" s="40" t="s">
        <v>12783</v>
      </c>
      <c r="D1388" s="35" t="s">
        <v>12060</v>
      </c>
      <c r="E1388" s="36" t="s">
        <v>11810</v>
      </c>
      <c r="F1388" s="35" t="s">
        <v>15877</v>
      </c>
      <c r="G1388" s="117">
        <v>1</v>
      </c>
      <c r="H1388" s="117">
        <v>4029.01</v>
      </c>
      <c r="I1388" s="117">
        <f t="shared" si="58"/>
        <v>4186.09</v>
      </c>
      <c r="J1388" s="118">
        <v>4186.09</v>
      </c>
      <c r="K1388" s="58">
        <v>136</v>
      </c>
      <c r="L1388" s="119" t="s">
        <v>11479</v>
      </c>
      <c r="M1388" s="38" t="s">
        <v>15050</v>
      </c>
    </row>
    <row r="1389" spans="1:13" outlineLevel="1" x14ac:dyDescent="0.25">
      <c r="A1389" s="47" t="s">
        <v>10402</v>
      </c>
      <c r="B1389" s="150">
        <f t="shared" si="57"/>
        <v>1358</v>
      </c>
      <c r="C1389" s="36" t="s">
        <v>10401</v>
      </c>
      <c r="D1389" s="35" t="s">
        <v>10402</v>
      </c>
      <c r="E1389" s="36" t="s">
        <v>11491</v>
      </c>
      <c r="F1389" s="35" t="s">
        <v>15877</v>
      </c>
      <c r="G1389" s="117">
        <v>6</v>
      </c>
      <c r="H1389" s="117">
        <v>6</v>
      </c>
      <c r="I1389" s="117">
        <f t="shared" si="58"/>
        <v>1.0383333333333333</v>
      </c>
      <c r="J1389" s="118">
        <v>6.23</v>
      </c>
      <c r="K1389" s="58">
        <v>136</v>
      </c>
      <c r="L1389" s="119" t="s">
        <v>11479</v>
      </c>
      <c r="M1389" s="38" t="s">
        <v>15050</v>
      </c>
    </row>
    <row r="1390" spans="1:13" ht="25.5" outlineLevel="1" x14ac:dyDescent="0.25">
      <c r="A1390" s="47" t="s">
        <v>6400</v>
      </c>
      <c r="B1390" s="150">
        <f t="shared" si="57"/>
        <v>1359</v>
      </c>
      <c r="C1390" s="40" t="s">
        <v>12784</v>
      </c>
      <c r="D1390" s="35" t="s">
        <v>6400</v>
      </c>
      <c r="E1390" s="36" t="s">
        <v>11943</v>
      </c>
      <c r="F1390" s="35" t="s">
        <v>15877</v>
      </c>
      <c r="G1390" s="117">
        <v>1</v>
      </c>
      <c r="H1390" s="117">
        <v>1</v>
      </c>
      <c r="I1390" s="117">
        <f t="shared" si="58"/>
        <v>0.05</v>
      </c>
      <c r="J1390" s="118">
        <v>0.05</v>
      </c>
      <c r="K1390" s="58">
        <v>136</v>
      </c>
      <c r="L1390" s="119" t="s">
        <v>11783</v>
      </c>
      <c r="M1390" s="38" t="s">
        <v>15050</v>
      </c>
    </row>
    <row r="1391" spans="1:13" ht="25.5" outlineLevel="1" x14ac:dyDescent="0.25">
      <c r="A1391" s="47" t="s">
        <v>754</v>
      </c>
      <c r="B1391" s="150">
        <f t="shared" si="57"/>
        <v>1360</v>
      </c>
      <c r="C1391" s="40" t="s">
        <v>12785</v>
      </c>
      <c r="D1391" s="35" t="s">
        <v>754</v>
      </c>
      <c r="E1391" s="36" t="s">
        <v>11810</v>
      </c>
      <c r="F1391" s="35" t="s">
        <v>15877</v>
      </c>
      <c r="G1391" s="117">
        <v>1</v>
      </c>
      <c r="H1391" s="117">
        <v>2607.7800000000002</v>
      </c>
      <c r="I1391" s="117">
        <f t="shared" si="58"/>
        <v>2709.45</v>
      </c>
      <c r="J1391" s="118">
        <v>2709.45</v>
      </c>
      <c r="K1391" s="58">
        <v>136</v>
      </c>
      <c r="L1391" s="119" t="s">
        <v>11479</v>
      </c>
      <c r="M1391" s="38" t="s">
        <v>15050</v>
      </c>
    </row>
    <row r="1392" spans="1:13" ht="25.5" outlineLevel="1" x14ac:dyDescent="0.25">
      <c r="A1392" s="47" t="s">
        <v>755</v>
      </c>
      <c r="B1392" s="150">
        <f t="shared" si="57"/>
        <v>1361</v>
      </c>
      <c r="C1392" s="40" t="s">
        <v>12786</v>
      </c>
      <c r="D1392" s="35" t="s">
        <v>755</v>
      </c>
      <c r="E1392" s="36" t="s">
        <v>11810</v>
      </c>
      <c r="F1392" s="35" t="s">
        <v>15877</v>
      </c>
      <c r="G1392" s="117">
        <v>1</v>
      </c>
      <c r="H1392" s="117">
        <v>229.09</v>
      </c>
      <c r="I1392" s="117">
        <f t="shared" si="58"/>
        <v>238.02</v>
      </c>
      <c r="J1392" s="118">
        <v>238.02</v>
      </c>
      <c r="K1392" s="58">
        <v>136</v>
      </c>
      <c r="L1392" s="119" t="s">
        <v>11479</v>
      </c>
      <c r="M1392" s="38" t="s">
        <v>15050</v>
      </c>
    </row>
    <row r="1393" spans="1:13" ht="25.5" outlineLevel="1" x14ac:dyDescent="0.25">
      <c r="A1393" s="47" t="s">
        <v>756</v>
      </c>
      <c r="B1393" s="150">
        <f t="shared" si="57"/>
        <v>1362</v>
      </c>
      <c r="C1393" s="36" t="s">
        <v>12061</v>
      </c>
      <c r="D1393" s="35" t="s">
        <v>756</v>
      </c>
      <c r="E1393" s="36" t="s">
        <v>11810</v>
      </c>
      <c r="F1393" s="35" t="s">
        <v>15877</v>
      </c>
      <c r="G1393" s="117">
        <v>46</v>
      </c>
      <c r="H1393" s="117">
        <v>16100</v>
      </c>
      <c r="I1393" s="117">
        <f t="shared" si="58"/>
        <v>363.64565217391305</v>
      </c>
      <c r="J1393" s="118">
        <v>16727.7</v>
      </c>
      <c r="K1393" s="58">
        <v>137</v>
      </c>
      <c r="L1393" s="119" t="s">
        <v>11479</v>
      </c>
      <c r="M1393" s="38" t="s">
        <v>15050</v>
      </c>
    </row>
    <row r="1394" spans="1:13" outlineLevel="1" x14ac:dyDescent="0.25">
      <c r="A1394" s="47" t="s">
        <v>758</v>
      </c>
      <c r="B1394" s="150">
        <f t="shared" si="57"/>
        <v>1363</v>
      </c>
      <c r="C1394" s="40" t="s">
        <v>12787</v>
      </c>
      <c r="D1394" s="35" t="s">
        <v>758</v>
      </c>
      <c r="E1394" s="36" t="s">
        <v>11810</v>
      </c>
      <c r="F1394" s="35" t="s">
        <v>15877</v>
      </c>
      <c r="G1394" s="117">
        <v>14</v>
      </c>
      <c r="H1394" s="117">
        <v>1127.1199999999999</v>
      </c>
      <c r="I1394" s="117">
        <f t="shared" si="58"/>
        <v>83.647142857142853</v>
      </c>
      <c r="J1394" s="118">
        <v>1171.06</v>
      </c>
      <c r="K1394" s="58">
        <v>137</v>
      </c>
      <c r="L1394" s="119" t="s">
        <v>11479</v>
      </c>
      <c r="M1394" s="38" t="s">
        <v>15050</v>
      </c>
    </row>
    <row r="1395" spans="1:13" ht="25.5" outlineLevel="1" x14ac:dyDescent="0.25">
      <c r="A1395" s="47" t="s">
        <v>759</v>
      </c>
      <c r="B1395" s="150">
        <f t="shared" si="57"/>
        <v>1364</v>
      </c>
      <c r="C1395" s="40" t="s">
        <v>12788</v>
      </c>
      <c r="D1395" s="35" t="s">
        <v>759</v>
      </c>
      <c r="E1395" s="36" t="s">
        <v>11810</v>
      </c>
      <c r="F1395" s="35" t="s">
        <v>15877</v>
      </c>
      <c r="G1395" s="117">
        <v>9</v>
      </c>
      <c r="H1395" s="117">
        <v>5720.34</v>
      </c>
      <c r="I1395" s="117">
        <f t="shared" si="58"/>
        <v>660.37333333333333</v>
      </c>
      <c r="J1395" s="118">
        <v>5943.36</v>
      </c>
      <c r="K1395" s="58">
        <v>137</v>
      </c>
      <c r="L1395" s="119" t="s">
        <v>11479</v>
      </c>
      <c r="M1395" s="38" t="s">
        <v>15050</v>
      </c>
    </row>
    <row r="1396" spans="1:13" outlineLevel="1" x14ac:dyDescent="0.25">
      <c r="A1396" s="47" t="s">
        <v>761</v>
      </c>
      <c r="B1396" s="150">
        <f t="shared" si="57"/>
        <v>1365</v>
      </c>
      <c r="C1396" s="36" t="s">
        <v>760</v>
      </c>
      <c r="D1396" s="35" t="s">
        <v>761</v>
      </c>
      <c r="E1396" s="36" t="s">
        <v>11810</v>
      </c>
      <c r="F1396" s="35" t="s">
        <v>15877</v>
      </c>
      <c r="G1396" s="117">
        <v>7</v>
      </c>
      <c r="H1396" s="117">
        <v>1198.3</v>
      </c>
      <c r="I1396" s="117">
        <f t="shared" si="58"/>
        <v>177.85999999999999</v>
      </c>
      <c r="J1396" s="118">
        <v>1245.02</v>
      </c>
      <c r="K1396" s="58">
        <v>137</v>
      </c>
      <c r="L1396" s="119" t="s">
        <v>11479</v>
      </c>
      <c r="M1396" s="38" t="s">
        <v>15050</v>
      </c>
    </row>
    <row r="1397" spans="1:13" outlineLevel="1" x14ac:dyDescent="0.25">
      <c r="A1397" s="47" t="s">
        <v>763</v>
      </c>
      <c r="B1397" s="150">
        <f t="shared" si="57"/>
        <v>1366</v>
      </c>
      <c r="C1397" s="36" t="s">
        <v>762</v>
      </c>
      <c r="D1397" s="35" t="s">
        <v>763</v>
      </c>
      <c r="E1397" s="36" t="s">
        <v>11810</v>
      </c>
      <c r="F1397" s="35" t="s">
        <v>15877</v>
      </c>
      <c r="G1397" s="117">
        <v>7</v>
      </c>
      <c r="H1397" s="117">
        <v>1198.3</v>
      </c>
      <c r="I1397" s="117">
        <f t="shared" si="58"/>
        <v>177.85999999999999</v>
      </c>
      <c r="J1397" s="118">
        <v>1245.02</v>
      </c>
      <c r="K1397" s="58">
        <v>137</v>
      </c>
      <c r="L1397" s="119" t="s">
        <v>11479</v>
      </c>
      <c r="M1397" s="38" t="s">
        <v>15050</v>
      </c>
    </row>
    <row r="1398" spans="1:13" outlineLevel="1" x14ac:dyDescent="0.25">
      <c r="A1398" s="47" t="s">
        <v>765</v>
      </c>
      <c r="B1398" s="150">
        <f t="shared" si="57"/>
        <v>1367</v>
      </c>
      <c r="C1398" s="36" t="s">
        <v>764</v>
      </c>
      <c r="D1398" s="35" t="s">
        <v>765</v>
      </c>
      <c r="E1398" s="36" t="s">
        <v>11810</v>
      </c>
      <c r="F1398" s="35" t="s">
        <v>15877</v>
      </c>
      <c r="G1398" s="117">
        <v>7</v>
      </c>
      <c r="H1398" s="117">
        <v>2282</v>
      </c>
      <c r="I1398" s="117">
        <f t="shared" si="58"/>
        <v>338.71</v>
      </c>
      <c r="J1398" s="118">
        <v>2370.9699999999998</v>
      </c>
      <c r="K1398" s="58">
        <v>137</v>
      </c>
      <c r="L1398" s="119" t="s">
        <v>11479</v>
      </c>
      <c r="M1398" s="38" t="s">
        <v>15050</v>
      </c>
    </row>
    <row r="1399" spans="1:13" outlineLevel="1" x14ac:dyDescent="0.25">
      <c r="A1399" s="47" t="s">
        <v>767</v>
      </c>
      <c r="B1399" s="150">
        <f t="shared" si="57"/>
        <v>1368</v>
      </c>
      <c r="C1399" s="36" t="s">
        <v>766</v>
      </c>
      <c r="D1399" s="35" t="s">
        <v>767</v>
      </c>
      <c r="E1399" s="36" t="s">
        <v>11810</v>
      </c>
      <c r="F1399" s="35" t="s">
        <v>15877</v>
      </c>
      <c r="G1399" s="117">
        <v>7</v>
      </c>
      <c r="H1399" s="117">
        <v>2282</v>
      </c>
      <c r="I1399" s="117">
        <f t="shared" si="58"/>
        <v>338.71</v>
      </c>
      <c r="J1399" s="118">
        <v>2370.9699999999998</v>
      </c>
      <c r="K1399" s="58">
        <v>137</v>
      </c>
      <c r="L1399" s="119" t="s">
        <v>11479</v>
      </c>
      <c r="M1399" s="38" t="s">
        <v>15050</v>
      </c>
    </row>
    <row r="1400" spans="1:13" outlineLevel="1" x14ac:dyDescent="0.25">
      <c r="A1400" s="47" t="s">
        <v>769</v>
      </c>
      <c r="B1400" s="150">
        <f t="shared" si="57"/>
        <v>1369</v>
      </c>
      <c r="C1400" s="36" t="s">
        <v>768</v>
      </c>
      <c r="D1400" s="35" t="s">
        <v>769</v>
      </c>
      <c r="E1400" s="36" t="s">
        <v>11810</v>
      </c>
      <c r="F1400" s="35" t="s">
        <v>15877</v>
      </c>
      <c r="G1400" s="117">
        <v>7</v>
      </c>
      <c r="H1400" s="117">
        <v>2282</v>
      </c>
      <c r="I1400" s="117">
        <f t="shared" si="58"/>
        <v>338.71</v>
      </c>
      <c r="J1400" s="118">
        <v>2370.9699999999998</v>
      </c>
      <c r="K1400" s="58">
        <v>137</v>
      </c>
      <c r="L1400" s="119" t="s">
        <v>11479</v>
      </c>
      <c r="M1400" s="38" t="s">
        <v>15050</v>
      </c>
    </row>
    <row r="1401" spans="1:13" outlineLevel="1" x14ac:dyDescent="0.25">
      <c r="A1401" s="47" t="s">
        <v>771</v>
      </c>
      <c r="B1401" s="150">
        <f t="shared" si="57"/>
        <v>1370</v>
      </c>
      <c r="C1401" s="36" t="s">
        <v>770</v>
      </c>
      <c r="D1401" s="35" t="s">
        <v>771</v>
      </c>
      <c r="E1401" s="36" t="s">
        <v>11810</v>
      </c>
      <c r="F1401" s="35" t="s">
        <v>15877</v>
      </c>
      <c r="G1401" s="117">
        <v>7</v>
      </c>
      <c r="H1401" s="117">
        <v>2969.66</v>
      </c>
      <c r="I1401" s="117">
        <f t="shared" si="58"/>
        <v>440.77714285714285</v>
      </c>
      <c r="J1401" s="118">
        <v>3085.44</v>
      </c>
      <c r="K1401" s="58">
        <v>137</v>
      </c>
      <c r="L1401" s="119" t="s">
        <v>11479</v>
      </c>
      <c r="M1401" s="38" t="s">
        <v>15050</v>
      </c>
    </row>
    <row r="1402" spans="1:13" outlineLevel="1" x14ac:dyDescent="0.25">
      <c r="A1402" s="47" t="s">
        <v>773</v>
      </c>
      <c r="B1402" s="150">
        <f t="shared" si="57"/>
        <v>1371</v>
      </c>
      <c r="C1402" s="36" t="s">
        <v>772</v>
      </c>
      <c r="D1402" s="35" t="s">
        <v>773</v>
      </c>
      <c r="E1402" s="36" t="s">
        <v>11810</v>
      </c>
      <c r="F1402" s="35" t="s">
        <v>15877</v>
      </c>
      <c r="G1402" s="117">
        <v>14</v>
      </c>
      <c r="H1402" s="117">
        <v>1542.37</v>
      </c>
      <c r="I1402" s="117">
        <f t="shared" si="58"/>
        <v>114.46428571428571</v>
      </c>
      <c r="J1402" s="118">
        <v>1602.5</v>
      </c>
      <c r="K1402" s="58">
        <v>137</v>
      </c>
      <c r="L1402" s="119" t="s">
        <v>11479</v>
      </c>
      <c r="M1402" s="38" t="s">
        <v>15050</v>
      </c>
    </row>
    <row r="1403" spans="1:13" outlineLevel="1" x14ac:dyDescent="0.25">
      <c r="A1403" s="47" t="s">
        <v>775</v>
      </c>
      <c r="B1403" s="150">
        <f t="shared" si="57"/>
        <v>1372</v>
      </c>
      <c r="C1403" s="36" t="s">
        <v>774</v>
      </c>
      <c r="D1403" s="35" t="s">
        <v>775</v>
      </c>
      <c r="E1403" s="36" t="s">
        <v>11810</v>
      </c>
      <c r="F1403" s="35" t="s">
        <v>15877</v>
      </c>
      <c r="G1403" s="117">
        <v>4</v>
      </c>
      <c r="H1403" s="117">
        <v>4061.02</v>
      </c>
      <c r="I1403" s="117">
        <f t="shared" si="58"/>
        <v>1054.8375000000001</v>
      </c>
      <c r="J1403" s="118">
        <v>4219.3500000000004</v>
      </c>
      <c r="K1403" s="58">
        <v>137</v>
      </c>
      <c r="L1403" s="119" t="s">
        <v>11479</v>
      </c>
      <c r="M1403" s="38" t="s">
        <v>15050</v>
      </c>
    </row>
    <row r="1404" spans="1:13" outlineLevel="1" x14ac:dyDescent="0.25">
      <c r="A1404" s="47" t="s">
        <v>777</v>
      </c>
      <c r="B1404" s="150">
        <f t="shared" si="57"/>
        <v>1373</v>
      </c>
      <c r="C1404" s="36" t="s">
        <v>776</v>
      </c>
      <c r="D1404" s="35" t="s">
        <v>777</v>
      </c>
      <c r="E1404" s="36" t="s">
        <v>11810</v>
      </c>
      <c r="F1404" s="35" t="s">
        <v>15877</v>
      </c>
      <c r="G1404" s="117">
        <v>7</v>
      </c>
      <c r="H1404" s="117">
        <v>1998.56</v>
      </c>
      <c r="I1404" s="117">
        <f t="shared" si="58"/>
        <v>296.64</v>
      </c>
      <c r="J1404" s="118">
        <v>2076.48</v>
      </c>
      <c r="K1404" s="58">
        <v>137</v>
      </c>
      <c r="L1404" s="119" t="s">
        <v>11479</v>
      </c>
      <c r="M1404" s="38" t="s">
        <v>15050</v>
      </c>
    </row>
    <row r="1405" spans="1:13" outlineLevel="1" x14ac:dyDescent="0.25">
      <c r="A1405" s="47" t="s">
        <v>779</v>
      </c>
      <c r="B1405" s="150">
        <f t="shared" si="57"/>
        <v>1374</v>
      </c>
      <c r="C1405" s="36" t="s">
        <v>778</v>
      </c>
      <c r="D1405" s="35" t="s">
        <v>779</v>
      </c>
      <c r="E1405" s="36" t="s">
        <v>11810</v>
      </c>
      <c r="F1405" s="35" t="s">
        <v>15877</v>
      </c>
      <c r="G1405" s="117">
        <v>21</v>
      </c>
      <c r="H1405" s="117">
        <v>5691</v>
      </c>
      <c r="I1405" s="117">
        <f t="shared" si="58"/>
        <v>281.56571428571431</v>
      </c>
      <c r="J1405" s="118">
        <v>5912.88</v>
      </c>
      <c r="K1405" s="58">
        <v>137</v>
      </c>
      <c r="L1405" s="119" t="s">
        <v>11479</v>
      </c>
      <c r="M1405" s="38" t="s">
        <v>15050</v>
      </c>
    </row>
    <row r="1406" spans="1:13" outlineLevel="1" x14ac:dyDescent="0.25">
      <c r="A1406" s="47" t="s">
        <v>780</v>
      </c>
      <c r="B1406" s="150">
        <f t="shared" si="57"/>
        <v>1375</v>
      </c>
      <c r="C1406" s="40" t="s">
        <v>12789</v>
      </c>
      <c r="D1406" s="35" t="s">
        <v>780</v>
      </c>
      <c r="E1406" s="36" t="s">
        <v>11810</v>
      </c>
      <c r="F1406" s="35" t="s">
        <v>15877</v>
      </c>
      <c r="G1406" s="117">
        <v>2</v>
      </c>
      <c r="H1406" s="117">
        <v>433.51</v>
      </c>
      <c r="I1406" s="117">
        <f t="shared" si="58"/>
        <v>225.20500000000001</v>
      </c>
      <c r="J1406" s="118">
        <v>450.41</v>
      </c>
      <c r="K1406" s="58">
        <v>137</v>
      </c>
      <c r="L1406" s="119" t="s">
        <v>11479</v>
      </c>
      <c r="M1406" s="38" t="s">
        <v>15050</v>
      </c>
    </row>
    <row r="1407" spans="1:13" outlineLevel="1" x14ac:dyDescent="0.25">
      <c r="A1407" s="47" t="s">
        <v>781</v>
      </c>
      <c r="B1407" s="150">
        <f t="shared" si="57"/>
        <v>1376</v>
      </c>
      <c r="C1407" s="40" t="s">
        <v>12790</v>
      </c>
      <c r="D1407" s="35" t="s">
        <v>781</v>
      </c>
      <c r="E1407" s="36" t="s">
        <v>11810</v>
      </c>
      <c r="F1407" s="35" t="s">
        <v>15877</v>
      </c>
      <c r="G1407" s="117">
        <v>7</v>
      </c>
      <c r="H1407" s="117">
        <v>1702.54</v>
      </c>
      <c r="I1407" s="117">
        <f t="shared" si="58"/>
        <v>252.70285714285714</v>
      </c>
      <c r="J1407" s="118">
        <v>1768.92</v>
      </c>
      <c r="K1407" s="58">
        <v>137</v>
      </c>
      <c r="L1407" s="119" t="s">
        <v>11479</v>
      </c>
      <c r="M1407" s="38" t="s">
        <v>15050</v>
      </c>
    </row>
    <row r="1408" spans="1:13" outlineLevel="1" x14ac:dyDescent="0.25">
      <c r="A1408" s="47" t="s">
        <v>782</v>
      </c>
      <c r="B1408" s="150">
        <f t="shared" si="57"/>
        <v>1377</v>
      </c>
      <c r="C1408" s="40" t="s">
        <v>12791</v>
      </c>
      <c r="D1408" s="35" t="s">
        <v>782</v>
      </c>
      <c r="E1408" s="36" t="s">
        <v>11810</v>
      </c>
      <c r="F1408" s="35" t="s">
        <v>15877</v>
      </c>
      <c r="G1408" s="117">
        <v>4</v>
      </c>
      <c r="H1408" s="117">
        <v>1023.74</v>
      </c>
      <c r="I1408" s="117">
        <f t="shared" si="58"/>
        <v>265.91250000000002</v>
      </c>
      <c r="J1408" s="118">
        <v>1063.6500000000001</v>
      </c>
      <c r="K1408" s="58">
        <v>137</v>
      </c>
      <c r="L1408" s="119" t="s">
        <v>11479</v>
      </c>
      <c r="M1408" s="38" t="s">
        <v>15050</v>
      </c>
    </row>
    <row r="1409" spans="1:13" outlineLevel="1" x14ac:dyDescent="0.25">
      <c r="A1409" s="47" t="s">
        <v>783</v>
      </c>
      <c r="B1409" s="150">
        <f t="shared" si="57"/>
        <v>1378</v>
      </c>
      <c r="C1409" s="40" t="s">
        <v>12792</v>
      </c>
      <c r="D1409" s="35" t="s">
        <v>783</v>
      </c>
      <c r="E1409" s="36" t="s">
        <v>11810</v>
      </c>
      <c r="F1409" s="35" t="s">
        <v>15877</v>
      </c>
      <c r="G1409" s="117">
        <v>7</v>
      </c>
      <c r="H1409" s="117">
        <v>13317.8</v>
      </c>
      <c r="I1409" s="117">
        <f t="shared" si="58"/>
        <v>1976.7185714285715</v>
      </c>
      <c r="J1409" s="118">
        <v>13837.03</v>
      </c>
      <c r="K1409" s="58">
        <v>137</v>
      </c>
      <c r="L1409" s="119" t="s">
        <v>11479</v>
      </c>
      <c r="M1409" s="38" t="s">
        <v>15050</v>
      </c>
    </row>
    <row r="1410" spans="1:13" outlineLevel="1" x14ac:dyDescent="0.25">
      <c r="A1410" s="47" t="s">
        <v>784</v>
      </c>
      <c r="B1410" s="150">
        <f t="shared" si="57"/>
        <v>1379</v>
      </c>
      <c r="C1410" s="40" t="s">
        <v>12793</v>
      </c>
      <c r="D1410" s="35" t="s">
        <v>784</v>
      </c>
      <c r="E1410" s="36" t="s">
        <v>11810</v>
      </c>
      <c r="F1410" s="35" t="s">
        <v>15877</v>
      </c>
      <c r="G1410" s="117">
        <v>7</v>
      </c>
      <c r="H1410" s="117">
        <v>1109.56</v>
      </c>
      <c r="I1410" s="117">
        <f t="shared" si="58"/>
        <v>164.68857142857141</v>
      </c>
      <c r="J1410" s="118">
        <v>1152.82</v>
      </c>
      <c r="K1410" s="58">
        <v>137</v>
      </c>
      <c r="L1410" s="119" t="s">
        <v>11479</v>
      </c>
      <c r="M1410" s="38" t="s">
        <v>15050</v>
      </c>
    </row>
    <row r="1411" spans="1:13" outlineLevel="1" x14ac:dyDescent="0.25">
      <c r="A1411" s="47" t="s">
        <v>785</v>
      </c>
      <c r="B1411" s="150">
        <f t="shared" si="57"/>
        <v>1380</v>
      </c>
      <c r="C1411" s="40" t="s">
        <v>12794</v>
      </c>
      <c r="D1411" s="35" t="s">
        <v>785</v>
      </c>
      <c r="E1411" s="36" t="s">
        <v>11810</v>
      </c>
      <c r="F1411" s="35" t="s">
        <v>15877</v>
      </c>
      <c r="G1411" s="117">
        <v>14</v>
      </c>
      <c r="H1411" s="117">
        <v>3405.08</v>
      </c>
      <c r="I1411" s="117">
        <f t="shared" si="58"/>
        <v>252.70285714285714</v>
      </c>
      <c r="J1411" s="118">
        <v>3537.84</v>
      </c>
      <c r="K1411" s="58">
        <v>137</v>
      </c>
      <c r="L1411" s="119" t="s">
        <v>11479</v>
      </c>
      <c r="M1411" s="38" t="s">
        <v>15050</v>
      </c>
    </row>
    <row r="1412" spans="1:13" outlineLevel="1" x14ac:dyDescent="0.25">
      <c r="A1412" s="47" t="s">
        <v>786</v>
      </c>
      <c r="B1412" s="150">
        <f t="shared" si="57"/>
        <v>1381</v>
      </c>
      <c r="C1412" s="40" t="s">
        <v>12795</v>
      </c>
      <c r="D1412" s="35" t="s">
        <v>786</v>
      </c>
      <c r="E1412" s="36" t="s">
        <v>11810</v>
      </c>
      <c r="F1412" s="35" t="s">
        <v>15877</v>
      </c>
      <c r="G1412" s="117">
        <v>14</v>
      </c>
      <c r="H1412" s="117">
        <v>3405.08</v>
      </c>
      <c r="I1412" s="117">
        <f t="shared" si="58"/>
        <v>252.70285714285714</v>
      </c>
      <c r="J1412" s="118">
        <v>3537.84</v>
      </c>
      <c r="K1412" s="58">
        <v>137</v>
      </c>
      <c r="L1412" s="119" t="s">
        <v>11479</v>
      </c>
      <c r="M1412" s="38" t="s">
        <v>15050</v>
      </c>
    </row>
    <row r="1413" spans="1:13" ht="25.5" outlineLevel="1" x14ac:dyDescent="0.25">
      <c r="A1413" s="47" t="s">
        <v>787</v>
      </c>
      <c r="B1413" s="150">
        <f t="shared" ref="B1413:B1476" si="59">B1412+1</f>
        <v>1382</v>
      </c>
      <c r="C1413" s="40" t="s">
        <v>12796</v>
      </c>
      <c r="D1413" s="35" t="s">
        <v>787</v>
      </c>
      <c r="E1413" s="36" t="s">
        <v>11810</v>
      </c>
      <c r="F1413" s="35" t="s">
        <v>15877</v>
      </c>
      <c r="G1413" s="117">
        <v>2</v>
      </c>
      <c r="H1413" s="117">
        <v>2304.16</v>
      </c>
      <c r="I1413" s="117">
        <f t="shared" si="58"/>
        <v>1196.9949999999999</v>
      </c>
      <c r="J1413" s="118">
        <v>2393.9899999999998</v>
      </c>
      <c r="K1413" s="58">
        <v>137</v>
      </c>
      <c r="L1413" s="119" t="s">
        <v>11479</v>
      </c>
      <c r="M1413" s="38" t="s">
        <v>15050</v>
      </c>
    </row>
    <row r="1414" spans="1:13" ht="25.5" outlineLevel="1" x14ac:dyDescent="0.25">
      <c r="A1414" s="47" t="s">
        <v>788</v>
      </c>
      <c r="B1414" s="150">
        <f t="shared" si="59"/>
        <v>1383</v>
      </c>
      <c r="C1414" s="40" t="s">
        <v>12797</v>
      </c>
      <c r="D1414" s="35" t="s">
        <v>788</v>
      </c>
      <c r="E1414" s="36" t="s">
        <v>11810</v>
      </c>
      <c r="F1414" s="35" t="s">
        <v>15877</v>
      </c>
      <c r="G1414" s="117">
        <v>2</v>
      </c>
      <c r="H1414" s="117">
        <v>4410.3</v>
      </c>
      <c r="I1414" s="117">
        <f t="shared" si="58"/>
        <v>2291.125</v>
      </c>
      <c r="J1414" s="118">
        <v>4582.25</v>
      </c>
      <c r="K1414" s="58">
        <v>137</v>
      </c>
      <c r="L1414" s="119" t="s">
        <v>11479</v>
      </c>
      <c r="M1414" s="38" t="s">
        <v>15050</v>
      </c>
    </row>
    <row r="1415" spans="1:13" ht="25.5" outlineLevel="1" x14ac:dyDescent="0.25">
      <c r="A1415" s="47" t="s">
        <v>789</v>
      </c>
      <c r="B1415" s="150">
        <f t="shared" si="59"/>
        <v>1384</v>
      </c>
      <c r="C1415" s="40" t="s">
        <v>12798</v>
      </c>
      <c r="D1415" s="35" t="s">
        <v>789</v>
      </c>
      <c r="E1415" s="36" t="s">
        <v>11810</v>
      </c>
      <c r="F1415" s="35" t="s">
        <v>15877</v>
      </c>
      <c r="G1415" s="117">
        <v>2</v>
      </c>
      <c r="H1415" s="117">
        <v>2250.15</v>
      </c>
      <c r="I1415" s="117">
        <f t="shared" si="58"/>
        <v>1168.94</v>
      </c>
      <c r="J1415" s="118">
        <v>2337.88</v>
      </c>
      <c r="K1415" s="58">
        <v>137</v>
      </c>
      <c r="L1415" s="119" t="s">
        <v>11479</v>
      </c>
      <c r="M1415" s="38" t="s">
        <v>15050</v>
      </c>
    </row>
    <row r="1416" spans="1:13" ht="25.5" outlineLevel="1" x14ac:dyDescent="0.25">
      <c r="A1416" s="47" t="s">
        <v>790</v>
      </c>
      <c r="B1416" s="150">
        <f t="shared" si="59"/>
        <v>1385</v>
      </c>
      <c r="C1416" s="40" t="s">
        <v>12799</v>
      </c>
      <c r="D1416" s="35" t="s">
        <v>790</v>
      </c>
      <c r="E1416" s="36" t="s">
        <v>11810</v>
      </c>
      <c r="F1416" s="35" t="s">
        <v>15877</v>
      </c>
      <c r="G1416" s="117">
        <v>2</v>
      </c>
      <c r="H1416" s="117">
        <v>3735.26</v>
      </c>
      <c r="I1416" s="117">
        <f t="shared" si="58"/>
        <v>1940.4449999999999</v>
      </c>
      <c r="J1416" s="118">
        <v>3880.89</v>
      </c>
      <c r="K1416" s="58">
        <v>137</v>
      </c>
      <c r="L1416" s="119" t="s">
        <v>11479</v>
      </c>
      <c r="M1416" s="38" t="s">
        <v>15050</v>
      </c>
    </row>
    <row r="1417" spans="1:13" ht="25.5" outlineLevel="1" x14ac:dyDescent="0.25">
      <c r="A1417" s="47" t="s">
        <v>791</v>
      </c>
      <c r="B1417" s="150">
        <f t="shared" si="59"/>
        <v>1386</v>
      </c>
      <c r="C1417" s="40" t="s">
        <v>12800</v>
      </c>
      <c r="D1417" s="35" t="s">
        <v>791</v>
      </c>
      <c r="E1417" s="36" t="s">
        <v>11810</v>
      </c>
      <c r="F1417" s="35" t="s">
        <v>15877</v>
      </c>
      <c r="G1417" s="117">
        <v>2</v>
      </c>
      <c r="H1417" s="117">
        <v>945.07</v>
      </c>
      <c r="I1417" s="117">
        <f t="shared" si="58"/>
        <v>490.96</v>
      </c>
      <c r="J1417" s="118">
        <v>981.92</v>
      </c>
      <c r="K1417" s="58">
        <v>137</v>
      </c>
      <c r="L1417" s="119" t="s">
        <v>11479</v>
      </c>
      <c r="M1417" s="38" t="s">
        <v>15050</v>
      </c>
    </row>
    <row r="1418" spans="1:13" outlineLevel="1" x14ac:dyDescent="0.25">
      <c r="A1418" s="47" t="s">
        <v>792</v>
      </c>
      <c r="B1418" s="150">
        <f t="shared" si="59"/>
        <v>1387</v>
      </c>
      <c r="C1418" s="40" t="s">
        <v>12801</v>
      </c>
      <c r="D1418" s="35" t="s">
        <v>792</v>
      </c>
      <c r="E1418" s="36" t="s">
        <v>11810</v>
      </c>
      <c r="F1418" s="35" t="s">
        <v>15877</v>
      </c>
      <c r="G1418" s="117">
        <v>12</v>
      </c>
      <c r="H1418" s="117">
        <v>4123.7299999999996</v>
      </c>
      <c r="I1418" s="117">
        <f t="shared" si="58"/>
        <v>357.04166666666669</v>
      </c>
      <c r="J1418" s="118">
        <v>4284.5</v>
      </c>
      <c r="K1418" s="58">
        <v>137</v>
      </c>
      <c r="L1418" s="119" t="s">
        <v>11479</v>
      </c>
      <c r="M1418" s="38" t="s">
        <v>15050</v>
      </c>
    </row>
    <row r="1419" spans="1:13" ht="25.5" outlineLevel="1" x14ac:dyDescent="0.25">
      <c r="A1419" s="47" t="s">
        <v>794</v>
      </c>
      <c r="B1419" s="150">
        <f t="shared" si="59"/>
        <v>1388</v>
      </c>
      <c r="C1419" s="36" t="s">
        <v>793</v>
      </c>
      <c r="D1419" s="35" t="s">
        <v>794</v>
      </c>
      <c r="E1419" s="36" t="s">
        <v>11810</v>
      </c>
      <c r="F1419" s="35" t="s">
        <v>15877</v>
      </c>
      <c r="G1419" s="117">
        <v>2</v>
      </c>
      <c r="H1419" s="117">
        <v>340.68</v>
      </c>
      <c r="I1419" s="117">
        <f t="shared" si="58"/>
        <v>176.98</v>
      </c>
      <c r="J1419" s="118">
        <v>353.96</v>
      </c>
      <c r="K1419" s="58">
        <v>137</v>
      </c>
      <c r="L1419" s="119" t="s">
        <v>11479</v>
      </c>
      <c r="M1419" s="38" t="s">
        <v>15050</v>
      </c>
    </row>
    <row r="1420" spans="1:13" ht="25.5" outlineLevel="1" x14ac:dyDescent="0.25">
      <c r="A1420" s="47" t="s">
        <v>795</v>
      </c>
      <c r="B1420" s="150">
        <f t="shared" si="59"/>
        <v>1389</v>
      </c>
      <c r="C1420" s="40" t="s">
        <v>12802</v>
      </c>
      <c r="D1420" s="35" t="s">
        <v>795</v>
      </c>
      <c r="E1420" s="36" t="s">
        <v>11810</v>
      </c>
      <c r="F1420" s="35" t="s">
        <v>15877</v>
      </c>
      <c r="G1420" s="117">
        <v>2</v>
      </c>
      <c r="H1420" s="117">
        <v>530.51</v>
      </c>
      <c r="I1420" s="117">
        <f t="shared" si="58"/>
        <v>275.59500000000003</v>
      </c>
      <c r="J1420" s="118">
        <v>551.19000000000005</v>
      </c>
      <c r="K1420" s="58">
        <v>137</v>
      </c>
      <c r="L1420" s="119" t="s">
        <v>11479</v>
      </c>
      <c r="M1420" s="38" t="s">
        <v>15050</v>
      </c>
    </row>
    <row r="1421" spans="1:13" outlineLevel="1" x14ac:dyDescent="0.25">
      <c r="A1421" s="47" t="s">
        <v>12062</v>
      </c>
      <c r="B1421" s="150">
        <f t="shared" si="59"/>
        <v>1390</v>
      </c>
      <c r="C1421" s="36" t="s">
        <v>796</v>
      </c>
      <c r="D1421" s="35" t="s">
        <v>12062</v>
      </c>
      <c r="E1421" s="36" t="s">
        <v>11810</v>
      </c>
      <c r="F1421" s="35" t="s">
        <v>15877</v>
      </c>
      <c r="G1421" s="117">
        <v>1</v>
      </c>
      <c r="H1421" s="117">
        <v>1350</v>
      </c>
      <c r="I1421" s="117">
        <f t="shared" si="58"/>
        <v>1402.63</v>
      </c>
      <c r="J1421" s="118">
        <v>1402.63</v>
      </c>
      <c r="K1421" s="58">
        <v>137</v>
      </c>
      <c r="L1421" s="119" t="s">
        <v>11479</v>
      </c>
      <c r="M1421" s="38" t="s">
        <v>15050</v>
      </c>
    </row>
    <row r="1422" spans="1:13" ht="25.5" outlineLevel="1" x14ac:dyDescent="0.25">
      <c r="A1422" s="47" t="s">
        <v>799</v>
      </c>
      <c r="B1422" s="150">
        <f t="shared" si="59"/>
        <v>1391</v>
      </c>
      <c r="C1422" s="36" t="s">
        <v>798</v>
      </c>
      <c r="D1422" s="35" t="s">
        <v>799</v>
      </c>
      <c r="E1422" s="36" t="s">
        <v>11810</v>
      </c>
      <c r="F1422" s="35" t="s">
        <v>15877</v>
      </c>
      <c r="G1422" s="117">
        <v>2</v>
      </c>
      <c r="H1422" s="117">
        <v>1406.78</v>
      </c>
      <c r="I1422" s="117">
        <f t="shared" si="58"/>
        <v>730.81500000000005</v>
      </c>
      <c r="J1422" s="118">
        <v>1461.63</v>
      </c>
      <c r="K1422" s="58">
        <v>137</v>
      </c>
      <c r="L1422" s="119" t="s">
        <v>11479</v>
      </c>
      <c r="M1422" s="38" t="s">
        <v>15050</v>
      </c>
    </row>
    <row r="1423" spans="1:13" ht="25.5" outlineLevel="1" x14ac:dyDescent="0.25">
      <c r="A1423" s="47" t="s">
        <v>801</v>
      </c>
      <c r="B1423" s="150">
        <f t="shared" si="59"/>
        <v>1392</v>
      </c>
      <c r="C1423" s="36" t="s">
        <v>800</v>
      </c>
      <c r="D1423" s="35" t="s">
        <v>801</v>
      </c>
      <c r="E1423" s="36" t="s">
        <v>11810</v>
      </c>
      <c r="F1423" s="35" t="s">
        <v>15877</v>
      </c>
      <c r="G1423" s="117">
        <v>2</v>
      </c>
      <c r="H1423" s="117">
        <v>423.73</v>
      </c>
      <c r="I1423" s="117">
        <f t="shared" si="58"/>
        <v>220.125</v>
      </c>
      <c r="J1423" s="118">
        <v>440.25</v>
      </c>
      <c r="K1423" s="58">
        <v>137</v>
      </c>
      <c r="L1423" s="119" t="s">
        <v>11479</v>
      </c>
      <c r="M1423" s="38" t="s">
        <v>15050</v>
      </c>
    </row>
    <row r="1424" spans="1:13" ht="25.5" outlineLevel="1" x14ac:dyDescent="0.25">
      <c r="A1424" s="47" t="s">
        <v>803</v>
      </c>
      <c r="B1424" s="150">
        <f t="shared" si="59"/>
        <v>1393</v>
      </c>
      <c r="C1424" s="36" t="s">
        <v>802</v>
      </c>
      <c r="D1424" s="35" t="s">
        <v>803</v>
      </c>
      <c r="E1424" s="36" t="s">
        <v>11810</v>
      </c>
      <c r="F1424" s="35" t="s">
        <v>15877</v>
      </c>
      <c r="G1424" s="117">
        <v>2</v>
      </c>
      <c r="H1424" s="117">
        <v>204.62</v>
      </c>
      <c r="I1424" s="117">
        <f t="shared" si="58"/>
        <v>106.3</v>
      </c>
      <c r="J1424" s="118">
        <v>212.6</v>
      </c>
      <c r="K1424" s="58">
        <v>137</v>
      </c>
      <c r="L1424" s="119" t="s">
        <v>11479</v>
      </c>
      <c r="M1424" s="38" t="s">
        <v>15050</v>
      </c>
    </row>
    <row r="1425" spans="1:13" ht="25.5" outlineLevel="1" x14ac:dyDescent="0.25">
      <c r="A1425" s="47" t="s">
        <v>805</v>
      </c>
      <c r="B1425" s="150">
        <f t="shared" si="59"/>
        <v>1394</v>
      </c>
      <c r="C1425" s="36" t="s">
        <v>804</v>
      </c>
      <c r="D1425" s="35" t="s">
        <v>805</v>
      </c>
      <c r="E1425" s="36" t="s">
        <v>11810</v>
      </c>
      <c r="F1425" s="35" t="s">
        <v>15877</v>
      </c>
      <c r="G1425" s="117">
        <v>1</v>
      </c>
      <c r="H1425" s="117">
        <v>405.81</v>
      </c>
      <c r="I1425" s="117">
        <f t="shared" si="58"/>
        <v>421.63</v>
      </c>
      <c r="J1425" s="118">
        <v>421.63</v>
      </c>
      <c r="K1425" s="58">
        <v>137</v>
      </c>
      <c r="L1425" s="119" t="s">
        <v>11479</v>
      </c>
      <c r="M1425" s="38" t="s">
        <v>15050</v>
      </c>
    </row>
    <row r="1426" spans="1:13" ht="25.5" outlineLevel="1" x14ac:dyDescent="0.25">
      <c r="A1426" s="47" t="s">
        <v>807</v>
      </c>
      <c r="B1426" s="150">
        <f t="shared" si="59"/>
        <v>1395</v>
      </c>
      <c r="C1426" s="36" t="s">
        <v>806</v>
      </c>
      <c r="D1426" s="35" t="s">
        <v>807</v>
      </c>
      <c r="E1426" s="36" t="s">
        <v>11810</v>
      </c>
      <c r="F1426" s="35" t="s">
        <v>15877</v>
      </c>
      <c r="G1426" s="117">
        <v>1</v>
      </c>
      <c r="H1426" s="117">
        <v>411.82</v>
      </c>
      <c r="I1426" s="117">
        <f t="shared" si="58"/>
        <v>427.88</v>
      </c>
      <c r="J1426" s="118">
        <v>427.88</v>
      </c>
      <c r="K1426" s="58">
        <v>137</v>
      </c>
      <c r="L1426" s="119" t="s">
        <v>11479</v>
      </c>
      <c r="M1426" s="38" t="s">
        <v>15050</v>
      </c>
    </row>
    <row r="1427" spans="1:13" outlineLevel="1" x14ac:dyDescent="0.25">
      <c r="A1427" s="47" t="s">
        <v>808</v>
      </c>
      <c r="B1427" s="150">
        <f t="shared" si="59"/>
        <v>1396</v>
      </c>
      <c r="C1427" s="36" t="s">
        <v>7167</v>
      </c>
      <c r="D1427" s="35" t="s">
        <v>808</v>
      </c>
      <c r="E1427" s="36" t="s">
        <v>11810</v>
      </c>
      <c r="F1427" s="35" t="s">
        <v>15877</v>
      </c>
      <c r="G1427" s="117">
        <v>2</v>
      </c>
      <c r="H1427" s="117">
        <v>636.23</v>
      </c>
      <c r="I1427" s="117">
        <f t="shared" si="58"/>
        <v>330.51499999999999</v>
      </c>
      <c r="J1427" s="118">
        <v>661.03</v>
      </c>
      <c r="K1427" s="58">
        <v>138</v>
      </c>
      <c r="L1427" s="119" t="s">
        <v>11479</v>
      </c>
      <c r="M1427" s="38" t="s">
        <v>15050</v>
      </c>
    </row>
    <row r="1428" spans="1:13" outlineLevel="1" x14ac:dyDescent="0.25">
      <c r="A1428" s="47" t="s">
        <v>810</v>
      </c>
      <c r="B1428" s="150">
        <f t="shared" si="59"/>
        <v>1397</v>
      </c>
      <c r="C1428" s="36" t="s">
        <v>809</v>
      </c>
      <c r="D1428" s="35" t="s">
        <v>810</v>
      </c>
      <c r="E1428" s="36" t="s">
        <v>11810</v>
      </c>
      <c r="F1428" s="35" t="s">
        <v>15877</v>
      </c>
      <c r="G1428" s="117">
        <v>4</v>
      </c>
      <c r="H1428" s="117">
        <v>1688.14</v>
      </c>
      <c r="I1428" s="117">
        <f t="shared" si="58"/>
        <v>438.49</v>
      </c>
      <c r="J1428" s="118">
        <v>1753.96</v>
      </c>
      <c r="K1428" s="58">
        <v>138</v>
      </c>
      <c r="L1428" s="119" t="s">
        <v>11479</v>
      </c>
      <c r="M1428" s="38" t="s">
        <v>15050</v>
      </c>
    </row>
    <row r="1429" spans="1:13" outlineLevel="1" x14ac:dyDescent="0.25">
      <c r="A1429" s="47" t="s">
        <v>797</v>
      </c>
      <c r="B1429" s="150">
        <f t="shared" si="59"/>
        <v>1398</v>
      </c>
      <c r="C1429" s="40" t="s">
        <v>12803</v>
      </c>
      <c r="D1429" s="35" t="s">
        <v>797</v>
      </c>
      <c r="E1429" s="36" t="s">
        <v>11810</v>
      </c>
      <c r="F1429" s="35" t="s">
        <v>15877</v>
      </c>
      <c r="G1429" s="117">
        <v>4</v>
      </c>
      <c r="H1429" s="117">
        <v>474.58</v>
      </c>
      <c r="I1429" s="117">
        <f t="shared" si="58"/>
        <v>123.27</v>
      </c>
      <c r="J1429" s="118">
        <v>493.08</v>
      </c>
      <c r="K1429" s="58">
        <v>138</v>
      </c>
      <c r="L1429" s="119" t="s">
        <v>11479</v>
      </c>
      <c r="M1429" s="38" t="s">
        <v>15050</v>
      </c>
    </row>
    <row r="1430" spans="1:13" outlineLevel="1" x14ac:dyDescent="0.25">
      <c r="A1430" s="47" t="s">
        <v>812</v>
      </c>
      <c r="B1430" s="150">
        <f t="shared" si="59"/>
        <v>1399</v>
      </c>
      <c r="C1430" s="36" t="s">
        <v>811</v>
      </c>
      <c r="D1430" s="35" t="s">
        <v>812</v>
      </c>
      <c r="E1430" s="36" t="s">
        <v>11810</v>
      </c>
      <c r="F1430" s="35" t="s">
        <v>15877</v>
      </c>
      <c r="G1430" s="117">
        <v>4</v>
      </c>
      <c r="H1430" s="117">
        <v>511.19</v>
      </c>
      <c r="I1430" s="117">
        <f t="shared" si="58"/>
        <v>132.78</v>
      </c>
      <c r="J1430" s="118">
        <v>531.12</v>
      </c>
      <c r="K1430" s="58">
        <v>138</v>
      </c>
      <c r="L1430" s="119" t="s">
        <v>11479</v>
      </c>
      <c r="M1430" s="38" t="s">
        <v>15050</v>
      </c>
    </row>
    <row r="1431" spans="1:13" ht="38.25" outlineLevel="1" x14ac:dyDescent="0.25">
      <c r="A1431" s="47" t="s">
        <v>813</v>
      </c>
      <c r="B1431" s="150">
        <f t="shared" si="59"/>
        <v>1400</v>
      </c>
      <c r="C1431" s="40" t="s">
        <v>12804</v>
      </c>
      <c r="D1431" s="35" t="s">
        <v>813</v>
      </c>
      <c r="E1431" s="36" t="s">
        <v>11810</v>
      </c>
      <c r="F1431" s="35" t="s">
        <v>15877</v>
      </c>
      <c r="G1431" s="117">
        <v>56</v>
      </c>
      <c r="H1431" s="117">
        <v>2681.36</v>
      </c>
      <c r="I1431" s="117">
        <f t="shared" si="58"/>
        <v>49.74821428571429</v>
      </c>
      <c r="J1431" s="118">
        <v>2785.9</v>
      </c>
      <c r="K1431" s="58">
        <v>138</v>
      </c>
      <c r="L1431" s="119" t="s">
        <v>11479</v>
      </c>
      <c r="M1431" s="38" t="s">
        <v>15050</v>
      </c>
    </row>
    <row r="1432" spans="1:13" outlineLevel="1" x14ac:dyDescent="0.25">
      <c r="A1432" s="47" t="s">
        <v>815</v>
      </c>
      <c r="B1432" s="150">
        <f t="shared" si="59"/>
        <v>1401</v>
      </c>
      <c r="C1432" s="36" t="s">
        <v>814</v>
      </c>
      <c r="D1432" s="35" t="s">
        <v>815</v>
      </c>
      <c r="E1432" s="36" t="s">
        <v>11810</v>
      </c>
      <c r="F1432" s="35" t="s">
        <v>15877</v>
      </c>
      <c r="G1432" s="117">
        <v>1</v>
      </c>
      <c r="H1432" s="117">
        <v>685</v>
      </c>
      <c r="I1432" s="117">
        <f t="shared" si="58"/>
        <v>711.71</v>
      </c>
      <c r="J1432" s="118">
        <v>711.71</v>
      </c>
      <c r="K1432" s="58">
        <v>138</v>
      </c>
      <c r="L1432" s="119" t="s">
        <v>11479</v>
      </c>
      <c r="M1432" s="38" t="s">
        <v>15050</v>
      </c>
    </row>
    <row r="1433" spans="1:13" outlineLevel="1" x14ac:dyDescent="0.25">
      <c r="A1433" s="47" t="s">
        <v>817</v>
      </c>
      <c r="B1433" s="150">
        <f t="shared" si="59"/>
        <v>1402</v>
      </c>
      <c r="C1433" s="36" t="s">
        <v>816</v>
      </c>
      <c r="D1433" s="35" t="s">
        <v>817</v>
      </c>
      <c r="E1433" s="36" t="s">
        <v>11810</v>
      </c>
      <c r="F1433" s="35" t="s">
        <v>15877</v>
      </c>
      <c r="G1433" s="117">
        <v>1</v>
      </c>
      <c r="H1433" s="117">
        <v>1026.72</v>
      </c>
      <c r="I1433" s="117">
        <f t="shared" si="58"/>
        <v>1066.75</v>
      </c>
      <c r="J1433" s="118">
        <v>1066.75</v>
      </c>
      <c r="K1433" s="58">
        <v>138</v>
      </c>
      <c r="L1433" s="119" t="s">
        <v>11479</v>
      </c>
      <c r="M1433" s="38" t="s">
        <v>15050</v>
      </c>
    </row>
    <row r="1434" spans="1:13" ht="51" outlineLevel="1" x14ac:dyDescent="0.25">
      <c r="A1434" s="47" t="s">
        <v>12063</v>
      </c>
      <c r="B1434" s="150">
        <f t="shared" si="59"/>
        <v>1403</v>
      </c>
      <c r="C1434" s="40" t="s">
        <v>12805</v>
      </c>
      <c r="D1434" s="35" t="s">
        <v>12063</v>
      </c>
      <c r="E1434" s="36" t="s">
        <v>11810</v>
      </c>
      <c r="F1434" s="35" t="s">
        <v>15877</v>
      </c>
      <c r="G1434" s="117">
        <v>2</v>
      </c>
      <c r="H1434" s="117">
        <v>1700</v>
      </c>
      <c r="I1434" s="117">
        <f t="shared" si="58"/>
        <v>883.14</v>
      </c>
      <c r="J1434" s="118">
        <v>1766.28</v>
      </c>
      <c r="K1434" s="58">
        <v>138</v>
      </c>
      <c r="L1434" s="119" t="s">
        <v>11479</v>
      </c>
      <c r="M1434" s="38" t="s">
        <v>15050</v>
      </c>
    </row>
    <row r="1435" spans="1:13" ht="25.5" outlineLevel="1" x14ac:dyDescent="0.25">
      <c r="A1435" s="47" t="s">
        <v>818</v>
      </c>
      <c r="B1435" s="150">
        <f t="shared" si="59"/>
        <v>1404</v>
      </c>
      <c r="C1435" s="40" t="s">
        <v>12806</v>
      </c>
      <c r="D1435" s="35" t="s">
        <v>818</v>
      </c>
      <c r="E1435" s="36" t="s">
        <v>11810</v>
      </c>
      <c r="F1435" s="35" t="s">
        <v>15877</v>
      </c>
      <c r="G1435" s="117">
        <v>1</v>
      </c>
      <c r="H1435" s="117">
        <v>2100</v>
      </c>
      <c r="I1435" s="117">
        <f t="shared" ref="I1435:I1498" si="60">J1435/G1435</f>
        <v>2181.87</v>
      </c>
      <c r="J1435" s="118">
        <v>2181.87</v>
      </c>
      <c r="K1435" s="58">
        <v>138</v>
      </c>
      <c r="L1435" s="119" t="s">
        <v>11479</v>
      </c>
      <c r="M1435" s="38" t="s">
        <v>15050</v>
      </c>
    </row>
    <row r="1436" spans="1:13" ht="25.5" outlineLevel="1" x14ac:dyDescent="0.25">
      <c r="A1436" s="47" t="s">
        <v>12064</v>
      </c>
      <c r="B1436" s="150">
        <f t="shared" si="59"/>
        <v>1405</v>
      </c>
      <c r="C1436" s="40" t="s">
        <v>12807</v>
      </c>
      <c r="D1436" s="35" t="s">
        <v>12064</v>
      </c>
      <c r="E1436" s="36" t="s">
        <v>11810</v>
      </c>
      <c r="F1436" s="35" t="s">
        <v>15877</v>
      </c>
      <c r="G1436" s="117">
        <v>1</v>
      </c>
      <c r="H1436" s="117">
        <v>930</v>
      </c>
      <c r="I1436" s="117">
        <f t="shared" si="60"/>
        <v>966.26</v>
      </c>
      <c r="J1436" s="118">
        <v>966.26</v>
      </c>
      <c r="K1436" s="58">
        <v>138</v>
      </c>
      <c r="L1436" s="119" t="s">
        <v>11479</v>
      </c>
      <c r="M1436" s="38" t="s">
        <v>15050</v>
      </c>
    </row>
    <row r="1437" spans="1:13" ht="25.5" outlineLevel="1" x14ac:dyDescent="0.25">
      <c r="A1437" s="47" t="s">
        <v>819</v>
      </c>
      <c r="B1437" s="150">
        <f t="shared" si="59"/>
        <v>1406</v>
      </c>
      <c r="C1437" s="40" t="s">
        <v>12808</v>
      </c>
      <c r="D1437" s="35" t="s">
        <v>819</v>
      </c>
      <c r="E1437" s="36" t="s">
        <v>11810</v>
      </c>
      <c r="F1437" s="35" t="s">
        <v>15877</v>
      </c>
      <c r="G1437" s="117">
        <v>19</v>
      </c>
      <c r="H1437" s="117">
        <v>46559.12</v>
      </c>
      <c r="I1437" s="117">
        <f t="shared" si="60"/>
        <v>2546.0178947368418</v>
      </c>
      <c r="J1437" s="118">
        <v>48374.34</v>
      </c>
      <c r="K1437" s="58">
        <v>138</v>
      </c>
      <c r="L1437" s="119" t="s">
        <v>11479</v>
      </c>
      <c r="M1437" s="38" t="s">
        <v>15050</v>
      </c>
    </row>
    <row r="1438" spans="1:13" outlineLevel="1" x14ac:dyDescent="0.25">
      <c r="A1438" s="47" t="s">
        <v>12065</v>
      </c>
      <c r="B1438" s="150">
        <f t="shared" si="59"/>
        <v>1407</v>
      </c>
      <c r="C1438" s="36" t="s">
        <v>820</v>
      </c>
      <c r="D1438" s="35" t="s">
        <v>12065</v>
      </c>
      <c r="E1438" s="36" t="s">
        <v>11810</v>
      </c>
      <c r="F1438" s="35" t="s">
        <v>15877</v>
      </c>
      <c r="G1438" s="117">
        <v>4</v>
      </c>
      <c r="H1438" s="117">
        <v>2800</v>
      </c>
      <c r="I1438" s="117">
        <f t="shared" si="60"/>
        <v>727.29</v>
      </c>
      <c r="J1438" s="118">
        <v>2909.16</v>
      </c>
      <c r="K1438" s="58">
        <v>138</v>
      </c>
      <c r="L1438" s="119" t="s">
        <v>11479</v>
      </c>
      <c r="M1438" s="38" t="s">
        <v>15050</v>
      </c>
    </row>
    <row r="1439" spans="1:13" ht="25.5" outlineLevel="1" x14ac:dyDescent="0.25">
      <c r="A1439" s="47" t="s">
        <v>822</v>
      </c>
      <c r="B1439" s="150">
        <f t="shared" si="59"/>
        <v>1408</v>
      </c>
      <c r="C1439" s="40" t="s">
        <v>12809</v>
      </c>
      <c r="D1439" s="35" t="s">
        <v>822</v>
      </c>
      <c r="E1439" s="36" t="s">
        <v>11810</v>
      </c>
      <c r="F1439" s="35" t="s">
        <v>15877</v>
      </c>
      <c r="G1439" s="117">
        <v>25</v>
      </c>
      <c r="H1439" s="117">
        <v>115502.5</v>
      </c>
      <c r="I1439" s="117">
        <f t="shared" si="60"/>
        <v>4800.2259999999997</v>
      </c>
      <c r="J1439" s="118">
        <v>120005.65</v>
      </c>
      <c r="K1439" s="58"/>
      <c r="L1439" s="119" t="s">
        <v>11479</v>
      </c>
      <c r="M1439" s="38" t="s">
        <v>15050</v>
      </c>
    </row>
    <row r="1440" spans="1:13" ht="25.5" outlineLevel="1" x14ac:dyDescent="0.25">
      <c r="A1440" s="47" t="s">
        <v>823</v>
      </c>
      <c r="B1440" s="150">
        <f t="shared" si="59"/>
        <v>1409</v>
      </c>
      <c r="C1440" s="40" t="s">
        <v>12810</v>
      </c>
      <c r="D1440" s="35" t="s">
        <v>823</v>
      </c>
      <c r="E1440" s="36" t="s">
        <v>11810</v>
      </c>
      <c r="F1440" s="35" t="s">
        <v>15877</v>
      </c>
      <c r="G1440" s="117">
        <v>4</v>
      </c>
      <c r="H1440" s="117">
        <v>21060.400000000001</v>
      </c>
      <c r="I1440" s="117">
        <f t="shared" si="60"/>
        <v>5470.3725000000004</v>
      </c>
      <c r="J1440" s="118">
        <v>21881.49</v>
      </c>
      <c r="K1440" s="58">
        <v>138</v>
      </c>
      <c r="L1440" s="119" t="s">
        <v>11479</v>
      </c>
      <c r="M1440" s="38" t="s">
        <v>15050</v>
      </c>
    </row>
    <row r="1441" spans="1:13" ht="25.5" outlineLevel="1" x14ac:dyDescent="0.25">
      <c r="A1441" s="47" t="s">
        <v>824</v>
      </c>
      <c r="B1441" s="150">
        <f t="shared" si="59"/>
        <v>1410</v>
      </c>
      <c r="C1441" s="40" t="s">
        <v>12811</v>
      </c>
      <c r="D1441" s="35" t="s">
        <v>824</v>
      </c>
      <c r="E1441" s="36" t="s">
        <v>11810</v>
      </c>
      <c r="F1441" s="35" t="s">
        <v>15877</v>
      </c>
      <c r="G1441" s="117">
        <v>4</v>
      </c>
      <c r="H1441" s="117">
        <v>2761</v>
      </c>
      <c r="I1441" s="117">
        <f t="shared" si="60"/>
        <v>717.16</v>
      </c>
      <c r="J1441" s="118">
        <v>2868.64</v>
      </c>
      <c r="K1441" s="58">
        <v>138</v>
      </c>
      <c r="L1441" s="119" t="s">
        <v>11479</v>
      </c>
      <c r="M1441" s="38" t="s">
        <v>15050</v>
      </c>
    </row>
    <row r="1442" spans="1:13" ht="25.5" outlineLevel="1" x14ac:dyDescent="0.25">
      <c r="A1442" s="47" t="s">
        <v>825</v>
      </c>
      <c r="B1442" s="150">
        <f t="shared" si="59"/>
        <v>1411</v>
      </c>
      <c r="C1442" s="40" t="s">
        <v>12812</v>
      </c>
      <c r="D1442" s="35" t="s">
        <v>825</v>
      </c>
      <c r="E1442" s="36" t="s">
        <v>11810</v>
      </c>
      <c r="F1442" s="35" t="s">
        <v>15877</v>
      </c>
      <c r="G1442" s="117">
        <v>1</v>
      </c>
      <c r="H1442" s="117">
        <v>865.36</v>
      </c>
      <c r="I1442" s="117">
        <f t="shared" si="60"/>
        <v>899.1</v>
      </c>
      <c r="J1442" s="118">
        <v>899.1</v>
      </c>
      <c r="K1442" s="58">
        <v>138</v>
      </c>
      <c r="L1442" s="119" t="s">
        <v>11479</v>
      </c>
      <c r="M1442" s="38" t="s">
        <v>15050</v>
      </c>
    </row>
    <row r="1443" spans="1:13" ht="25.5" outlineLevel="1" x14ac:dyDescent="0.25">
      <c r="A1443" s="47" t="s">
        <v>821</v>
      </c>
      <c r="B1443" s="150">
        <f t="shared" si="59"/>
        <v>1412</v>
      </c>
      <c r="C1443" s="36" t="s">
        <v>826</v>
      </c>
      <c r="D1443" s="35" t="s">
        <v>821</v>
      </c>
      <c r="E1443" s="36" t="s">
        <v>11810</v>
      </c>
      <c r="F1443" s="35" t="s">
        <v>15877</v>
      </c>
      <c r="G1443" s="117">
        <v>2</v>
      </c>
      <c r="H1443" s="117">
        <v>1200</v>
      </c>
      <c r="I1443" s="117">
        <f t="shared" si="60"/>
        <v>623.39</v>
      </c>
      <c r="J1443" s="118">
        <v>1246.78</v>
      </c>
      <c r="K1443" s="58">
        <v>138</v>
      </c>
      <c r="L1443" s="119" t="s">
        <v>11479</v>
      </c>
      <c r="M1443" s="38" t="s">
        <v>15050</v>
      </c>
    </row>
    <row r="1444" spans="1:13" ht="25.5" outlineLevel="1" x14ac:dyDescent="0.25">
      <c r="A1444" s="47" t="s">
        <v>827</v>
      </c>
      <c r="B1444" s="150">
        <f t="shared" si="59"/>
        <v>1413</v>
      </c>
      <c r="C1444" s="40" t="s">
        <v>12813</v>
      </c>
      <c r="D1444" s="35" t="s">
        <v>827</v>
      </c>
      <c r="E1444" s="36" t="s">
        <v>11810</v>
      </c>
      <c r="F1444" s="35" t="s">
        <v>15877</v>
      </c>
      <c r="G1444" s="117">
        <v>25</v>
      </c>
      <c r="H1444" s="117">
        <v>54168.75</v>
      </c>
      <c r="I1444" s="117">
        <f t="shared" si="60"/>
        <v>2251.2260000000001</v>
      </c>
      <c r="J1444" s="118">
        <v>56280.65</v>
      </c>
      <c r="K1444" s="58">
        <v>139</v>
      </c>
      <c r="L1444" s="119" t="s">
        <v>11479</v>
      </c>
      <c r="M1444" s="38" t="s">
        <v>15050</v>
      </c>
    </row>
    <row r="1445" spans="1:13" outlineLevel="1" x14ac:dyDescent="0.25">
      <c r="A1445" s="47" t="s">
        <v>829</v>
      </c>
      <c r="B1445" s="150">
        <f t="shared" si="59"/>
        <v>1414</v>
      </c>
      <c r="C1445" s="36" t="s">
        <v>828</v>
      </c>
      <c r="D1445" s="35" t="s">
        <v>829</v>
      </c>
      <c r="E1445" s="36" t="s">
        <v>11810</v>
      </c>
      <c r="F1445" s="35" t="s">
        <v>15877</v>
      </c>
      <c r="G1445" s="117">
        <v>1</v>
      </c>
      <c r="H1445" s="117">
        <v>250</v>
      </c>
      <c r="I1445" s="117">
        <f t="shared" si="60"/>
        <v>259.75</v>
      </c>
      <c r="J1445" s="118">
        <v>259.75</v>
      </c>
      <c r="K1445" s="58">
        <v>139</v>
      </c>
      <c r="L1445" s="119" t="s">
        <v>11479</v>
      </c>
      <c r="M1445" s="38" t="s">
        <v>15050</v>
      </c>
    </row>
    <row r="1446" spans="1:13" outlineLevel="1" x14ac:dyDescent="0.25">
      <c r="A1446" s="47" t="s">
        <v>830</v>
      </c>
      <c r="B1446" s="150">
        <f t="shared" si="59"/>
        <v>1415</v>
      </c>
      <c r="C1446" s="40" t="s">
        <v>12814</v>
      </c>
      <c r="D1446" s="35" t="s">
        <v>830</v>
      </c>
      <c r="E1446" s="36" t="s">
        <v>11810</v>
      </c>
      <c r="F1446" s="35" t="s">
        <v>15877</v>
      </c>
      <c r="G1446" s="117">
        <v>12</v>
      </c>
      <c r="H1446" s="117">
        <v>8766.7999999999993</v>
      </c>
      <c r="I1446" s="117">
        <f t="shared" si="60"/>
        <v>759.05000000000007</v>
      </c>
      <c r="J1446" s="118">
        <v>9108.6</v>
      </c>
      <c r="K1446" s="58">
        <v>139</v>
      </c>
      <c r="L1446" s="119" t="s">
        <v>11479</v>
      </c>
      <c r="M1446" s="38" t="s">
        <v>15050</v>
      </c>
    </row>
    <row r="1447" spans="1:13" outlineLevel="1" x14ac:dyDescent="0.25">
      <c r="A1447" s="47" t="s">
        <v>831</v>
      </c>
      <c r="B1447" s="150">
        <f t="shared" si="59"/>
        <v>1416</v>
      </c>
      <c r="C1447" s="40" t="s">
        <v>12815</v>
      </c>
      <c r="D1447" s="35" t="s">
        <v>831</v>
      </c>
      <c r="E1447" s="36" t="s">
        <v>11810</v>
      </c>
      <c r="F1447" s="35" t="s">
        <v>15877</v>
      </c>
      <c r="G1447" s="117">
        <v>1</v>
      </c>
      <c r="H1447" s="117">
        <v>1583.75</v>
      </c>
      <c r="I1447" s="117">
        <f t="shared" si="60"/>
        <v>1645.5</v>
      </c>
      <c r="J1447" s="118">
        <v>1645.5</v>
      </c>
      <c r="K1447" s="58">
        <v>139</v>
      </c>
      <c r="L1447" s="119" t="s">
        <v>11479</v>
      </c>
      <c r="M1447" s="38" t="s">
        <v>15050</v>
      </c>
    </row>
    <row r="1448" spans="1:13" ht="25.5" outlineLevel="1" x14ac:dyDescent="0.25">
      <c r="A1448" s="47" t="s">
        <v>12066</v>
      </c>
      <c r="B1448" s="150">
        <f t="shared" si="59"/>
        <v>1417</v>
      </c>
      <c r="C1448" s="40" t="s">
        <v>12816</v>
      </c>
      <c r="D1448" s="35" t="s">
        <v>12066</v>
      </c>
      <c r="E1448" s="36" t="s">
        <v>11810</v>
      </c>
      <c r="F1448" s="35" t="s">
        <v>15877</v>
      </c>
      <c r="G1448" s="117">
        <v>7</v>
      </c>
      <c r="H1448" s="117">
        <v>1242.22</v>
      </c>
      <c r="I1448" s="117">
        <f t="shared" si="60"/>
        <v>184.37857142857143</v>
      </c>
      <c r="J1448" s="118">
        <v>1290.6500000000001</v>
      </c>
      <c r="K1448" s="58">
        <v>139</v>
      </c>
      <c r="L1448" s="119" t="s">
        <v>11479</v>
      </c>
      <c r="M1448" s="38" t="s">
        <v>15050</v>
      </c>
    </row>
    <row r="1449" spans="1:13" outlineLevel="1" x14ac:dyDescent="0.25">
      <c r="A1449" s="47" t="s">
        <v>12067</v>
      </c>
      <c r="B1449" s="150">
        <f t="shared" si="59"/>
        <v>1418</v>
      </c>
      <c r="C1449" s="40" t="s">
        <v>12817</v>
      </c>
      <c r="D1449" s="35" t="s">
        <v>12067</v>
      </c>
      <c r="E1449" s="36" t="s">
        <v>11810</v>
      </c>
      <c r="F1449" s="35" t="s">
        <v>15877</v>
      </c>
      <c r="G1449" s="117">
        <v>1</v>
      </c>
      <c r="H1449" s="117">
        <v>120</v>
      </c>
      <c r="I1449" s="117">
        <f t="shared" si="60"/>
        <v>124.68</v>
      </c>
      <c r="J1449" s="118">
        <v>124.68</v>
      </c>
      <c r="K1449" s="58">
        <v>139</v>
      </c>
      <c r="L1449" s="119" t="s">
        <v>11479</v>
      </c>
      <c r="M1449" s="38" t="s">
        <v>15050</v>
      </c>
    </row>
    <row r="1450" spans="1:13" ht="25.5" outlineLevel="1" x14ac:dyDescent="0.25">
      <c r="A1450" s="47" t="s">
        <v>12068</v>
      </c>
      <c r="B1450" s="150">
        <f t="shared" si="59"/>
        <v>1419</v>
      </c>
      <c r="C1450" s="36" t="s">
        <v>832</v>
      </c>
      <c r="D1450" s="35" t="s">
        <v>12068</v>
      </c>
      <c r="E1450" s="36" t="s">
        <v>11810</v>
      </c>
      <c r="F1450" s="35" t="s">
        <v>15877</v>
      </c>
      <c r="G1450" s="117">
        <v>1</v>
      </c>
      <c r="H1450" s="117">
        <v>254.24</v>
      </c>
      <c r="I1450" s="117">
        <f t="shared" si="60"/>
        <v>264.14999999999998</v>
      </c>
      <c r="J1450" s="118">
        <v>264.14999999999998</v>
      </c>
      <c r="K1450" s="58">
        <v>139</v>
      </c>
      <c r="L1450" s="119" t="s">
        <v>11479</v>
      </c>
      <c r="M1450" s="38" t="s">
        <v>15050</v>
      </c>
    </row>
    <row r="1451" spans="1:13" ht="25.5" outlineLevel="1" x14ac:dyDescent="0.25">
      <c r="A1451" s="47" t="s">
        <v>833</v>
      </c>
      <c r="B1451" s="150">
        <f t="shared" si="59"/>
        <v>1420</v>
      </c>
      <c r="C1451" s="40" t="s">
        <v>12818</v>
      </c>
      <c r="D1451" s="35" t="s">
        <v>833</v>
      </c>
      <c r="E1451" s="36" t="s">
        <v>11810</v>
      </c>
      <c r="F1451" s="35" t="s">
        <v>15877</v>
      </c>
      <c r="G1451" s="117">
        <v>8</v>
      </c>
      <c r="H1451" s="117">
        <v>844.05</v>
      </c>
      <c r="I1451" s="117">
        <f t="shared" si="60"/>
        <v>109.62</v>
      </c>
      <c r="J1451" s="118">
        <v>876.96</v>
      </c>
      <c r="K1451" s="58">
        <v>139</v>
      </c>
      <c r="L1451" s="119" t="s">
        <v>11479</v>
      </c>
      <c r="M1451" s="38" t="s">
        <v>15050</v>
      </c>
    </row>
    <row r="1452" spans="1:13" outlineLevel="1" x14ac:dyDescent="0.25">
      <c r="A1452" s="47" t="s">
        <v>12069</v>
      </c>
      <c r="B1452" s="150">
        <f t="shared" si="59"/>
        <v>1421</v>
      </c>
      <c r="C1452" s="40" t="s">
        <v>12819</v>
      </c>
      <c r="D1452" s="35" t="s">
        <v>12069</v>
      </c>
      <c r="E1452" s="36" t="s">
        <v>11810</v>
      </c>
      <c r="F1452" s="35" t="s">
        <v>15877</v>
      </c>
      <c r="G1452" s="117">
        <v>1</v>
      </c>
      <c r="H1452" s="117">
        <v>250</v>
      </c>
      <c r="I1452" s="117">
        <f t="shared" si="60"/>
        <v>259.75</v>
      </c>
      <c r="J1452" s="118">
        <v>259.75</v>
      </c>
      <c r="K1452" s="58">
        <v>139</v>
      </c>
      <c r="L1452" s="119" t="s">
        <v>11479</v>
      </c>
      <c r="M1452" s="38" t="s">
        <v>15050</v>
      </c>
    </row>
    <row r="1453" spans="1:13" outlineLevel="1" x14ac:dyDescent="0.25">
      <c r="A1453" s="47" t="s">
        <v>834</v>
      </c>
      <c r="B1453" s="150">
        <f t="shared" si="59"/>
        <v>1422</v>
      </c>
      <c r="C1453" s="40" t="s">
        <v>12820</v>
      </c>
      <c r="D1453" s="35" t="s">
        <v>834</v>
      </c>
      <c r="E1453" s="36" t="s">
        <v>11810</v>
      </c>
      <c r="F1453" s="35" t="s">
        <v>15877</v>
      </c>
      <c r="G1453" s="117">
        <v>1</v>
      </c>
      <c r="H1453" s="117">
        <v>116.98</v>
      </c>
      <c r="I1453" s="117">
        <f t="shared" si="60"/>
        <v>121.54</v>
      </c>
      <c r="J1453" s="118">
        <v>121.54</v>
      </c>
      <c r="K1453" s="58">
        <v>139</v>
      </c>
      <c r="L1453" s="119" t="s">
        <v>11479</v>
      </c>
      <c r="M1453" s="38" t="s">
        <v>15050</v>
      </c>
    </row>
    <row r="1454" spans="1:13" ht="25.5" outlineLevel="1" x14ac:dyDescent="0.25">
      <c r="A1454" s="47" t="s">
        <v>835</v>
      </c>
      <c r="B1454" s="150">
        <f t="shared" si="59"/>
        <v>1423</v>
      </c>
      <c r="C1454" s="40" t="s">
        <v>12821</v>
      </c>
      <c r="D1454" s="35" t="s">
        <v>835</v>
      </c>
      <c r="E1454" s="36" t="s">
        <v>11810</v>
      </c>
      <c r="F1454" s="35" t="s">
        <v>15877</v>
      </c>
      <c r="G1454" s="117">
        <v>1</v>
      </c>
      <c r="H1454" s="117">
        <v>190</v>
      </c>
      <c r="I1454" s="117">
        <f t="shared" si="60"/>
        <v>197.41</v>
      </c>
      <c r="J1454" s="118">
        <v>197.41</v>
      </c>
      <c r="K1454" s="58">
        <v>139</v>
      </c>
      <c r="L1454" s="119" t="s">
        <v>11479</v>
      </c>
      <c r="M1454" s="38" t="s">
        <v>15050</v>
      </c>
    </row>
    <row r="1455" spans="1:13" ht="25.5" outlineLevel="1" x14ac:dyDescent="0.25">
      <c r="A1455" s="47" t="s">
        <v>12070</v>
      </c>
      <c r="B1455" s="150">
        <f t="shared" si="59"/>
        <v>1424</v>
      </c>
      <c r="C1455" s="40" t="s">
        <v>12822</v>
      </c>
      <c r="D1455" s="35" t="s">
        <v>12070</v>
      </c>
      <c r="E1455" s="36" t="s">
        <v>11810</v>
      </c>
      <c r="F1455" s="35" t="s">
        <v>15877</v>
      </c>
      <c r="G1455" s="117">
        <v>1</v>
      </c>
      <c r="H1455" s="117">
        <v>250</v>
      </c>
      <c r="I1455" s="117">
        <f t="shared" si="60"/>
        <v>259.75</v>
      </c>
      <c r="J1455" s="118">
        <v>259.75</v>
      </c>
      <c r="K1455" s="58">
        <v>139</v>
      </c>
      <c r="L1455" s="119" t="s">
        <v>11479</v>
      </c>
      <c r="M1455" s="38" t="s">
        <v>15050</v>
      </c>
    </row>
    <row r="1456" spans="1:13" outlineLevel="1" x14ac:dyDescent="0.25">
      <c r="A1456" s="47" t="s">
        <v>12071</v>
      </c>
      <c r="B1456" s="150">
        <f t="shared" si="59"/>
        <v>1425</v>
      </c>
      <c r="C1456" s="36" t="s">
        <v>7168</v>
      </c>
      <c r="D1456" s="35" t="s">
        <v>12071</v>
      </c>
      <c r="E1456" s="36" t="s">
        <v>11810</v>
      </c>
      <c r="F1456" s="35" t="s">
        <v>15877</v>
      </c>
      <c r="G1456" s="117">
        <v>2</v>
      </c>
      <c r="H1456" s="117">
        <v>240</v>
      </c>
      <c r="I1456" s="117">
        <f t="shared" si="60"/>
        <v>124.68</v>
      </c>
      <c r="J1456" s="118">
        <v>249.36</v>
      </c>
      <c r="K1456" s="58">
        <v>139</v>
      </c>
      <c r="L1456" s="119" t="s">
        <v>11479</v>
      </c>
      <c r="M1456" s="38" t="s">
        <v>15050</v>
      </c>
    </row>
    <row r="1457" spans="1:13" ht="38.25" outlineLevel="1" x14ac:dyDescent="0.25">
      <c r="A1457" s="47" t="s">
        <v>837</v>
      </c>
      <c r="B1457" s="150">
        <f t="shared" si="59"/>
        <v>1426</v>
      </c>
      <c r="C1457" s="40" t="s">
        <v>12823</v>
      </c>
      <c r="D1457" s="35" t="s">
        <v>837</v>
      </c>
      <c r="E1457" s="36" t="s">
        <v>11810</v>
      </c>
      <c r="F1457" s="35" t="s">
        <v>15877</v>
      </c>
      <c r="G1457" s="117">
        <v>1</v>
      </c>
      <c r="H1457" s="117">
        <v>629.34</v>
      </c>
      <c r="I1457" s="117">
        <f t="shared" si="60"/>
        <v>653.88</v>
      </c>
      <c r="J1457" s="118">
        <v>653.88</v>
      </c>
      <c r="K1457" s="58">
        <v>139</v>
      </c>
      <c r="L1457" s="119" t="s">
        <v>11479</v>
      </c>
      <c r="M1457" s="38" t="s">
        <v>15050</v>
      </c>
    </row>
    <row r="1458" spans="1:13" ht="25.5" outlineLevel="1" x14ac:dyDescent="0.25">
      <c r="A1458" s="47" t="s">
        <v>840</v>
      </c>
      <c r="B1458" s="150">
        <f t="shared" si="59"/>
        <v>1427</v>
      </c>
      <c r="C1458" s="40" t="s">
        <v>12824</v>
      </c>
      <c r="D1458" s="35" t="s">
        <v>840</v>
      </c>
      <c r="E1458" s="36" t="s">
        <v>11810</v>
      </c>
      <c r="F1458" s="35" t="s">
        <v>15877</v>
      </c>
      <c r="G1458" s="117">
        <v>14</v>
      </c>
      <c r="H1458" s="117">
        <v>296.61</v>
      </c>
      <c r="I1458" s="117">
        <f t="shared" si="60"/>
        <v>22.012142857142859</v>
      </c>
      <c r="J1458" s="118">
        <v>308.17</v>
      </c>
      <c r="K1458" s="58">
        <v>139</v>
      </c>
      <c r="L1458" s="119" t="s">
        <v>11479</v>
      </c>
      <c r="M1458" s="38" t="s">
        <v>15050</v>
      </c>
    </row>
    <row r="1459" spans="1:13" outlineLevel="1" x14ac:dyDescent="0.25">
      <c r="A1459" s="47" t="s">
        <v>841</v>
      </c>
      <c r="B1459" s="150">
        <f t="shared" si="59"/>
        <v>1428</v>
      </c>
      <c r="C1459" s="40" t="s">
        <v>12825</v>
      </c>
      <c r="D1459" s="35" t="s">
        <v>841</v>
      </c>
      <c r="E1459" s="36" t="s">
        <v>11810</v>
      </c>
      <c r="F1459" s="35" t="s">
        <v>15877</v>
      </c>
      <c r="G1459" s="117">
        <v>28</v>
      </c>
      <c r="H1459" s="117">
        <v>284.74</v>
      </c>
      <c r="I1459" s="117">
        <f t="shared" si="60"/>
        <v>10.565714285714284</v>
      </c>
      <c r="J1459" s="118">
        <v>295.83999999999997</v>
      </c>
      <c r="K1459" s="58">
        <v>139</v>
      </c>
      <c r="L1459" s="119" t="s">
        <v>11479</v>
      </c>
      <c r="M1459" s="38" t="s">
        <v>15050</v>
      </c>
    </row>
    <row r="1460" spans="1:13" outlineLevel="1" x14ac:dyDescent="0.25">
      <c r="A1460" s="47" t="s">
        <v>842</v>
      </c>
      <c r="B1460" s="150">
        <f t="shared" si="59"/>
        <v>1429</v>
      </c>
      <c r="C1460" s="40" t="s">
        <v>12826</v>
      </c>
      <c r="D1460" s="35" t="s">
        <v>842</v>
      </c>
      <c r="E1460" s="36" t="s">
        <v>11810</v>
      </c>
      <c r="F1460" s="35" t="s">
        <v>15877</v>
      </c>
      <c r="G1460" s="117">
        <v>94</v>
      </c>
      <c r="H1460" s="117">
        <v>1194.92</v>
      </c>
      <c r="I1460" s="117">
        <f t="shared" si="60"/>
        <v>13.207553191489362</v>
      </c>
      <c r="J1460" s="118">
        <v>1241.51</v>
      </c>
      <c r="K1460" s="58">
        <v>139</v>
      </c>
      <c r="L1460" s="119" t="s">
        <v>11479</v>
      </c>
      <c r="M1460" s="38" t="s">
        <v>15050</v>
      </c>
    </row>
    <row r="1461" spans="1:13" outlineLevel="1" x14ac:dyDescent="0.25">
      <c r="A1461" s="47" t="s">
        <v>843</v>
      </c>
      <c r="B1461" s="150">
        <f t="shared" si="59"/>
        <v>1430</v>
      </c>
      <c r="C1461" s="40" t="s">
        <v>12827</v>
      </c>
      <c r="D1461" s="35" t="s">
        <v>843</v>
      </c>
      <c r="E1461" s="36" t="s">
        <v>11810</v>
      </c>
      <c r="F1461" s="35" t="s">
        <v>15877</v>
      </c>
      <c r="G1461" s="117">
        <v>76</v>
      </c>
      <c r="H1461" s="117">
        <v>1062.72</v>
      </c>
      <c r="I1461" s="117">
        <f t="shared" si="60"/>
        <v>14.528289473684211</v>
      </c>
      <c r="J1461" s="118">
        <v>1104.1500000000001</v>
      </c>
      <c r="K1461" s="58">
        <v>139</v>
      </c>
      <c r="L1461" s="119" t="s">
        <v>11479</v>
      </c>
      <c r="M1461" s="38" t="s">
        <v>15050</v>
      </c>
    </row>
    <row r="1462" spans="1:13" outlineLevel="1" x14ac:dyDescent="0.25">
      <c r="A1462" s="47" t="s">
        <v>844</v>
      </c>
      <c r="B1462" s="150">
        <f t="shared" si="59"/>
        <v>1431</v>
      </c>
      <c r="C1462" s="40" t="s">
        <v>12828</v>
      </c>
      <c r="D1462" s="35" t="s">
        <v>844</v>
      </c>
      <c r="E1462" s="36" t="s">
        <v>11810</v>
      </c>
      <c r="F1462" s="35" t="s">
        <v>15877</v>
      </c>
      <c r="G1462" s="117">
        <v>21</v>
      </c>
      <c r="H1462" s="117">
        <v>373.73</v>
      </c>
      <c r="I1462" s="117">
        <f t="shared" si="60"/>
        <v>18.490476190476191</v>
      </c>
      <c r="J1462" s="118">
        <v>388.3</v>
      </c>
      <c r="K1462" s="58">
        <v>139</v>
      </c>
      <c r="L1462" s="119" t="s">
        <v>11479</v>
      </c>
      <c r="M1462" s="38" t="s">
        <v>15050</v>
      </c>
    </row>
    <row r="1463" spans="1:13" ht="25.5" outlineLevel="1" x14ac:dyDescent="0.25">
      <c r="A1463" s="47" t="s">
        <v>10435</v>
      </c>
      <c r="B1463" s="150">
        <f t="shared" si="59"/>
        <v>1432</v>
      </c>
      <c r="C1463" s="40" t="s">
        <v>12829</v>
      </c>
      <c r="D1463" s="35" t="s">
        <v>10435</v>
      </c>
      <c r="E1463" s="36" t="s">
        <v>11491</v>
      </c>
      <c r="F1463" s="35" t="s">
        <v>15877</v>
      </c>
      <c r="G1463" s="117">
        <v>1</v>
      </c>
      <c r="H1463" s="117">
        <v>253.5</v>
      </c>
      <c r="I1463" s="117">
        <f t="shared" si="60"/>
        <v>263.38</v>
      </c>
      <c r="J1463" s="118">
        <v>263.38</v>
      </c>
      <c r="K1463" s="58">
        <v>139</v>
      </c>
      <c r="L1463" s="119" t="s">
        <v>11479</v>
      </c>
      <c r="M1463" s="38" t="s">
        <v>15050</v>
      </c>
    </row>
    <row r="1464" spans="1:13" outlineLevel="1" x14ac:dyDescent="0.25">
      <c r="A1464" s="47" t="s">
        <v>845</v>
      </c>
      <c r="B1464" s="150">
        <f t="shared" si="59"/>
        <v>1433</v>
      </c>
      <c r="C1464" s="40" t="s">
        <v>12830</v>
      </c>
      <c r="D1464" s="35" t="s">
        <v>845</v>
      </c>
      <c r="E1464" s="36" t="s">
        <v>11810</v>
      </c>
      <c r="F1464" s="35" t="s">
        <v>15877</v>
      </c>
      <c r="G1464" s="117">
        <v>6</v>
      </c>
      <c r="H1464" s="117">
        <v>1885.5</v>
      </c>
      <c r="I1464" s="117">
        <f t="shared" si="60"/>
        <v>326.50166666666667</v>
      </c>
      <c r="J1464" s="118">
        <v>1959.01</v>
      </c>
      <c r="K1464" s="58">
        <v>139</v>
      </c>
      <c r="L1464" s="119" t="s">
        <v>11479</v>
      </c>
      <c r="M1464" s="38" t="s">
        <v>15050</v>
      </c>
    </row>
    <row r="1465" spans="1:13" ht="25.5" outlineLevel="1" x14ac:dyDescent="0.25">
      <c r="A1465" s="47" t="s">
        <v>846</v>
      </c>
      <c r="B1465" s="150">
        <f t="shared" si="59"/>
        <v>1434</v>
      </c>
      <c r="C1465" s="36" t="s">
        <v>7169</v>
      </c>
      <c r="D1465" s="35" t="s">
        <v>846</v>
      </c>
      <c r="E1465" s="36" t="s">
        <v>11810</v>
      </c>
      <c r="F1465" s="35" t="s">
        <v>15877</v>
      </c>
      <c r="G1465" s="117">
        <v>1</v>
      </c>
      <c r="H1465" s="117">
        <v>9795.2900000000009</v>
      </c>
      <c r="I1465" s="117">
        <f t="shared" si="60"/>
        <v>10177.18</v>
      </c>
      <c r="J1465" s="118">
        <v>10177.18</v>
      </c>
      <c r="K1465" s="58">
        <v>139</v>
      </c>
      <c r="L1465" s="119" t="s">
        <v>11479</v>
      </c>
      <c r="M1465" s="38" t="s">
        <v>15050</v>
      </c>
    </row>
    <row r="1466" spans="1:13" outlineLevel="1" x14ac:dyDescent="0.25">
      <c r="A1466" s="47" t="s">
        <v>850</v>
      </c>
      <c r="B1466" s="150">
        <f t="shared" si="59"/>
        <v>1435</v>
      </c>
      <c r="C1466" s="36" t="s">
        <v>847</v>
      </c>
      <c r="D1466" s="35" t="s">
        <v>850</v>
      </c>
      <c r="E1466" s="36" t="s">
        <v>11810</v>
      </c>
      <c r="F1466" s="35" t="s">
        <v>15877</v>
      </c>
      <c r="G1466" s="117">
        <v>1</v>
      </c>
      <c r="H1466" s="117">
        <v>1100</v>
      </c>
      <c r="I1466" s="117">
        <f t="shared" si="60"/>
        <v>1142.8900000000001</v>
      </c>
      <c r="J1466" s="118">
        <v>1142.8900000000001</v>
      </c>
      <c r="K1466" s="58">
        <v>139</v>
      </c>
      <c r="L1466" s="119" t="s">
        <v>11479</v>
      </c>
      <c r="M1466" s="38" t="s">
        <v>15050</v>
      </c>
    </row>
    <row r="1467" spans="1:13" ht="25.5" outlineLevel="1" x14ac:dyDescent="0.25">
      <c r="A1467" s="47" t="s">
        <v>848</v>
      </c>
      <c r="B1467" s="150">
        <f t="shared" si="59"/>
        <v>1436</v>
      </c>
      <c r="C1467" s="40" t="s">
        <v>12831</v>
      </c>
      <c r="D1467" s="35" t="s">
        <v>848</v>
      </c>
      <c r="E1467" s="36" t="s">
        <v>11810</v>
      </c>
      <c r="F1467" s="35" t="s">
        <v>15877</v>
      </c>
      <c r="G1467" s="117">
        <v>1</v>
      </c>
      <c r="H1467" s="117">
        <v>5950</v>
      </c>
      <c r="I1467" s="117">
        <f t="shared" si="60"/>
        <v>6181.98</v>
      </c>
      <c r="J1467" s="118">
        <v>6181.98</v>
      </c>
      <c r="K1467" s="58">
        <v>139</v>
      </c>
      <c r="L1467" s="119" t="s">
        <v>11479</v>
      </c>
      <c r="M1467" s="38" t="s">
        <v>15050</v>
      </c>
    </row>
    <row r="1468" spans="1:13" outlineLevel="1" x14ac:dyDescent="0.25">
      <c r="A1468" s="47" t="s">
        <v>12072</v>
      </c>
      <c r="B1468" s="150">
        <f t="shared" si="59"/>
        <v>1437</v>
      </c>
      <c r="C1468" s="36" t="s">
        <v>849</v>
      </c>
      <c r="D1468" s="35" t="s">
        <v>12072</v>
      </c>
      <c r="E1468" s="36" t="s">
        <v>11810</v>
      </c>
      <c r="F1468" s="35" t="s">
        <v>15877</v>
      </c>
      <c r="G1468" s="117">
        <v>4</v>
      </c>
      <c r="H1468" s="117">
        <v>6000</v>
      </c>
      <c r="I1468" s="117">
        <f t="shared" si="60"/>
        <v>1558.48</v>
      </c>
      <c r="J1468" s="118">
        <v>6233.92</v>
      </c>
      <c r="K1468" s="58">
        <v>140</v>
      </c>
      <c r="L1468" s="119" t="s">
        <v>11479</v>
      </c>
      <c r="M1468" s="38" t="s">
        <v>15050</v>
      </c>
    </row>
    <row r="1469" spans="1:13" outlineLevel="1" x14ac:dyDescent="0.25">
      <c r="A1469" s="47" t="s">
        <v>852</v>
      </c>
      <c r="B1469" s="150">
        <f t="shared" si="59"/>
        <v>1438</v>
      </c>
      <c r="C1469" s="36" t="s">
        <v>851</v>
      </c>
      <c r="D1469" s="35" t="s">
        <v>852</v>
      </c>
      <c r="E1469" s="36" t="s">
        <v>11810</v>
      </c>
      <c r="F1469" s="35" t="s">
        <v>15877</v>
      </c>
      <c r="G1469" s="117">
        <v>1</v>
      </c>
      <c r="H1469" s="117">
        <v>223.2</v>
      </c>
      <c r="I1469" s="117">
        <f t="shared" si="60"/>
        <v>231.9</v>
      </c>
      <c r="J1469" s="118">
        <v>231.9</v>
      </c>
      <c r="K1469" s="58">
        <v>140</v>
      </c>
      <c r="L1469" s="119" t="s">
        <v>11479</v>
      </c>
      <c r="M1469" s="38" t="s">
        <v>15050</v>
      </c>
    </row>
    <row r="1470" spans="1:13" outlineLevel="1" x14ac:dyDescent="0.25">
      <c r="A1470" s="47" t="s">
        <v>853</v>
      </c>
      <c r="B1470" s="150">
        <f t="shared" si="59"/>
        <v>1439</v>
      </c>
      <c r="C1470" s="40" t="s">
        <v>12832</v>
      </c>
      <c r="D1470" s="35" t="s">
        <v>853</v>
      </c>
      <c r="E1470" s="36" t="s">
        <v>11810</v>
      </c>
      <c r="F1470" s="35" t="s">
        <v>15877</v>
      </c>
      <c r="G1470" s="117">
        <v>20</v>
      </c>
      <c r="H1470" s="117">
        <v>5574.24</v>
      </c>
      <c r="I1470" s="117">
        <f t="shared" si="60"/>
        <v>289.57849999999996</v>
      </c>
      <c r="J1470" s="118">
        <v>5791.57</v>
      </c>
      <c r="K1470" s="58">
        <v>140</v>
      </c>
      <c r="L1470" s="119" t="s">
        <v>11479</v>
      </c>
      <c r="M1470" s="38" t="s">
        <v>15050</v>
      </c>
    </row>
    <row r="1471" spans="1:13" outlineLevel="1" x14ac:dyDescent="0.25">
      <c r="A1471" s="47" t="s">
        <v>48</v>
      </c>
      <c r="B1471" s="150">
        <f t="shared" si="59"/>
        <v>1440</v>
      </c>
      <c r="C1471" s="36" t="s">
        <v>47</v>
      </c>
      <c r="D1471" s="35" t="s">
        <v>48</v>
      </c>
      <c r="E1471" s="36" t="s">
        <v>11810</v>
      </c>
      <c r="F1471" s="35" t="s">
        <v>15877</v>
      </c>
      <c r="G1471" s="117">
        <v>4</v>
      </c>
      <c r="H1471" s="117">
        <v>9600</v>
      </c>
      <c r="I1471" s="117">
        <f t="shared" si="60"/>
        <v>2493.5700000000002</v>
      </c>
      <c r="J1471" s="118">
        <v>9974.2800000000007</v>
      </c>
      <c r="K1471" s="58">
        <v>140</v>
      </c>
      <c r="L1471" s="119" t="s">
        <v>11479</v>
      </c>
      <c r="M1471" s="38" t="s">
        <v>15050</v>
      </c>
    </row>
    <row r="1472" spans="1:13" outlineLevel="1" x14ac:dyDescent="0.25">
      <c r="A1472" s="47" t="s">
        <v>7170</v>
      </c>
      <c r="B1472" s="150">
        <f t="shared" si="59"/>
        <v>1441</v>
      </c>
      <c r="C1472" s="40" t="s">
        <v>12833</v>
      </c>
      <c r="D1472" s="35" t="s">
        <v>7170</v>
      </c>
      <c r="E1472" s="36" t="s">
        <v>11810</v>
      </c>
      <c r="F1472" s="35" t="s">
        <v>15877</v>
      </c>
      <c r="G1472" s="117">
        <v>16</v>
      </c>
      <c r="H1472" s="117">
        <v>1</v>
      </c>
      <c r="I1472" s="117">
        <f t="shared" si="60"/>
        <v>6.5000000000000002E-2</v>
      </c>
      <c r="J1472" s="118">
        <v>1.04</v>
      </c>
      <c r="K1472" s="58">
        <v>140</v>
      </c>
      <c r="L1472" s="119" t="s">
        <v>11479</v>
      </c>
      <c r="M1472" s="38" t="s">
        <v>15050</v>
      </c>
    </row>
    <row r="1473" spans="1:13" outlineLevel="1" x14ac:dyDescent="0.25">
      <c r="A1473" s="47" t="s">
        <v>855</v>
      </c>
      <c r="B1473" s="150">
        <f t="shared" si="59"/>
        <v>1442</v>
      </c>
      <c r="C1473" s="36" t="s">
        <v>854</v>
      </c>
      <c r="D1473" s="35" t="s">
        <v>855</v>
      </c>
      <c r="E1473" s="36" t="s">
        <v>11810</v>
      </c>
      <c r="F1473" s="35" t="s">
        <v>15877</v>
      </c>
      <c r="G1473" s="117">
        <v>36</v>
      </c>
      <c r="H1473" s="117">
        <v>432</v>
      </c>
      <c r="I1473" s="117">
        <f t="shared" si="60"/>
        <v>12.467777777777776</v>
      </c>
      <c r="J1473" s="118">
        <v>448.84</v>
      </c>
      <c r="K1473" s="58">
        <v>140</v>
      </c>
      <c r="L1473" s="119" t="s">
        <v>11479</v>
      </c>
      <c r="M1473" s="38" t="s">
        <v>15050</v>
      </c>
    </row>
    <row r="1474" spans="1:13" outlineLevel="1" x14ac:dyDescent="0.25">
      <c r="A1474" s="47" t="s">
        <v>857</v>
      </c>
      <c r="B1474" s="150">
        <f t="shared" si="59"/>
        <v>1443</v>
      </c>
      <c r="C1474" s="36" t="s">
        <v>856</v>
      </c>
      <c r="D1474" s="35" t="s">
        <v>857</v>
      </c>
      <c r="E1474" s="36" t="s">
        <v>11810</v>
      </c>
      <c r="F1474" s="35" t="s">
        <v>15877</v>
      </c>
      <c r="G1474" s="117">
        <v>21</v>
      </c>
      <c r="H1474" s="117">
        <v>105</v>
      </c>
      <c r="I1474" s="117">
        <f t="shared" si="60"/>
        <v>5.1947619047619051</v>
      </c>
      <c r="J1474" s="118">
        <v>109.09</v>
      </c>
      <c r="K1474" s="58">
        <v>140</v>
      </c>
      <c r="L1474" s="119" t="s">
        <v>11479</v>
      </c>
      <c r="M1474" s="38" t="s">
        <v>15050</v>
      </c>
    </row>
    <row r="1475" spans="1:13" outlineLevel="1" x14ac:dyDescent="0.25">
      <c r="A1475" s="47" t="s">
        <v>858</v>
      </c>
      <c r="B1475" s="150">
        <f t="shared" si="59"/>
        <v>1444</v>
      </c>
      <c r="C1475" s="40" t="s">
        <v>12834</v>
      </c>
      <c r="D1475" s="35" t="s">
        <v>858</v>
      </c>
      <c r="E1475" s="36" t="s">
        <v>11810</v>
      </c>
      <c r="F1475" s="35" t="s">
        <v>15877</v>
      </c>
      <c r="G1475" s="117">
        <v>9</v>
      </c>
      <c r="H1475" s="117">
        <v>127.09</v>
      </c>
      <c r="I1475" s="117">
        <f t="shared" si="60"/>
        <v>14.671111111111109</v>
      </c>
      <c r="J1475" s="118">
        <v>132.04</v>
      </c>
      <c r="K1475" s="58">
        <v>140</v>
      </c>
      <c r="L1475" s="119" t="s">
        <v>11479</v>
      </c>
      <c r="M1475" s="38" t="s">
        <v>15050</v>
      </c>
    </row>
    <row r="1476" spans="1:13" outlineLevel="1" x14ac:dyDescent="0.25">
      <c r="A1476" s="47" t="s">
        <v>12073</v>
      </c>
      <c r="B1476" s="150">
        <f t="shared" si="59"/>
        <v>1445</v>
      </c>
      <c r="C1476" s="36" t="s">
        <v>859</v>
      </c>
      <c r="D1476" s="35" t="s">
        <v>12073</v>
      </c>
      <c r="E1476" s="36" t="s">
        <v>11810</v>
      </c>
      <c r="F1476" s="35" t="s">
        <v>15879</v>
      </c>
      <c r="G1476" s="117">
        <v>33</v>
      </c>
      <c r="H1476" s="117">
        <v>231</v>
      </c>
      <c r="I1476" s="117">
        <f t="shared" si="60"/>
        <v>7.2730303030303025</v>
      </c>
      <c r="J1476" s="118">
        <v>240.01</v>
      </c>
      <c r="K1476" s="58">
        <v>140</v>
      </c>
      <c r="L1476" s="119" t="s">
        <v>11479</v>
      </c>
      <c r="M1476" s="38" t="s">
        <v>15050</v>
      </c>
    </row>
    <row r="1477" spans="1:13" outlineLevel="1" x14ac:dyDescent="0.25">
      <c r="A1477" s="47" t="s">
        <v>861</v>
      </c>
      <c r="B1477" s="150">
        <f t="shared" ref="B1477:B1540" si="61">B1476+1</f>
        <v>1446</v>
      </c>
      <c r="C1477" s="36" t="s">
        <v>860</v>
      </c>
      <c r="D1477" s="35" t="s">
        <v>861</v>
      </c>
      <c r="E1477" s="36" t="s">
        <v>11810</v>
      </c>
      <c r="F1477" s="35" t="s">
        <v>15877</v>
      </c>
      <c r="G1477" s="117">
        <v>440</v>
      </c>
      <c r="H1477" s="117">
        <v>4400</v>
      </c>
      <c r="I1477" s="117">
        <f t="shared" si="60"/>
        <v>10.389863636363636</v>
      </c>
      <c r="J1477" s="118">
        <v>4571.54</v>
      </c>
      <c r="K1477" s="58">
        <v>140</v>
      </c>
      <c r="L1477" s="119" t="s">
        <v>11479</v>
      </c>
      <c r="M1477" s="38" t="s">
        <v>15050</v>
      </c>
    </row>
    <row r="1478" spans="1:13" outlineLevel="1" x14ac:dyDescent="0.25">
      <c r="A1478" s="47" t="s">
        <v>862</v>
      </c>
      <c r="B1478" s="150">
        <f t="shared" si="61"/>
        <v>1447</v>
      </c>
      <c r="C1478" s="40" t="s">
        <v>12835</v>
      </c>
      <c r="D1478" s="35" t="s">
        <v>862</v>
      </c>
      <c r="E1478" s="36" t="s">
        <v>11810</v>
      </c>
      <c r="F1478" s="35" t="s">
        <v>15877</v>
      </c>
      <c r="G1478" s="117">
        <v>1</v>
      </c>
      <c r="H1478" s="117">
        <v>10254.82</v>
      </c>
      <c r="I1478" s="117">
        <f t="shared" si="60"/>
        <v>10654.63</v>
      </c>
      <c r="J1478" s="118">
        <v>10654.63</v>
      </c>
      <c r="K1478" s="58">
        <v>140</v>
      </c>
      <c r="L1478" s="119" t="s">
        <v>11479</v>
      </c>
      <c r="M1478" s="38" t="s">
        <v>15050</v>
      </c>
    </row>
    <row r="1479" spans="1:13" ht="25.5" outlineLevel="1" x14ac:dyDescent="0.25">
      <c r="A1479" s="47" t="s">
        <v>12074</v>
      </c>
      <c r="B1479" s="150">
        <f t="shared" si="61"/>
        <v>1448</v>
      </c>
      <c r="C1479" s="40" t="s">
        <v>12836</v>
      </c>
      <c r="D1479" s="35" t="s">
        <v>12074</v>
      </c>
      <c r="E1479" s="36" t="s">
        <v>11484</v>
      </c>
      <c r="F1479" s="35" t="s">
        <v>15877</v>
      </c>
      <c r="G1479" s="117">
        <v>1</v>
      </c>
      <c r="H1479" s="117">
        <v>490</v>
      </c>
      <c r="I1479" s="117">
        <f t="shared" si="60"/>
        <v>509.1</v>
      </c>
      <c r="J1479" s="118">
        <v>509.1</v>
      </c>
      <c r="K1479" s="58">
        <v>140</v>
      </c>
      <c r="L1479" s="119" t="s">
        <v>11479</v>
      </c>
      <c r="M1479" s="38" t="s">
        <v>15050</v>
      </c>
    </row>
    <row r="1480" spans="1:13" outlineLevel="1" x14ac:dyDescent="0.25">
      <c r="A1480" s="47" t="s">
        <v>863</v>
      </c>
      <c r="B1480" s="150">
        <f t="shared" si="61"/>
        <v>1449</v>
      </c>
      <c r="C1480" s="40" t="s">
        <v>12837</v>
      </c>
      <c r="D1480" s="35" t="s">
        <v>863</v>
      </c>
      <c r="E1480" s="36" t="s">
        <v>11810</v>
      </c>
      <c r="F1480" s="35" t="s">
        <v>15877</v>
      </c>
      <c r="G1480" s="117">
        <v>2</v>
      </c>
      <c r="H1480" s="117">
        <v>283.72000000000003</v>
      </c>
      <c r="I1480" s="117">
        <f t="shared" si="60"/>
        <v>147.38999999999999</v>
      </c>
      <c r="J1480" s="118">
        <v>294.77999999999997</v>
      </c>
      <c r="K1480" s="58">
        <v>140</v>
      </c>
      <c r="L1480" s="119" t="s">
        <v>11479</v>
      </c>
      <c r="M1480" s="38" t="s">
        <v>15050</v>
      </c>
    </row>
    <row r="1481" spans="1:13" outlineLevel="1" x14ac:dyDescent="0.25">
      <c r="A1481" s="47" t="s">
        <v>865</v>
      </c>
      <c r="B1481" s="150">
        <f t="shared" si="61"/>
        <v>1450</v>
      </c>
      <c r="C1481" s="36" t="s">
        <v>864</v>
      </c>
      <c r="D1481" s="35" t="s">
        <v>865</v>
      </c>
      <c r="E1481" s="36" t="s">
        <v>11810</v>
      </c>
      <c r="F1481" s="35" t="s">
        <v>15877</v>
      </c>
      <c r="G1481" s="117">
        <v>21</v>
      </c>
      <c r="H1481" s="117">
        <v>1519.83</v>
      </c>
      <c r="I1481" s="117">
        <f t="shared" si="60"/>
        <v>75.194285714285712</v>
      </c>
      <c r="J1481" s="118">
        <v>1579.08</v>
      </c>
      <c r="K1481" s="58">
        <v>140</v>
      </c>
      <c r="L1481" s="119" t="s">
        <v>11479</v>
      </c>
      <c r="M1481" s="38" t="s">
        <v>15050</v>
      </c>
    </row>
    <row r="1482" spans="1:13" outlineLevel="1" x14ac:dyDescent="0.25">
      <c r="A1482" s="47" t="s">
        <v>867</v>
      </c>
      <c r="B1482" s="150">
        <f t="shared" si="61"/>
        <v>1451</v>
      </c>
      <c r="C1482" s="36" t="s">
        <v>866</v>
      </c>
      <c r="D1482" s="35" t="s">
        <v>867</v>
      </c>
      <c r="E1482" s="36" t="s">
        <v>11810</v>
      </c>
      <c r="F1482" s="35" t="s">
        <v>15877</v>
      </c>
      <c r="G1482" s="117">
        <v>14</v>
      </c>
      <c r="H1482" s="117">
        <v>1809.56</v>
      </c>
      <c r="I1482" s="117">
        <f t="shared" si="60"/>
        <v>134.29357142857143</v>
      </c>
      <c r="J1482" s="118">
        <v>1880.11</v>
      </c>
      <c r="K1482" s="58">
        <v>140</v>
      </c>
      <c r="L1482" s="119" t="s">
        <v>11479</v>
      </c>
      <c r="M1482" s="38" t="s">
        <v>15050</v>
      </c>
    </row>
    <row r="1483" spans="1:13" outlineLevel="1" x14ac:dyDescent="0.25">
      <c r="A1483" s="47" t="s">
        <v>868</v>
      </c>
      <c r="B1483" s="150">
        <f t="shared" si="61"/>
        <v>1452</v>
      </c>
      <c r="C1483" s="40" t="s">
        <v>12838</v>
      </c>
      <c r="D1483" s="35" t="s">
        <v>868</v>
      </c>
      <c r="E1483" s="36" t="s">
        <v>11810</v>
      </c>
      <c r="F1483" s="35" t="s">
        <v>15877</v>
      </c>
      <c r="G1483" s="117">
        <v>7</v>
      </c>
      <c r="H1483" s="117">
        <v>1498</v>
      </c>
      <c r="I1483" s="117">
        <f t="shared" si="60"/>
        <v>222.34285714285716</v>
      </c>
      <c r="J1483" s="118">
        <v>1556.4</v>
      </c>
      <c r="K1483" s="58">
        <v>140</v>
      </c>
      <c r="L1483" s="119" t="s">
        <v>11479</v>
      </c>
      <c r="M1483" s="38" t="s">
        <v>15050</v>
      </c>
    </row>
    <row r="1484" spans="1:13" outlineLevel="1" x14ac:dyDescent="0.25">
      <c r="A1484" s="47" t="s">
        <v>869</v>
      </c>
      <c r="B1484" s="150">
        <f t="shared" si="61"/>
        <v>1453</v>
      </c>
      <c r="C1484" s="40" t="s">
        <v>12839</v>
      </c>
      <c r="D1484" s="35" t="s">
        <v>869</v>
      </c>
      <c r="E1484" s="36" t="s">
        <v>11810</v>
      </c>
      <c r="F1484" s="35" t="s">
        <v>15877</v>
      </c>
      <c r="G1484" s="117">
        <v>49</v>
      </c>
      <c r="H1484" s="117">
        <v>2088.73</v>
      </c>
      <c r="I1484" s="117">
        <f t="shared" si="60"/>
        <v>44.288979591836728</v>
      </c>
      <c r="J1484" s="118">
        <v>2170.16</v>
      </c>
      <c r="K1484" s="58">
        <v>140</v>
      </c>
      <c r="L1484" s="119" t="s">
        <v>11479</v>
      </c>
      <c r="M1484" s="38" t="s">
        <v>15050</v>
      </c>
    </row>
    <row r="1485" spans="1:13" outlineLevel="1" x14ac:dyDescent="0.25">
      <c r="A1485" s="47" t="s">
        <v>870</v>
      </c>
      <c r="B1485" s="150">
        <f t="shared" si="61"/>
        <v>1454</v>
      </c>
      <c r="C1485" s="40" t="s">
        <v>12840</v>
      </c>
      <c r="D1485" s="35" t="s">
        <v>870</v>
      </c>
      <c r="E1485" s="36" t="s">
        <v>11810</v>
      </c>
      <c r="F1485" s="35" t="s">
        <v>15877</v>
      </c>
      <c r="G1485" s="117">
        <v>7</v>
      </c>
      <c r="H1485" s="117">
        <v>587.29</v>
      </c>
      <c r="I1485" s="117">
        <f t="shared" si="60"/>
        <v>87.17</v>
      </c>
      <c r="J1485" s="118">
        <v>610.19000000000005</v>
      </c>
      <c r="K1485" s="58">
        <v>140</v>
      </c>
      <c r="L1485" s="119" t="s">
        <v>11479</v>
      </c>
      <c r="M1485" s="38" t="s">
        <v>15050</v>
      </c>
    </row>
    <row r="1486" spans="1:13" outlineLevel="1" x14ac:dyDescent="0.25">
      <c r="A1486" s="47" t="s">
        <v>872</v>
      </c>
      <c r="B1486" s="150">
        <f t="shared" si="61"/>
        <v>1455</v>
      </c>
      <c r="C1486" s="36" t="s">
        <v>871</v>
      </c>
      <c r="D1486" s="35" t="s">
        <v>872</v>
      </c>
      <c r="E1486" s="36" t="s">
        <v>11810</v>
      </c>
      <c r="F1486" s="35" t="s">
        <v>15877</v>
      </c>
      <c r="G1486" s="117">
        <v>56</v>
      </c>
      <c r="H1486" s="117">
        <v>2242.85</v>
      </c>
      <c r="I1486" s="117">
        <f t="shared" si="60"/>
        <v>41.612321428571427</v>
      </c>
      <c r="J1486" s="118">
        <v>2330.29</v>
      </c>
      <c r="K1486" s="58">
        <v>140</v>
      </c>
      <c r="L1486" s="119" t="s">
        <v>11479</v>
      </c>
      <c r="M1486" s="38" t="s">
        <v>15050</v>
      </c>
    </row>
    <row r="1487" spans="1:13" outlineLevel="1" x14ac:dyDescent="0.25">
      <c r="A1487" s="47" t="s">
        <v>873</v>
      </c>
      <c r="B1487" s="150">
        <f t="shared" si="61"/>
        <v>1456</v>
      </c>
      <c r="C1487" s="40" t="s">
        <v>12841</v>
      </c>
      <c r="D1487" s="35" t="s">
        <v>873</v>
      </c>
      <c r="E1487" s="36" t="s">
        <v>11810</v>
      </c>
      <c r="F1487" s="35" t="s">
        <v>15877</v>
      </c>
      <c r="G1487" s="117">
        <v>7</v>
      </c>
      <c r="H1487" s="117">
        <v>597.61</v>
      </c>
      <c r="I1487" s="117">
        <f t="shared" si="60"/>
        <v>88.701428571428565</v>
      </c>
      <c r="J1487" s="118">
        <v>620.91</v>
      </c>
      <c r="K1487" s="58">
        <v>140</v>
      </c>
      <c r="L1487" s="119" t="s">
        <v>11479</v>
      </c>
      <c r="M1487" s="38" t="s">
        <v>15050</v>
      </c>
    </row>
    <row r="1488" spans="1:13" outlineLevel="1" x14ac:dyDescent="0.25">
      <c r="A1488" s="47" t="s">
        <v>875</v>
      </c>
      <c r="B1488" s="150">
        <f t="shared" si="61"/>
        <v>1457</v>
      </c>
      <c r="C1488" s="36" t="s">
        <v>874</v>
      </c>
      <c r="D1488" s="35" t="s">
        <v>875</v>
      </c>
      <c r="E1488" s="36" t="s">
        <v>11810</v>
      </c>
      <c r="F1488" s="35" t="s">
        <v>15877</v>
      </c>
      <c r="G1488" s="117">
        <v>21</v>
      </c>
      <c r="H1488" s="117">
        <v>631.78</v>
      </c>
      <c r="I1488" s="117">
        <f t="shared" si="60"/>
        <v>31.257619047619045</v>
      </c>
      <c r="J1488" s="118">
        <v>656.41</v>
      </c>
      <c r="K1488" s="58">
        <v>140</v>
      </c>
      <c r="L1488" s="119" t="s">
        <v>11479</v>
      </c>
      <c r="M1488" s="38" t="s">
        <v>15050</v>
      </c>
    </row>
    <row r="1489" spans="1:13" outlineLevel="1" x14ac:dyDescent="0.25">
      <c r="A1489" s="47" t="s">
        <v>876</v>
      </c>
      <c r="B1489" s="150">
        <f t="shared" si="61"/>
        <v>1458</v>
      </c>
      <c r="C1489" s="40" t="s">
        <v>12842</v>
      </c>
      <c r="D1489" s="35" t="s">
        <v>876</v>
      </c>
      <c r="E1489" s="36" t="s">
        <v>11810</v>
      </c>
      <c r="F1489" s="35" t="s">
        <v>15877</v>
      </c>
      <c r="G1489" s="117">
        <v>28</v>
      </c>
      <c r="H1489" s="117">
        <v>2375.25</v>
      </c>
      <c r="I1489" s="117">
        <f t="shared" si="60"/>
        <v>88.137500000000003</v>
      </c>
      <c r="J1489" s="118">
        <v>2467.85</v>
      </c>
      <c r="K1489" s="58">
        <v>140</v>
      </c>
      <c r="L1489" s="119" t="s">
        <v>11479</v>
      </c>
      <c r="M1489" s="38" t="s">
        <v>15050</v>
      </c>
    </row>
    <row r="1490" spans="1:13" outlineLevel="1" x14ac:dyDescent="0.25">
      <c r="A1490" s="47" t="s">
        <v>878</v>
      </c>
      <c r="B1490" s="150">
        <f t="shared" si="61"/>
        <v>1459</v>
      </c>
      <c r="C1490" s="36" t="s">
        <v>877</v>
      </c>
      <c r="D1490" s="35" t="s">
        <v>878</v>
      </c>
      <c r="E1490" s="36" t="s">
        <v>11810</v>
      </c>
      <c r="F1490" s="35" t="s">
        <v>15877</v>
      </c>
      <c r="G1490" s="117">
        <v>42</v>
      </c>
      <c r="H1490" s="117">
        <v>921.86</v>
      </c>
      <c r="I1490" s="117">
        <f t="shared" si="60"/>
        <v>22.804761904761904</v>
      </c>
      <c r="J1490" s="118">
        <v>957.8</v>
      </c>
      <c r="K1490" s="58">
        <v>140</v>
      </c>
      <c r="L1490" s="119" t="s">
        <v>11479</v>
      </c>
      <c r="M1490" s="38" t="s">
        <v>15050</v>
      </c>
    </row>
    <row r="1491" spans="1:13" outlineLevel="1" x14ac:dyDescent="0.25">
      <c r="A1491" s="47" t="s">
        <v>879</v>
      </c>
      <c r="B1491" s="150">
        <f t="shared" si="61"/>
        <v>1460</v>
      </c>
      <c r="C1491" s="40" t="s">
        <v>12843</v>
      </c>
      <c r="D1491" s="35" t="s">
        <v>879</v>
      </c>
      <c r="E1491" s="36" t="s">
        <v>11810</v>
      </c>
      <c r="F1491" s="35" t="s">
        <v>15877</v>
      </c>
      <c r="G1491" s="117">
        <v>21</v>
      </c>
      <c r="H1491" s="117">
        <v>1316.95</v>
      </c>
      <c r="I1491" s="117">
        <f t="shared" si="60"/>
        <v>65.156666666666666</v>
      </c>
      <c r="J1491" s="118">
        <v>1368.29</v>
      </c>
      <c r="K1491" s="58">
        <v>140</v>
      </c>
      <c r="L1491" s="119" t="s">
        <v>11479</v>
      </c>
      <c r="M1491" s="38" t="s">
        <v>15050</v>
      </c>
    </row>
    <row r="1492" spans="1:13" outlineLevel="1" x14ac:dyDescent="0.25">
      <c r="A1492" s="47" t="s">
        <v>880</v>
      </c>
      <c r="B1492" s="150">
        <f t="shared" si="61"/>
        <v>1461</v>
      </c>
      <c r="C1492" s="40" t="s">
        <v>12844</v>
      </c>
      <c r="D1492" s="35" t="s">
        <v>880</v>
      </c>
      <c r="E1492" s="36" t="s">
        <v>11810</v>
      </c>
      <c r="F1492" s="35" t="s">
        <v>15877</v>
      </c>
      <c r="G1492" s="117">
        <v>7</v>
      </c>
      <c r="H1492" s="117">
        <v>1035.76</v>
      </c>
      <c r="I1492" s="117">
        <f t="shared" si="60"/>
        <v>153.73428571428573</v>
      </c>
      <c r="J1492" s="118">
        <v>1076.1400000000001</v>
      </c>
      <c r="K1492" s="58">
        <v>140</v>
      </c>
      <c r="L1492" s="119" t="s">
        <v>11479</v>
      </c>
      <c r="M1492" s="38" t="s">
        <v>15050</v>
      </c>
    </row>
    <row r="1493" spans="1:13" outlineLevel="1" x14ac:dyDescent="0.25">
      <c r="A1493" s="47" t="s">
        <v>881</v>
      </c>
      <c r="B1493" s="150">
        <f t="shared" si="61"/>
        <v>1462</v>
      </c>
      <c r="C1493" s="40" t="s">
        <v>12845</v>
      </c>
      <c r="D1493" s="35" t="s">
        <v>881</v>
      </c>
      <c r="E1493" s="36" t="s">
        <v>11810</v>
      </c>
      <c r="F1493" s="35" t="s">
        <v>15877</v>
      </c>
      <c r="G1493" s="117">
        <v>14</v>
      </c>
      <c r="H1493" s="117">
        <v>1198.3</v>
      </c>
      <c r="I1493" s="117">
        <f t="shared" si="60"/>
        <v>88.929999999999993</v>
      </c>
      <c r="J1493" s="118">
        <v>1245.02</v>
      </c>
      <c r="K1493" s="58">
        <v>140</v>
      </c>
      <c r="L1493" s="119" t="s">
        <v>11479</v>
      </c>
      <c r="M1493" s="38" t="s">
        <v>15050</v>
      </c>
    </row>
    <row r="1494" spans="1:13" outlineLevel="1" x14ac:dyDescent="0.25">
      <c r="A1494" s="47" t="s">
        <v>883</v>
      </c>
      <c r="B1494" s="150">
        <f t="shared" si="61"/>
        <v>1463</v>
      </c>
      <c r="C1494" s="36" t="s">
        <v>882</v>
      </c>
      <c r="D1494" s="35" t="s">
        <v>883</v>
      </c>
      <c r="E1494" s="36" t="s">
        <v>11810</v>
      </c>
      <c r="F1494" s="35" t="s">
        <v>15877</v>
      </c>
      <c r="G1494" s="117">
        <v>147</v>
      </c>
      <c r="H1494" s="117">
        <v>5107.63</v>
      </c>
      <c r="I1494" s="117">
        <f t="shared" si="60"/>
        <v>36.100408163265307</v>
      </c>
      <c r="J1494" s="118">
        <v>5306.76</v>
      </c>
      <c r="K1494" s="58">
        <v>140</v>
      </c>
      <c r="L1494" s="119" t="s">
        <v>11479</v>
      </c>
      <c r="M1494" s="38" t="s">
        <v>15050</v>
      </c>
    </row>
    <row r="1495" spans="1:13" outlineLevel="1" x14ac:dyDescent="0.25">
      <c r="A1495" s="47" t="s">
        <v>884</v>
      </c>
      <c r="B1495" s="150">
        <f t="shared" si="61"/>
        <v>1464</v>
      </c>
      <c r="C1495" s="40" t="s">
        <v>12846</v>
      </c>
      <c r="D1495" s="35" t="s">
        <v>884</v>
      </c>
      <c r="E1495" s="36" t="s">
        <v>11810</v>
      </c>
      <c r="F1495" s="35" t="s">
        <v>15877</v>
      </c>
      <c r="G1495" s="117">
        <v>21</v>
      </c>
      <c r="H1495" s="117">
        <v>1041.0999999999999</v>
      </c>
      <c r="I1495" s="117">
        <f t="shared" si="60"/>
        <v>51.509047619047621</v>
      </c>
      <c r="J1495" s="118">
        <v>1081.69</v>
      </c>
      <c r="K1495" s="58">
        <v>140</v>
      </c>
      <c r="L1495" s="119" t="s">
        <v>11479</v>
      </c>
      <c r="M1495" s="38" t="s">
        <v>15050</v>
      </c>
    </row>
    <row r="1496" spans="1:13" outlineLevel="1" x14ac:dyDescent="0.25">
      <c r="A1496" s="47" t="s">
        <v>885</v>
      </c>
      <c r="B1496" s="150">
        <f t="shared" si="61"/>
        <v>1465</v>
      </c>
      <c r="C1496" s="40" t="s">
        <v>12847</v>
      </c>
      <c r="D1496" s="35" t="s">
        <v>885</v>
      </c>
      <c r="E1496" s="36" t="s">
        <v>11810</v>
      </c>
      <c r="F1496" s="35" t="s">
        <v>15877</v>
      </c>
      <c r="G1496" s="117">
        <v>7</v>
      </c>
      <c r="H1496" s="117">
        <v>551.69000000000005</v>
      </c>
      <c r="I1496" s="117">
        <f t="shared" si="60"/>
        <v>81.885714285714286</v>
      </c>
      <c r="J1496" s="118">
        <v>573.20000000000005</v>
      </c>
      <c r="K1496" s="58">
        <v>140</v>
      </c>
      <c r="L1496" s="119" t="s">
        <v>11479</v>
      </c>
      <c r="M1496" s="38" t="s">
        <v>15050</v>
      </c>
    </row>
    <row r="1497" spans="1:13" outlineLevel="1" x14ac:dyDescent="0.25">
      <c r="A1497" s="47" t="s">
        <v>887</v>
      </c>
      <c r="B1497" s="150">
        <f t="shared" si="61"/>
        <v>1466</v>
      </c>
      <c r="C1497" s="36" t="s">
        <v>886</v>
      </c>
      <c r="D1497" s="35" t="s">
        <v>887</v>
      </c>
      <c r="E1497" s="36" t="s">
        <v>11810</v>
      </c>
      <c r="F1497" s="35" t="s">
        <v>15877</v>
      </c>
      <c r="G1497" s="117">
        <v>7</v>
      </c>
      <c r="H1497" s="117">
        <v>355.93</v>
      </c>
      <c r="I1497" s="117">
        <f t="shared" si="60"/>
        <v>52.83</v>
      </c>
      <c r="J1497" s="118">
        <v>369.81</v>
      </c>
      <c r="K1497" s="58">
        <v>140</v>
      </c>
      <c r="L1497" s="119" t="s">
        <v>11479</v>
      </c>
      <c r="M1497" s="38" t="s">
        <v>15050</v>
      </c>
    </row>
    <row r="1498" spans="1:13" outlineLevel="1" x14ac:dyDescent="0.25">
      <c r="A1498" s="47" t="s">
        <v>889</v>
      </c>
      <c r="B1498" s="150">
        <f t="shared" si="61"/>
        <v>1467</v>
      </c>
      <c r="C1498" s="36" t="s">
        <v>888</v>
      </c>
      <c r="D1498" s="35" t="s">
        <v>889</v>
      </c>
      <c r="E1498" s="36" t="s">
        <v>11810</v>
      </c>
      <c r="F1498" s="35" t="s">
        <v>15877</v>
      </c>
      <c r="G1498" s="117">
        <v>2</v>
      </c>
      <c r="H1498" s="117">
        <v>89.49</v>
      </c>
      <c r="I1498" s="117">
        <f t="shared" si="60"/>
        <v>46.49</v>
      </c>
      <c r="J1498" s="118">
        <v>92.98</v>
      </c>
      <c r="K1498" s="58">
        <v>140</v>
      </c>
      <c r="L1498" s="119" t="s">
        <v>11479</v>
      </c>
      <c r="M1498" s="38" t="s">
        <v>15050</v>
      </c>
    </row>
    <row r="1499" spans="1:13" outlineLevel="1" x14ac:dyDescent="0.25">
      <c r="A1499" s="47" t="s">
        <v>891</v>
      </c>
      <c r="B1499" s="150">
        <f t="shared" si="61"/>
        <v>1468</v>
      </c>
      <c r="C1499" s="36" t="s">
        <v>890</v>
      </c>
      <c r="D1499" s="35" t="s">
        <v>891</v>
      </c>
      <c r="E1499" s="36" t="s">
        <v>11810</v>
      </c>
      <c r="F1499" s="35" t="s">
        <v>15877</v>
      </c>
      <c r="G1499" s="117">
        <v>7</v>
      </c>
      <c r="H1499" s="117">
        <v>597.61</v>
      </c>
      <c r="I1499" s="117">
        <f t="shared" ref="I1499:I1541" si="62">J1499/G1499</f>
        <v>88.701428571428565</v>
      </c>
      <c r="J1499" s="118">
        <v>620.91</v>
      </c>
      <c r="K1499" s="58">
        <v>140</v>
      </c>
      <c r="L1499" s="119" t="s">
        <v>11479</v>
      </c>
      <c r="M1499" s="38" t="s">
        <v>15050</v>
      </c>
    </row>
    <row r="1500" spans="1:13" outlineLevel="1" x14ac:dyDescent="0.25">
      <c r="A1500" s="47" t="s">
        <v>893</v>
      </c>
      <c r="B1500" s="150">
        <f t="shared" si="61"/>
        <v>1469</v>
      </c>
      <c r="C1500" s="36" t="s">
        <v>892</v>
      </c>
      <c r="D1500" s="35" t="s">
        <v>893</v>
      </c>
      <c r="E1500" s="36" t="s">
        <v>11810</v>
      </c>
      <c r="F1500" s="35" t="s">
        <v>15877</v>
      </c>
      <c r="G1500" s="117">
        <v>7</v>
      </c>
      <c r="H1500" s="117">
        <v>506.61</v>
      </c>
      <c r="I1500" s="117">
        <f t="shared" si="62"/>
        <v>75.194285714285712</v>
      </c>
      <c r="J1500" s="118">
        <v>526.36</v>
      </c>
      <c r="K1500" s="58">
        <v>140</v>
      </c>
      <c r="L1500" s="119" t="s">
        <v>11479</v>
      </c>
      <c r="M1500" s="38" t="s">
        <v>15050</v>
      </c>
    </row>
    <row r="1501" spans="1:13" outlineLevel="1" x14ac:dyDescent="0.25">
      <c r="A1501" s="47" t="s">
        <v>895</v>
      </c>
      <c r="B1501" s="150">
        <f t="shared" si="61"/>
        <v>1470</v>
      </c>
      <c r="C1501" s="36" t="s">
        <v>894</v>
      </c>
      <c r="D1501" s="35" t="s">
        <v>895</v>
      </c>
      <c r="E1501" s="36" t="s">
        <v>11810</v>
      </c>
      <c r="F1501" s="35" t="s">
        <v>15877</v>
      </c>
      <c r="G1501" s="117">
        <v>4</v>
      </c>
      <c r="H1501" s="117">
        <v>265.02</v>
      </c>
      <c r="I1501" s="117">
        <f t="shared" si="62"/>
        <v>68.837500000000006</v>
      </c>
      <c r="J1501" s="118">
        <v>275.35000000000002</v>
      </c>
      <c r="K1501" s="58">
        <v>140</v>
      </c>
      <c r="L1501" s="119" t="s">
        <v>11479</v>
      </c>
      <c r="M1501" s="38" t="s">
        <v>15050</v>
      </c>
    </row>
    <row r="1502" spans="1:13" ht="25.5" outlineLevel="1" x14ac:dyDescent="0.25">
      <c r="A1502" s="47" t="s">
        <v>12075</v>
      </c>
      <c r="B1502" s="150">
        <f t="shared" si="61"/>
        <v>1471</v>
      </c>
      <c r="C1502" s="36" t="s">
        <v>10667</v>
      </c>
      <c r="D1502" s="35" t="s">
        <v>12075</v>
      </c>
      <c r="E1502" s="36" t="s">
        <v>11484</v>
      </c>
      <c r="F1502" s="35" t="s">
        <v>15877</v>
      </c>
      <c r="G1502" s="117">
        <v>2</v>
      </c>
      <c r="H1502" s="117">
        <v>180</v>
      </c>
      <c r="I1502" s="117">
        <f t="shared" si="62"/>
        <v>93.51</v>
      </c>
      <c r="J1502" s="118">
        <v>187.02</v>
      </c>
      <c r="K1502" s="58">
        <v>140</v>
      </c>
      <c r="L1502" s="119" t="s">
        <v>11479</v>
      </c>
      <c r="M1502" s="38" t="s">
        <v>15050</v>
      </c>
    </row>
    <row r="1503" spans="1:13" ht="25.5" outlineLevel="1" x14ac:dyDescent="0.25">
      <c r="A1503" s="47" t="s">
        <v>12076</v>
      </c>
      <c r="B1503" s="150">
        <f t="shared" si="61"/>
        <v>1472</v>
      </c>
      <c r="C1503" s="40" t="s">
        <v>12848</v>
      </c>
      <c r="D1503" s="35" t="s">
        <v>12076</v>
      </c>
      <c r="E1503" s="36" t="s">
        <v>11810</v>
      </c>
      <c r="F1503" s="35" t="s">
        <v>15877</v>
      </c>
      <c r="G1503" s="117">
        <v>10</v>
      </c>
      <c r="H1503" s="117">
        <v>8101.77</v>
      </c>
      <c r="I1503" s="117">
        <f t="shared" si="62"/>
        <v>841.7639999999999</v>
      </c>
      <c r="J1503" s="118">
        <v>8417.64</v>
      </c>
      <c r="K1503" s="58">
        <v>140</v>
      </c>
      <c r="L1503" s="119" t="s">
        <v>11479</v>
      </c>
      <c r="M1503" s="38" t="s">
        <v>15050</v>
      </c>
    </row>
    <row r="1504" spans="1:13" outlineLevel="1" x14ac:dyDescent="0.25">
      <c r="A1504" s="47" t="s">
        <v>897</v>
      </c>
      <c r="B1504" s="150">
        <f t="shared" si="61"/>
        <v>1473</v>
      </c>
      <c r="C1504" s="36" t="s">
        <v>896</v>
      </c>
      <c r="D1504" s="35" t="s">
        <v>897</v>
      </c>
      <c r="E1504" s="36" t="s">
        <v>11810</v>
      </c>
      <c r="F1504" s="35" t="s">
        <v>15877</v>
      </c>
      <c r="G1504" s="117">
        <v>1</v>
      </c>
      <c r="H1504" s="117">
        <v>70</v>
      </c>
      <c r="I1504" s="117">
        <f t="shared" si="62"/>
        <v>72.73</v>
      </c>
      <c r="J1504" s="118">
        <v>72.73</v>
      </c>
      <c r="K1504" s="58">
        <v>140</v>
      </c>
      <c r="L1504" s="119" t="s">
        <v>11479</v>
      </c>
      <c r="M1504" s="38" t="s">
        <v>15050</v>
      </c>
    </row>
    <row r="1505" spans="1:13" ht="25.5" outlineLevel="1" x14ac:dyDescent="0.25">
      <c r="A1505" s="47" t="s">
        <v>12077</v>
      </c>
      <c r="B1505" s="150">
        <f t="shared" si="61"/>
        <v>1474</v>
      </c>
      <c r="C1505" s="40" t="s">
        <v>12849</v>
      </c>
      <c r="D1505" s="35" t="s">
        <v>12077</v>
      </c>
      <c r="E1505" s="36" t="s">
        <v>11810</v>
      </c>
      <c r="F1505" s="35" t="s">
        <v>15877</v>
      </c>
      <c r="G1505" s="117">
        <v>2</v>
      </c>
      <c r="H1505" s="117">
        <v>802.89</v>
      </c>
      <c r="I1505" s="117">
        <f t="shared" si="62"/>
        <v>417.09500000000003</v>
      </c>
      <c r="J1505" s="118">
        <v>834.19</v>
      </c>
      <c r="K1505" s="58">
        <v>140</v>
      </c>
      <c r="L1505" s="119" t="s">
        <v>11479</v>
      </c>
      <c r="M1505" s="38" t="s">
        <v>15050</v>
      </c>
    </row>
    <row r="1506" spans="1:13" ht="25.5" outlineLevel="1" x14ac:dyDescent="0.25">
      <c r="A1506" s="47" t="s">
        <v>898</v>
      </c>
      <c r="B1506" s="150">
        <f t="shared" si="61"/>
        <v>1475</v>
      </c>
      <c r="C1506" s="40" t="s">
        <v>12850</v>
      </c>
      <c r="D1506" s="35" t="s">
        <v>898</v>
      </c>
      <c r="E1506" s="36" t="s">
        <v>11810</v>
      </c>
      <c r="F1506" s="35" t="s">
        <v>15877</v>
      </c>
      <c r="G1506" s="117">
        <v>4</v>
      </c>
      <c r="H1506" s="117">
        <v>299.2</v>
      </c>
      <c r="I1506" s="117">
        <f t="shared" si="62"/>
        <v>77.717500000000001</v>
      </c>
      <c r="J1506" s="118">
        <v>310.87</v>
      </c>
      <c r="K1506" s="58">
        <v>140</v>
      </c>
      <c r="L1506" s="119" t="s">
        <v>11479</v>
      </c>
      <c r="M1506" s="38" t="s">
        <v>15050</v>
      </c>
    </row>
    <row r="1507" spans="1:13" ht="25.5" outlineLevel="1" x14ac:dyDescent="0.25">
      <c r="A1507" s="47" t="s">
        <v>900</v>
      </c>
      <c r="B1507" s="150">
        <f t="shared" si="61"/>
        <v>1476</v>
      </c>
      <c r="C1507" s="36" t="s">
        <v>899</v>
      </c>
      <c r="D1507" s="35" t="s">
        <v>900</v>
      </c>
      <c r="E1507" s="36" t="s">
        <v>11810</v>
      </c>
      <c r="F1507" s="35" t="s">
        <v>15877</v>
      </c>
      <c r="G1507" s="117">
        <v>2</v>
      </c>
      <c r="H1507" s="117">
        <v>203.39</v>
      </c>
      <c r="I1507" s="117">
        <f t="shared" si="62"/>
        <v>105.66</v>
      </c>
      <c r="J1507" s="118">
        <v>211.32</v>
      </c>
      <c r="K1507" s="58">
        <v>140</v>
      </c>
      <c r="L1507" s="119" t="s">
        <v>11479</v>
      </c>
      <c r="M1507" s="38" t="s">
        <v>15050</v>
      </c>
    </row>
    <row r="1508" spans="1:13" ht="25.5" outlineLevel="1" x14ac:dyDescent="0.25">
      <c r="A1508" s="47" t="s">
        <v>901</v>
      </c>
      <c r="B1508" s="150">
        <f t="shared" si="61"/>
        <v>1477</v>
      </c>
      <c r="C1508" s="40" t="s">
        <v>12851</v>
      </c>
      <c r="D1508" s="35" t="s">
        <v>901</v>
      </c>
      <c r="E1508" s="36" t="s">
        <v>11810</v>
      </c>
      <c r="F1508" s="35" t="s">
        <v>15877</v>
      </c>
      <c r="G1508" s="117">
        <v>1</v>
      </c>
      <c r="H1508" s="117">
        <v>270.83</v>
      </c>
      <c r="I1508" s="117">
        <f t="shared" si="62"/>
        <v>281.39</v>
      </c>
      <c r="J1508" s="118">
        <v>281.39</v>
      </c>
      <c r="K1508" s="58">
        <v>140</v>
      </c>
      <c r="L1508" s="119" t="s">
        <v>11479</v>
      </c>
      <c r="M1508" s="38" t="s">
        <v>15050</v>
      </c>
    </row>
    <row r="1509" spans="1:13" ht="38.25" outlineLevel="1" x14ac:dyDescent="0.25">
      <c r="A1509" s="47" t="s">
        <v>902</v>
      </c>
      <c r="B1509" s="150">
        <f t="shared" si="61"/>
        <v>1478</v>
      </c>
      <c r="C1509" s="40" t="s">
        <v>12852</v>
      </c>
      <c r="D1509" s="35" t="s">
        <v>902</v>
      </c>
      <c r="E1509" s="36" t="s">
        <v>11810</v>
      </c>
      <c r="F1509" s="35" t="s">
        <v>15877</v>
      </c>
      <c r="G1509" s="117">
        <v>6</v>
      </c>
      <c r="H1509" s="117">
        <v>305.08</v>
      </c>
      <c r="I1509" s="117">
        <f t="shared" si="62"/>
        <v>52.82833333333334</v>
      </c>
      <c r="J1509" s="118">
        <v>316.97000000000003</v>
      </c>
      <c r="K1509" s="58">
        <v>140</v>
      </c>
      <c r="L1509" s="119" t="s">
        <v>11479</v>
      </c>
      <c r="M1509" s="38" t="s">
        <v>15050</v>
      </c>
    </row>
    <row r="1510" spans="1:13" outlineLevel="1" x14ac:dyDescent="0.25">
      <c r="A1510" s="47" t="s">
        <v>904</v>
      </c>
      <c r="B1510" s="150">
        <f t="shared" si="61"/>
        <v>1479</v>
      </c>
      <c r="C1510" s="36" t="s">
        <v>903</v>
      </c>
      <c r="D1510" s="35" t="s">
        <v>904</v>
      </c>
      <c r="E1510" s="36" t="s">
        <v>11810</v>
      </c>
      <c r="F1510" s="35" t="s">
        <v>15877</v>
      </c>
      <c r="G1510" s="117">
        <v>6</v>
      </c>
      <c r="H1510" s="117">
        <v>7946.44</v>
      </c>
      <c r="I1510" s="117">
        <f t="shared" si="62"/>
        <v>1376.0416666666667</v>
      </c>
      <c r="J1510" s="118">
        <v>8256.25</v>
      </c>
      <c r="K1510" s="58">
        <v>140</v>
      </c>
      <c r="L1510" s="119" t="s">
        <v>11479</v>
      </c>
      <c r="M1510" s="38" t="s">
        <v>15050</v>
      </c>
    </row>
    <row r="1511" spans="1:13" ht="25.5" outlineLevel="1" x14ac:dyDescent="0.25">
      <c r="A1511" s="47" t="s">
        <v>905</v>
      </c>
      <c r="B1511" s="150">
        <f t="shared" si="61"/>
        <v>1480</v>
      </c>
      <c r="C1511" s="40" t="s">
        <v>12853</v>
      </c>
      <c r="D1511" s="35" t="s">
        <v>905</v>
      </c>
      <c r="E1511" s="36" t="s">
        <v>11810</v>
      </c>
      <c r="F1511" s="35" t="s">
        <v>15877</v>
      </c>
      <c r="G1511" s="117">
        <v>1</v>
      </c>
      <c r="H1511" s="117">
        <v>378</v>
      </c>
      <c r="I1511" s="117">
        <f t="shared" si="62"/>
        <v>392.74</v>
      </c>
      <c r="J1511" s="118">
        <v>392.74</v>
      </c>
      <c r="K1511" s="58">
        <v>140</v>
      </c>
      <c r="L1511" s="119" t="s">
        <v>11479</v>
      </c>
      <c r="M1511" s="38" t="s">
        <v>15050</v>
      </c>
    </row>
    <row r="1512" spans="1:13" ht="25.5" outlineLevel="1" x14ac:dyDescent="0.25">
      <c r="A1512" s="47" t="s">
        <v>906</v>
      </c>
      <c r="B1512" s="150">
        <f t="shared" si="61"/>
        <v>1481</v>
      </c>
      <c r="C1512" s="40" t="s">
        <v>12854</v>
      </c>
      <c r="D1512" s="35" t="s">
        <v>906</v>
      </c>
      <c r="E1512" s="36" t="s">
        <v>11810</v>
      </c>
      <c r="F1512" s="35" t="s">
        <v>15877</v>
      </c>
      <c r="G1512" s="117">
        <v>16</v>
      </c>
      <c r="H1512" s="117">
        <v>2299.19</v>
      </c>
      <c r="I1512" s="117">
        <f t="shared" si="62"/>
        <v>149.301875</v>
      </c>
      <c r="J1512" s="118">
        <v>2388.83</v>
      </c>
      <c r="K1512" s="58">
        <v>140</v>
      </c>
      <c r="L1512" s="119" t="s">
        <v>11479</v>
      </c>
      <c r="M1512" s="38" t="s">
        <v>15050</v>
      </c>
    </row>
    <row r="1513" spans="1:13" ht="38.25" outlineLevel="1" x14ac:dyDescent="0.25">
      <c r="A1513" s="47" t="s">
        <v>907</v>
      </c>
      <c r="B1513" s="150">
        <f t="shared" si="61"/>
        <v>1482</v>
      </c>
      <c r="C1513" s="40" t="s">
        <v>12855</v>
      </c>
      <c r="D1513" s="35" t="s">
        <v>907</v>
      </c>
      <c r="E1513" s="36" t="s">
        <v>11810</v>
      </c>
      <c r="F1513" s="35" t="s">
        <v>15877</v>
      </c>
      <c r="G1513" s="117">
        <v>3</v>
      </c>
      <c r="H1513" s="117">
        <v>322.77999999999997</v>
      </c>
      <c r="I1513" s="117">
        <f t="shared" si="62"/>
        <v>111.78666666666668</v>
      </c>
      <c r="J1513" s="118">
        <v>335.36</v>
      </c>
      <c r="K1513" s="58">
        <v>140</v>
      </c>
      <c r="L1513" s="119" t="s">
        <v>11479</v>
      </c>
      <c r="M1513" s="38" t="s">
        <v>15050</v>
      </c>
    </row>
    <row r="1514" spans="1:13" ht="25.5" outlineLevel="1" x14ac:dyDescent="0.25">
      <c r="A1514" s="47" t="s">
        <v>12078</v>
      </c>
      <c r="B1514" s="150">
        <f t="shared" si="61"/>
        <v>1483</v>
      </c>
      <c r="C1514" s="36" t="s">
        <v>10685</v>
      </c>
      <c r="D1514" s="35" t="s">
        <v>12078</v>
      </c>
      <c r="E1514" s="36" t="s">
        <v>11484</v>
      </c>
      <c r="F1514" s="35" t="s">
        <v>15877</v>
      </c>
      <c r="G1514" s="117">
        <v>2</v>
      </c>
      <c r="H1514" s="117">
        <v>720</v>
      </c>
      <c r="I1514" s="117">
        <f t="shared" si="62"/>
        <v>374.03500000000003</v>
      </c>
      <c r="J1514" s="118">
        <v>748.07</v>
      </c>
      <c r="K1514" s="58">
        <v>140</v>
      </c>
      <c r="L1514" s="119" t="s">
        <v>11479</v>
      </c>
      <c r="M1514" s="38" t="s">
        <v>15050</v>
      </c>
    </row>
    <row r="1515" spans="1:13" ht="25.5" outlineLevel="1" x14ac:dyDescent="0.25">
      <c r="A1515" s="47" t="s">
        <v>915</v>
      </c>
      <c r="B1515" s="150">
        <f t="shared" si="61"/>
        <v>1484</v>
      </c>
      <c r="C1515" s="36" t="s">
        <v>7171</v>
      </c>
      <c r="D1515" s="35" t="s">
        <v>915</v>
      </c>
      <c r="E1515" s="36" t="s">
        <v>11810</v>
      </c>
      <c r="F1515" s="35" t="s">
        <v>15877</v>
      </c>
      <c r="G1515" s="117">
        <v>4</v>
      </c>
      <c r="H1515" s="117">
        <v>480</v>
      </c>
      <c r="I1515" s="117">
        <f t="shared" si="62"/>
        <v>124.67749999999999</v>
      </c>
      <c r="J1515" s="118">
        <v>498.71</v>
      </c>
      <c r="K1515" s="58">
        <v>140</v>
      </c>
      <c r="L1515" s="119" t="s">
        <v>11479</v>
      </c>
      <c r="M1515" s="38" t="s">
        <v>15050</v>
      </c>
    </row>
    <row r="1516" spans="1:13" ht="25.5" outlineLevel="1" x14ac:dyDescent="0.25">
      <c r="A1516" s="47" t="s">
        <v>916</v>
      </c>
      <c r="B1516" s="150">
        <f t="shared" si="61"/>
        <v>1485</v>
      </c>
      <c r="C1516" s="40" t="s">
        <v>12856</v>
      </c>
      <c r="D1516" s="35" t="s">
        <v>916</v>
      </c>
      <c r="E1516" s="36" t="s">
        <v>11810</v>
      </c>
      <c r="F1516" s="35" t="s">
        <v>15877</v>
      </c>
      <c r="G1516" s="117">
        <v>1</v>
      </c>
      <c r="H1516" s="117">
        <v>2500</v>
      </c>
      <c r="I1516" s="117">
        <f t="shared" si="62"/>
        <v>2597.4699999999998</v>
      </c>
      <c r="J1516" s="118">
        <v>2597.4699999999998</v>
      </c>
      <c r="K1516" s="58">
        <v>140</v>
      </c>
      <c r="L1516" s="119" t="s">
        <v>11479</v>
      </c>
      <c r="M1516" s="38" t="s">
        <v>15050</v>
      </c>
    </row>
    <row r="1517" spans="1:13" outlineLevel="1" x14ac:dyDescent="0.25">
      <c r="A1517" s="47" t="s">
        <v>920</v>
      </c>
      <c r="B1517" s="150">
        <f t="shared" si="61"/>
        <v>1486</v>
      </c>
      <c r="C1517" s="40" t="s">
        <v>12857</v>
      </c>
      <c r="D1517" s="35" t="s">
        <v>920</v>
      </c>
      <c r="E1517" s="36" t="s">
        <v>11810</v>
      </c>
      <c r="F1517" s="35" t="s">
        <v>15877</v>
      </c>
      <c r="G1517" s="117">
        <v>1</v>
      </c>
      <c r="H1517" s="117">
        <v>11909.88</v>
      </c>
      <c r="I1517" s="117">
        <f t="shared" si="62"/>
        <v>12374.22</v>
      </c>
      <c r="J1517" s="118">
        <v>12374.22</v>
      </c>
      <c r="K1517" s="58">
        <v>141</v>
      </c>
      <c r="L1517" s="119" t="s">
        <v>11479</v>
      </c>
      <c r="M1517" s="38" t="s">
        <v>15050</v>
      </c>
    </row>
    <row r="1518" spans="1:13" outlineLevel="1" x14ac:dyDescent="0.25">
      <c r="A1518" s="47" t="s">
        <v>921</v>
      </c>
      <c r="B1518" s="150">
        <f t="shared" si="61"/>
        <v>1487</v>
      </c>
      <c r="C1518" s="40" t="s">
        <v>12858</v>
      </c>
      <c r="D1518" s="35" t="s">
        <v>921</v>
      </c>
      <c r="E1518" s="36" t="s">
        <v>11810</v>
      </c>
      <c r="F1518" s="35" t="s">
        <v>15877</v>
      </c>
      <c r="G1518" s="117">
        <v>1</v>
      </c>
      <c r="H1518" s="117">
        <v>10664.8</v>
      </c>
      <c r="I1518" s="117">
        <f t="shared" si="62"/>
        <v>11080.59</v>
      </c>
      <c r="J1518" s="118">
        <v>11080.59</v>
      </c>
      <c r="K1518" s="58">
        <v>141</v>
      </c>
      <c r="L1518" s="119" t="s">
        <v>11479</v>
      </c>
      <c r="M1518" s="38" t="s">
        <v>15050</v>
      </c>
    </row>
    <row r="1519" spans="1:13" outlineLevel="1" x14ac:dyDescent="0.25">
      <c r="A1519" s="47" t="s">
        <v>12079</v>
      </c>
      <c r="B1519" s="150">
        <f t="shared" si="61"/>
        <v>1488</v>
      </c>
      <c r="C1519" s="40" t="s">
        <v>12859</v>
      </c>
      <c r="D1519" s="35" t="s">
        <v>12079</v>
      </c>
      <c r="E1519" s="36" t="s">
        <v>11810</v>
      </c>
      <c r="F1519" s="35" t="s">
        <v>15877</v>
      </c>
      <c r="G1519" s="117">
        <v>1</v>
      </c>
      <c r="H1519" s="117">
        <v>6708.47</v>
      </c>
      <c r="I1519" s="117">
        <f t="shared" si="62"/>
        <v>6970.02</v>
      </c>
      <c r="J1519" s="118">
        <v>6970.02</v>
      </c>
      <c r="K1519" s="58">
        <v>141</v>
      </c>
      <c r="L1519" s="119" t="s">
        <v>11479</v>
      </c>
      <c r="M1519" s="38" t="s">
        <v>15050</v>
      </c>
    </row>
    <row r="1520" spans="1:13" outlineLevel="1" x14ac:dyDescent="0.25">
      <c r="A1520" s="47" t="s">
        <v>922</v>
      </c>
      <c r="B1520" s="150">
        <f t="shared" si="61"/>
        <v>1489</v>
      </c>
      <c r="C1520" s="40" t="s">
        <v>12860</v>
      </c>
      <c r="D1520" s="35" t="s">
        <v>922</v>
      </c>
      <c r="E1520" s="36" t="s">
        <v>11810</v>
      </c>
      <c r="F1520" s="35" t="s">
        <v>15877</v>
      </c>
      <c r="G1520" s="117">
        <v>2</v>
      </c>
      <c r="H1520" s="117">
        <v>6715.26</v>
      </c>
      <c r="I1520" s="117">
        <f t="shared" si="62"/>
        <v>3488.5349999999999</v>
      </c>
      <c r="J1520" s="118">
        <v>6977.07</v>
      </c>
      <c r="K1520" s="58">
        <v>141</v>
      </c>
      <c r="L1520" s="119" t="s">
        <v>11479</v>
      </c>
      <c r="M1520" s="38" t="s">
        <v>15050</v>
      </c>
    </row>
    <row r="1521" spans="1:13" ht="25.5" outlineLevel="1" x14ac:dyDescent="0.25">
      <c r="A1521" s="47" t="s">
        <v>12080</v>
      </c>
      <c r="B1521" s="150">
        <f t="shared" si="61"/>
        <v>1490</v>
      </c>
      <c r="C1521" s="36" t="s">
        <v>15232</v>
      </c>
      <c r="D1521" s="35" t="s">
        <v>12080</v>
      </c>
      <c r="E1521" s="36" t="s">
        <v>11810</v>
      </c>
      <c r="F1521" s="35" t="s">
        <v>15877</v>
      </c>
      <c r="G1521" s="117">
        <v>2</v>
      </c>
      <c r="H1521" s="117">
        <v>560</v>
      </c>
      <c r="I1521" s="117">
        <f t="shared" si="62"/>
        <v>290.91500000000002</v>
      </c>
      <c r="J1521" s="118">
        <v>581.83000000000004</v>
      </c>
      <c r="K1521" s="58">
        <v>141</v>
      </c>
      <c r="L1521" s="119" t="s">
        <v>11479</v>
      </c>
      <c r="M1521" s="38" t="s">
        <v>15050</v>
      </c>
    </row>
    <row r="1522" spans="1:13" ht="25.5" outlineLevel="1" x14ac:dyDescent="0.25">
      <c r="A1522" s="47" t="s">
        <v>925</v>
      </c>
      <c r="B1522" s="150">
        <f t="shared" si="61"/>
        <v>1491</v>
      </c>
      <c r="C1522" s="40" t="s">
        <v>12861</v>
      </c>
      <c r="D1522" s="35" t="s">
        <v>925</v>
      </c>
      <c r="E1522" s="36" t="s">
        <v>11810</v>
      </c>
      <c r="F1522" s="35" t="s">
        <v>15877</v>
      </c>
      <c r="G1522" s="117">
        <v>4</v>
      </c>
      <c r="H1522" s="117">
        <v>3560</v>
      </c>
      <c r="I1522" s="117">
        <f t="shared" si="62"/>
        <v>924.7</v>
      </c>
      <c r="J1522" s="118">
        <v>3698.8</v>
      </c>
      <c r="K1522" s="58">
        <v>141</v>
      </c>
      <c r="L1522" s="119" t="s">
        <v>11479</v>
      </c>
      <c r="M1522" s="38" t="s">
        <v>15050</v>
      </c>
    </row>
    <row r="1523" spans="1:13" outlineLevel="1" x14ac:dyDescent="0.25">
      <c r="A1523" s="47" t="s">
        <v>12081</v>
      </c>
      <c r="B1523" s="150">
        <f t="shared" si="61"/>
        <v>1492</v>
      </c>
      <c r="C1523" s="36" t="s">
        <v>926</v>
      </c>
      <c r="D1523" s="35" t="s">
        <v>12081</v>
      </c>
      <c r="E1523" s="36" t="s">
        <v>11810</v>
      </c>
      <c r="F1523" s="35" t="s">
        <v>15877</v>
      </c>
      <c r="G1523" s="117">
        <v>1</v>
      </c>
      <c r="H1523" s="117">
        <v>292.5</v>
      </c>
      <c r="I1523" s="117">
        <f t="shared" si="62"/>
        <v>303.89999999999998</v>
      </c>
      <c r="J1523" s="118">
        <v>303.89999999999998</v>
      </c>
      <c r="K1523" s="58">
        <v>141</v>
      </c>
      <c r="L1523" s="119" t="s">
        <v>11479</v>
      </c>
      <c r="M1523" s="38" t="s">
        <v>15050</v>
      </c>
    </row>
    <row r="1524" spans="1:13" ht="25.5" outlineLevel="1" x14ac:dyDescent="0.25">
      <c r="A1524" s="47" t="s">
        <v>927</v>
      </c>
      <c r="B1524" s="150">
        <f t="shared" si="61"/>
        <v>1493</v>
      </c>
      <c r="C1524" s="40" t="s">
        <v>12862</v>
      </c>
      <c r="D1524" s="35" t="s">
        <v>927</v>
      </c>
      <c r="E1524" s="36" t="s">
        <v>11810</v>
      </c>
      <c r="F1524" s="35" t="s">
        <v>15877</v>
      </c>
      <c r="G1524" s="117">
        <v>58</v>
      </c>
      <c r="H1524" s="117">
        <v>4336.08</v>
      </c>
      <c r="I1524" s="117">
        <f t="shared" si="62"/>
        <v>77.674655172413793</v>
      </c>
      <c r="J1524" s="118">
        <v>4505.13</v>
      </c>
      <c r="K1524" s="58">
        <v>141</v>
      </c>
      <c r="L1524" s="119" t="s">
        <v>11479</v>
      </c>
      <c r="M1524" s="38" t="s">
        <v>15050</v>
      </c>
    </row>
    <row r="1525" spans="1:13" ht="25.5" outlineLevel="1" x14ac:dyDescent="0.25">
      <c r="A1525" s="47" t="s">
        <v>928</v>
      </c>
      <c r="B1525" s="150">
        <f t="shared" si="61"/>
        <v>1494</v>
      </c>
      <c r="C1525" s="40" t="s">
        <v>12863</v>
      </c>
      <c r="D1525" s="35" t="s">
        <v>928</v>
      </c>
      <c r="E1525" s="36" t="s">
        <v>11810</v>
      </c>
      <c r="F1525" s="35" t="s">
        <v>15877</v>
      </c>
      <c r="G1525" s="117">
        <v>20</v>
      </c>
      <c r="H1525" s="117">
        <v>1286</v>
      </c>
      <c r="I1525" s="117">
        <f t="shared" si="62"/>
        <v>66.807000000000002</v>
      </c>
      <c r="J1525" s="118">
        <v>1336.14</v>
      </c>
      <c r="K1525" s="58">
        <v>141</v>
      </c>
      <c r="L1525" s="119" t="s">
        <v>11479</v>
      </c>
      <c r="M1525" s="38" t="s">
        <v>15050</v>
      </c>
    </row>
    <row r="1526" spans="1:13" ht="25.5" outlineLevel="1" x14ac:dyDescent="0.25">
      <c r="A1526" s="47" t="s">
        <v>929</v>
      </c>
      <c r="B1526" s="150">
        <f t="shared" si="61"/>
        <v>1495</v>
      </c>
      <c r="C1526" s="40" t="s">
        <v>12864</v>
      </c>
      <c r="D1526" s="35" t="s">
        <v>929</v>
      </c>
      <c r="E1526" s="36" t="s">
        <v>11810</v>
      </c>
      <c r="F1526" s="35" t="s">
        <v>15877</v>
      </c>
      <c r="G1526" s="117">
        <v>2</v>
      </c>
      <c r="H1526" s="117">
        <v>180</v>
      </c>
      <c r="I1526" s="117">
        <f t="shared" si="62"/>
        <v>93.51</v>
      </c>
      <c r="J1526" s="118">
        <v>187.02</v>
      </c>
      <c r="K1526" s="58">
        <v>141</v>
      </c>
      <c r="L1526" s="119" t="s">
        <v>11479</v>
      </c>
      <c r="M1526" s="38" t="s">
        <v>15050</v>
      </c>
    </row>
    <row r="1527" spans="1:13" ht="25.5" outlineLevel="1" x14ac:dyDescent="0.25">
      <c r="A1527" s="47" t="s">
        <v>930</v>
      </c>
      <c r="B1527" s="150">
        <f t="shared" si="61"/>
        <v>1496</v>
      </c>
      <c r="C1527" s="40" t="s">
        <v>12865</v>
      </c>
      <c r="D1527" s="35" t="s">
        <v>930</v>
      </c>
      <c r="E1527" s="36" t="s">
        <v>11810</v>
      </c>
      <c r="F1527" s="35" t="s">
        <v>15877</v>
      </c>
      <c r="G1527" s="117">
        <v>17</v>
      </c>
      <c r="H1527" s="117">
        <v>4511.8</v>
      </c>
      <c r="I1527" s="117">
        <f t="shared" si="62"/>
        <v>275.74705882352941</v>
      </c>
      <c r="J1527" s="118">
        <v>4687.7</v>
      </c>
      <c r="K1527" s="58">
        <v>141</v>
      </c>
      <c r="L1527" s="119" t="s">
        <v>11479</v>
      </c>
      <c r="M1527" s="38" t="s">
        <v>15050</v>
      </c>
    </row>
    <row r="1528" spans="1:13" ht="25.5" outlineLevel="1" x14ac:dyDescent="0.25">
      <c r="A1528" s="47" t="s">
        <v>931</v>
      </c>
      <c r="B1528" s="150">
        <f t="shared" si="61"/>
        <v>1497</v>
      </c>
      <c r="C1528" s="40" t="s">
        <v>12866</v>
      </c>
      <c r="D1528" s="35" t="s">
        <v>931</v>
      </c>
      <c r="E1528" s="36" t="s">
        <v>11810</v>
      </c>
      <c r="F1528" s="35" t="s">
        <v>15877</v>
      </c>
      <c r="G1528" s="117">
        <v>55</v>
      </c>
      <c r="H1528" s="117">
        <v>4543</v>
      </c>
      <c r="I1528" s="117">
        <f t="shared" si="62"/>
        <v>85.820363636363638</v>
      </c>
      <c r="J1528" s="118">
        <v>4720.12</v>
      </c>
      <c r="K1528" s="58">
        <v>141</v>
      </c>
      <c r="L1528" s="119" t="s">
        <v>11479</v>
      </c>
      <c r="M1528" s="38" t="s">
        <v>15050</v>
      </c>
    </row>
    <row r="1529" spans="1:13" ht="25.5" outlineLevel="1" x14ac:dyDescent="0.25">
      <c r="A1529" s="47" t="s">
        <v>932</v>
      </c>
      <c r="B1529" s="150">
        <f t="shared" si="61"/>
        <v>1498</v>
      </c>
      <c r="C1529" s="40" t="s">
        <v>12867</v>
      </c>
      <c r="D1529" s="35" t="s">
        <v>932</v>
      </c>
      <c r="E1529" s="36" t="s">
        <v>11810</v>
      </c>
      <c r="F1529" s="35" t="s">
        <v>15877</v>
      </c>
      <c r="G1529" s="117">
        <v>6</v>
      </c>
      <c r="H1529" s="117">
        <v>495.6</v>
      </c>
      <c r="I1529" s="117">
        <f t="shared" si="62"/>
        <v>85.82</v>
      </c>
      <c r="J1529" s="118">
        <v>514.91999999999996</v>
      </c>
      <c r="K1529" s="58">
        <v>141</v>
      </c>
      <c r="L1529" s="119" t="s">
        <v>11479</v>
      </c>
      <c r="M1529" s="38" t="s">
        <v>15050</v>
      </c>
    </row>
    <row r="1530" spans="1:13" ht="25.5" outlineLevel="1" x14ac:dyDescent="0.25">
      <c r="A1530" s="47" t="s">
        <v>933</v>
      </c>
      <c r="B1530" s="150">
        <f t="shared" si="61"/>
        <v>1499</v>
      </c>
      <c r="C1530" s="40" t="s">
        <v>12868</v>
      </c>
      <c r="D1530" s="35" t="s">
        <v>933</v>
      </c>
      <c r="E1530" s="36" t="s">
        <v>11810</v>
      </c>
      <c r="F1530" s="35" t="s">
        <v>15877</v>
      </c>
      <c r="G1530" s="117">
        <v>59</v>
      </c>
      <c r="H1530" s="117">
        <v>5876.4</v>
      </c>
      <c r="I1530" s="117">
        <f t="shared" si="62"/>
        <v>103.48322033898306</v>
      </c>
      <c r="J1530" s="118">
        <v>6105.51</v>
      </c>
      <c r="K1530" s="58">
        <v>141</v>
      </c>
      <c r="L1530" s="119" t="s">
        <v>11479</v>
      </c>
      <c r="M1530" s="38" t="s">
        <v>15050</v>
      </c>
    </row>
    <row r="1531" spans="1:13" ht="25.5" outlineLevel="1" x14ac:dyDescent="0.25">
      <c r="A1531" s="47" t="s">
        <v>934</v>
      </c>
      <c r="B1531" s="150">
        <f t="shared" si="61"/>
        <v>1500</v>
      </c>
      <c r="C1531" s="40" t="s">
        <v>12869</v>
      </c>
      <c r="D1531" s="35" t="s">
        <v>934</v>
      </c>
      <c r="E1531" s="36" t="s">
        <v>11810</v>
      </c>
      <c r="F1531" s="35" t="s">
        <v>15877</v>
      </c>
      <c r="G1531" s="117">
        <v>60</v>
      </c>
      <c r="H1531" s="117">
        <v>4122</v>
      </c>
      <c r="I1531" s="117">
        <f t="shared" si="62"/>
        <v>71.378500000000003</v>
      </c>
      <c r="J1531" s="118">
        <v>4282.71</v>
      </c>
      <c r="K1531" s="58">
        <v>141</v>
      </c>
      <c r="L1531" s="119" t="s">
        <v>11479</v>
      </c>
      <c r="M1531" s="38" t="s">
        <v>15050</v>
      </c>
    </row>
    <row r="1532" spans="1:13" ht="25.5" outlineLevel="1" x14ac:dyDescent="0.25">
      <c r="A1532" s="47" t="s">
        <v>935</v>
      </c>
      <c r="B1532" s="150">
        <f t="shared" si="61"/>
        <v>1501</v>
      </c>
      <c r="C1532" s="40" t="s">
        <v>12870</v>
      </c>
      <c r="D1532" s="35" t="s">
        <v>935</v>
      </c>
      <c r="E1532" s="36" t="s">
        <v>11810</v>
      </c>
      <c r="F1532" s="35" t="s">
        <v>15877</v>
      </c>
      <c r="G1532" s="117">
        <v>76</v>
      </c>
      <c r="H1532" s="117">
        <v>3551.48</v>
      </c>
      <c r="I1532" s="117">
        <f t="shared" si="62"/>
        <v>48.551842105263155</v>
      </c>
      <c r="J1532" s="118">
        <v>3689.94</v>
      </c>
      <c r="K1532" s="58">
        <v>141</v>
      </c>
      <c r="L1532" s="119" t="s">
        <v>11479</v>
      </c>
      <c r="M1532" s="38" t="s">
        <v>15050</v>
      </c>
    </row>
    <row r="1533" spans="1:13" ht="25.5" outlineLevel="1" x14ac:dyDescent="0.25">
      <c r="A1533" s="47" t="s">
        <v>936</v>
      </c>
      <c r="B1533" s="150">
        <f t="shared" si="61"/>
        <v>1502</v>
      </c>
      <c r="C1533" s="40" t="s">
        <v>12871</v>
      </c>
      <c r="D1533" s="35" t="s">
        <v>936</v>
      </c>
      <c r="E1533" s="36" t="s">
        <v>11810</v>
      </c>
      <c r="F1533" s="35" t="s">
        <v>15877</v>
      </c>
      <c r="G1533" s="117">
        <v>27</v>
      </c>
      <c r="H1533" s="117">
        <v>955.8</v>
      </c>
      <c r="I1533" s="117">
        <f t="shared" si="62"/>
        <v>36.78</v>
      </c>
      <c r="J1533" s="118">
        <v>993.06</v>
      </c>
      <c r="K1533" s="58">
        <v>141</v>
      </c>
      <c r="L1533" s="119" t="s">
        <v>11479</v>
      </c>
      <c r="M1533" s="38" t="s">
        <v>15050</v>
      </c>
    </row>
    <row r="1534" spans="1:13" ht="25.5" outlineLevel="1" x14ac:dyDescent="0.25">
      <c r="A1534" s="47" t="s">
        <v>937</v>
      </c>
      <c r="B1534" s="150">
        <f t="shared" si="61"/>
        <v>1503</v>
      </c>
      <c r="C1534" s="40" t="s">
        <v>12872</v>
      </c>
      <c r="D1534" s="35" t="s">
        <v>937</v>
      </c>
      <c r="E1534" s="36" t="s">
        <v>11810</v>
      </c>
      <c r="F1534" s="35" t="s">
        <v>15877</v>
      </c>
      <c r="G1534" s="117">
        <v>24</v>
      </c>
      <c r="H1534" s="117">
        <v>793.45</v>
      </c>
      <c r="I1534" s="117">
        <f t="shared" si="62"/>
        <v>34.349166666666669</v>
      </c>
      <c r="J1534" s="118">
        <v>824.38</v>
      </c>
      <c r="K1534" s="58">
        <v>141</v>
      </c>
      <c r="L1534" s="119" t="s">
        <v>11479</v>
      </c>
      <c r="M1534" s="38" t="s">
        <v>15050</v>
      </c>
    </row>
    <row r="1535" spans="1:13" ht="25.5" outlineLevel="1" x14ac:dyDescent="0.25">
      <c r="A1535" s="47" t="s">
        <v>939</v>
      </c>
      <c r="B1535" s="150">
        <f t="shared" si="61"/>
        <v>1504</v>
      </c>
      <c r="C1535" s="36" t="s">
        <v>938</v>
      </c>
      <c r="D1535" s="35" t="s">
        <v>939</v>
      </c>
      <c r="E1535" s="36" t="s">
        <v>11810</v>
      </c>
      <c r="F1535" s="35" t="s">
        <v>15877</v>
      </c>
      <c r="G1535" s="117">
        <v>3</v>
      </c>
      <c r="H1535" s="117">
        <v>240</v>
      </c>
      <c r="I1535" s="117">
        <f t="shared" si="62"/>
        <v>83.12</v>
      </c>
      <c r="J1535" s="118">
        <v>249.36</v>
      </c>
      <c r="K1535" s="58">
        <v>141</v>
      </c>
      <c r="L1535" s="119" t="s">
        <v>11479</v>
      </c>
      <c r="M1535" s="38" t="s">
        <v>15050</v>
      </c>
    </row>
    <row r="1536" spans="1:13" ht="51" outlineLevel="1" x14ac:dyDescent="0.25">
      <c r="A1536" s="47" t="s">
        <v>940</v>
      </c>
      <c r="B1536" s="150">
        <f t="shared" si="61"/>
        <v>1505</v>
      </c>
      <c r="C1536" s="40" t="s">
        <v>12873</v>
      </c>
      <c r="D1536" s="35" t="s">
        <v>940</v>
      </c>
      <c r="E1536" s="36" t="s">
        <v>11810</v>
      </c>
      <c r="F1536" s="35" t="s">
        <v>15877</v>
      </c>
      <c r="G1536" s="117">
        <v>7</v>
      </c>
      <c r="H1536" s="117">
        <v>682.2</v>
      </c>
      <c r="I1536" s="117">
        <f t="shared" si="62"/>
        <v>101.25714285714285</v>
      </c>
      <c r="J1536" s="118">
        <v>708.8</v>
      </c>
      <c r="K1536" s="58">
        <v>141</v>
      </c>
      <c r="L1536" s="119" t="s">
        <v>11479</v>
      </c>
      <c r="M1536" s="38" t="s">
        <v>15050</v>
      </c>
    </row>
    <row r="1537" spans="1:13" ht="25.5" outlineLevel="1" x14ac:dyDescent="0.25">
      <c r="A1537" s="47" t="s">
        <v>943</v>
      </c>
      <c r="B1537" s="150">
        <f t="shared" si="61"/>
        <v>1506</v>
      </c>
      <c r="C1537" s="40" t="s">
        <v>12874</v>
      </c>
      <c r="D1537" s="35" t="s">
        <v>943</v>
      </c>
      <c r="E1537" s="36" t="s">
        <v>11810</v>
      </c>
      <c r="F1537" s="35" t="s">
        <v>15877</v>
      </c>
      <c r="G1537" s="117">
        <v>1</v>
      </c>
      <c r="H1537" s="117">
        <v>5949.75</v>
      </c>
      <c r="I1537" s="117">
        <f t="shared" si="62"/>
        <v>6181.72</v>
      </c>
      <c r="J1537" s="118">
        <v>6181.72</v>
      </c>
      <c r="K1537" s="58">
        <v>141</v>
      </c>
      <c r="L1537" s="119" t="s">
        <v>11479</v>
      </c>
      <c r="M1537" s="38" t="s">
        <v>15050</v>
      </c>
    </row>
    <row r="1538" spans="1:13" outlineLevel="1" x14ac:dyDescent="0.25">
      <c r="A1538" s="47" t="s">
        <v>944</v>
      </c>
      <c r="B1538" s="150">
        <f t="shared" si="61"/>
        <v>1507</v>
      </c>
      <c r="C1538" s="40" t="s">
        <v>12875</v>
      </c>
      <c r="D1538" s="35" t="s">
        <v>944</v>
      </c>
      <c r="E1538" s="36" t="s">
        <v>11810</v>
      </c>
      <c r="F1538" s="35" t="s">
        <v>15877</v>
      </c>
      <c r="G1538" s="117">
        <v>2</v>
      </c>
      <c r="H1538" s="117">
        <v>120</v>
      </c>
      <c r="I1538" s="117">
        <f t="shared" si="62"/>
        <v>62.34</v>
      </c>
      <c r="J1538" s="118">
        <v>124.68</v>
      </c>
      <c r="K1538" s="58">
        <v>141</v>
      </c>
      <c r="L1538" s="119" t="s">
        <v>11479</v>
      </c>
      <c r="M1538" s="38" t="s">
        <v>15050</v>
      </c>
    </row>
    <row r="1539" spans="1:13" ht="25.5" outlineLevel="1" x14ac:dyDescent="0.25">
      <c r="A1539" s="47" t="s">
        <v>12082</v>
      </c>
      <c r="B1539" s="150">
        <f t="shared" si="61"/>
        <v>1508</v>
      </c>
      <c r="C1539" s="40" t="s">
        <v>12876</v>
      </c>
      <c r="D1539" s="35" t="s">
        <v>12082</v>
      </c>
      <c r="E1539" s="36" t="s">
        <v>11810</v>
      </c>
      <c r="F1539" s="35" t="s">
        <v>15877</v>
      </c>
      <c r="G1539" s="117">
        <v>1</v>
      </c>
      <c r="H1539" s="117">
        <v>390</v>
      </c>
      <c r="I1539" s="117">
        <f t="shared" si="62"/>
        <v>405.21</v>
      </c>
      <c r="J1539" s="118">
        <v>405.21</v>
      </c>
      <c r="K1539" s="58">
        <v>141</v>
      </c>
      <c r="L1539" s="119" t="s">
        <v>11479</v>
      </c>
      <c r="M1539" s="38" t="s">
        <v>15050</v>
      </c>
    </row>
    <row r="1540" spans="1:13" outlineLevel="1" x14ac:dyDescent="0.25">
      <c r="A1540" s="47" t="s">
        <v>946</v>
      </c>
      <c r="B1540" s="150">
        <f t="shared" si="61"/>
        <v>1509</v>
      </c>
      <c r="C1540" s="36" t="s">
        <v>945</v>
      </c>
      <c r="D1540" s="35" t="s">
        <v>946</v>
      </c>
      <c r="E1540" s="36" t="s">
        <v>11810</v>
      </c>
      <c r="F1540" s="35" t="s">
        <v>15877</v>
      </c>
      <c r="G1540" s="117">
        <v>4</v>
      </c>
      <c r="H1540" s="117">
        <v>1031.53</v>
      </c>
      <c r="I1540" s="117">
        <f t="shared" si="62"/>
        <v>267.9375</v>
      </c>
      <c r="J1540" s="118">
        <v>1071.75</v>
      </c>
      <c r="K1540" s="58">
        <v>141</v>
      </c>
      <c r="L1540" s="119" t="s">
        <v>11479</v>
      </c>
      <c r="M1540" s="38" t="s">
        <v>15050</v>
      </c>
    </row>
    <row r="1541" spans="1:13" ht="25.5" outlineLevel="1" x14ac:dyDescent="0.25">
      <c r="A1541" s="47" t="s">
        <v>947</v>
      </c>
      <c r="B1541" s="150">
        <f t="shared" ref="B1541" si="63">B1540+1</f>
        <v>1510</v>
      </c>
      <c r="C1541" s="40" t="s">
        <v>12877</v>
      </c>
      <c r="D1541" s="35" t="s">
        <v>947</v>
      </c>
      <c r="E1541" s="36" t="s">
        <v>11810</v>
      </c>
      <c r="F1541" s="35" t="s">
        <v>15877</v>
      </c>
      <c r="G1541" s="117">
        <v>1</v>
      </c>
      <c r="H1541" s="117">
        <v>80</v>
      </c>
      <c r="I1541" s="117">
        <f t="shared" si="62"/>
        <v>83.12</v>
      </c>
      <c r="J1541" s="118">
        <v>83.12</v>
      </c>
      <c r="K1541" s="58">
        <v>141</v>
      </c>
      <c r="L1541" s="119" t="s">
        <v>11479</v>
      </c>
      <c r="M1541" s="38" t="s">
        <v>15050</v>
      </c>
    </row>
    <row r="1542" spans="1:13" ht="13.5" x14ac:dyDescent="0.25">
      <c r="A1542" s="48"/>
      <c r="B1542" s="37"/>
      <c r="C1542" s="113" t="s">
        <v>12083</v>
      </c>
      <c r="D1542" s="50"/>
      <c r="E1542" s="40"/>
      <c r="F1542" s="35"/>
      <c r="G1542" s="120">
        <f>SUM(G1543:G1546)</f>
        <v>13</v>
      </c>
      <c r="H1542" s="120">
        <f t="shared" ref="H1542:J1542" si="64">SUM(H1543:H1546)</f>
        <v>271034.12</v>
      </c>
      <c r="I1542" s="120"/>
      <c r="J1542" s="120">
        <f t="shared" si="64"/>
        <v>281601.05</v>
      </c>
      <c r="K1542" s="58"/>
      <c r="L1542" s="116"/>
      <c r="M1542" s="42" t="s">
        <v>15050</v>
      </c>
    </row>
    <row r="1543" spans="1:13" ht="25.5" outlineLevel="1" x14ac:dyDescent="0.25">
      <c r="A1543" s="47" t="s">
        <v>62</v>
      </c>
      <c r="B1543" s="150">
        <v>1513</v>
      </c>
      <c r="C1543" s="40" t="s">
        <v>12878</v>
      </c>
      <c r="D1543" s="35" t="s">
        <v>62</v>
      </c>
      <c r="E1543" s="36" t="s">
        <v>11810</v>
      </c>
      <c r="F1543" s="35" t="s">
        <v>15877</v>
      </c>
      <c r="G1543" s="117">
        <v>8</v>
      </c>
      <c r="H1543" s="117">
        <v>264827.12</v>
      </c>
      <c r="I1543" s="117">
        <f>J1543/G1543</f>
        <v>34394.006249999999</v>
      </c>
      <c r="J1543" s="118">
        <v>275152.05</v>
      </c>
      <c r="K1543" s="58"/>
      <c r="L1543" s="119" t="s">
        <v>11479</v>
      </c>
      <c r="M1543" s="38" t="s">
        <v>15050</v>
      </c>
    </row>
    <row r="1544" spans="1:13" ht="25.5" outlineLevel="1" x14ac:dyDescent="0.25">
      <c r="A1544" s="47" t="s">
        <v>63</v>
      </c>
      <c r="B1544" s="150">
        <v>1514</v>
      </c>
      <c r="C1544" s="40" t="s">
        <v>12879</v>
      </c>
      <c r="D1544" s="35" t="s">
        <v>63</v>
      </c>
      <c r="E1544" s="36" t="s">
        <v>11810</v>
      </c>
      <c r="F1544" s="35" t="s">
        <v>15877</v>
      </c>
      <c r="G1544" s="117">
        <v>2</v>
      </c>
      <c r="H1544" s="117">
        <v>3402</v>
      </c>
      <c r="I1544" s="117">
        <f>J1544/G1544</f>
        <v>1767.32</v>
      </c>
      <c r="J1544" s="118">
        <v>3534.64</v>
      </c>
      <c r="K1544" s="58">
        <v>141</v>
      </c>
      <c r="L1544" s="119" t="s">
        <v>11479</v>
      </c>
      <c r="M1544" s="38" t="s">
        <v>15050</v>
      </c>
    </row>
    <row r="1545" spans="1:13" ht="25.5" outlineLevel="1" x14ac:dyDescent="0.25">
      <c r="A1545" s="47" t="s">
        <v>65</v>
      </c>
      <c r="B1545" s="150">
        <v>1515</v>
      </c>
      <c r="C1545" s="36" t="s">
        <v>64</v>
      </c>
      <c r="D1545" s="35" t="s">
        <v>65</v>
      </c>
      <c r="E1545" s="36" t="s">
        <v>11810</v>
      </c>
      <c r="F1545" s="35" t="s">
        <v>15877</v>
      </c>
      <c r="G1545" s="117">
        <v>2</v>
      </c>
      <c r="H1545" s="117">
        <v>2430</v>
      </c>
      <c r="I1545" s="117">
        <f>J1545/G1545</f>
        <v>1262.3699999999999</v>
      </c>
      <c r="J1545" s="118">
        <v>2524.7399999999998</v>
      </c>
      <c r="K1545" s="58">
        <v>141</v>
      </c>
      <c r="L1545" s="119" t="s">
        <v>11479</v>
      </c>
      <c r="M1545" s="38" t="s">
        <v>15050</v>
      </c>
    </row>
    <row r="1546" spans="1:13" outlineLevel="1" x14ac:dyDescent="0.25">
      <c r="A1546" s="47" t="s">
        <v>12084</v>
      </c>
      <c r="B1546" s="150">
        <v>1516</v>
      </c>
      <c r="C1546" s="36" t="s">
        <v>182</v>
      </c>
      <c r="D1546" s="35" t="s">
        <v>12084</v>
      </c>
      <c r="E1546" s="36" t="s">
        <v>11810</v>
      </c>
      <c r="F1546" s="35" t="s">
        <v>15877</v>
      </c>
      <c r="G1546" s="117">
        <v>1</v>
      </c>
      <c r="H1546" s="117">
        <v>375</v>
      </c>
      <c r="I1546" s="117">
        <f>J1546/G1546</f>
        <v>389.62</v>
      </c>
      <c r="J1546" s="118">
        <v>389.62</v>
      </c>
      <c r="K1546" s="58"/>
      <c r="L1546" s="119" t="s">
        <v>11479</v>
      </c>
      <c r="M1546" s="38" t="s">
        <v>15050</v>
      </c>
    </row>
    <row r="1547" spans="1:13" ht="13.5" x14ac:dyDescent="0.25">
      <c r="A1547" s="48"/>
      <c r="B1547" s="37"/>
      <c r="C1547" s="112" t="s">
        <v>12085</v>
      </c>
      <c r="D1547" s="50"/>
      <c r="E1547" s="40"/>
      <c r="F1547" s="35"/>
      <c r="G1547" s="120">
        <f>SUM(G1548:G1556)</f>
        <v>43</v>
      </c>
      <c r="H1547" s="120">
        <f t="shared" ref="H1547:J1547" si="65">SUM(H1548:H1556)</f>
        <v>481670.07000000007</v>
      </c>
      <c r="I1547" s="120"/>
      <c r="J1547" s="120">
        <f t="shared" si="65"/>
        <v>488902.85</v>
      </c>
      <c r="K1547" s="58"/>
      <c r="L1547" s="116"/>
      <c r="M1547" s="42" t="s">
        <v>15050</v>
      </c>
    </row>
    <row r="1548" spans="1:13" outlineLevel="1" x14ac:dyDescent="0.25">
      <c r="A1548" s="47" t="s">
        <v>12086</v>
      </c>
      <c r="B1548" s="150">
        <v>1517</v>
      </c>
      <c r="C1548" s="40" t="s">
        <v>12880</v>
      </c>
      <c r="D1548" s="35" t="s">
        <v>12086</v>
      </c>
      <c r="E1548" s="36" t="s">
        <v>11810</v>
      </c>
      <c r="F1548" s="35" t="s">
        <v>15877</v>
      </c>
      <c r="G1548" s="117">
        <v>4</v>
      </c>
      <c r="H1548" s="117">
        <v>45792.639999999999</v>
      </c>
      <c r="I1548" s="117">
        <f t="shared" ref="I1548:I1556" si="66">J1548/G1548</f>
        <v>11894.495000000001</v>
      </c>
      <c r="J1548" s="118">
        <v>47577.98</v>
      </c>
      <c r="K1548" s="58">
        <v>142</v>
      </c>
      <c r="L1548" s="119" t="s">
        <v>11479</v>
      </c>
      <c r="M1548" s="38" t="s">
        <v>15050</v>
      </c>
    </row>
    <row r="1549" spans="1:13" outlineLevel="1" x14ac:dyDescent="0.25">
      <c r="A1549" s="47" t="s">
        <v>39</v>
      </c>
      <c r="B1549" s="150">
        <v>1518</v>
      </c>
      <c r="C1549" s="40" t="s">
        <v>11768</v>
      </c>
      <c r="D1549" s="35" t="s">
        <v>39</v>
      </c>
      <c r="E1549" s="36" t="s">
        <v>11810</v>
      </c>
      <c r="F1549" s="35" t="s">
        <v>15877</v>
      </c>
      <c r="G1549" s="117">
        <v>18</v>
      </c>
      <c r="H1549" s="117">
        <v>306184.45</v>
      </c>
      <c r="I1549" s="117">
        <f t="shared" si="66"/>
        <v>17673.433333333334</v>
      </c>
      <c r="J1549" s="118">
        <v>318121.8</v>
      </c>
      <c r="K1549" s="58"/>
      <c r="L1549" s="119" t="s">
        <v>11479</v>
      </c>
      <c r="M1549" s="38" t="s">
        <v>15050</v>
      </c>
    </row>
    <row r="1550" spans="1:13" ht="25.5" outlineLevel="1" x14ac:dyDescent="0.25">
      <c r="A1550" s="47" t="s">
        <v>12087</v>
      </c>
      <c r="B1550" s="150">
        <v>1519</v>
      </c>
      <c r="C1550" s="40" t="s">
        <v>12881</v>
      </c>
      <c r="D1550" s="35" t="s">
        <v>12087</v>
      </c>
      <c r="E1550" s="36" t="s">
        <v>11810</v>
      </c>
      <c r="F1550" s="35" t="s">
        <v>15877</v>
      </c>
      <c r="G1550" s="117">
        <v>10</v>
      </c>
      <c r="H1550" s="117">
        <v>39669.519999999997</v>
      </c>
      <c r="I1550" s="117">
        <f t="shared" si="66"/>
        <v>4121.6129999999994</v>
      </c>
      <c r="J1550" s="118">
        <v>41216.129999999997</v>
      </c>
      <c r="K1550" s="58">
        <v>142</v>
      </c>
      <c r="L1550" s="119" t="s">
        <v>11479</v>
      </c>
      <c r="M1550" s="38" t="s">
        <v>15050</v>
      </c>
    </row>
    <row r="1551" spans="1:13" ht="25.5" outlineLevel="1" x14ac:dyDescent="0.25">
      <c r="A1551" s="47" t="s">
        <v>12088</v>
      </c>
      <c r="B1551" s="150">
        <v>1520</v>
      </c>
      <c r="C1551" s="40" t="s">
        <v>12882</v>
      </c>
      <c r="D1551" s="35" t="s">
        <v>12088</v>
      </c>
      <c r="E1551" s="36" t="s">
        <v>11810</v>
      </c>
      <c r="F1551" s="35" t="s">
        <v>15877</v>
      </c>
      <c r="G1551" s="117">
        <v>2</v>
      </c>
      <c r="H1551" s="117">
        <v>12800</v>
      </c>
      <c r="I1551" s="117">
        <f t="shared" si="66"/>
        <v>6649.52</v>
      </c>
      <c r="J1551" s="118">
        <v>13299.04</v>
      </c>
      <c r="K1551" s="58">
        <v>143</v>
      </c>
      <c r="L1551" s="119" t="s">
        <v>11479</v>
      </c>
      <c r="M1551" s="38" t="s">
        <v>15050</v>
      </c>
    </row>
    <row r="1552" spans="1:13" ht="25.5" outlineLevel="1" x14ac:dyDescent="0.25">
      <c r="A1552" s="47" t="s">
        <v>12089</v>
      </c>
      <c r="B1552" s="150">
        <v>1521</v>
      </c>
      <c r="C1552" s="40" t="s">
        <v>12883</v>
      </c>
      <c r="D1552" s="35" t="s">
        <v>12089</v>
      </c>
      <c r="E1552" s="36" t="s">
        <v>11810</v>
      </c>
      <c r="F1552" s="35" t="s">
        <v>15877</v>
      </c>
      <c r="G1552" s="117">
        <v>2</v>
      </c>
      <c r="H1552" s="117">
        <v>17200</v>
      </c>
      <c r="I1552" s="117">
        <f t="shared" si="66"/>
        <v>8935.2900000000009</v>
      </c>
      <c r="J1552" s="118">
        <v>17870.580000000002</v>
      </c>
      <c r="K1552" s="58">
        <v>143</v>
      </c>
      <c r="L1552" s="119" t="s">
        <v>11479</v>
      </c>
      <c r="M1552" s="38" t="s">
        <v>15050</v>
      </c>
    </row>
    <row r="1553" spans="1:13" outlineLevel="1" x14ac:dyDescent="0.25">
      <c r="A1553" s="47" t="s">
        <v>68</v>
      </c>
      <c r="B1553" s="150">
        <v>1522</v>
      </c>
      <c r="C1553" s="36" t="s">
        <v>67</v>
      </c>
      <c r="D1553" s="35" t="s">
        <v>68</v>
      </c>
      <c r="E1553" s="36" t="s">
        <v>11810</v>
      </c>
      <c r="F1553" s="35" t="s">
        <v>15877</v>
      </c>
      <c r="G1553" s="117">
        <v>1</v>
      </c>
      <c r="H1553" s="117">
        <v>5840</v>
      </c>
      <c r="I1553" s="117">
        <f t="shared" si="66"/>
        <v>6067.69</v>
      </c>
      <c r="J1553" s="118">
        <v>6067.69</v>
      </c>
      <c r="K1553" s="58">
        <v>143</v>
      </c>
      <c r="L1553" s="119" t="s">
        <v>11479</v>
      </c>
      <c r="M1553" s="38" t="s">
        <v>15050</v>
      </c>
    </row>
    <row r="1554" spans="1:13" ht="38.25" outlineLevel="1" x14ac:dyDescent="0.25">
      <c r="A1554" s="47" t="s">
        <v>11507</v>
      </c>
      <c r="B1554" s="150">
        <v>1523</v>
      </c>
      <c r="C1554" s="40" t="s">
        <v>12884</v>
      </c>
      <c r="D1554" s="35" t="s">
        <v>11507</v>
      </c>
      <c r="E1554" s="36" t="s">
        <v>12090</v>
      </c>
      <c r="F1554" s="35" t="s">
        <v>15877</v>
      </c>
      <c r="G1554" s="117">
        <v>2</v>
      </c>
      <c r="H1554" s="117">
        <v>21114.79</v>
      </c>
      <c r="I1554" s="117">
        <f t="shared" si="66"/>
        <v>5195.8450000000003</v>
      </c>
      <c r="J1554" s="118">
        <v>10391.69</v>
      </c>
      <c r="K1554" s="58">
        <v>143</v>
      </c>
      <c r="L1554" s="119" t="s">
        <v>11785</v>
      </c>
      <c r="M1554" s="38" t="s">
        <v>15050</v>
      </c>
    </row>
    <row r="1555" spans="1:13" ht="38.25" outlineLevel="1" x14ac:dyDescent="0.25">
      <c r="A1555" s="47" t="s">
        <v>76</v>
      </c>
      <c r="B1555" s="150">
        <v>1524</v>
      </c>
      <c r="C1555" s="40" t="s">
        <v>12885</v>
      </c>
      <c r="D1555" s="35" t="s">
        <v>76</v>
      </c>
      <c r="E1555" s="36" t="s">
        <v>11810</v>
      </c>
      <c r="F1555" s="35" t="s">
        <v>15877</v>
      </c>
      <c r="G1555" s="117">
        <v>2</v>
      </c>
      <c r="H1555" s="117">
        <v>22619.78</v>
      </c>
      <c r="I1555" s="117">
        <f t="shared" si="66"/>
        <v>11750.834999999999</v>
      </c>
      <c r="J1555" s="118">
        <v>23501.67</v>
      </c>
      <c r="K1555" s="58">
        <v>143</v>
      </c>
      <c r="L1555" s="119" t="s">
        <v>11479</v>
      </c>
      <c r="M1555" s="38" t="s">
        <v>15050</v>
      </c>
    </row>
    <row r="1556" spans="1:13" ht="38.25" outlineLevel="1" x14ac:dyDescent="0.25">
      <c r="A1556" s="47" t="s">
        <v>77</v>
      </c>
      <c r="B1556" s="150">
        <v>1525</v>
      </c>
      <c r="C1556" s="40" t="s">
        <v>12886</v>
      </c>
      <c r="D1556" s="35" t="s">
        <v>77</v>
      </c>
      <c r="E1556" s="36" t="s">
        <v>11810</v>
      </c>
      <c r="F1556" s="35" t="s">
        <v>15877</v>
      </c>
      <c r="G1556" s="117">
        <v>2</v>
      </c>
      <c r="H1556" s="117">
        <v>10448.89</v>
      </c>
      <c r="I1556" s="117">
        <f t="shared" si="66"/>
        <v>5428.1350000000002</v>
      </c>
      <c r="J1556" s="118">
        <v>10856.27</v>
      </c>
      <c r="K1556" s="58">
        <v>143</v>
      </c>
      <c r="L1556" s="119" t="s">
        <v>11479</v>
      </c>
      <c r="M1556" s="38" t="s">
        <v>15050</v>
      </c>
    </row>
    <row r="1557" spans="1:13" ht="13.5" x14ac:dyDescent="0.25">
      <c r="A1557" s="48"/>
      <c r="B1557" s="37"/>
      <c r="C1557" s="113" t="s">
        <v>12091</v>
      </c>
      <c r="D1557" s="50"/>
      <c r="E1557" s="40"/>
      <c r="F1557" s="35"/>
      <c r="G1557" s="120">
        <f>SUM(G1558:G1558)</f>
        <v>1</v>
      </c>
      <c r="H1557" s="120">
        <f t="shared" ref="H1557:J1557" si="67">SUM(H1558:H1558)</f>
        <v>2832.35</v>
      </c>
      <c r="I1557" s="120"/>
      <c r="J1557" s="120">
        <f t="shared" si="67"/>
        <v>2942.78</v>
      </c>
      <c r="K1557" s="58"/>
      <c r="L1557" s="116"/>
      <c r="M1557" s="42" t="s">
        <v>15050</v>
      </c>
    </row>
    <row r="1558" spans="1:13" ht="25.5" outlineLevel="1" x14ac:dyDescent="0.25">
      <c r="A1558" s="47" t="s">
        <v>9719</v>
      </c>
      <c r="B1558" s="150">
        <v>1526</v>
      </c>
      <c r="C1558" s="40" t="s">
        <v>12887</v>
      </c>
      <c r="D1558" s="35" t="s">
        <v>9719</v>
      </c>
      <c r="E1558" s="36" t="s">
        <v>11491</v>
      </c>
      <c r="F1558" s="35" t="s">
        <v>15877</v>
      </c>
      <c r="G1558" s="117">
        <v>1</v>
      </c>
      <c r="H1558" s="117">
        <v>2832.35</v>
      </c>
      <c r="I1558" s="117">
        <f>J1558/G1558</f>
        <v>2942.78</v>
      </c>
      <c r="J1558" s="118">
        <v>2942.78</v>
      </c>
      <c r="K1558" s="58" t="s">
        <v>11781</v>
      </c>
      <c r="L1558" s="119" t="s">
        <v>11479</v>
      </c>
      <c r="M1558" s="38" t="s">
        <v>15050</v>
      </c>
    </row>
    <row r="1559" spans="1:13" ht="13.5" x14ac:dyDescent="0.25">
      <c r="A1559" s="48"/>
      <c r="B1559" s="37"/>
      <c r="C1559" s="112" t="s">
        <v>12092</v>
      </c>
      <c r="D1559" s="50"/>
      <c r="E1559" s="40"/>
      <c r="F1559" s="35"/>
      <c r="G1559" s="120">
        <f>SUM(G1560:G1648)</f>
        <v>1129</v>
      </c>
      <c r="H1559" s="120">
        <f t="shared" ref="H1559:J1559" si="68">SUM(H1560:H1648)</f>
        <v>3352897.9900000012</v>
      </c>
      <c r="I1559" s="120"/>
      <c r="J1559" s="120">
        <f t="shared" si="68"/>
        <v>3483618.919999999</v>
      </c>
      <c r="K1559" s="58"/>
      <c r="L1559" s="116"/>
      <c r="M1559" s="42" t="s">
        <v>15050</v>
      </c>
    </row>
    <row r="1560" spans="1:13" outlineLevel="1" x14ac:dyDescent="0.25">
      <c r="A1560" s="47" t="s">
        <v>54</v>
      </c>
      <c r="B1560" s="150">
        <v>1527</v>
      </c>
      <c r="C1560" s="36" t="s">
        <v>53</v>
      </c>
      <c r="D1560" s="35" t="s">
        <v>54</v>
      </c>
      <c r="E1560" s="36" t="s">
        <v>11810</v>
      </c>
      <c r="F1560" s="35" t="s">
        <v>15877</v>
      </c>
      <c r="G1560" s="117">
        <v>1</v>
      </c>
      <c r="H1560" s="117">
        <v>53145.760000000002</v>
      </c>
      <c r="I1560" s="117">
        <f t="shared" ref="I1560:I1591" si="69">J1560/G1560</f>
        <v>55217.78</v>
      </c>
      <c r="J1560" s="118">
        <v>55217.78</v>
      </c>
      <c r="K1560" s="58">
        <v>144</v>
      </c>
      <c r="L1560" s="119" t="s">
        <v>11479</v>
      </c>
      <c r="M1560" s="38" t="s">
        <v>15050</v>
      </c>
    </row>
    <row r="1561" spans="1:13" outlineLevel="1" x14ac:dyDescent="0.25">
      <c r="A1561" s="47" t="s">
        <v>55</v>
      </c>
      <c r="B1561" s="150">
        <v>1528</v>
      </c>
      <c r="C1561" s="40" t="s">
        <v>12888</v>
      </c>
      <c r="D1561" s="35" t="s">
        <v>55</v>
      </c>
      <c r="E1561" s="36" t="s">
        <v>11810</v>
      </c>
      <c r="F1561" s="35" t="s">
        <v>15877</v>
      </c>
      <c r="G1561" s="117">
        <v>3</v>
      </c>
      <c r="H1561" s="117">
        <v>1081.6600000000001</v>
      </c>
      <c r="I1561" s="117">
        <f t="shared" si="69"/>
        <v>374.60999999999996</v>
      </c>
      <c r="J1561" s="118">
        <v>1123.83</v>
      </c>
      <c r="K1561" s="58">
        <v>144</v>
      </c>
      <c r="L1561" s="119" t="s">
        <v>11479</v>
      </c>
      <c r="M1561" s="38" t="s">
        <v>15050</v>
      </c>
    </row>
    <row r="1562" spans="1:13" outlineLevel="1" x14ac:dyDescent="0.25">
      <c r="A1562" s="47" t="s">
        <v>56</v>
      </c>
      <c r="B1562" s="150">
        <v>1529</v>
      </c>
      <c r="C1562" s="40" t="s">
        <v>12889</v>
      </c>
      <c r="D1562" s="35" t="s">
        <v>56</v>
      </c>
      <c r="E1562" s="36" t="s">
        <v>11810</v>
      </c>
      <c r="F1562" s="35" t="s">
        <v>15877</v>
      </c>
      <c r="G1562" s="117">
        <v>8</v>
      </c>
      <c r="H1562" s="117">
        <v>3760</v>
      </c>
      <c r="I1562" s="117">
        <f t="shared" si="69"/>
        <v>488.32375000000002</v>
      </c>
      <c r="J1562" s="118">
        <v>3906.59</v>
      </c>
      <c r="K1562" s="58">
        <v>144</v>
      </c>
      <c r="L1562" s="119" t="s">
        <v>11479</v>
      </c>
      <c r="M1562" s="38" t="s">
        <v>15050</v>
      </c>
    </row>
    <row r="1563" spans="1:13" outlineLevel="1" x14ac:dyDescent="0.25">
      <c r="A1563" s="47" t="s">
        <v>59</v>
      </c>
      <c r="B1563" s="150">
        <v>1530</v>
      </c>
      <c r="C1563" s="40" t="s">
        <v>12890</v>
      </c>
      <c r="D1563" s="35" t="s">
        <v>59</v>
      </c>
      <c r="E1563" s="36" t="s">
        <v>11810</v>
      </c>
      <c r="F1563" s="35" t="s">
        <v>15877</v>
      </c>
      <c r="G1563" s="117">
        <v>1</v>
      </c>
      <c r="H1563" s="117">
        <v>1190.3699999999999</v>
      </c>
      <c r="I1563" s="117">
        <f t="shared" si="69"/>
        <v>1236.78</v>
      </c>
      <c r="J1563" s="118">
        <v>1236.78</v>
      </c>
      <c r="K1563" s="58">
        <v>144</v>
      </c>
      <c r="L1563" s="119" t="s">
        <v>11479</v>
      </c>
      <c r="M1563" s="38" t="s">
        <v>15050</v>
      </c>
    </row>
    <row r="1564" spans="1:13" outlineLevel="1" x14ac:dyDescent="0.25">
      <c r="A1564" s="47" t="s">
        <v>70</v>
      </c>
      <c r="B1564" s="150">
        <v>1531</v>
      </c>
      <c r="C1564" s="36" t="s">
        <v>7146</v>
      </c>
      <c r="D1564" s="35" t="s">
        <v>70</v>
      </c>
      <c r="E1564" s="36" t="s">
        <v>11810</v>
      </c>
      <c r="F1564" s="35" t="s">
        <v>15877</v>
      </c>
      <c r="G1564" s="117">
        <v>2</v>
      </c>
      <c r="H1564" s="117">
        <v>33898.31</v>
      </c>
      <c r="I1564" s="117">
        <f t="shared" si="69"/>
        <v>17609.96</v>
      </c>
      <c r="J1564" s="118">
        <v>35219.919999999998</v>
      </c>
      <c r="K1564" s="58">
        <v>144</v>
      </c>
      <c r="L1564" s="119" t="s">
        <v>11479</v>
      </c>
      <c r="M1564" s="38" t="s">
        <v>15050</v>
      </c>
    </row>
    <row r="1565" spans="1:13" outlineLevel="1" x14ac:dyDescent="0.25">
      <c r="A1565" s="47" t="s">
        <v>73</v>
      </c>
      <c r="B1565" s="150">
        <v>1532</v>
      </c>
      <c r="C1565" s="36" t="s">
        <v>72</v>
      </c>
      <c r="D1565" s="35" t="s">
        <v>73</v>
      </c>
      <c r="E1565" s="36" t="s">
        <v>11810</v>
      </c>
      <c r="F1565" s="35" t="s">
        <v>15877</v>
      </c>
      <c r="G1565" s="117">
        <v>1</v>
      </c>
      <c r="H1565" s="117">
        <v>19110.55</v>
      </c>
      <c r="I1565" s="117">
        <f t="shared" si="69"/>
        <v>19855.62</v>
      </c>
      <c r="J1565" s="118">
        <v>19855.62</v>
      </c>
      <c r="K1565" s="58">
        <v>145</v>
      </c>
      <c r="L1565" s="119" t="s">
        <v>11479</v>
      </c>
      <c r="M1565" s="38" t="s">
        <v>15050</v>
      </c>
    </row>
    <row r="1566" spans="1:13" outlineLevel="1" x14ac:dyDescent="0.25">
      <c r="A1566" s="47" t="s">
        <v>75</v>
      </c>
      <c r="B1566" s="150">
        <v>1533</v>
      </c>
      <c r="C1566" s="36" t="s">
        <v>74</v>
      </c>
      <c r="D1566" s="35" t="s">
        <v>75</v>
      </c>
      <c r="E1566" s="36" t="s">
        <v>11810</v>
      </c>
      <c r="F1566" s="35" t="s">
        <v>15877</v>
      </c>
      <c r="G1566" s="117">
        <v>6</v>
      </c>
      <c r="H1566" s="117">
        <v>55936.160000000003</v>
      </c>
      <c r="I1566" s="117">
        <f t="shared" si="69"/>
        <v>9686.1616666666669</v>
      </c>
      <c r="J1566" s="118">
        <v>58116.97</v>
      </c>
      <c r="K1566" s="58">
        <v>145</v>
      </c>
      <c r="L1566" s="119" t="s">
        <v>11479</v>
      </c>
      <c r="M1566" s="38" t="s">
        <v>15050</v>
      </c>
    </row>
    <row r="1567" spans="1:13" ht="25.5" outlineLevel="1" x14ac:dyDescent="0.25">
      <c r="A1567" s="47" t="s">
        <v>95</v>
      </c>
      <c r="B1567" s="150">
        <v>1534</v>
      </c>
      <c r="C1567" s="36" t="s">
        <v>94</v>
      </c>
      <c r="D1567" s="35" t="s">
        <v>95</v>
      </c>
      <c r="E1567" s="36" t="s">
        <v>11810</v>
      </c>
      <c r="F1567" s="35" t="s">
        <v>15877</v>
      </c>
      <c r="G1567" s="117">
        <v>1</v>
      </c>
      <c r="H1567" s="117">
        <v>12824.15</v>
      </c>
      <c r="I1567" s="117">
        <f t="shared" si="69"/>
        <v>13324.13</v>
      </c>
      <c r="J1567" s="118">
        <v>13324.13</v>
      </c>
      <c r="K1567" s="58">
        <v>145</v>
      </c>
      <c r="L1567" s="119" t="s">
        <v>11479</v>
      </c>
      <c r="M1567" s="38" t="s">
        <v>15050</v>
      </c>
    </row>
    <row r="1568" spans="1:13" ht="25.5" outlineLevel="1" x14ac:dyDescent="0.25">
      <c r="A1568" s="47" t="s">
        <v>97</v>
      </c>
      <c r="B1568" s="150">
        <v>1535</v>
      </c>
      <c r="C1568" s="36" t="s">
        <v>96</v>
      </c>
      <c r="D1568" s="35" t="s">
        <v>97</v>
      </c>
      <c r="E1568" s="36" t="s">
        <v>11810</v>
      </c>
      <c r="F1568" s="35" t="s">
        <v>15877</v>
      </c>
      <c r="G1568" s="117">
        <v>1</v>
      </c>
      <c r="H1568" s="117">
        <v>12824.15</v>
      </c>
      <c r="I1568" s="117">
        <f t="shared" si="69"/>
        <v>13324.13</v>
      </c>
      <c r="J1568" s="118">
        <v>13324.13</v>
      </c>
      <c r="K1568" s="58">
        <v>146</v>
      </c>
      <c r="L1568" s="119" t="s">
        <v>11479</v>
      </c>
      <c r="M1568" s="38" t="s">
        <v>15050</v>
      </c>
    </row>
    <row r="1569" spans="1:13" outlineLevel="1" x14ac:dyDescent="0.25">
      <c r="A1569" s="47" t="s">
        <v>105</v>
      </c>
      <c r="B1569" s="150">
        <v>1536</v>
      </c>
      <c r="C1569" s="36" t="s">
        <v>104</v>
      </c>
      <c r="D1569" s="35" t="s">
        <v>105</v>
      </c>
      <c r="E1569" s="36" t="s">
        <v>11810</v>
      </c>
      <c r="F1569" s="35" t="s">
        <v>15877</v>
      </c>
      <c r="G1569" s="117">
        <v>25</v>
      </c>
      <c r="H1569" s="117">
        <v>331.22</v>
      </c>
      <c r="I1569" s="117">
        <f t="shared" si="69"/>
        <v>13.7652</v>
      </c>
      <c r="J1569" s="118">
        <v>344.13</v>
      </c>
      <c r="K1569" s="58">
        <v>146</v>
      </c>
      <c r="L1569" s="119" t="s">
        <v>11479</v>
      </c>
      <c r="M1569" s="38" t="s">
        <v>15050</v>
      </c>
    </row>
    <row r="1570" spans="1:13" outlineLevel="1" x14ac:dyDescent="0.25">
      <c r="A1570" s="47" t="s">
        <v>12093</v>
      </c>
      <c r="B1570" s="150">
        <v>1537</v>
      </c>
      <c r="C1570" s="40" t="s">
        <v>12891</v>
      </c>
      <c r="D1570" s="35" t="s">
        <v>12093</v>
      </c>
      <c r="E1570" s="36" t="s">
        <v>11810</v>
      </c>
      <c r="F1570" s="35" t="s">
        <v>15877</v>
      </c>
      <c r="G1570" s="117">
        <v>2</v>
      </c>
      <c r="H1570" s="117">
        <v>472.62</v>
      </c>
      <c r="I1570" s="117">
        <f t="shared" si="69"/>
        <v>245.52500000000001</v>
      </c>
      <c r="J1570" s="118">
        <v>491.05</v>
      </c>
      <c r="K1570" s="58">
        <v>146</v>
      </c>
      <c r="L1570" s="119" t="s">
        <v>11479</v>
      </c>
      <c r="M1570" s="38" t="s">
        <v>15050</v>
      </c>
    </row>
    <row r="1571" spans="1:13" outlineLevel="1" x14ac:dyDescent="0.25">
      <c r="A1571" s="47" t="s">
        <v>107</v>
      </c>
      <c r="B1571" s="150">
        <v>1538</v>
      </c>
      <c r="C1571" s="36" t="s">
        <v>106</v>
      </c>
      <c r="D1571" s="35" t="s">
        <v>107</v>
      </c>
      <c r="E1571" s="36" t="s">
        <v>11810</v>
      </c>
      <c r="F1571" s="35" t="s">
        <v>15877</v>
      </c>
      <c r="G1571" s="117">
        <v>10</v>
      </c>
      <c r="H1571" s="117">
        <v>5508.47</v>
      </c>
      <c r="I1571" s="117">
        <f t="shared" si="69"/>
        <v>572.32299999999998</v>
      </c>
      <c r="J1571" s="118">
        <v>5723.23</v>
      </c>
      <c r="K1571" s="58">
        <v>146</v>
      </c>
      <c r="L1571" s="119" t="s">
        <v>11479</v>
      </c>
      <c r="M1571" s="38" t="s">
        <v>15050</v>
      </c>
    </row>
    <row r="1572" spans="1:13" outlineLevel="1" x14ac:dyDescent="0.25">
      <c r="A1572" s="47" t="s">
        <v>109</v>
      </c>
      <c r="B1572" s="150">
        <v>1539</v>
      </c>
      <c r="C1572" s="36" t="s">
        <v>108</v>
      </c>
      <c r="D1572" s="35" t="s">
        <v>109</v>
      </c>
      <c r="E1572" s="36" t="s">
        <v>11810</v>
      </c>
      <c r="F1572" s="35" t="s">
        <v>15877</v>
      </c>
      <c r="G1572" s="117">
        <v>10</v>
      </c>
      <c r="H1572" s="117">
        <v>4661.01</v>
      </c>
      <c r="I1572" s="117">
        <f t="shared" si="69"/>
        <v>484.27299999999997</v>
      </c>
      <c r="J1572" s="118">
        <v>4842.7299999999996</v>
      </c>
      <c r="K1572" s="58">
        <v>146</v>
      </c>
      <c r="L1572" s="119" t="s">
        <v>11479</v>
      </c>
      <c r="M1572" s="38" t="s">
        <v>15050</v>
      </c>
    </row>
    <row r="1573" spans="1:13" outlineLevel="1" x14ac:dyDescent="0.25">
      <c r="A1573" s="47" t="s">
        <v>115</v>
      </c>
      <c r="B1573" s="150">
        <v>1540</v>
      </c>
      <c r="C1573" s="36" t="s">
        <v>114</v>
      </c>
      <c r="D1573" s="35" t="s">
        <v>115</v>
      </c>
      <c r="E1573" s="36" t="s">
        <v>11810</v>
      </c>
      <c r="F1573" s="35" t="s">
        <v>15877</v>
      </c>
      <c r="G1573" s="117">
        <v>12</v>
      </c>
      <c r="H1573" s="117">
        <v>7351.87</v>
      </c>
      <c r="I1573" s="117">
        <f t="shared" si="69"/>
        <v>636.54166666666663</v>
      </c>
      <c r="J1573" s="118">
        <v>7638.5</v>
      </c>
      <c r="K1573" s="58">
        <v>146</v>
      </c>
      <c r="L1573" s="119" t="s">
        <v>11479</v>
      </c>
      <c r="M1573" s="38" t="s">
        <v>15050</v>
      </c>
    </row>
    <row r="1574" spans="1:13" outlineLevel="1" x14ac:dyDescent="0.25">
      <c r="A1574" s="47" t="s">
        <v>120</v>
      </c>
      <c r="B1574" s="150">
        <v>1541</v>
      </c>
      <c r="C1574" s="36" t="s">
        <v>119</v>
      </c>
      <c r="D1574" s="35" t="s">
        <v>120</v>
      </c>
      <c r="E1574" s="36" t="s">
        <v>11810</v>
      </c>
      <c r="F1574" s="35" t="s">
        <v>15877</v>
      </c>
      <c r="G1574" s="117">
        <v>2</v>
      </c>
      <c r="H1574" s="117">
        <v>22044.79</v>
      </c>
      <c r="I1574" s="117">
        <f t="shared" si="69"/>
        <v>11452.13</v>
      </c>
      <c r="J1574" s="118">
        <v>22904.26</v>
      </c>
      <c r="K1574" s="58">
        <v>146</v>
      </c>
      <c r="L1574" s="119" t="s">
        <v>11479</v>
      </c>
      <c r="M1574" s="38" t="s">
        <v>15050</v>
      </c>
    </row>
    <row r="1575" spans="1:13" outlineLevel="1" x14ac:dyDescent="0.25">
      <c r="A1575" s="47" t="s">
        <v>121</v>
      </c>
      <c r="B1575" s="150">
        <v>1542</v>
      </c>
      <c r="C1575" s="40" t="s">
        <v>12892</v>
      </c>
      <c r="D1575" s="35" t="s">
        <v>121</v>
      </c>
      <c r="E1575" s="36" t="s">
        <v>11810</v>
      </c>
      <c r="F1575" s="35" t="s">
        <v>15877</v>
      </c>
      <c r="G1575" s="117">
        <v>4</v>
      </c>
      <c r="H1575" s="117">
        <v>41383.599999999999</v>
      </c>
      <c r="I1575" s="117">
        <f t="shared" si="69"/>
        <v>10749.26</v>
      </c>
      <c r="J1575" s="118">
        <v>42997.04</v>
      </c>
      <c r="K1575" s="58">
        <v>146</v>
      </c>
      <c r="L1575" s="119" t="s">
        <v>11479</v>
      </c>
      <c r="M1575" s="38" t="s">
        <v>15050</v>
      </c>
    </row>
    <row r="1576" spans="1:13" ht="25.5" outlineLevel="1" x14ac:dyDescent="0.25">
      <c r="A1576" s="47" t="s">
        <v>128</v>
      </c>
      <c r="B1576" s="150">
        <v>1543</v>
      </c>
      <c r="C1576" s="40" t="s">
        <v>12893</v>
      </c>
      <c r="D1576" s="35" t="s">
        <v>128</v>
      </c>
      <c r="E1576" s="36" t="s">
        <v>11810</v>
      </c>
      <c r="F1576" s="35" t="s">
        <v>15877</v>
      </c>
      <c r="G1576" s="117">
        <v>11</v>
      </c>
      <c r="H1576" s="117">
        <v>5311.01</v>
      </c>
      <c r="I1576" s="117">
        <f t="shared" si="69"/>
        <v>501.64272727272726</v>
      </c>
      <c r="J1576" s="118">
        <v>5518.07</v>
      </c>
      <c r="K1576" s="58">
        <v>147</v>
      </c>
      <c r="L1576" s="119" t="s">
        <v>11479</v>
      </c>
      <c r="M1576" s="38" t="s">
        <v>15050</v>
      </c>
    </row>
    <row r="1577" spans="1:13" ht="25.5" outlineLevel="1" x14ac:dyDescent="0.25">
      <c r="A1577" s="47" t="s">
        <v>137</v>
      </c>
      <c r="B1577" s="150">
        <v>1544</v>
      </c>
      <c r="C1577" s="40" t="s">
        <v>12894</v>
      </c>
      <c r="D1577" s="35" t="s">
        <v>137</v>
      </c>
      <c r="E1577" s="36" t="s">
        <v>11810</v>
      </c>
      <c r="F1577" s="35" t="s">
        <v>15877</v>
      </c>
      <c r="G1577" s="117">
        <v>11</v>
      </c>
      <c r="H1577" s="117">
        <v>4890.78</v>
      </c>
      <c r="I1577" s="117">
        <f t="shared" si="69"/>
        <v>461.95090909090908</v>
      </c>
      <c r="J1577" s="118">
        <v>5081.46</v>
      </c>
      <c r="K1577" s="58">
        <v>147</v>
      </c>
      <c r="L1577" s="119" t="s">
        <v>11479</v>
      </c>
      <c r="M1577" s="38" t="s">
        <v>15050</v>
      </c>
    </row>
    <row r="1578" spans="1:13" ht="25.5" outlineLevel="1" x14ac:dyDescent="0.25">
      <c r="A1578" s="47" t="s">
        <v>138</v>
      </c>
      <c r="B1578" s="150">
        <v>1545</v>
      </c>
      <c r="C1578" s="40" t="s">
        <v>12895</v>
      </c>
      <c r="D1578" s="35" t="s">
        <v>138</v>
      </c>
      <c r="E1578" s="36" t="s">
        <v>11810</v>
      </c>
      <c r="F1578" s="35" t="s">
        <v>15877</v>
      </c>
      <c r="G1578" s="117">
        <v>5</v>
      </c>
      <c r="H1578" s="117">
        <v>1371.62</v>
      </c>
      <c r="I1578" s="117">
        <f t="shared" si="69"/>
        <v>285.02</v>
      </c>
      <c r="J1578" s="118">
        <v>1425.1</v>
      </c>
      <c r="K1578" s="58">
        <v>147</v>
      </c>
      <c r="L1578" s="119" t="s">
        <v>11479</v>
      </c>
      <c r="M1578" s="38" t="s">
        <v>15050</v>
      </c>
    </row>
    <row r="1579" spans="1:13" ht="38.25" outlineLevel="1" x14ac:dyDescent="0.25">
      <c r="A1579" s="47" t="s">
        <v>139</v>
      </c>
      <c r="B1579" s="150">
        <v>1546</v>
      </c>
      <c r="C1579" s="40" t="s">
        <v>12896</v>
      </c>
      <c r="D1579" s="35" t="s">
        <v>139</v>
      </c>
      <c r="E1579" s="36" t="s">
        <v>11810</v>
      </c>
      <c r="F1579" s="35" t="s">
        <v>15877</v>
      </c>
      <c r="G1579" s="117">
        <v>5</v>
      </c>
      <c r="H1579" s="117">
        <v>22102.6</v>
      </c>
      <c r="I1579" s="117">
        <f t="shared" si="69"/>
        <v>4592.8639999999996</v>
      </c>
      <c r="J1579" s="118">
        <v>22964.32</v>
      </c>
      <c r="K1579" s="58">
        <v>147</v>
      </c>
      <c r="L1579" s="119" t="s">
        <v>11479</v>
      </c>
      <c r="M1579" s="38" t="s">
        <v>15050</v>
      </c>
    </row>
    <row r="1580" spans="1:13" outlineLevel="1" x14ac:dyDescent="0.25">
      <c r="A1580" s="47" t="s">
        <v>140</v>
      </c>
      <c r="B1580" s="150">
        <v>1547</v>
      </c>
      <c r="C1580" s="40" t="s">
        <v>12897</v>
      </c>
      <c r="D1580" s="35" t="s">
        <v>140</v>
      </c>
      <c r="E1580" s="36" t="s">
        <v>11810</v>
      </c>
      <c r="F1580" s="35" t="s">
        <v>15877</v>
      </c>
      <c r="G1580" s="117">
        <v>4</v>
      </c>
      <c r="H1580" s="117">
        <v>2316.6</v>
      </c>
      <c r="I1580" s="117">
        <f t="shared" si="69"/>
        <v>601.73</v>
      </c>
      <c r="J1580" s="118">
        <v>2406.92</v>
      </c>
      <c r="K1580" s="58">
        <v>147</v>
      </c>
      <c r="L1580" s="119" t="s">
        <v>11479</v>
      </c>
      <c r="M1580" s="38" t="s">
        <v>15050</v>
      </c>
    </row>
    <row r="1581" spans="1:13" outlineLevel="1" x14ac:dyDescent="0.25">
      <c r="A1581" s="47" t="s">
        <v>152</v>
      </c>
      <c r="B1581" s="150">
        <v>1549</v>
      </c>
      <c r="C1581" s="36" t="s">
        <v>151</v>
      </c>
      <c r="D1581" s="35" t="s">
        <v>152</v>
      </c>
      <c r="E1581" s="36" t="s">
        <v>11810</v>
      </c>
      <c r="F1581" s="35" t="s">
        <v>15877</v>
      </c>
      <c r="G1581" s="117">
        <v>36</v>
      </c>
      <c r="H1581" s="117">
        <v>31118.639999999999</v>
      </c>
      <c r="I1581" s="117">
        <f t="shared" si="69"/>
        <v>898.10777777777776</v>
      </c>
      <c r="J1581" s="118">
        <v>32331.88</v>
      </c>
      <c r="K1581" s="58">
        <v>147</v>
      </c>
      <c r="L1581" s="119" t="s">
        <v>11479</v>
      </c>
      <c r="M1581" s="38" t="s">
        <v>15050</v>
      </c>
    </row>
    <row r="1582" spans="1:13" ht="38.25" outlineLevel="1" x14ac:dyDescent="0.25">
      <c r="A1582" s="47" t="s">
        <v>160</v>
      </c>
      <c r="B1582" s="150">
        <v>1552</v>
      </c>
      <c r="C1582" s="40" t="s">
        <v>12898</v>
      </c>
      <c r="D1582" s="35" t="s">
        <v>160</v>
      </c>
      <c r="E1582" s="36" t="s">
        <v>11810</v>
      </c>
      <c r="F1582" s="35" t="s">
        <v>15877</v>
      </c>
      <c r="G1582" s="117">
        <v>98</v>
      </c>
      <c r="H1582" s="117">
        <v>84711.87</v>
      </c>
      <c r="I1582" s="117">
        <f t="shared" si="69"/>
        <v>898.10785714285726</v>
      </c>
      <c r="J1582" s="118">
        <v>88014.57</v>
      </c>
      <c r="K1582" s="58">
        <v>148</v>
      </c>
      <c r="L1582" s="119" t="s">
        <v>11479</v>
      </c>
      <c r="M1582" s="38" t="s">
        <v>15050</v>
      </c>
    </row>
    <row r="1583" spans="1:13" ht="38.25" outlineLevel="1" x14ac:dyDescent="0.25">
      <c r="A1583" s="47" t="s">
        <v>161</v>
      </c>
      <c r="B1583" s="150">
        <v>1553</v>
      </c>
      <c r="C1583" s="40" t="s">
        <v>12899</v>
      </c>
      <c r="D1583" s="35" t="s">
        <v>161</v>
      </c>
      <c r="E1583" s="36" t="s">
        <v>11810</v>
      </c>
      <c r="F1583" s="35" t="s">
        <v>15877</v>
      </c>
      <c r="G1583" s="117">
        <v>110</v>
      </c>
      <c r="H1583" s="117">
        <v>95084.75</v>
      </c>
      <c r="I1583" s="117">
        <f t="shared" si="69"/>
        <v>898.10781818181817</v>
      </c>
      <c r="J1583" s="118">
        <v>98791.86</v>
      </c>
      <c r="K1583" s="58">
        <v>149</v>
      </c>
      <c r="L1583" s="119" t="s">
        <v>11479</v>
      </c>
      <c r="M1583" s="38" t="s">
        <v>15050</v>
      </c>
    </row>
    <row r="1584" spans="1:13" ht="25.5" outlineLevel="1" x14ac:dyDescent="0.25">
      <c r="A1584" s="47" t="s">
        <v>162</v>
      </c>
      <c r="B1584" s="150">
        <v>1554</v>
      </c>
      <c r="C1584" s="40" t="s">
        <v>12900</v>
      </c>
      <c r="D1584" s="35" t="s">
        <v>162</v>
      </c>
      <c r="E1584" s="36" t="s">
        <v>11810</v>
      </c>
      <c r="F1584" s="35" t="s">
        <v>15877</v>
      </c>
      <c r="G1584" s="117">
        <v>6</v>
      </c>
      <c r="H1584" s="117">
        <v>19830.509999999998</v>
      </c>
      <c r="I1584" s="117">
        <f t="shared" si="69"/>
        <v>3433.9416666666671</v>
      </c>
      <c r="J1584" s="118">
        <v>20603.650000000001</v>
      </c>
      <c r="K1584" s="58">
        <v>150</v>
      </c>
      <c r="L1584" s="119" t="s">
        <v>11479</v>
      </c>
      <c r="M1584" s="38" t="s">
        <v>15050</v>
      </c>
    </row>
    <row r="1585" spans="1:13" ht="25.5" outlineLevel="1" x14ac:dyDescent="0.25">
      <c r="A1585" s="47" t="s">
        <v>163</v>
      </c>
      <c r="B1585" s="150">
        <v>1555</v>
      </c>
      <c r="C1585" s="40" t="s">
        <v>12901</v>
      </c>
      <c r="D1585" s="35" t="s">
        <v>163</v>
      </c>
      <c r="E1585" s="36" t="s">
        <v>11810</v>
      </c>
      <c r="F1585" s="35" t="s">
        <v>15877</v>
      </c>
      <c r="G1585" s="117">
        <v>6</v>
      </c>
      <c r="H1585" s="117">
        <v>19830.509999999998</v>
      </c>
      <c r="I1585" s="117">
        <f t="shared" si="69"/>
        <v>3433.9416666666671</v>
      </c>
      <c r="J1585" s="118">
        <v>20603.650000000001</v>
      </c>
      <c r="K1585" s="58">
        <v>150</v>
      </c>
      <c r="L1585" s="119" t="s">
        <v>11479</v>
      </c>
      <c r="M1585" s="38" t="s">
        <v>15050</v>
      </c>
    </row>
    <row r="1586" spans="1:13" ht="25.5" outlineLevel="1" x14ac:dyDescent="0.25">
      <c r="A1586" s="47" t="s">
        <v>164</v>
      </c>
      <c r="B1586" s="150">
        <v>1556</v>
      </c>
      <c r="C1586" s="40" t="s">
        <v>12902</v>
      </c>
      <c r="D1586" s="35" t="s">
        <v>164</v>
      </c>
      <c r="E1586" s="36" t="s">
        <v>11810</v>
      </c>
      <c r="F1586" s="35" t="s">
        <v>15877</v>
      </c>
      <c r="G1586" s="117">
        <v>6</v>
      </c>
      <c r="H1586" s="117">
        <v>19830.509999999998</v>
      </c>
      <c r="I1586" s="117">
        <f t="shared" si="69"/>
        <v>3433.9416666666671</v>
      </c>
      <c r="J1586" s="118">
        <v>20603.650000000001</v>
      </c>
      <c r="K1586" s="58">
        <v>150</v>
      </c>
      <c r="L1586" s="119" t="s">
        <v>11479</v>
      </c>
      <c r="M1586" s="38" t="s">
        <v>15050</v>
      </c>
    </row>
    <row r="1587" spans="1:13" ht="25.5" outlineLevel="1" x14ac:dyDescent="0.25">
      <c r="A1587" s="47" t="s">
        <v>165</v>
      </c>
      <c r="B1587" s="150">
        <v>1557</v>
      </c>
      <c r="C1587" s="40" t="s">
        <v>12903</v>
      </c>
      <c r="D1587" s="35" t="s">
        <v>165</v>
      </c>
      <c r="E1587" s="36" t="s">
        <v>11810</v>
      </c>
      <c r="F1587" s="35" t="s">
        <v>15877</v>
      </c>
      <c r="G1587" s="117">
        <v>3</v>
      </c>
      <c r="H1587" s="117">
        <v>142372.87</v>
      </c>
      <c r="I1587" s="117">
        <f t="shared" si="69"/>
        <v>49307.876666666671</v>
      </c>
      <c r="J1587" s="118">
        <v>147923.63</v>
      </c>
      <c r="K1587" s="58" t="s">
        <v>11781</v>
      </c>
      <c r="L1587" s="119" t="s">
        <v>11479</v>
      </c>
      <c r="M1587" s="38" t="s">
        <v>15050</v>
      </c>
    </row>
    <row r="1588" spans="1:13" ht="25.5" outlineLevel="1" x14ac:dyDescent="0.25">
      <c r="A1588" s="47" t="s">
        <v>166</v>
      </c>
      <c r="B1588" s="150">
        <v>1558</v>
      </c>
      <c r="C1588" s="40" t="s">
        <v>12904</v>
      </c>
      <c r="D1588" s="35" t="s">
        <v>166</v>
      </c>
      <c r="E1588" s="36" t="s">
        <v>11810</v>
      </c>
      <c r="F1588" s="35" t="s">
        <v>15877</v>
      </c>
      <c r="G1588" s="117">
        <v>3</v>
      </c>
      <c r="H1588" s="117">
        <v>8898.31</v>
      </c>
      <c r="I1588" s="117">
        <f t="shared" si="69"/>
        <v>3081.7433333333333</v>
      </c>
      <c r="J1588" s="118">
        <v>9245.23</v>
      </c>
      <c r="K1588" s="58">
        <v>151</v>
      </c>
      <c r="L1588" s="119" t="s">
        <v>11479</v>
      </c>
      <c r="M1588" s="38" t="s">
        <v>15050</v>
      </c>
    </row>
    <row r="1589" spans="1:13" ht="25.5" outlineLevel="1" x14ac:dyDescent="0.25">
      <c r="A1589" s="47" t="s">
        <v>167</v>
      </c>
      <c r="B1589" s="150">
        <v>1559</v>
      </c>
      <c r="C1589" s="40" t="s">
        <v>12905</v>
      </c>
      <c r="D1589" s="35" t="s">
        <v>167</v>
      </c>
      <c r="E1589" s="36" t="s">
        <v>11810</v>
      </c>
      <c r="F1589" s="35" t="s">
        <v>15877</v>
      </c>
      <c r="G1589" s="117">
        <v>3</v>
      </c>
      <c r="H1589" s="117">
        <v>25423.73</v>
      </c>
      <c r="I1589" s="117">
        <f t="shared" si="69"/>
        <v>8804.98</v>
      </c>
      <c r="J1589" s="118">
        <v>26414.94</v>
      </c>
      <c r="K1589" s="58">
        <v>151</v>
      </c>
      <c r="L1589" s="119" t="s">
        <v>11479</v>
      </c>
      <c r="M1589" s="38" t="s">
        <v>15050</v>
      </c>
    </row>
    <row r="1590" spans="1:13" ht="38.25" outlineLevel="1" x14ac:dyDescent="0.25">
      <c r="A1590" s="47" t="s">
        <v>168</v>
      </c>
      <c r="B1590" s="150">
        <v>1560</v>
      </c>
      <c r="C1590" s="40" t="s">
        <v>12906</v>
      </c>
      <c r="D1590" s="35" t="s">
        <v>168</v>
      </c>
      <c r="E1590" s="36" t="s">
        <v>11810</v>
      </c>
      <c r="F1590" s="35" t="s">
        <v>15877</v>
      </c>
      <c r="G1590" s="117">
        <v>6</v>
      </c>
      <c r="H1590" s="117">
        <v>132203.39000000001</v>
      </c>
      <c r="I1590" s="117">
        <f t="shared" si="69"/>
        <v>22892.943333333333</v>
      </c>
      <c r="J1590" s="118">
        <v>137357.66</v>
      </c>
      <c r="K1590" s="58" t="s">
        <v>11781</v>
      </c>
      <c r="L1590" s="119" t="s">
        <v>11479</v>
      </c>
      <c r="M1590" s="38" t="s">
        <v>15050</v>
      </c>
    </row>
    <row r="1591" spans="1:13" ht="25.5" outlineLevel="1" x14ac:dyDescent="0.25">
      <c r="A1591" s="47" t="s">
        <v>169</v>
      </c>
      <c r="B1591" s="150">
        <v>1561</v>
      </c>
      <c r="C1591" s="40" t="s">
        <v>12907</v>
      </c>
      <c r="D1591" s="35" t="s">
        <v>169</v>
      </c>
      <c r="E1591" s="36" t="s">
        <v>11810</v>
      </c>
      <c r="F1591" s="35" t="s">
        <v>15877</v>
      </c>
      <c r="G1591" s="117">
        <v>4</v>
      </c>
      <c r="H1591" s="117">
        <v>61016.95</v>
      </c>
      <c r="I1591" s="117">
        <f t="shared" si="69"/>
        <v>15848.9625</v>
      </c>
      <c r="J1591" s="118">
        <v>63395.85</v>
      </c>
      <c r="K1591" s="58">
        <v>151</v>
      </c>
      <c r="L1591" s="119" t="s">
        <v>11479</v>
      </c>
      <c r="M1591" s="38" t="s">
        <v>15050</v>
      </c>
    </row>
    <row r="1592" spans="1:13" ht="25.5" outlineLevel="1" x14ac:dyDescent="0.25">
      <c r="A1592" s="47" t="s">
        <v>170</v>
      </c>
      <c r="B1592" s="150">
        <v>1562</v>
      </c>
      <c r="C1592" s="40" t="s">
        <v>12908</v>
      </c>
      <c r="D1592" s="35" t="s">
        <v>170</v>
      </c>
      <c r="E1592" s="36" t="s">
        <v>11810</v>
      </c>
      <c r="F1592" s="35" t="s">
        <v>15877</v>
      </c>
      <c r="G1592" s="117">
        <v>3</v>
      </c>
      <c r="H1592" s="117">
        <v>2033.9</v>
      </c>
      <c r="I1592" s="117">
        <f t="shared" ref="I1592:I1623" si="70">J1592/G1592</f>
        <v>704.4</v>
      </c>
      <c r="J1592" s="118">
        <v>2113.1999999999998</v>
      </c>
      <c r="K1592" s="58">
        <v>152</v>
      </c>
      <c r="L1592" s="119" t="s">
        <v>11479</v>
      </c>
      <c r="M1592" s="38" t="s">
        <v>15050</v>
      </c>
    </row>
    <row r="1593" spans="1:13" ht="25.5" outlineLevel="1" x14ac:dyDescent="0.25">
      <c r="A1593" s="47" t="s">
        <v>171</v>
      </c>
      <c r="B1593" s="150">
        <v>1563</v>
      </c>
      <c r="C1593" s="40" t="s">
        <v>12909</v>
      </c>
      <c r="D1593" s="35" t="s">
        <v>171</v>
      </c>
      <c r="E1593" s="36" t="s">
        <v>11810</v>
      </c>
      <c r="F1593" s="35" t="s">
        <v>15877</v>
      </c>
      <c r="G1593" s="117">
        <v>3</v>
      </c>
      <c r="H1593" s="117">
        <v>1779.66</v>
      </c>
      <c r="I1593" s="117">
        <f t="shared" si="70"/>
        <v>616.34666666666669</v>
      </c>
      <c r="J1593" s="118">
        <v>1849.04</v>
      </c>
      <c r="K1593" s="58">
        <v>152</v>
      </c>
      <c r="L1593" s="119" t="s">
        <v>11479</v>
      </c>
      <c r="M1593" s="38" t="s">
        <v>15050</v>
      </c>
    </row>
    <row r="1594" spans="1:13" ht="25.5" outlineLevel="1" x14ac:dyDescent="0.25">
      <c r="A1594" s="47" t="s">
        <v>172</v>
      </c>
      <c r="B1594" s="150">
        <v>1564</v>
      </c>
      <c r="C1594" s="40" t="s">
        <v>12910</v>
      </c>
      <c r="D1594" s="35" t="s">
        <v>172</v>
      </c>
      <c r="E1594" s="36" t="s">
        <v>11810</v>
      </c>
      <c r="F1594" s="35" t="s">
        <v>15877</v>
      </c>
      <c r="G1594" s="117">
        <v>2</v>
      </c>
      <c r="H1594" s="117">
        <v>7627.12</v>
      </c>
      <c r="I1594" s="117">
        <f t="shared" si="70"/>
        <v>3962.24</v>
      </c>
      <c r="J1594" s="118">
        <v>7924.48</v>
      </c>
      <c r="K1594" s="58">
        <v>152</v>
      </c>
      <c r="L1594" s="119" t="s">
        <v>11479</v>
      </c>
      <c r="M1594" s="38" t="s">
        <v>15050</v>
      </c>
    </row>
    <row r="1595" spans="1:13" ht="25.5" outlineLevel="1" x14ac:dyDescent="0.25">
      <c r="A1595" s="47" t="s">
        <v>173</v>
      </c>
      <c r="B1595" s="150">
        <v>1565</v>
      </c>
      <c r="C1595" s="40" t="s">
        <v>12911</v>
      </c>
      <c r="D1595" s="35" t="s">
        <v>173</v>
      </c>
      <c r="E1595" s="36" t="s">
        <v>11810</v>
      </c>
      <c r="F1595" s="35" t="s">
        <v>15877</v>
      </c>
      <c r="G1595" s="117">
        <v>11</v>
      </c>
      <c r="H1595" s="117">
        <v>205084.74</v>
      </c>
      <c r="I1595" s="117">
        <f t="shared" si="70"/>
        <v>19370.951818181817</v>
      </c>
      <c r="J1595" s="118">
        <v>213080.47</v>
      </c>
      <c r="K1595" s="58" t="s">
        <v>11781</v>
      </c>
      <c r="L1595" s="119" t="s">
        <v>11479</v>
      </c>
      <c r="M1595" s="38" t="s">
        <v>15050</v>
      </c>
    </row>
    <row r="1596" spans="1:13" ht="25.5" outlineLevel="1" x14ac:dyDescent="0.25">
      <c r="A1596" s="47" t="s">
        <v>174</v>
      </c>
      <c r="B1596" s="150">
        <v>1566</v>
      </c>
      <c r="C1596" s="40" t="s">
        <v>12912</v>
      </c>
      <c r="D1596" s="35" t="s">
        <v>174</v>
      </c>
      <c r="E1596" s="36" t="s">
        <v>11810</v>
      </c>
      <c r="F1596" s="35" t="s">
        <v>15877</v>
      </c>
      <c r="G1596" s="117">
        <v>1</v>
      </c>
      <c r="H1596" s="117">
        <v>5677.97</v>
      </c>
      <c r="I1596" s="117">
        <f t="shared" si="70"/>
        <v>5899.34</v>
      </c>
      <c r="J1596" s="118">
        <v>5899.34</v>
      </c>
      <c r="K1596" s="58">
        <v>152</v>
      </c>
      <c r="L1596" s="119" t="s">
        <v>11479</v>
      </c>
      <c r="M1596" s="38" t="s">
        <v>15050</v>
      </c>
    </row>
    <row r="1597" spans="1:13" ht="25.5" outlineLevel="1" x14ac:dyDescent="0.25">
      <c r="A1597" s="47" t="s">
        <v>175</v>
      </c>
      <c r="B1597" s="150">
        <v>1567</v>
      </c>
      <c r="C1597" s="40" t="s">
        <v>12913</v>
      </c>
      <c r="D1597" s="35" t="s">
        <v>175</v>
      </c>
      <c r="E1597" s="36" t="s">
        <v>11810</v>
      </c>
      <c r="F1597" s="35" t="s">
        <v>15877</v>
      </c>
      <c r="G1597" s="117">
        <v>3</v>
      </c>
      <c r="H1597" s="117">
        <v>24152.54</v>
      </c>
      <c r="I1597" s="117">
        <f t="shared" si="70"/>
        <v>8364.73</v>
      </c>
      <c r="J1597" s="118">
        <v>25094.19</v>
      </c>
      <c r="K1597" s="58">
        <v>152</v>
      </c>
      <c r="L1597" s="119" t="s">
        <v>11479</v>
      </c>
      <c r="M1597" s="38" t="s">
        <v>15050</v>
      </c>
    </row>
    <row r="1598" spans="1:13" ht="25.5" outlineLevel="1" x14ac:dyDescent="0.25">
      <c r="A1598" s="47" t="s">
        <v>176</v>
      </c>
      <c r="B1598" s="150">
        <v>1568</v>
      </c>
      <c r="C1598" s="40" t="s">
        <v>12914</v>
      </c>
      <c r="D1598" s="35" t="s">
        <v>176</v>
      </c>
      <c r="E1598" s="36" t="s">
        <v>11810</v>
      </c>
      <c r="F1598" s="35" t="s">
        <v>15877</v>
      </c>
      <c r="G1598" s="117">
        <v>3</v>
      </c>
      <c r="H1598" s="117">
        <v>8898.31</v>
      </c>
      <c r="I1598" s="117">
        <f t="shared" si="70"/>
        <v>3081.7433333333333</v>
      </c>
      <c r="J1598" s="118">
        <v>9245.23</v>
      </c>
      <c r="K1598" s="58">
        <v>152</v>
      </c>
      <c r="L1598" s="119" t="s">
        <v>11479</v>
      </c>
      <c r="M1598" s="38" t="s">
        <v>15050</v>
      </c>
    </row>
    <row r="1599" spans="1:13" ht="38.25" outlineLevel="1" x14ac:dyDescent="0.25">
      <c r="A1599" s="47" t="s">
        <v>177</v>
      </c>
      <c r="B1599" s="150">
        <v>1569</v>
      </c>
      <c r="C1599" s="40" t="s">
        <v>12915</v>
      </c>
      <c r="D1599" s="35" t="s">
        <v>177</v>
      </c>
      <c r="E1599" s="36" t="s">
        <v>11810</v>
      </c>
      <c r="F1599" s="35" t="s">
        <v>15877</v>
      </c>
      <c r="G1599" s="117">
        <v>8</v>
      </c>
      <c r="H1599" s="117">
        <v>31311.98</v>
      </c>
      <c r="I1599" s="117">
        <f t="shared" si="70"/>
        <v>4066.59375</v>
      </c>
      <c r="J1599" s="118">
        <v>32532.75</v>
      </c>
      <c r="K1599" s="58">
        <v>152</v>
      </c>
      <c r="L1599" s="119" t="s">
        <v>11479</v>
      </c>
      <c r="M1599" s="38" t="s">
        <v>15050</v>
      </c>
    </row>
    <row r="1600" spans="1:13" outlineLevel="1" x14ac:dyDescent="0.25">
      <c r="A1600" s="47" t="s">
        <v>184</v>
      </c>
      <c r="B1600" s="150">
        <v>1570</v>
      </c>
      <c r="C1600" s="40" t="s">
        <v>12916</v>
      </c>
      <c r="D1600" s="35" t="s">
        <v>184</v>
      </c>
      <c r="E1600" s="36" t="s">
        <v>11810</v>
      </c>
      <c r="F1600" s="35" t="s">
        <v>15877</v>
      </c>
      <c r="G1600" s="117">
        <v>4</v>
      </c>
      <c r="H1600" s="117">
        <v>29679.01</v>
      </c>
      <c r="I1600" s="117">
        <f t="shared" si="70"/>
        <v>7709.03</v>
      </c>
      <c r="J1600" s="118">
        <v>30836.12</v>
      </c>
      <c r="K1600" s="58">
        <v>153</v>
      </c>
      <c r="L1600" s="119" t="s">
        <v>11479</v>
      </c>
      <c r="M1600" s="38" t="s">
        <v>15050</v>
      </c>
    </row>
    <row r="1601" spans="1:13" outlineLevel="1" x14ac:dyDescent="0.25">
      <c r="A1601" s="47" t="s">
        <v>185</v>
      </c>
      <c r="B1601" s="150">
        <v>1571</v>
      </c>
      <c r="C1601" s="40" t="s">
        <v>12917</v>
      </c>
      <c r="D1601" s="35" t="s">
        <v>185</v>
      </c>
      <c r="E1601" s="36" t="s">
        <v>11810</v>
      </c>
      <c r="F1601" s="35" t="s">
        <v>15877</v>
      </c>
      <c r="G1601" s="117">
        <v>3</v>
      </c>
      <c r="H1601" s="117">
        <v>212261.89</v>
      </c>
      <c r="I1601" s="117">
        <f t="shared" si="70"/>
        <v>73512.479999999996</v>
      </c>
      <c r="J1601" s="118">
        <v>220537.44</v>
      </c>
      <c r="K1601" s="58" t="s">
        <v>11781</v>
      </c>
      <c r="L1601" s="119" t="s">
        <v>11479</v>
      </c>
      <c r="M1601" s="38" t="s">
        <v>15050</v>
      </c>
    </row>
    <row r="1602" spans="1:13" ht="25.5" outlineLevel="1" x14ac:dyDescent="0.25">
      <c r="A1602" s="47" t="s">
        <v>203</v>
      </c>
      <c r="B1602" s="150">
        <v>1572</v>
      </c>
      <c r="C1602" s="36" t="s">
        <v>202</v>
      </c>
      <c r="D1602" s="35" t="s">
        <v>203</v>
      </c>
      <c r="E1602" s="36" t="s">
        <v>11810</v>
      </c>
      <c r="F1602" s="35" t="s">
        <v>15877</v>
      </c>
      <c r="G1602" s="117">
        <v>2</v>
      </c>
      <c r="H1602" s="117">
        <v>21986.799999999999</v>
      </c>
      <c r="I1602" s="117">
        <f t="shared" si="70"/>
        <v>11422.004999999999</v>
      </c>
      <c r="J1602" s="118">
        <v>22844.01</v>
      </c>
      <c r="K1602" s="58">
        <v>153</v>
      </c>
      <c r="L1602" s="119" t="s">
        <v>11479</v>
      </c>
      <c r="M1602" s="38" t="s">
        <v>15050</v>
      </c>
    </row>
    <row r="1603" spans="1:13" ht="25.5" outlineLevel="1" x14ac:dyDescent="0.25">
      <c r="A1603" s="47" t="s">
        <v>204</v>
      </c>
      <c r="B1603" s="150">
        <v>1573</v>
      </c>
      <c r="C1603" s="40" t="s">
        <v>12918</v>
      </c>
      <c r="D1603" s="35" t="s">
        <v>204</v>
      </c>
      <c r="E1603" s="36" t="s">
        <v>11810</v>
      </c>
      <c r="F1603" s="35" t="s">
        <v>15877</v>
      </c>
      <c r="G1603" s="117">
        <v>30</v>
      </c>
      <c r="H1603" s="117">
        <v>1326.67</v>
      </c>
      <c r="I1603" s="117">
        <f t="shared" si="70"/>
        <v>45.946333333333335</v>
      </c>
      <c r="J1603" s="118">
        <v>1378.39</v>
      </c>
      <c r="K1603" s="58">
        <v>153</v>
      </c>
      <c r="L1603" s="119" t="s">
        <v>11479</v>
      </c>
      <c r="M1603" s="38" t="s">
        <v>15050</v>
      </c>
    </row>
    <row r="1604" spans="1:13" outlineLevel="1" x14ac:dyDescent="0.25">
      <c r="A1604" s="47" t="s">
        <v>303</v>
      </c>
      <c r="B1604" s="150">
        <v>1577</v>
      </c>
      <c r="C1604" s="36" t="s">
        <v>302</v>
      </c>
      <c r="D1604" s="35" t="s">
        <v>303</v>
      </c>
      <c r="E1604" s="36" t="s">
        <v>11810</v>
      </c>
      <c r="F1604" s="35" t="s">
        <v>15877</v>
      </c>
      <c r="G1604" s="117">
        <v>5</v>
      </c>
      <c r="H1604" s="117">
        <v>14003.57</v>
      </c>
      <c r="I1604" s="117">
        <f t="shared" si="70"/>
        <v>2909.9059999999999</v>
      </c>
      <c r="J1604" s="118">
        <v>14549.53</v>
      </c>
      <c r="K1604" s="58">
        <v>153</v>
      </c>
      <c r="L1604" s="119" t="s">
        <v>11479</v>
      </c>
      <c r="M1604" s="38" t="s">
        <v>15050</v>
      </c>
    </row>
    <row r="1605" spans="1:13" outlineLevel="1" x14ac:dyDescent="0.25">
      <c r="A1605" s="47" t="s">
        <v>7155</v>
      </c>
      <c r="B1605" s="150">
        <v>1578</v>
      </c>
      <c r="C1605" s="40" t="s">
        <v>12919</v>
      </c>
      <c r="D1605" s="35" t="s">
        <v>7155</v>
      </c>
      <c r="E1605" s="36" t="s">
        <v>11810</v>
      </c>
      <c r="F1605" s="35" t="s">
        <v>15877</v>
      </c>
      <c r="G1605" s="117">
        <v>15</v>
      </c>
      <c r="H1605" s="117">
        <v>308771.17</v>
      </c>
      <c r="I1605" s="117">
        <f t="shared" si="70"/>
        <v>21387.291333333334</v>
      </c>
      <c r="J1605" s="118">
        <v>320809.37</v>
      </c>
      <c r="K1605" s="58" t="s">
        <v>11781</v>
      </c>
      <c r="L1605" s="119" t="s">
        <v>11479</v>
      </c>
      <c r="M1605" s="38" t="s">
        <v>15050</v>
      </c>
    </row>
    <row r="1606" spans="1:13" outlineLevel="1" x14ac:dyDescent="0.25">
      <c r="A1606" s="47" t="s">
        <v>12094</v>
      </c>
      <c r="B1606" s="150">
        <v>1579</v>
      </c>
      <c r="C1606" s="40" t="s">
        <v>12920</v>
      </c>
      <c r="D1606" s="35" t="s">
        <v>12094</v>
      </c>
      <c r="E1606" s="36" t="s">
        <v>11810</v>
      </c>
      <c r="F1606" s="35" t="s">
        <v>15877</v>
      </c>
      <c r="G1606" s="117">
        <v>12</v>
      </c>
      <c r="H1606" s="117">
        <v>392695.22</v>
      </c>
      <c r="I1606" s="117">
        <f t="shared" si="70"/>
        <v>34000.450833333329</v>
      </c>
      <c r="J1606" s="118">
        <v>408005.41</v>
      </c>
      <c r="K1606" s="58" t="s">
        <v>11781</v>
      </c>
      <c r="L1606" s="119" t="s">
        <v>11479</v>
      </c>
      <c r="M1606" s="38" t="s">
        <v>15050</v>
      </c>
    </row>
    <row r="1607" spans="1:13" outlineLevel="1" x14ac:dyDescent="0.25">
      <c r="A1607" s="47" t="s">
        <v>311</v>
      </c>
      <c r="B1607" s="150">
        <v>1580</v>
      </c>
      <c r="C1607" s="40" t="s">
        <v>12921</v>
      </c>
      <c r="D1607" s="35" t="s">
        <v>311</v>
      </c>
      <c r="E1607" s="36" t="s">
        <v>11810</v>
      </c>
      <c r="F1607" s="35" t="s">
        <v>15877</v>
      </c>
      <c r="G1607" s="117">
        <v>1</v>
      </c>
      <c r="H1607" s="117">
        <v>328.54</v>
      </c>
      <c r="I1607" s="117">
        <f t="shared" si="70"/>
        <v>341.35</v>
      </c>
      <c r="J1607" s="118">
        <v>341.35</v>
      </c>
      <c r="K1607" s="58">
        <v>153</v>
      </c>
      <c r="L1607" s="119" t="s">
        <v>11479</v>
      </c>
      <c r="M1607" s="38" t="s">
        <v>15050</v>
      </c>
    </row>
    <row r="1608" spans="1:13" outlineLevel="1" x14ac:dyDescent="0.25">
      <c r="A1608" s="47" t="s">
        <v>313</v>
      </c>
      <c r="B1608" s="150">
        <v>1581</v>
      </c>
      <c r="C1608" s="36" t="s">
        <v>312</v>
      </c>
      <c r="D1608" s="35" t="s">
        <v>313</v>
      </c>
      <c r="E1608" s="36" t="s">
        <v>11810</v>
      </c>
      <c r="F1608" s="35" t="s">
        <v>15877</v>
      </c>
      <c r="G1608" s="117">
        <v>8</v>
      </c>
      <c r="H1608" s="117">
        <v>3042.46</v>
      </c>
      <c r="I1608" s="117">
        <f t="shared" si="70"/>
        <v>395.13499999999999</v>
      </c>
      <c r="J1608" s="118">
        <v>3161.08</v>
      </c>
      <c r="K1608" s="58">
        <v>153</v>
      </c>
      <c r="L1608" s="119" t="s">
        <v>11479</v>
      </c>
      <c r="M1608" s="38" t="s">
        <v>15050</v>
      </c>
    </row>
    <row r="1609" spans="1:13" outlineLevel="1" x14ac:dyDescent="0.25">
      <c r="A1609" s="47" t="s">
        <v>325</v>
      </c>
      <c r="B1609" s="150">
        <v>1582</v>
      </c>
      <c r="C1609" s="36" t="s">
        <v>324</v>
      </c>
      <c r="D1609" s="35" t="s">
        <v>325</v>
      </c>
      <c r="E1609" s="36" t="s">
        <v>11810</v>
      </c>
      <c r="F1609" s="35" t="s">
        <v>15877</v>
      </c>
      <c r="G1609" s="117">
        <v>6</v>
      </c>
      <c r="H1609" s="117">
        <v>21355.93</v>
      </c>
      <c r="I1609" s="117">
        <f t="shared" si="70"/>
        <v>3698.09</v>
      </c>
      <c r="J1609" s="118">
        <v>22188.54</v>
      </c>
      <c r="K1609" s="58">
        <v>155</v>
      </c>
      <c r="L1609" s="119" t="s">
        <v>11479</v>
      </c>
      <c r="M1609" s="38" t="s">
        <v>15050</v>
      </c>
    </row>
    <row r="1610" spans="1:13" ht="25.5" outlineLevel="1" x14ac:dyDescent="0.25">
      <c r="A1610" s="47" t="s">
        <v>327</v>
      </c>
      <c r="B1610" s="150">
        <v>1583</v>
      </c>
      <c r="C1610" s="36" t="s">
        <v>326</v>
      </c>
      <c r="D1610" s="35" t="s">
        <v>327</v>
      </c>
      <c r="E1610" s="36" t="s">
        <v>11810</v>
      </c>
      <c r="F1610" s="35" t="s">
        <v>15877</v>
      </c>
      <c r="G1610" s="117">
        <v>6</v>
      </c>
      <c r="H1610" s="117">
        <v>21355.93</v>
      </c>
      <c r="I1610" s="117">
        <f t="shared" si="70"/>
        <v>3698.09</v>
      </c>
      <c r="J1610" s="118">
        <v>22188.54</v>
      </c>
      <c r="K1610" s="58">
        <v>155</v>
      </c>
      <c r="L1610" s="119" t="s">
        <v>11479</v>
      </c>
      <c r="M1610" s="38" t="s">
        <v>15050</v>
      </c>
    </row>
    <row r="1611" spans="1:13" ht="25.5" outlineLevel="1" x14ac:dyDescent="0.25">
      <c r="A1611" s="47" t="s">
        <v>360</v>
      </c>
      <c r="B1611" s="150">
        <v>1584</v>
      </c>
      <c r="C1611" s="36" t="s">
        <v>359</v>
      </c>
      <c r="D1611" s="35" t="s">
        <v>360</v>
      </c>
      <c r="E1611" s="36" t="s">
        <v>11810</v>
      </c>
      <c r="F1611" s="35" t="s">
        <v>15877</v>
      </c>
      <c r="G1611" s="117">
        <v>120</v>
      </c>
      <c r="H1611" s="117">
        <v>137115.75</v>
      </c>
      <c r="I1611" s="117">
        <f t="shared" si="70"/>
        <v>1187.1795</v>
      </c>
      <c r="J1611" s="118">
        <v>142461.54</v>
      </c>
      <c r="K1611" s="58" t="s">
        <v>11781</v>
      </c>
      <c r="L1611" s="119" t="s">
        <v>11479</v>
      </c>
      <c r="M1611" s="38" t="s">
        <v>15050</v>
      </c>
    </row>
    <row r="1612" spans="1:13" outlineLevel="1" x14ac:dyDescent="0.25">
      <c r="A1612" s="47" t="s">
        <v>366</v>
      </c>
      <c r="B1612" s="150">
        <v>1585</v>
      </c>
      <c r="C1612" s="36" t="s">
        <v>365</v>
      </c>
      <c r="D1612" s="35" t="s">
        <v>366</v>
      </c>
      <c r="E1612" s="36" t="s">
        <v>11810</v>
      </c>
      <c r="F1612" s="35" t="s">
        <v>15877</v>
      </c>
      <c r="G1612" s="117">
        <v>2</v>
      </c>
      <c r="H1612" s="117">
        <v>106779.66</v>
      </c>
      <c r="I1612" s="117">
        <f t="shared" si="70"/>
        <v>55471.364999999998</v>
      </c>
      <c r="J1612" s="118">
        <v>110942.73</v>
      </c>
      <c r="K1612" s="58" t="s">
        <v>11781</v>
      </c>
      <c r="L1612" s="119" t="s">
        <v>11479</v>
      </c>
      <c r="M1612" s="38" t="s">
        <v>15050</v>
      </c>
    </row>
    <row r="1613" spans="1:13" outlineLevel="1" x14ac:dyDescent="0.25">
      <c r="A1613" s="47" t="s">
        <v>367</v>
      </c>
      <c r="B1613" s="150">
        <v>1586</v>
      </c>
      <c r="C1613" s="40" t="s">
        <v>12922</v>
      </c>
      <c r="D1613" s="35" t="s">
        <v>367</v>
      </c>
      <c r="E1613" s="36" t="s">
        <v>11810</v>
      </c>
      <c r="F1613" s="35" t="s">
        <v>15877</v>
      </c>
      <c r="G1613" s="117">
        <v>1</v>
      </c>
      <c r="H1613" s="117">
        <v>2122.62</v>
      </c>
      <c r="I1613" s="117">
        <f t="shared" si="70"/>
        <v>2205.38</v>
      </c>
      <c r="J1613" s="118">
        <v>2205.38</v>
      </c>
      <c r="K1613" s="58">
        <v>153</v>
      </c>
      <c r="L1613" s="119" t="s">
        <v>11479</v>
      </c>
      <c r="M1613" s="38" t="s">
        <v>15050</v>
      </c>
    </row>
    <row r="1614" spans="1:13" ht="25.5" outlineLevel="1" x14ac:dyDescent="0.25">
      <c r="A1614" s="47" t="s">
        <v>12095</v>
      </c>
      <c r="B1614" s="150">
        <v>1587</v>
      </c>
      <c r="C1614" s="40" t="s">
        <v>12923</v>
      </c>
      <c r="D1614" s="35" t="s">
        <v>12095</v>
      </c>
      <c r="E1614" s="36" t="s">
        <v>11810</v>
      </c>
      <c r="F1614" s="35" t="s">
        <v>15877</v>
      </c>
      <c r="G1614" s="117">
        <v>1</v>
      </c>
      <c r="H1614" s="117">
        <v>26256.7</v>
      </c>
      <c r="I1614" s="117">
        <f t="shared" si="70"/>
        <v>27280.38</v>
      </c>
      <c r="J1614" s="118">
        <v>27280.38</v>
      </c>
      <c r="K1614" s="58">
        <v>154</v>
      </c>
      <c r="L1614" s="119" t="s">
        <v>11479</v>
      </c>
      <c r="M1614" s="38" t="s">
        <v>15050</v>
      </c>
    </row>
    <row r="1615" spans="1:13" outlineLevel="1" x14ac:dyDescent="0.25">
      <c r="A1615" s="47" t="s">
        <v>370</v>
      </c>
      <c r="B1615" s="150">
        <v>1588</v>
      </c>
      <c r="C1615" s="36" t="s">
        <v>7160</v>
      </c>
      <c r="D1615" s="35" t="s">
        <v>370</v>
      </c>
      <c r="E1615" s="36" t="s">
        <v>11810</v>
      </c>
      <c r="F1615" s="35" t="s">
        <v>15877</v>
      </c>
      <c r="G1615" s="117">
        <v>1</v>
      </c>
      <c r="H1615" s="117">
        <v>23654.68</v>
      </c>
      <c r="I1615" s="117">
        <f t="shared" si="70"/>
        <v>24576.92</v>
      </c>
      <c r="J1615" s="118">
        <v>24576.92</v>
      </c>
      <c r="K1615" s="58">
        <v>154</v>
      </c>
      <c r="L1615" s="119" t="s">
        <v>11479</v>
      </c>
      <c r="M1615" s="38" t="s">
        <v>15050</v>
      </c>
    </row>
    <row r="1616" spans="1:13" outlineLevel="1" x14ac:dyDescent="0.25">
      <c r="A1616" s="47" t="s">
        <v>12096</v>
      </c>
      <c r="B1616" s="150">
        <v>1589</v>
      </c>
      <c r="C1616" s="36" t="s">
        <v>372</v>
      </c>
      <c r="D1616" s="35" t="s">
        <v>12096</v>
      </c>
      <c r="E1616" s="36" t="s">
        <v>11810</v>
      </c>
      <c r="F1616" s="35" t="s">
        <v>15877</v>
      </c>
      <c r="G1616" s="117">
        <v>180</v>
      </c>
      <c r="H1616" s="117">
        <v>23879.46</v>
      </c>
      <c r="I1616" s="117">
        <f t="shared" si="70"/>
        <v>137.83588888888889</v>
      </c>
      <c r="J1616" s="118">
        <v>24810.46</v>
      </c>
      <c r="K1616" s="58">
        <v>154</v>
      </c>
      <c r="L1616" s="119" t="s">
        <v>11479</v>
      </c>
      <c r="M1616" s="38" t="s">
        <v>15050</v>
      </c>
    </row>
    <row r="1617" spans="1:13" outlineLevel="1" x14ac:dyDescent="0.25">
      <c r="A1617" s="47" t="s">
        <v>374</v>
      </c>
      <c r="B1617" s="150">
        <v>1590</v>
      </c>
      <c r="C1617" s="40" t="s">
        <v>12924</v>
      </c>
      <c r="D1617" s="35" t="s">
        <v>374</v>
      </c>
      <c r="E1617" s="36" t="s">
        <v>11810</v>
      </c>
      <c r="F1617" s="35" t="s">
        <v>15877</v>
      </c>
      <c r="G1617" s="117">
        <v>8</v>
      </c>
      <c r="H1617" s="117">
        <v>4201.08</v>
      </c>
      <c r="I1617" s="117">
        <f t="shared" si="70"/>
        <v>545.60874999999999</v>
      </c>
      <c r="J1617" s="118">
        <v>4364.87</v>
      </c>
      <c r="K1617" s="58">
        <v>154</v>
      </c>
      <c r="L1617" s="119" t="s">
        <v>11479</v>
      </c>
      <c r="M1617" s="38" t="s">
        <v>15050</v>
      </c>
    </row>
    <row r="1618" spans="1:13" outlineLevel="1" x14ac:dyDescent="0.25">
      <c r="A1618" s="47" t="s">
        <v>543</v>
      </c>
      <c r="B1618" s="150">
        <v>1591</v>
      </c>
      <c r="C1618" s="36" t="s">
        <v>542</v>
      </c>
      <c r="D1618" s="35" t="s">
        <v>543</v>
      </c>
      <c r="E1618" s="36" t="s">
        <v>11810</v>
      </c>
      <c r="F1618" s="35" t="s">
        <v>15877</v>
      </c>
      <c r="G1618" s="117">
        <v>8</v>
      </c>
      <c r="H1618" s="117">
        <v>1481.41</v>
      </c>
      <c r="I1618" s="117">
        <f t="shared" si="70"/>
        <v>192.39625000000001</v>
      </c>
      <c r="J1618" s="118">
        <v>1539.17</v>
      </c>
      <c r="K1618" s="58">
        <v>154</v>
      </c>
      <c r="L1618" s="119" t="s">
        <v>11479</v>
      </c>
      <c r="M1618" s="38" t="s">
        <v>15050</v>
      </c>
    </row>
    <row r="1619" spans="1:13" outlineLevel="1" x14ac:dyDescent="0.25">
      <c r="A1619" s="47" t="s">
        <v>545</v>
      </c>
      <c r="B1619" s="150">
        <v>1592</v>
      </c>
      <c r="C1619" s="36" t="s">
        <v>544</v>
      </c>
      <c r="D1619" s="35" t="s">
        <v>545</v>
      </c>
      <c r="E1619" s="36" t="s">
        <v>11810</v>
      </c>
      <c r="F1619" s="35" t="s">
        <v>15877</v>
      </c>
      <c r="G1619" s="117">
        <v>8</v>
      </c>
      <c r="H1619" s="117">
        <v>1481.41</v>
      </c>
      <c r="I1619" s="117">
        <f t="shared" si="70"/>
        <v>192.39625000000001</v>
      </c>
      <c r="J1619" s="118">
        <v>1539.17</v>
      </c>
      <c r="K1619" s="58">
        <v>154</v>
      </c>
      <c r="L1619" s="119" t="s">
        <v>11479</v>
      </c>
      <c r="M1619" s="38" t="s">
        <v>15050</v>
      </c>
    </row>
    <row r="1620" spans="1:13" outlineLevel="1" x14ac:dyDescent="0.25">
      <c r="A1620" s="47" t="s">
        <v>562</v>
      </c>
      <c r="B1620" s="150">
        <v>1593</v>
      </c>
      <c r="C1620" s="40" t="s">
        <v>12925</v>
      </c>
      <c r="D1620" s="35" t="s">
        <v>562</v>
      </c>
      <c r="E1620" s="36" t="s">
        <v>11810</v>
      </c>
      <c r="F1620" s="35" t="s">
        <v>15877</v>
      </c>
      <c r="G1620" s="117">
        <v>1</v>
      </c>
      <c r="H1620" s="117">
        <v>15035.22</v>
      </c>
      <c r="I1620" s="117">
        <f t="shared" si="70"/>
        <v>15621.4</v>
      </c>
      <c r="J1620" s="118">
        <v>15621.4</v>
      </c>
      <c r="K1620" s="58">
        <v>154</v>
      </c>
      <c r="L1620" s="119" t="s">
        <v>11479</v>
      </c>
      <c r="M1620" s="38" t="s">
        <v>15050</v>
      </c>
    </row>
    <row r="1621" spans="1:13" ht="25.5" outlineLevel="1" x14ac:dyDescent="0.25">
      <c r="A1621" s="47" t="s">
        <v>564</v>
      </c>
      <c r="B1621" s="150">
        <v>1594</v>
      </c>
      <c r="C1621" s="36" t="s">
        <v>563</v>
      </c>
      <c r="D1621" s="35" t="s">
        <v>564</v>
      </c>
      <c r="E1621" s="36" t="s">
        <v>11810</v>
      </c>
      <c r="F1621" s="35" t="s">
        <v>15877</v>
      </c>
      <c r="G1621" s="117">
        <v>5</v>
      </c>
      <c r="H1621" s="117">
        <v>8133.2</v>
      </c>
      <c r="I1621" s="117">
        <f t="shared" si="70"/>
        <v>1690.0580000000002</v>
      </c>
      <c r="J1621" s="118">
        <v>8450.2900000000009</v>
      </c>
      <c r="K1621" s="58">
        <v>155</v>
      </c>
      <c r="L1621" s="119" t="s">
        <v>11479</v>
      </c>
      <c r="M1621" s="38" t="s">
        <v>15050</v>
      </c>
    </row>
    <row r="1622" spans="1:13" ht="25.5" outlineLevel="1" x14ac:dyDescent="0.25">
      <c r="A1622" s="47" t="s">
        <v>12097</v>
      </c>
      <c r="B1622" s="150">
        <v>1595</v>
      </c>
      <c r="C1622" s="36" t="s">
        <v>594</v>
      </c>
      <c r="D1622" s="35" t="s">
        <v>12097</v>
      </c>
      <c r="E1622" s="36" t="s">
        <v>11810</v>
      </c>
      <c r="F1622" s="35" t="s">
        <v>15877</v>
      </c>
      <c r="G1622" s="117">
        <v>20</v>
      </c>
      <c r="H1622" s="117">
        <v>4380.5</v>
      </c>
      <c r="I1622" s="117">
        <f t="shared" si="70"/>
        <v>227.56399999999999</v>
      </c>
      <c r="J1622" s="118">
        <v>4551.28</v>
      </c>
      <c r="K1622" s="58">
        <v>155</v>
      </c>
      <c r="L1622" s="119" t="s">
        <v>11479</v>
      </c>
      <c r="M1622" s="38" t="s">
        <v>15050</v>
      </c>
    </row>
    <row r="1623" spans="1:13" ht="25.5" outlineLevel="1" x14ac:dyDescent="0.25">
      <c r="A1623" s="47" t="s">
        <v>12098</v>
      </c>
      <c r="B1623" s="150">
        <v>1596</v>
      </c>
      <c r="C1623" s="36" t="s">
        <v>601</v>
      </c>
      <c r="D1623" s="35" t="s">
        <v>12098</v>
      </c>
      <c r="E1623" s="36" t="s">
        <v>11810</v>
      </c>
      <c r="F1623" s="35" t="s">
        <v>15877</v>
      </c>
      <c r="G1623" s="117">
        <v>13</v>
      </c>
      <c r="H1623" s="117">
        <v>5676.98</v>
      </c>
      <c r="I1623" s="117">
        <f t="shared" si="70"/>
        <v>453.71615384615387</v>
      </c>
      <c r="J1623" s="118">
        <v>5898.31</v>
      </c>
      <c r="K1623" s="58">
        <v>155</v>
      </c>
      <c r="L1623" s="119" t="s">
        <v>11479</v>
      </c>
      <c r="M1623" s="38" t="s">
        <v>15050</v>
      </c>
    </row>
    <row r="1624" spans="1:13" ht="25.5" outlineLevel="1" x14ac:dyDescent="0.25">
      <c r="A1624" s="47" t="s">
        <v>12099</v>
      </c>
      <c r="B1624" s="150">
        <v>1597</v>
      </c>
      <c r="C1624" s="40" t="s">
        <v>12926</v>
      </c>
      <c r="D1624" s="35" t="s">
        <v>12099</v>
      </c>
      <c r="E1624" s="36" t="s">
        <v>11810</v>
      </c>
      <c r="F1624" s="35" t="s">
        <v>15877</v>
      </c>
      <c r="G1624" s="117">
        <v>3</v>
      </c>
      <c r="H1624" s="117">
        <v>7108.77</v>
      </c>
      <c r="I1624" s="117">
        <f t="shared" ref="I1624:I1648" si="71">J1624/G1624</f>
        <v>2461.9733333333334</v>
      </c>
      <c r="J1624" s="118">
        <v>7385.92</v>
      </c>
      <c r="K1624" s="58">
        <v>155</v>
      </c>
      <c r="L1624" s="119" t="s">
        <v>11479</v>
      </c>
      <c r="M1624" s="38" t="s">
        <v>15050</v>
      </c>
    </row>
    <row r="1625" spans="1:13" outlineLevel="1" x14ac:dyDescent="0.25">
      <c r="A1625" s="47" t="s">
        <v>644</v>
      </c>
      <c r="B1625" s="150">
        <v>1598</v>
      </c>
      <c r="C1625" s="40" t="s">
        <v>12927</v>
      </c>
      <c r="D1625" s="35" t="s">
        <v>644</v>
      </c>
      <c r="E1625" s="36" t="s">
        <v>11810</v>
      </c>
      <c r="F1625" s="35" t="s">
        <v>15877</v>
      </c>
      <c r="G1625" s="117">
        <v>9</v>
      </c>
      <c r="H1625" s="117">
        <v>1151.67</v>
      </c>
      <c r="I1625" s="117">
        <f t="shared" si="71"/>
        <v>132.95222222222222</v>
      </c>
      <c r="J1625" s="118">
        <v>1196.57</v>
      </c>
      <c r="K1625" s="58">
        <v>155</v>
      </c>
      <c r="L1625" s="119" t="s">
        <v>11479</v>
      </c>
      <c r="M1625" s="38" t="s">
        <v>15050</v>
      </c>
    </row>
    <row r="1626" spans="1:13" ht="25.5" outlineLevel="1" x14ac:dyDescent="0.25">
      <c r="A1626" s="47" t="s">
        <v>647</v>
      </c>
      <c r="B1626" s="150">
        <v>1599</v>
      </c>
      <c r="C1626" s="40" t="s">
        <v>12928</v>
      </c>
      <c r="D1626" s="35" t="s">
        <v>647</v>
      </c>
      <c r="E1626" s="36" t="s">
        <v>11810</v>
      </c>
      <c r="F1626" s="35" t="s">
        <v>15877</v>
      </c>
      <c r="G1626" s="117">
        <v>5</v>
      </c>
      <c r="H1626" s="117">
        <v>79598.210000000006</v>
      </c>
      <c r="I1626" s="117">
        <f t="shared" si="71"/>
        <v>16540.307999999997</v>
      </c>
      <c r="J1626" s="118">
        <v>82701.539999999994</v>
      </c>
      <c r="K1626" s="58">
        <v>156</v>
      </c>
      <c r="L1626" s="119" t="s">
        <v>11479</v>
      </c>
      <c r="M1626" s="38" t="s">
        <v>15050</v>
      </c>
    </row>
    <row r="1627" spans="1:13" outlineLevel="1" x14ac:dyDescent="0.25">
      <c r="A1627" s="47" t="s">
        <v>695</v>
      </c>
      <c r="B1627" s="150">
        <v>1600</v>
      </c>
      <c r="C1627" s="36" t="s">
        <v>694</v>
      </c>
      <c r="D1627" s="35" t="s">
        <v>695</v>
      </c>
      <c r="E1627" s="36" t="s">
        <v>11810</v>
      </c>
      <c r="F1627" s="35" t="s">
        <v>15877</v>
      </c>
      <c r="G1627" s="117">
        <v>30</v>
      </c>
      <c r="H1627" s="117">
        <v>3184.01</v>
      </c>
      <c r="I1627" s="117">
        <f t="shared" si="71"/>
        <v>110.27166666666668</v>
      </c>
      <c r="J1627" s="118">
        <v>3308.15</v>
      </c>
      <c r="K1627" s="58">
        <v>155</v>
      </c>
      <c r="L1627" s="119" t="s">
        <v>11479</v>
      </c>
      <c r="M1627" s="38" t="s">
        <v>15050</v>
      </c>
    </row>
    <row r="1628" spans="1:13" outlineLevel="1" x14ac:dyDescent="0.25">
      <c r="A1628" s="47" t="s">
        <v>702</v>
      </c>
      <c r="B1628" s="150">
        <v>1601</v>
      </c>
      <c r="C1628" s="40" t="s">
        <v>12929</v>
      </c>
      <c r="D1628" s="35" t="s">
        <v>702</v>
      </c>
      <c r="E1628" s="36" t="s">
        <v>11810</v>
      </c>
      <c r="F1628" s="35" t="s">
        <v>15877</v>
      </c>
      <c r="G1628" s="117">
        <v>53</v>
      </c>
      <c r="H1628" s="117">
        <v>8475</v>
      </c>
      <c r="I1628" s="117">
        <f t="shared" si="71"/>
        <v>166.14000000000001</v>
      </c>
      <c r="J1628" s="118">
        <v>8805.42</v>
      </c>
      <c r="K1628" s="58">
        <v>155</v>
      </c>
      <c r="L1628" s="119" t="s">
        <v>11479</v>
      </c>
      <c r="M1628" s="38" t="s">
        <v>15050</v>
      </c>
    </row>
    <row r="1629" spans="1:13" ht="38.25" outlineLevel="1" x14ac:dyDescent="0.25">
      <c r="A1629" s="47" t="s">
        <v>708</v>
      </c>
      <c r="B1629" s="150">
        <v>1602</v>
      </c>
      <c r="C1629" s="40" t="s">
        <v>12930</v>
      </c>
      <c r="D1629" s="35" t="s">
        <v>708</v>
      </c>
      <c r="E1629" s="36" t="s">
        <v>11810</v>
      </c>
      <c r="F1629" s="35" t="s">
        <v>15877</v>
      </c>
      <c r="G1629" s="117">
        <v>38</v>
      </c>
      <c r="H1629" s="117">
        <v>310.14999999999998</v>
      </c>
      <c r="I1629" s="117">
        <f t="shared" si="71"/>
        <v>8.48</v>
      </c>
      <c r="J1629" s="118">
        <v>322.24</v>
      </c>
      <c r="K1629" s="58">
        <v>155</v>
      </c>
      <c r="L1629" s="119" t="s">
        <v>11479</v>
      </c>
      <c r="M1629" s="38" t="s">
        <v>15050</v>
      </c>
    </row>
    <row r="1630" spans="1:13" outlineLevel="1" x14ac:dyDescent="0.25">
      <c r="A1630" s="47" t="s">
        <v>716</v>
      </c>
      <c r="B1630" s="150">
        <v>1603</v>
      </c>
      <c r="C1630" s="40" t="s">
        <v>12931</v>
      </c>
      <c r="D1630" s="35" t="s">
        <v>716</v>
      </c>
      <c r="E1630" s="36" t="s">
        <v>11810</v>
      </c>
      <c r="F1630" s="35" t="s">
        <v>15877</v>
      </c>
      <c r="G1630" s="117">
        <v>1</v>
      </c>
      <c r="H1630" s="117">
        <v>14990.46</v>
      </c>
      <c r="I1630" s="117">
        <f t="shared" si="71"/>
        <v>15574.9</v>
      </c>
      <c r="J1630" s="118">
        <v>15574.9</v>
      </c>
      <c r="K1630" s="58">
        <v>155</v>
      </c>
      <c r="L1630" s="119" t="s">
        <v>11479</v>
      </c>
      <c r="M1630" s="38" t="s">
        <v>15050</v>
      </c>
    </row>
    <row r="1631" spans="1:13" outlineLevel="1" x14ac:dyDescent="0.25">
      <c r="A1631" s="47" t="s">
        <v>717</v>
      </c>
      <c r="B1631" s="150">
        <v>1604</v>
      </c>
      <c r="C1631" s="40" t="s">
        <v>12932</v>
      </c>
      <c r="D1631" s="35" t="s">
        <v>717</v>
      </c>
      <c r="E1631" s="36" t="s">
        <v>11810</v>
      </c>
      <c r="F1631" s="35" t="s">
        <v>15877</v>
      </c>
      <c r="G1631" s="117">
        <v>2</v>
      </c>
      <c r="H1631" s="117">
        <v>29980.92</v>
      </c>
      <c r="I1631" s="117">
        <f t="shared" si="71"/>
        <v>15574.9</v>
      </c>
      <c r="J1631" s="118">
        <v>31149.8</v>
      </c>
      <c r="K1631" s="58">
        <v>157</v>
      </c>
      <c r="L1631" s="119" t="s">
        <v>11479</v>
      </c>
      <c r="M1631" s="38" t="s">
        <v>15050</v>
      </c>
    </row>
    <row r="1632" spans="1:13" outlineLevel="1" x14ac:dyDescent="0.25">
      <c r="A1632" s="47" t="s">
        <v>728</v>
      </c>
      <c r="B1632" s="150">
        <v>1605</v>
      </c>
      <c r="C1632" s="40" t="s">
        <v>12933</v>
      </c>
      <c r="D1632" s="35" t="s">
        <v>728</v>
      </c>
      <c r="E1632" s="36" t="s">
        <v>11810</v>
      </c>
      <c r="F1632" s="35" t="s">
        <v>15877</v>
      </c>
      <c r="G1632" s="117">
        <v>1</v>
      </c>
      <c r="H1632" s="117">
        <v>4963.91</v>
      </c>
      <c r="I1632" s="117">
        <f t="shared" si="71"/>
        <v>5157.4399999999996</v>
      </c>
      <c r="J1632" s="118">
        <v>5157.4399999999996</v>
      </c>
      <c r="K1632" s="58">
        <v>157</v>
      </c>
      <c r="L1632" s="119" t="s">
        <v>11479</v>
      </c>
      <c r="M1632" s="38" t="s">
        <v>15050</v>
      </c>
    </row>
    <row r="1633" spans="1:13" outlineLevel="1" x14ac:dyDescent="0.25">
      <c r="A1633" s="47" t="s">
        <v>7166</v>
      </c>
      <c r="B1633" s="150">
        <v>1606</v>
      </c>
      <c r="C1633" s="40" t="s">
        <v>12934</v>
      </c>
      <c r="D1633" s="35" t="s">
        <v>7166</v>
      </c>
      <c r="E1633" s="36" t="s">
        <v>11810</v>
      </c>
      <c r="F1633" s="35" t="s">
        <v>15877</v>
      </c>
      <c r="G1633" s="117">
        <v>3</v>
      </c>
      <c r="H1633" s="117">
        <v>136100.22</v>
      </c>
      <c r="I1633" s="117">
        <f t="shared" si="71"/>
        <v>47135.473333333335</v>
      </c>
      <c r="J1633" s="118">
        <v>141406.42000000001</v>
      </c>
      <c r="K1633" s="58"/>
      <c r="L1633" s="119" t="s">
        <v>11479</v>
      </c>
      <c r="M1633" s="38" t="s">
        <v>15050</v>
      </c>
    </row>
    <row r="1634" spans="1:13" outlineLevel="1" x14ac:dyDescent="0.25">
      <c r="A1634" s="47" t="s">
        <v>732</v>
      </c>
      <c r="B1634" s="150">
        <v>1607</v>
      </c>
      <c r="C1634" s="36" t="s">
        <v>731</v>
      </c>
      <c r="D1634" s="35" t="s">
        <v>732</v>
      </c>
      <c r="E1634" s="36" t="s">
        <v>11810</v>
      </c>
      <c r="F1634" s="35" t="s">
        <v>15877</v>
      </c>
      <c r="G1634" s="117">
        <v>2</v>
      </c>
      <c r="H1634" s="117">
        <v>17664.87</v>
      </c>
      <c r="I1634" s="117">
        <f t="shared" si="71"/>
        <v>9176.7900000000009</v>
      </c>
      <c r="J1634" s="118">
        <v>18353.580000000002</v>
      </c>
      <c r="K1634" s="58">
        <v>157</v>
      </c>
      <c r="L1634" s="119" t="s">
        <v>11479</v>
      </c>
      <c r="M1634" s="38" t="s">
        <v>15050</v>
      </c>
    </row>
    <row r="1635" spans="1:13" outlineLevel="1" x14ac:dyDescent="0.25">
      <c r="A1635" s="47" t="s">
        <v>734</v>
      </c>
      <c r="B1635" s="150">
        <v>1608</v>
      </c>
      <c r="C1635" s="36" t="s">
        <v>733</v>
      </c>
      <c r="D1635" s="35" t="s">
        <v>734</v>
      </c>
      <c r="E1635" s="36" t="s">
        <v>11810</v>
      </c>
      <c r="F1635" s="35" t="s">
        <v>15877</v>
      </c>
      <c r="G1635" s="117">
        <v>1</v>
      </c>
      <c r="H1635" s="117">
        <v>9331.09</v>
      </c>
      <c r="I1635" s="117">
        <f t="shared" si="71"/>
        <v>9694.89</v>
      </c>
      <c r="J1635" s="118">
        <v>9694.89</v>
      </c>
      <c r="K1635" s="58">
        <v>157</v>
      </c>
      <c r="L1635" s="119" t="s">
        <v>11479</v>
      </c>
      <c r="M1635" s="38" t="s">
        <v>15050</v>
      </c>
    </row>
    <row r="1636" spans="1:13" outlineLevel="1" x14ac:dyDescent="0.25">
      <c r="A1636" s="47" t="s">
        <v>736</v>
      </c>
      <c r="B1636" s="150">
        <v>1609</v>
      </c>
      <c r="C1636" s="36" t="s">
        <v>735</v>
      </c>
      <c r="D1636" s="35" t="s">
        <v>736</v>
      </c>
      <c r="E1636" s="36" t="s">
        <v>11810</v>
      </c>
      <c r="F1636" s="35" t="s">
        <v>15877</v>
      </c>
      <c r="G1636" s="117">
        <v>4</v>
      </c>
      <c r="H1636" s="117">
        <v>28217.34</v>
      </c>
      <c r="I1636" s="117">
        <f t="shared" si="71"/>
        <v>7329.3649999999998</v>
      </c>
      <c r="J1636" s="118">
        <v>29317.46</v>
      </c>
      <c r="K1636" s="58">
        <v>157</v>
      </c>
      <c r="L1636" s="119" t="s">
        <v>11479</v>
      </c>
      <c r="M1636" s="38" t="s">
        <v>15050</v>
      </c>
    </row>
    <row r="1637" spans="1:13" outlineLevel="1" x14ac:dyDescent="0.25">
      <c r="A1637" s="47" t="s">
        <v>738</v>
      </c>
      <c r="B1637" s="150">
        <v>1610</v>
      </c>
      <c r="C1637" s="36" t="s">
        <v>737</v>
      </c>
      <c r="D1637" s="35" t="s">
        <v>738</v>
      </c>
      <c r="E1637" s="36" t="s">
        <v>11810</v>
      </c>
      <c r="F1637" s="35" t="s">
        <v>15877</v>
      </c>
      <c r="G1637" s="117">
        <v>5</v>
      </c>
      <c r="H1637" s="117">
        <v>35271.68</v>
      </c>
      <c r="I1637" s="117">
        <f t="shared" si="71"/>
        <v>7329.366</v>
      </c>
      <c r="J1637" s="118">
        <v>36646.83</v>
      </c>
      <c r="K1637" s="58">
        <v>158</v>
      </c>
      <c r="L1637" s="119" t="s">
        <v>11479</v>
      </c>
      <c r="M1637" s="38" t="s">
        <v>15050</v>
      </c>
    </row>
    <row r="1638" spans="1:13" ht="25.5" outlineLevel="1" x14ac:dyDescent="0.25">
      <c r="A1638" s="47" t="s">
        <v>753</v>
      </c>
      <c r="B1638" s="150">
        <v>1611</v>
      </c>
      <c r="C1638" s="40" t="s">
        <v>12935</v>
      </c>
      <c r="D1638" s="35" t="s">
        <v>753</v>
      </c>
      <c r="E1638" s="36" t="s">
        <v>11810</v>
      </c>
      <c r="F1638" s="35" t="s">
        <v>15877</v>
      </c>
      <c r="G1638" s="117">
        <v>1</v>
      </c>
      <c r="H1638" s="117">
        <v>4797.7299999999996</v>
      </c>
      <c r="I1638" s="117">
        <f t="shared" si="71"/>
        <v>4984.78</v>
      </c>
      <c r="J1638" s="118">
        <v>4984.78</v>
      </c>
      <c r="K1638" s="58">
        <v>158</v>
      </c>
      <c r="L1638" s="119" t="s">
        <v>11479</v>
      </c>
      <c r="M1638" s="38" t="s">
        <v>15050</v>
      </c>
    </row>
    <row r="1639" spans="1:13" outlineLevel="1" x14ac:dyDescent="0.25">
      <c r="A1639" s="47" t="s">
        <v>757</v>
      </c>
      <c r="B1639" s="150">
        <v>1612</v>
      </c>
      <c r="C1639" s="40" t="s">
        <v>12936</v>
      </c>
      <c r="D1639" s="35" t="s">
        <v>757</v>
      </c>
      <c r="E1639" s="36" t="s">
        <v>11810</v>
      </c>
      <c r="F1639" s="35" t="s">
        <v>15877</v>
      </c>
      <c r="G1639" s="117">
        <v>14</v>
      </c>
      <c r="H1639" s="117">
        <v>53083.87</v>
      </c>
      <c r="I1639" s="117">
        <f t="shared" si="71"/>
        <v>3939.5335714285716</v>
      </c>
      <c r="J1639" s="118">
        <v>55153.47</v>
      </c>
      <c r="K1639" s="58">
        <v>158</v>
      </c>
      <c r="L1639" s="119" t="s">
        <v>11479</v>
      </c>
      <c r="M1639" s="38" t="s">
        <v>15050</v>
      </c>
    </row>
    <row r="1640" spans="1:13" outlineLevel="1" x14ac:dyDescent="0.25">
      <c r="A1640" s="47" t="s">
        <v>12100</v>
      </c>
      <c r="B1640" s="150">
        <v>1613</v>
      </c>
      <c r="C1640" s="36" t="s">
        <v>828</v>
      </c>
      <c r="D1640" s="35" t="s">
        <v>12100</v>
      </c>
      <c r="E1640" s="36" t="s">
        <v>11810</v>
      </c>
      <c r="F1640" s="35" t="s">
        <v>15877</v>
      </c>
      <c r="G1640" s="117">
        <v>1</v>
      </c>
      <c r="H1640" s="117">
        <v>571</v>
      </c>
      <c r="I1640" s="117">
        <f t="shared" si="71"/>
        <v>593.26</v>
      </c>
      <c r="J1640" s="118">
        <v>593.26</v>
      </c>
      <c r="K1640" s="58">
        <v>158</v>
      </c>
      <c r="L1640" s="119" t="s">
        <v>11479</v>
      </c>
      <c r="M1640" s="38" t="s">
        <v>15050</v>
      </c>
    </row>
    <row r="1641" spans="1:13" outlineLevel="1" x14ac:dyDescent="0.25">
      <c r="A1641" s="47" t="s">
        <v>836</v>
      </c>
      <c r="B1641" s="150">
        <v>1614</v>
      </c>
      <c r="C1641" s="40" t="s">
        <v>12937</v>
      </c>
      <c r="D1641" s="35" t="s">
        <v>836</v>
      </c>
      <c r="E1641" s="36" t="s">
        <v>11810</v>
      </c>
      <c r="F1641" s="35" t="s">
        <v>15877</v>
      </c>
      <c r="G1641" s="117">
        <v>9</v>
      </c>
      <c r="H1641" s="117">
        <v>37355.160000000003</v>
      </c>
      <c r="I1641" s="117">
        <f t="shared" si="71"/>
        <v>4312.3933333333334</v>
      </c>
      <c r="J1641" s="118">
        <v>38811.54</v>
      </c>
      <c r="K1641" s="58">
        <v>160</v>
      </c>
      <c r="L1641" s="119" t="s">
        <v>11479</v>
      </c>
      <c r="M1641" s="38" t="s">
        <v>15050</v>
      </c>
    </row>
    <row r="1642" spans="1:13" outlineLevel="1" x14ac:dyDescent="0.25">
      <c r="A1642" s="47" t="s">
        <v>839</v>
      </c>
      <c r="B1642" s="150">
        <v>1615</v>
      </c>
      <c r="C1642" s="36" t="s">
        <v>838</v>
      </c>
      <c r="D1642" s="35" t="s">
        <v>839</v>
      </c>
      <c r="E1642" s="36" t="s">
        <v>11810</v>
      </c>
      <c r="F1642" s="35" t="s">
        <v>15877</v>
      </c>
      <c r="G1642" s="117">
        <v>1</v>
      </c>
      <c r="H1642" s="117">
        <v>85358.47</v>
      </c>
      <c r="I1642" s="117">
        <f t="shared" si="71"/>
        <v>88686.38</v>
      </c>
      <c r="J1642" s="118">
        <v>88686.38</v>
      </c>
      <c r="K1642" s="58">
        <v>159</v>
      </c>
      <c r="L1642" s="119" t="s">
        <v>11479</v>
      </c>
      <c r="M1642" s="38" t="s">
        <v>15050</v>
      </c>
    </row>
    <row r="1643" spans="1:13" ht="25.5" outlineLevel="1" x14ac:dyDescent="0.25">
      <c r="A1643" s="47" t="s">
        <v>917</v>
      </c>
      <c r="B1643" s="150">
        <v>1616</v>
      </c>
      <c r="C1643" s="40" t="s">
        <v>12938</v>
      </c>
      <c r="D1643" s="35" t="s">
        <v>917</v>
      </c>
      <c r="E1643" s="36" t="s">
        <v>11810</v>
      </c>
      <c r="F1643" s="35" t="s">
        <v>15877</v>
      </c>
      <c r="G1643" s="117">
        <v>14</v>
      </c>
      <c r="H1643" s="117">
        <v>54599.51</v>
      </c>
      <c r="I1643" s="117">
        <f t="shared" si="71"/>
        <v>4052.0149999999999</v>
      </c>
      <c r="J1643" s="118">
        <v>56728.21</v>
      </c>
      <c r="K1643" s="58">
        <v>160</v>
      </c>
      <c r="L1643" s="119" t="s">
        <v>11479</v>
      </c>
      <c r="M1643" s="38" t="s">
        <v>15050</v>
      </c>
    </row>
    <row r="1644" spans="1:13" ht="25.5" outlineLevel="1" x14ac:dyDescent="0.25">
      <c r="A1644" s="47" t="s">
        <v>919</v>
      </c>
      <c r="B1644" s="150">
        <v>1617</v>
      </c>
      <c r="C1644" s="36" t="s">
        <v>918</v>
      </c>
      <c r="D1644" s="35" t="s">
        <v>919</v>
      </c>
      <c r="E1644" s="36" t="s">
        <v>11810</v>
      </c>
      <c r="F1644" s="35" t="s">
        <v>15877</v>
      </c>
      <c r="G1644" s="117">
        <v>7</v>
      </c>
      <c r="H1644" s="117">
        <v>49773.24</v>
      </c>
      <c r="I1644" s="117">
        <f t="shared" si="71"/>
        <v>7387.6814285714281</v>
      </c>
      <c r="J1644" s="118">
        <v>51713.77</v>
      </c>
      <c r="K1644" s="58">
        <v>161</v>
      </c>
      <c r="L1644" s="119" t="s">
        <v>11479</v>
      </c>
      <c r="M1644" s="38" t="s">
        <v>15050</v>
      </c>
    </row>
    <row r="1645" spans="1:13" outlineLevel="1" x14ac:dyDescent="0.25">
      <c r="A1645" s="47" t="s">
        <v>12101</v>
      </c>
      <c r="B1645" s="150">
        <v>1618</v>
      </c>
      <c r="C1645" s="40" t="s">
        <v>12939</v>
      </c>
      <c r="D1645" s="35" t="s">
        <v>12101</v>
      </c>
      <c r="E1645" s="36" t="s">
        <v>11810</v>
      </c>
      <c r="F1645" s="35" t="s">
        <v>15877</v>
      </c>
      <c r="G1645" s="117">
        <v>4</v>
      </c>
      <c r="H1645" s="117">
        <v>20659.28</v>
      </c>
      <c r="I1645" s="117">
        <f t="shared" si="71"/>
        <v>5366.1824999999999</v>
      </c>
      <c r="J1645" s="118">
        <v>21464.73</v>
      </c>
      <c r="K1645" s="58">
        <v>162</v>
      </c>
      <c r="L1645" s="119" t="s">
        <v>11479</v>
      </c>
      <c r="M1645" s="38" t="s">
        <v>15050</v>
      </c>
    </row>
    <row r="1646" spans="1:13" outlineLevel="1" x14ac:dyDescent="0.25">
      <c r="A1646" s="47" t="s">
        <v>923</v>
      </c>
      <c r="B1646" s="150">
        <v>1619</v>
      </c>
      <c r="C1646" s="40" t="s">
        <v>12940</v>
      </c>
      <c r="D1646" s="35" t="s">
        <v>923</v>
      </c>
      <c r="E1646" s="36" t="s">
        <v>11810</v>
      </c>
      <c r="F1646" s="35" t="s">
        <v>15877</v>
      </c>
      <c r="G1646" s="117">
        <v>10</v>
      </c>
      <c r="H1646" s="117">
        <v>37590.07</v>
      </c>
      <c r="I1646" s="117">
        <f t="shared" si="71"/>
        <v>3905.5610000000001</v>
      </c>
      <c r="J1646" s="118">
        <v>39055.61</v>
      </c>
      <c r="K1646" s="58">
        <v>162</v>
      </c>
      <c r="L1646" s="119" t="s">
        <v>11479</v>
      </c>
      <c r="M1646" s="38" t="s">
        <v>15050</v>
      </c>
    </row>
    <row r="1647" spans="1:13" ht="25.5" outlineLevel="1" x14ac:dyDescent="0.25">
      <c r="A1647" s="47" t="s">
        <v>924</v>
      </c>
      <c r="B1647" s="150">
        <v>1620</v>
      </c>
      <c r="C1647" s="40" t="s">
        <v>12941</v>
      </c>
      <c r="D1647" s="35" t="s">
        <v>924</v>
      </c>
      <c r="E1647" s="36" t="s">
        <v>11810</v>
      </c>
      <c r="F1647" s="35" t="s">
        <v>15878</v>
      </c>
      <c r="G1647" s="117">
        <v>10</v>
      </c>
      <c r="H1647" s="117">
        <v>6544.86</v>
      </c>
      <c r="I1647" s="117">
        <f t="shared" si="71"/>
        <v>680.00299999999993</v>
      </c>
      <c r="J1647" s="118">
        <v>6800.03</v>
      </c>
      <c r="K1647" s="58">
        <v>159</v>
      </c>
      <c r="L1647" s="119" t="s">
        <v>11479</v>
      </c>
      <c r="M1647" s="38" t="s">
        <v>15050</v>
      </c>
    </row>
    <row r="1648" spans="1:13" ht="25.5" outlineLevel="1" x14ac:dyDescent="0.25">
      <c r="A1648" s="47" t="s">
        <v>942</v>
      </c>
      <c r="B1648" s="150">
        <v>1621</v>
      </c>
      <c r="C1648" s="36" t="s">
        <v>941</v>
      </c>
      <c r="D1648" s="35" t="s">
        <v>942</v>
      </c>
      <c r="E1648" s="36" t="s">
        <v>11810</v>
      </c>
      <c r="F1648" s="35" t="s">
        <v>15877</v>
      </c>
      <c r="G1648" s="117">
        <v>1</v>
      </c>
      <c r="H1648" s="117">
        <v>805.08</v>
      </c>
      <c r="I1648" s="117">
        <f t="shared" si="71"/>
        <v>836.47</v>
      </c>
      <c r="J1648" s="118">
        <v>836.47</v>
      </c>
      <c r="K1648" s="58">
        <v>159</v>
      </c>
      <c r="L1648" s="119" t="s">
        <v>11479</v>
      </c>
      <c r="M1648" s="38" t="s">
        <v>15050</v>
      </c>
    </row>
    <row r="1649" spans="1:13" ht="13.5" x14ac:dyDescent="0.25">
      <c r="A1649" s="48"/>
      <c r="B1649" s="37"/>
      <c r="C1649" s="113" t="s">
        <v>12102</v>
      </c>
      <c r="D1649" s="50"/>
      <c r="E1649" s="40"/>
      <c r="F1649" s="35"/>
      <c r="G1649" s="120">
        <f>SUM(G1650:G6326)</f>
        <v>193581</v>
      </c>
      <c r="H1649" s="120">
        <f t="shared" ref="H1649:J1649" si="72">SUM(H1650:H6326)</f>
        <v>7186077.2300000144</v>
      </c>
      <c r="I1649" s="120"/>
      <c r="J1649" s="120">
        <f t="shared" si="72"/>
        <v>4392005.7100000083</v>
      </c>
      <c r="K1649" s="196"/>
      <c r="L1649" s="116"/>
      <c r="M1649" s="42" t="s">
        <v>15050</v>
      </c>
    </row>
    <row r="1650" spans="1:13" outlineLevel="1" x14ac:dyDescent="0.25">
      <c r="A1650" s="47" t="s">
        <v>8999</v>
      </c>
      <c r="B1650" s="150">
        <v>1622</v>
      </c>
      <c r="C1650" s="40" t="s">
        <v>12942</v>
      </c>
      <c r="D1650" s="35" t="s">
        <v>8999</v>
      </c>
      <c r="E1650" s="36" t="s">
        <v>11491</v>
      </c>
      <c r="F1650" s="35" t="s">
        <v>15877</v>
      </c>
      <c r="G1650" s="117">
        <v>2</v>
      </c>
      <c r="H1650" s="117">
        <v>20</v>
      </c>
      <c r="I1650" s="117">
        <f t="shared" ref="I1650:I1713" si="73">J1650/G1650</f>
        <v>10.39</v>
      </c>
      <c r="J1650" s="118">
        <v>20.78</v>
      </c>
      <c r="K1650" s="196">
        <v>163</v>
      </c>
      <c r="L1650" s="119" t="s">
        <v>11479</v>
      </c>
      <c r="M1650" s="38" t="s">
        <v>15050</v>
      </c>
    </row>
    <row r="1651" spans="1:13" outlineLevel="1" x14ac:dyDescent="0.25">
      <c r="A1651" s="47" t="s">
        <v>9000</v>
      </c>
      <c r="B1651" s="150">
        <v>1623</v>
      </c>
      <c r="C1651" s="40" t="s">
        <v>12943</v>
      </c>
      <c r="D1651" s="35" t="s">
        <v>9000</v>
      </c>
      <c r="E1651" s="36" t="s">
        <v>11491</v>
      </c>
      <c r="F1651" s="35" t="s">
        <v>15877</v>
      </c>
      <c r="G1651" s="117">
        <v>4</v>
      </c>
      <c r="H1651" s="117">
        <v>40</v>
      </c>
      <c r="I1651" s="117">
        <f t="shared" si="73"/>
        <v>10.39</v>
      </c>
      <c r="J1651" s="118">
        <v>41.56</v>
      </c>
      <c r="K1651" s="196">
        <v>163</v>
      </c>
      <c r="L1651" s="119" t="s">
        <v>11479</v>
      </c>
      <c r="M1651" s="38" t="s">
        <v>15050</v>
      </c>
    </row>
    <row r="1652" spans="1:13" outlineLevel="1" x14ac:dyDescent="0.25">
      <c r="A1652" s="47" t="s">
        <v>12103</v>
      </c>
      <c r="B1652" s="150">
        <v>1624</v>
      </c>
      <c r="C1652" s="40" t="s">
        <v>12944</v>
      </c>
      <c r="D1652" s="35" t="s">
        <v>12103</v>
      </c>
      <c r="E1652" s="36" t="s">
        <v>11491</v>
      </c>
      <c r="F1652" s="35" t="s">
        <v>15877</v>
      </c>
      <c r="G1652" s="117">
        <v>27</v>
      </c>
      <c r="H1652" s="117">
        <v>13527</v>
      </c>
      <c r="I1652" s="117">
        <f t="shared" si="73"/>
        <v>520.53259259259255</v>
      </c>
      <c r="J1652" s="118">
        <v>14054.38</v>
      </c>
      <c r="K1652" s="196">
        <v>163</v>
      </c>
      <c r="L1652" s="119" t="s">
        <v>11479</v>
      </c>
      <c r="M1652" s="38" t="s">
        <v>15050</v>
      </c>
    </row>
    <row r="1653" spans="1:13" outlineLevel="1" x14ac:dyDescent="0.25">
      <c r="A1653" s="47" t="s">
        <v>12104</v>
      </c>
      <c r="B1653" s="150">
        <v>1625</v>
      </c>
      <c r="C1653" s="40" t="s">
        <v>12945</v>
      </c>
      <c r="D1653" s="35" t="s">
        <v>12104</v>
      </c>
      <c r="E1653" s="36" t="s">
        <v>11491</v>
      </c>
      <c r="F1653" s="35" t="s">
        <v>15877</v>
      </c>
      <c r="G1653" s="117">
        <v>4</v>
      </c>
      <c r="H1653" s="117">
        <v>10184.48</v>
      </c>
      <c r="I1653" s="117">
        <f t="shared" si="73"/>
        <v>2645.3874999999998</v>
      </c>
      <c r="J1653" s="118">
        <v>10581.55</v>
      </c>
      <c r="K1653" s="196">
        <v>163</v>
      </c>
      <c r="L1653" s="119" t="s">
        <v>11479</v>
      </c>
      <c r="M1653" s="38" t="s">
        <v>15050</v>
      </c>
    </row>
    <row r="1654" spans="1:13" outlineLevel="1" x14ac:dyDescent="0.25">
      <c r="A1654" s="47" t="s">
        <v>9001</v>
      </c>
      <c r="B1654" s="150">
        <v>1626</v>
      </c>
      <c r="C1654" s="40" t="s">
        <v>12946</v>
      </c>
      <c r="D1654" s="35" t="s">
        <v>9001</v>
      </c>
      <c r="E1654" s="36" t="s">
        <v>11491</v>
      </c>
      <c r="F1654" s="35" t="s">
        <v>15877</v>
      </c>
      <c r="G1654" s="117">
        <v>4</v>
      </c>
      <c r="H1654" s="117">
        <v>11868.88</v>
      </c>
      <c r="I1654" s="117">
        <f t="shared" si="73"/>
        <v>3082.9050000000002</v>
      </c>
      <c r="J1654" s="118">
        <v>12331.62</v>
      </c>
      <c r="K1654" s="196">
        <v>163</v>
      </c>
      <c r="L1654" s="119" t="s">
        <v>11479</v>
      </c>
      <c r="M1654" s="38" t="s">
        <v>15050</v>
      </c>
    </row>
    <row r="1655" spans="1:13" ht="25.5" outlineLevel="1" x14ac:dyDescent="0.25">
      <c r="A1655" s="47" t="s">
        <v>9022</v>
      </c>
      <c r="B1655" s="150">
        <v>1627</v>
      </c>
      <c r="C1655" s="36" t="s">
        <v>9021</v>
      </c>
      <c r="D1655" s="35" t="s">
        <v>9022</v>
      </c>
      <c r="E1655" s="36" t="s">
        <v>11491</v>
      </c>
      <c r="F1655" s="35" t="s">
        <v>15877</v>
      </c>
      <c r="G1655" s="117">
        <v>1</v>
      </c>
      <c r="H1655" s="117">
        <v>4960</v>
      </c>
      <c r="I1655" s="117">
        <f t="shared" si="73"/>
        <v>5153.38</v>
      </c>
      <c r="J1655" s="118">
        <v>5153.38</v>
      </c>
      <c r="K1655" s="196">
        <v>163</v>
      </c>
      <c r="L1655" s="119" t="s">
        <v>11479</v>
      </c>
      <c r="M1655" s="38" t="s">
        <v>15050</v>
      </c>
    </row>
    <row r="1656" spans="1:13" ht="25.5" outlineLevel="1" x14ac:dyDescent="0.25">
      <c r="A1656" s="47" t="s">
        <v>7258</v>
      </c>
      <c r="B1656" s="150">
        <v>1628</v>
      </c>
      <c r="C1656" s="36" t="s">
        <v>7257</v>
      </c>
      <c r="D1656" s="35" t="s">
        <v>7258</v>
      </c>
      <c r="E1656" s="36" t="s">
        <v>11782</v>
      </c>
      <c r="F1656" s="35" t="s">
        <v>15877</v>
      </c>
      <c r="G1656" s="117">
        <v>14</v>
      </c>
      <c r="H1656" s="117">
        <v>23753.7</v>
      </c>
      <c r="I1656" s="117">
        <f t="shared" si="73"/>
        <v>1762.8428571428572</v>
      </c>
      <c r="J1656" s="118">
        <v>24679.8</v>
      </c>
      <c r="K1656" s="196">
        <v>163</v>
      </c>
      <c r="L1656" s="119" t="s">
        <v>11479</v>
      </c>
      <c r="M1656" s="38" t="s">
        <v>15050</v>
      </c>
    </row>
    <row r="1657" spans="1:13" outlineLevel="1" x14ac:dyDescent="0.25">
      <c r="A1657" s="47" t="s">
        <v>9023</v>
      </c>
      <c r="B1657" s="150">
        <v>1629</v>
      </c>
      <c r="C1657" s="40" t="s">
        <v>12947</v>
      </c>
      <c r="D1657" s="35" t="s">
        <v>9023</v>
      </c>
      <c r="E1657" s="36" t="s">
        <v>11491</v>
      </c>
      <c r="F1657" s="35" t="s">
        <v>15877</v>
      </c>
      <c r="G1657" s="117">
        <v>3</v>
      </c>
      <c r="H1657" s="117">
        <v>168</v>
      </c>
      <c r="I1657" s="117">
        <f t="shared" si="73"/>
        <v>58.183333333333337</v>
      </c>
      <c r="J1657" s="118">
        <v>174.55</v>
      </c>
      <c r="K1657" s="196">
        <v>163</v>
      </c>
      <c r="L1657" s="119" t="s">
        <v>11479</v>
      </c>
      <c r="M1657" s="38" t="s">
        <v>15050</v>
      </c>
    </row>
    <row r="1658" spans="1:13" ht="38.25" outlineLevel="1" x14ac:dyDescent="0.25">
      <c r="A1658" s="47" t="s">
        <v>12105</v>
      </c>
      <c r="B1658" s="150">
        <v>1630</v>
      </c>
      <c r="C1658" s="40" t="s">
        <v>12948</v>
      </c>
      <c r="D1658" s="35" t="s">
        <v>12105</v>
      </c>
      <c r="E1658" s="36" t="s">
        <v>11491</v>
      </c>
      <c r="F1658" s="35" t="s">
        <v>15877</v>
      </c>
      <c r="G1658" s="117">
        <v>1</v>
      </c>
      <c r="H1658" s="117">
        <v>1246.5</v>
      </c>
      <c r="I1658" s="117">
        <f t="shared" si="73"/>
        <v>1295.0999999999999</v>
      </c>
      <c r="J1658" s="118">
        <v>1295.0999999999999</v>
      </c>
      <c r="K1658" s="196">
        <v>163</v>
      </c>
      <c r="L1658" s="119" t="s">
        <v>11479</v>
      </c>
      <c r="M1658" s="38" t="s">
        <v>15050</v>
      </c>
    </row>
    <row r="1659" spans="1:13" outlineLevel="1" x14ac:dyDescent="0.25">
      <c r="A1659" s="47" t="s">
        <v>9025</v>
      </c>
      <c r="B1659" s="150">
        <v>1631</v>
      </c>
      <c r="C1659" s="36" t="s">
        <v>9024</v>
      </c>
      <c r="D1659" s="35" t="s">
        <v>9025</v>
      </c>
      <c r="E1659" s="36" t="s">
        <v>11491</v>
      </c>
      <c r="F1659" s="35" t="s">
        <v>15877</v>
      </c>
      <c r="G1659" s="117">
        <v>1</v>
      </c>
      <c r="H1659" s="117">
        <v>12465.44</v>
      </c>
      <c r="I1659" s="117">
        <f t="shared" si="73"/>
        <v>12951.44</v>
      </c>
      <c r="J1659" s="118">
        <v>12951.44</v>
      </c>
      <c r="K1659" s="196">
        <v>163</v>
      </c>
      <c r="L1659" s="119" t="s">
        <v>11479</v>
      </c>
      <c r="M1659" s="38" t="s">
        <v>15050</v>
      </c>
    </row>
    <row r="1660" spans="1:13" ht="25.5" outlineLevel="1" x14ac:dyDescent="0.25">
      <c r="A1660" s="47" t="s">
        <v>960</v>
      </c>
      <c r="B1660" s="150">
        <v>1632</v>
      </c>
      <c r="C1660" s="40" t="s">
        <v>12949</v>
      </c>
      <c r="D1660" s="35" t="s">
        <v>960</v>
      </c>
      <c r="E1660" s="36" t="s">
        <v>11943</v>
      </c>
      <c r="F1660" s="35" t="s">
        <v>15877</v>
      </c>
      <c r="G1660" s="117">
        <v>3</v>
      </c>
      <c r="H1660" s="117">
        <v>3850.87</v>
      </c>
      <c r="I1660" s="117">
        <f t="shared" si="73"/>
        <v>70.193333333333342</v>
      </c>
      <c r="J1660" s="118">
        <v>210.58</v>
      </c>
      <c r="K1660" s="196">
        <v>184</v>
      </c>
      <c r="L1660" s="119" t="s">
        <v>12106</v>
      </c>
      <c r="M1660" s="38" t="s">
        <v>15050</v>
      </c>
    </row>
    <row r="1661" spans="1:13" outlineLevel="1" x14ac:dyDescent="0.25">
      <c r="A1661" s="47" t="s">
        <v>9026</v>
      </c>
      <c r="B1661" s="150">
        <v>1633</v>
      </c>
      <c r="C1661" s="40" t="s">
        <v>12950</v>
      </c>
      <c r="D1661" s="35" t="s">
        <v>9026</v>
      </c>
      <c r="E1661" s="36" t="s">
        <v>11491</v>
      </c>
      <c r="F1661" s="35" t="s">
        <v>15877</v>
      </c>
      <c r="G1661" s="117">
        <v>1</v>
      </c>
      <c r="H1661" s="117">
        <v>2881.36</v>
      </c>
      <c r="I1661" s="117">
        <f t="shared" si="73"/>
        <v>2993.7</v>
      </c>
      <c r="J1661" s="118">
        <v>2993.7</v>
      </c>
      <c r="K1661" s="196">
        <v>163</v>
      </c>
      <c r="L1661" s="119" t="s">
        <v>11479</v>
      </c>
      <c r="M1661" s="38" t="s">
        <v>15050</v>
      </c>
    </row>
    <row r="1662" spans="1:13" ht="25.5" outlineLevel="1" x14ac:dyDescent="0.25">
      <c r="A1662" s="47" t="s">
        <v>961</v>
      </c>
      <c r="B1662" s="150">
        <v>1634</v>
      </c>
      <c r="C1662" s="40" t="s">
        <v>12951</v>
      </c>
      <c r="D1662" s="35" t="s">
        <v>961</v>
      </c>
      <c r="E1662" s="36" t="s">
        <v>11943</v>
      </c>
      <c r="F1662" s="35" t="s">
        <v>15877</v>
      </c>
      <c r="G1662" s="117">
        <v>2</v>
      </c>
      <c r="H1662" s="117">
        <v>20</v>
      </c>
      <c r="I1662" s="117">
        <f t="shared" si="73"/>
        <v>0.54500000000000004</v>
      </c>
      <c r="J1662" s="118">
        <v>1.0900000000000001</v>
      </c>
      <c r="K1662" s="196">
        <v>184</v>
      </c>
      <c r="L1662" s="119" t="s">
        <v>12106</v>
      </c>
      <c r="M1662" s="38" t="s">
        <v>15050</v>
      </c>
    </row>
    <row r="1663" spans="1:13" ht="25.5" outlineLevel="1" x14ac:dyDescent="0.25">
      <c r="A1663" s="47" t="s">
        <v>963</v>
      </c>
      <c r="B1663" s="150">
        <v>1635</v>
      </c>
      <c r="C1663" s="36" t="s">
        <v>962</v>
      </c>
      <c r="D1663" s="35" t="s">
        <v>963</v>
      </c>
      <c r="E1663" s="36" t="s">
        <v>11943</v>
      </c>
      <c r="F1663" s="35" t="s">
        <v>15877</v>
      </c>
      <c r="G1663" s="117">
        <v>1</v>
      </c>
      <c r="H1663" s="117">
        <v>10</v>
      </c>
      <c r="I1663" s="117">
        <f t="shared" si="73"/>
        <v>0.55000000000000004</v>
      </c>
      <c r="J1663" s="118">
        <v>0.55000000000000004</v>
      </c>
      <c r="K1663" s="196">
        <v>184</v>
      </c>
      <c r="L1663" s="119" t="s">
        <v>12106</v>
      </c>
      <c r="M1663" s="38" t="s">
        <v>15050</v>
      </c>
    </row>
    <row r="1664" spans="1:13" ht="25.5" outlineLevel="1" x14ac:dyDescent="0.25">
      <c r="A1664" s="47" t="s">
        <v>965</v>
      </c>
      <c r="B1664" s="150">
        <v>1636</v>
      </c>
      <c r="C1664" s="36" t="s">
        <v>964</v>
      </c>
      <c r="D1664" s="35" t="s">
        <v>965</v>
      </c>
      <c r="E1664" s="36" t="s">
        <v>11943</v>
      </c>
      <c r="F1664" s="35" t="s">
        <v>15877</v>
      </c>
      <c r="G1664" s="117">
        <v>5</v>
      </c>
      <c r="H1664" s="117">
        <v>1302.2</v>
      </c>
      <c r="I1664" s="117">
        <f t="shared" si="73"/>
        <v>14.241999999999999</v>
      </c>
      <c r="J1664" s="118">
        <v>71.209999999999994</v>
      </c>
      <c r="K1664" s="196">
        <v>184</v>
      </c>
      <c r="L1664" s="119" t="s">
        <v>12106</v>
      </c>
      <c r="M1664" s="38" t="s">
        <v>15050</v>
      </c>
    </row>
    <row r="1665" spans="1:13" ht="25.5" outlineLevel="1" x14ac:dyDescent="0.25">
      <c r="A1665" s="47" t="s">
        <v>967</v>
      </c>
      <c r="B1665" s="150">
        <v>1637</v>
      </c>
      <c r="C1665" s="36" t="s">
        <v>966</v>
      </c>
      <c r="D1665" s="35" t="s">
        <v>967</v>
      </c>
      <c r="E1665" s="36" t="s">
        <v>11943</v>
      </c>
      <c r="F1665" s="35" t="s">
        <v>15877</v>
      </c>
      <c r="G1665" s="117">
        <v>9</v>
      </c>
      <c r="H1665" s="117">
        <v>90</v>
      </c>
      <c r="I1665" s="117">
        <f t="shared" si="73"/>
        <v>0.54666666666666663</v>
      </c>
      <c r="J1665" s="118">
        <v>4.92</v>
      </c>
      <c r="K1665" s="196">
        <v>184</v>
      </c>
      <c r="L1665" s="119" t="s">
        <v>12106</v>
      </c>
      <c r="M1665" s="38" t="s">
        <v>15050</v>
      </c>
    </row>
    <row r="1666" spans="1:13" outlineLevel="1" x14ac:dyDescent="0.25">
      <c r="A1666" s="47" t="s">
        <v>9028</v>
      </c>
      <c r="B1666" s="150">
        <v>1638</v>
      </c>
      <c r="C1666" s="36" t="s">
        <v>9027</v>
      </c>
      <c r="D1666" s="35" t="s">
        <v>9028</v>
      </c>
      <c r="E1666" s="36" t="s">
        <v>11491</v>
      </c>
      <c r="F1666" s="35" t="s">
        <v>15877</v>
      </c>
      <c r="G1666" s="117">
        <v>5</v>
      </c>
      <c r="H1666" s="117">
        <v>734.5</v>
      </c>
      <c r="I1666" s="117">
        <f t="shared" si="73"/>
        <v>152.62799999999999</v>
      </c>
      <c r="J1666" s="118">
        <v>763.14</v>
      </c>
      <c r="K1666" s="196">
        <v>163</v>
      </c>
      <c r="L1666" s="119" t="s">
        <v>11479</v>
      </c>
      <c r="M1666" s="38" t="s">
        <v>15050</v>
      </c>
    </row>
    <row r="1667" spans="1:13" outlineLevel="1" x14ac:dyDescent="0.25">
      <c r="A1667" s="47" t="s">
        <v>9030</v>
      </c>
      <c r="B1667" s="150">
        <v>1639</v>
      </c>
      <c r="C1667" s="36" t="s">
        <v>9029</v>
      </c>
      <c r="D1667" s="35" t="s">
        <v>9030</v>
      </c>
      <c r="E1667" s="36" t="s">
        <v>11491</v>
      </c>
      <c r="F1667" s="35" t="s">
        <v>15877</v>
      </c>
      <c r="G1667" s="117">
        <v>1</v>
      </c>
      <c r="H1667" s="117">
        <v>178.05</v>
      </c>
      <c r="I1667" s="117">
        <f t="shared" si="73"/>
        <v>184.99</v>
      </c>
      <c r="J1667" s="118">
        <v>184.99</v>
      </c>
      <c r="K1667" s="196">
        <v>163</v>
      </c>
      <c r="L1667" s="119" t="s">
        <v>11479</v>
      </c>
      <c r="M1667" s="38" t="s">
        <v>15050</v>
      </c>
    </row>
    <row r="1668" spans="1:13" ht="25.5" outlineLevel="1" x14ac:dyDescent="0.25">
      <c r="A1668" s="47" t="s">
        <v>969</v>
      </c>
      <c r="B1668" s="150">
        <v>1640</v>
      </c>
      <c r="C1668" s="36" t="s">
        <v>968</v>
      </c>
      <c r="D1668" s="35" t="s">
        <v>969</v>
      </c>
      <c r="E1668" s="36" t="s">
        <v>11943</v>
      </c>
      <c r="F1668" s="35" t="s">
        <v>15877</v>
      </c>
      <c r="G1668" s="117">
        <v>4</v>
      </c>
      <c r="H1668" s="117">
        <v>40</v>
      </c>
      <c r="I1668" s="117">
        <f t="shared" si="73"/>
        <v>0.54749999999999999</v>
      </c>
      <c r="J1668" s="118">
        <v>2.19</v>
      </c>
      <c r="K1668" s="196">
        <v>184</v>
      </c>
      <c r="L1668" s="119" t="s">
        <v>12106</v>
      </c>
      <c r="M1668" s="38" t="s">
        <v>15050</v>
      </c>
    </row>
    <row r="1669" spans="1:13" ht="25.5" outlineLevel="1" x14ac:dyDescent="0.25">
      <c r="A1669" s="47" t="s">
        <v>971</v>
      </c>
      <c r="B1669" s="150">
        <v>1641</v>
      </c>
      <c r="C1669" s="36" t="s">
        <v>970</v>
      </c>
      <c r="D1669" s="35" t="s">
        <v>971</v>
      </c>
      <c r="E1669" s="36" t="s">
        <v>11943</v>
      </c>
      <c r="F1669" s="35" t="s">
        <v>15877</v>
      </c>
      <c r="G1669" s="117">
        <v>3</v>
      </c>
      <c r="H1669" s="117">
        <v>181.06</v>
      </c>
      <c r="I1669" s="117">
        <f t="shared" si="73"/>
        <v>3.3000000000000003</v>
      </c>
      <c r="J1669" s="118">
        <v>9.9</v>
      </c>
      <c r="K1669" s="196">
        <v>184</v>
      </c>
      <c r="L1669" s="119" t="s">
        <v>12106</v>
      </c>
      <c r="M1669" s="38" t="s">
        <v>15050</v>
      </c>
    </row>
    <row r="1670" spans="1:13" ht="25.5" outlineLevel="1" x14ac:dyDescent="0.25">
      <c r="A1670" s="47" t="s">
        <v>973</v>
      </c>
      <c r="B1670" s="150">
        <v>1642</v>
      </c>
      <c r="C1670" s="36" t="s">
        <v>972</v>
      </c>
      <c r="D1670" s="35" t="s">
        <v>973</v>
      </c>
      <c r="E1670" s="36" t="s">
        <v>11943</v>
      </c>
      <c r="F1670" s="35" t="s">
        <v>15877</v>
      </c>
      <c r="G1670" s="117">
        <v>2</v>
      </c>
      <c r="H1670" s="117">
        <v>379.48</v>
      </c>
      <c r="I1670" s="117">
        <f t="shared" si="73"/>
        <v>10.375</v>
      </c>
      <c r="J1670" s="118">
        <v>20.75</v>
      </c>
      <c r="K1670" s="196">
        <v>184</v>
      </c>
      <c r="L1670" s="119" t="s">
        <v>12106</v>
      </c>
      <c r="M1670" s="38" t="s">
        <v>15050</v>
      </c>
    </row>
    <row r="1671" spans="1:13" ht="25.5" outlineLevel="1" x14ac:dyDescent="0.25">
      <c r="A1671" s="47" t="s">
        <v>975</v>
      </c>
      <c r="B1671" s="150">
        <v>1643</v>
      </c>
      <c r="C1671" s="36" t="s">
        <v>974</v>
      </c>
      <c r="D1671" s="35" t="s">
        <v>975</v>
      </c>
      <c r="E1671" s="36" t="s">
        <v>11943</v>
      </c>
      <c r="F1671" s="35" t="s">
        <v>15877</v>
      </c>
      <c r="G1671" s="117">
        <v>1</v>
      </c>
      <c r="H1671" s="117">
        <v>97.35</v>
      </c>
      <c r="I1671" s="117">
        <f t="shared" si="73"/>
        <v>5.32</v>
      </c>
      <c r="J1671" s="118">
        <v>5.32</v>
      </c>
      <c r="K1671" s="196">
        <v>184</v>
      </c>
      <c r="L1671" s="119" t="s">
        <v>12106</v>
      </c>
      <c r="M1671" s="38" t="s">
        <v>15050</v>
      </c>
    </row>
    <row r="1672" spans="1:13" ht="25.5" outlineLevel="1" x14ac:dyDescent="0.25">
      <c r="A1672" s="47" t="s">
        <v>977</v>
      </c>
      <c r="B1672" s="150">
        <v>1644</v>
      </c>
      <c r="C1672" s="36" t="s">
        <v>976</v>
      </c>
      <c r="D1672" s="35" t="s">
        <v>977</v>
      </c>
      <c r="E1672" s="36" t="s">
        <v>11943</v>
      </c>
      <c r="F1672" s="35" t="s">
        <v>15877</v>
      </c>
      <c r="G1672" s="117">
        <v>2</v>
      </c>
      <c r="H1672" s="117">
        <v>212.4</v>
      </c>
      <c r="I1672" s="117">
        <f t="shared" si="73"/>
        <v>5.8049999999999997</v>
      </c>
      <c r="J1672" s="118">
        <v>11.61</v>
      </c>
      <c r="K1672" s="196">
        <v>184</v>
      </c>
      <c r="L1672" s="119" t="s">
        <v>12106</v>
      </c>
      <c r="M1672" s="38" t="s">
        <v>15050</v>
      </c>
    </row>
    <row r="1673" spans="1:13" ht="25.5" outlineLevel="1" x14ac:dyDescent="0.25">
      <c r="A1673" s="47" t="s">
        <v>979</v>
      </c>
      <c r="B1673" s="150">
        <v>1645</v>
      </c>
      <c r="C1673" s="36" t="s">
        <v>978</v>
      </c>
      <c r="D1673" s="35" t="s">
        <v>979</v>
      </c>
      <c r="E1673" s="36" t="s">
        <v>11943</v>
      </c>
      <c r="F1673" s="35" t="s">
        <v>15877</v>
      </c>
      <c r="G1673" s="117">
        <v>4</v>
      </c>
      <c r="H1673" s="117">
        <v>241.39</v>
      </c>
      <c r="I1673" s="117">
        <f t="shared" si="73"/>
        <v>3.3</v>
      </c>
      <c r="J1673" s="118">
        <v>13.2</v>
      </c>
      <c r="K1673" s="196">
        <v>184</v>
      </c>
      <c r="L1673" s="119" t="s">
        <v>12106</v>
      </c>
      <c r="M1673" s="38" t="s">
        <v>15050</v>
      </c>
    </row>
    <row r="1674" spans="1:13" ht="25.5" outlineLevel="1" x14ac:dyDescent="0.25">
      <c r="A1674" s="47" t="s">
        <v>981</v>
      </c>
      <c r="B1674" s="150">
        <v>1646</v>
      </c>
      <c r="C1674" s="36" t="s">
        <v>980</v>
      </c>
      <c r="D1674" s="35" t="s">
        <v>981</v>
      </c>
      <c r="E1674" s="36" t="s">
        <v>11943</v>
      </c>
      <c r="F1674" s="35" t="s">
        <v>15877</v>
      </c>
      <c r="G1674" s="117">
        <v>2</v>
      </c>
      <c r="H1674" s="117">
        <v>20</v>
      </c>
      <c r="I1674" s="117">
        <f t="shared" si="73"/>
        <v>0.54500000000000004</v>
      </c>
      <c r="J1674" s="118">
        <v>1.0900000000000001</v>
      </c>
      <c r="K1674" s="196">
        <v>184</v>
      </c>
      <c r="L1674" s="119" t="s">
        <v>12106</v>
      </c>
      <c r="M1674" s="38" t="s">
        <v>15050</v>
      </c>
    </row>
    <row r="1675" spans="1:13" ht="25.5" outlineLevel="1" x14ac:dyDescent="0.25">
      <c r="A1675" s="47" t="s">
        <v>982</v>
      </c>
      <c r="B1675" s="150">
        <v>1647</v>
      </c>
      <c r="C1675" s="40" t="s">
        <v>12952</v>
      </c>
      <c r="D1675" s="35" t="s">
        <v>982</v>
      </c>
      <c r="E1675" s="36" t="s">
        <v>11943</v>
      </c>
      <c r="F1675" s="35" t="s">
        <v>15877</v>
      </c>
      <c r="G1675" s="117">
        <v>1</v>
      </c>
      <c r="H1675" s="117">
        <v>2258.5500000000002</v>
      </c>
      <c r="I1675" s="117">
        <f t="shared" si="73"/>
        <v>123.51</v>
      </c>
      <c r="J1675" s="118">
        <v>123.51</v>
      </c>
      <c r="K1675" s="196">
        <v>184</v>
      </c>
      <c r="L1675" s="119" t="s">
        <v>12106</v>
      </c>
      <c r="M1675" s="38" t="s">
        <v>15050</v>
      </c>
    </row>
    <row r="1676" spans="1:13" ht="25.5" outlineLevel="1" x14ac:dyDescent="0.25">
      <c r="A1676" s="47" t="s">
        <v>983</v>
      </c>
      <c r="B1676" s="150">
        <v>1648</v>
      </c>
      <c r="C1676" s="40" t="s">
        <v>12953</v>
      </c>
      <c r="D1676" s="35" t="s">
        <v>983</v>
      </c>
      <c r="E1676" s="36" t="s">
        <v>11943</v>
      </c>
      <c r="F1676" s="35" t="s">
        <v>15877</v>
      </c>
      <c r="G1676" s="117">
        <v>2</v>
      </c>
      <c r="H1676" s="117">
        <v>131.76</v>
      </c>
      <c r="I1676" s="117">
        <f t="shared" si="73"/>
        <v>3.605</v>
      </c>
      <c r="J1676" s="118">
        <v>7.21</v>
      </c>
      <c r="K1676" s="196">
        <v>184</v>
      </c>
      <c r="L1676" s="119" t="s">
        <v>12106</v>
      </c>
      <c r="M1676" s="38" t="s">
        <v>15050</v>
      </c>
    </row>
    <row r="1677" spans="1:13" ht="25.5" outlineLevel="1" x14ac:dyDescent="0.25">
      <c r="A1677" s="47" t="s">
        <v>985</v>
      </c>
      <c r="B1677" s="150">
        <v>1649</v>
      </c>
      <c r="C1677" s="36" t="s">
        <v>984</v>
      </c>
      <c r="D1677" s="35" t="s">
        <v>985</v>
      </c>
      <c r="E1677" s="36" t="s">
        <v>11943</v>
      </c>
      <c r="F1677" s="35" t="s">
        <v>15877</v>
      </c>
      <c r="G1677" s="117">
        <v>4</v>
      </c>
      <c r="H1677" s="117">
        <v>100</v>
      </c>
      <c r="I1677" s="117">
        <f t="shared" si="73"/>
        <v>1.3674999999999999</v>
      </c>
      <c r="J1677" s="118">
        <v>5.47</v>
      </c>
      <c r="K1677" s="196">
        <v>184</v>
      </c>
      <c r="L1677" s="119" t="s">
        <v>12106</v>
      </c>
      <c r="M1677" s="38" t="s">
        <v>15050</v>
      </c>
    </row>
    <row r="1678" spans="1:13" outlineLevel="1" x14ac:dyDescent="0.25">
      <c r="A1678" s="47" t="s">
        <v>9031</v>
      </c>
      <c r="B1678" s="150">
        <v>1650</v>
      </c>
      <c r="C1678" s="40" t="s">
        <v>12954</v>
      </c>
      <c r="D1678" s="35" t="s">
        <v>9031</v>
      </c>
      <c r="E1678" s="36" t="s">
        <v>11491</v>
      </c>
      <c r="F1678" s="35" t="s">
        <v>15877</v>
      </c>
      <c r="G1678" s="117">
        <v>1</v>
      </c>
      <c r="H1678" s="117">
        <v>11101.69</v>
      </c>
      <c r="I1678" s="117">
        <f t="shared" si="73"/>
        <v>11534.52</v>
      </c>
      <c r="J1678" s="118">
        <v>11534.52</v>
      </c>
      <c r="K1678" s="196">
        <v>163</v>
      </c>
      <c r="L1678" s="119" t="s">
        <v>11479</v>
      </c>
      <c r="M1678" s="38" t="s">
        <v>15050</v>
      </c>
    </row>
    <row r="1679" spans="1:13" outlineLevel="1" x14ac:dyDescent="0.25">
      <c r="A1679" s="47" t="s">
        <v>9032</v>
      </c>
      <c r="B1679" s="150">
        <v>1651</v>
      </c>
      <c r="C1679" s="40" t="s">
        <v>12955</v>
      </c>
      <c r="D1679" s="35" t="s">
        <v>9032</v>
      </c>
      <c r="E1679" s="36" t="s">
        <v>11491</v>
      </c>
      <c r="F1679" s="35" t="s">
        <v>15877</v>
      </c>
      <c r="G1679" s="117">
        <v>10</v>
      </c>
      <c r="H1679" s="117">
        <v>1906</v>
      </c>
      <c r="I1679" s="117">
        <f t="shared" si="73"/>
        <v>198.03100000000001</v>
      </c>
      <c r="J1679" s="118">
        <v>1980.31</v>
      </c>
      <c r="K1679" s="196">
        <v>163</v>
      </c>
      <c r="L1679" s="119" t="s">
        <v>11479</v>
      </c>
      <c r="M1679" s="38" t="s">
        <v>15050</v>
      </c>
    </row>
    <row r="1680" spans="1:13" ht="25.5" outlineLevel="1" x14ac:dyDescent="0.25">
      <c r="A1680" s="47" t="s">
        <v>986</v>
      </c>
      <c r="B1680" s="150">
        <v>1652</v>
      </c>
      <c r="C1680" s="40" t="s">
        <v>12956</v>
      </c>
      <c r="D1680" s="35" t="s">
        <v>986</v>
      </c>
      <c r="E1680" s="36" t="s">
        <v>11943</v>
      </c>
      <c r="F1680" s="35" t="s">
        <v>15877</v>
      </c>
      <c r="G1680" s="117">
        <v>3</v>
      </c>
      <c r="H1680" s="117">
        <v>4779</v>
      </c>
      <c r="I1680" s="117">
        <f t="shared" si="73"/>
        <v>87.11</v>
      </c>
      <c r="J1680" s="118">
        <v>261.33</v>
      </c>
      <c r="K1680" s="196">
        <v>184</v>
      </c>
      <c r="L1680" s="119" t="s">
        <v>12106</v>
      </c>
      <c r="M1680" s="38" t="s">
        <v>15050</v>
      </c>
    </row>
    <row r="1681" spans="1:13" outlineLevel="1" x14ac:dyDescent="0.25">
      <c r="A1681" s="47" t="s">
        <v>9033</v>
      </c>
      <c r="B1681" s="150">
        <v>1653</v>
      </c>
      <c r="C1681" s="40" t="s">
        <v>12957</v>
      </c>
      <c r="D1681" s="35" t="s">
        <v>9033</v>
      </c>
      <c r="E1681" s="36" t="s">
        <v>11491</v>
      </c>
      <c r="F1681" s="35" t="s">
        <v>15877</v>
      </c>
      <c r="G1681" s="117">
        <v>1</v>
      </c>
      <c r="H1681" s="117">
        <v>4091.63</v>
      </c>
      <c r="I1681" s="117">
        <f t="shared" si="73"/>
        <v>4251.1499999999996</v>
      </c>
      <c r="J1681" s="118">
        <v>4251.1499999999996</v>
      </c>
      <c r="K1681" s="196">
        <v>164</v>
      </c>
      <c r="L1681" s="119" t="s">
        <v>11479</v>
      </c>
      <c r="M1681" s="38" t="s">
        <v>15050</v>
      </c>
    </row>
    <row r="1682" spans="1:13" outlineLevel="1" x14ac:dyDescent="0.25">
      <c r="A1682" s="47" t="s">
        <v>9034</v>
      </c>
      <c r="B1682" s="150">
        <v>1654</v>
      </c>
      <c r="C1682" s="40" t="s">
        <v>12958</v>
      </c>
      <c r="D1682" s="35" t="s">
        <v>9034</v>
      </c>
      <c r="E1682" s="36" t="s">
        <v>11491</v>
      </c>
      <c r="F1682" s="35" t="s">
        <v>15877</v>
      </c>
      <c r="G1682" s="117">
        <v>2</v>
      </c>
      <c r="H1682" s="117">
        <v>5516</v>
      </c>
      <c r="I1682" s="117">
        <f t="shared" si="73"/>
        <v>2865.5250000000001</v>
      </c>
      <c r="J1682" s="118">
        <v>5731.05</v>
      </c>
      <c r="K1682" s="196">
        <v>164</v>
      </c>
      <c r="L1682" s="119" t="s">
        <v>11479</v>
      </c>
      <c r="M1682" s="38" t="s">
        <v>15050</v>
      </c>
    </row>
    <row r="1683" spans="1:13" outlineLevel="1" x14ac:dyDescent="0.25">
      <c r="A1683" s="47" t="s">
        <v>9035</v>
      </c>
      <c r="B1683" s="150">
        <v>1655</v>
      </c>
      <c r="C1683" s="40" t="s">
        <v>12959</v>
      </c>
      <c r="D1683" s="35" t="s">
        <v>9035</v>
      </c>
      <c r="E1683" s="36" t="s">
        <v>11491</v>
      </c>
      <c r="F1683" s="35" t="s">
        <v>15877</v>
      </c>
      <c r="G1683" s="117">
        <v>2</v>
      </c>
      <c r="H1683" s="117">
        <v>3204</v>
      </c>
      <c r="I1683" s="117">
        <f t="shared" si="73"/>
        <v>1664.46</v>
      </c>
      <c r="J1683" s="118">
        <v>3328.92</v>
      </c>
      <c r="K1683" s="196">
        <v>164</v>
      </c>
      <c r="L1683" s="119" t="s">
        <v>11479</v>
      </c>
      <c r="M1683" s="38" t="s">
        <v>15050</v>
      </c>
    </row>
    <row r="1684" spans="1:13" outlineLevel="1" x14ac:dyDescent="0.25">
      <c r="A1684" s="47" t="s">
        <v>9036</v>
      </c>
      <c r="B1684" s="150">
        <v>1656</v>
      </c>
      <c r="C1684" s="40" t="s">
        <v>12960</v>
      </c>
      <c r="D1684" s="35" t="s">
        <v>9036</v>
      </c>
      <c r="E1684" s="36" t="s">
        <v>11491</v>
      </c>
      <c r="F1684" s="35" t="s">
        <v>15877</v>
      </c>
      <c r="G1684" s="117">
        <v>1</v>
      </c>
      <c r="H1684" s="117">
        <v>3232</v>
      </c>
      <c r="I1684" s="117">
        <f t="shared" si="73"/>
        <v>3358.01</v>
      </c>
      <c r="J1684" s="118">
        <v>3358.01</v>
      </c>
      <c r="K1684" s="196">
        <v>164</v>
      </c>
      <c r="L1684" s="119" t="s">
        <v>11479</v>
      </c>
      <c r="M1684" s="38" t="s">
        <v>15050</v>
      </c>
    </row>
    <row r="1685" spans="1:13" outlineLevel="1" x14ac:dyDescent="0.25">
      <c r="A1685" s="47" t="s">
        <v>9037</v>
      </c>
      <c r="B1685" s="150">
        <v>1657</v>
      </c>
      <c r="C1685" s="40" t="s">
        <v>12961</v>
      </c>
      <c r="D1685" s="35" t="s">
        <v>9037</v>
      </c>
      <c r="E1685" s="36" t="s">
        <v>11491</v>
      </c>
      <c r="F1685" s="35" t="s">
        <v>15877</v>
      </c>
      <c r="G1685" s="117">
        <v>1</v>
      </c>
      <c r="H1685" s="117">
        <v>5262.81</v>
      </c>
      <c r="I1685" s="117">
        <f t="shared" si="73"/>
        <v>5467.99</v>
      </c>
      <c r="J1685" s="118">
        <v>5467.99</v>
      </c>
      <c r="K1685" s="196">
        <v>164</v>
      </c>
      <c r="L1685" s="119" t="s">
        <v>11479</v>
      </c>
      <c r="M1685" s="38" t="s">
        <v>15050</v>
      </c>
    </row>
    <row r="1686" spans="1:13" ht="25.5" outlineLevel="1" x14ac:dyDescent="0.25">
      <c r="A1686" s="47" t="s">
        <v>988</v>
      </c>
      <c r="B1686" s="150">
        <v>1658</v>
      </c>
      <c r="C1686" s="36" t="s">
        <v>987</v>
      </c>
      <c r="D1686" s="35" t="s">
        <v>988</v>
      </c>
      <c r="E1686" s="36" t="s">
        <v>11943</v>
      </c>
      <c r="F1686" s="35" t="s">
        <v>15877</v>
      </c>
      <c r="G1686" s="117">
        <v>2</v>
      </c>
      <c r="H1686" s="117">
        <v>624.34</v>
      </c>
      <c r="I1686" s="117">
        <f t="shared" si="73"/>
        <v>17.07</v>
      </c>
      <c r="J1686" s="118">
        <v>34.14</v>
      </c>
      <c r="K1686" s="196">
        <v>184</v>
      </c>
      <c r="L1686" s="119" t="s">
        <v>12106</v>
      </c>
      <c r="M1686" s="38" t="s">
        <v>15050</v>
      </c>
    </row>
    <row r="1687" spans="1:13" ht="25.5" outlineLevel="1" x14ac:dyDescent="0.25">
      <c r="A1687" s="47" t="s">
        <v>989</v>
      </c>
      <c r="B1687" s="150">
        <v>1659</v>
      </c>
      <c r="C1687" s="40" t="s">
        <v>12962</v>
      </c>
      <c r="D1687" s="35" t="s">
        <v>989</v>
      </c>
      <c r="E1687" s="36" t="s">
        <v>11943</v>
      </c>
      <c r="F1687" s="35" t="s">
        <v>15877</v>
      </c>
      <c r="G1687" s="117">
        <v>2</v>
      </c>
      <c r="H1687" s="117">
        <v>1992.19</v>
      </c>
      <c r="I1687" s="117">
        <f t="shared" si="73"/>
        <v>54.47</v>
      </c>
      <c r="J1687" s="118">
        <v>108.94</v>
      </c>
      <c r="K1687" s="196">
        <v>184</v>
      </c>
      <c r="L1687" s="119" t="s">
        <v>12106</v>
      </c>
      <c r="M1687" s="38" t="s">
        <v>15050</v>
      </c>
    </row>
    <row r="1688" spans="1:13" ht="25.5" outlineLevel="1" x14ac:dyDescent="0.25">
      <c r="A1688" s="47" t="s">
        <v>990</v>
      </c>
      <c r="B1688" s="150">
        <v>1660</v>
      </c>
      <c r="C1688" s="40" t="s">
        <v>12963</v>
      </c>
      <c r="D1688" s="35" t="s">
        <v>990</v>
      </c>
      <c r="E1688" s="36" t="s">
        <v>11943</v>
      </c>
      <c r="F1688" s="35" t="s">
        <v>15877</v>
      </c>
      <c r="G1688" s="117">
        <v>1</v>
      </c>
      <c r="H1688" s="117">
        <v>42.2</v>
      </c>
      <c r="I1688" s="117">
        <f t="shared" si="73"/>
        <v>2.31</v>
      </c>
      <c r="J1688" s="118">
        <v>2.31</v>
      </c>
      <c r="K1688" s="196">
        <v>184</v>
      </c>
      <c r="L1688" s="119" t="s">
        <v>12106</v>
      </c>
      <c r="M1688" s="38" t="s">
        <v>15050</v>
      </c>
    </row>
    <row r="1689" spans="1:13" ht="25.5" outlineLevel="1" x14ac:dyDescent="0.25">
      <c r="A1689" s="47" t="s">
        <v>991</v>
      </c>
      <c r="B1689" s="150">
        <v>1661</v>
      </c>
      <c r="C1689" s="40" t="s">
        <v>12964</v>
      </c>
      <c r="D1689" s="35" t="s">
        <v>991</v>
      </c>
      <c r="E1689" s="36" t="s">
        <v>11943</v>
      </c>
      <c r="F1689" s="35" t="s">
        <v>15877</v>
      </c>
      <c r="G1689" s="117">
        <v>5</v>
      </c>
      <c r="H1689" s="117">
        <v>463</v>
      </c>
      <c r="I1689" s="117">
        <f t="shared" si="73"/>
        <v>5.0640000000000001</v>
      </c>
      <c r="J1689" s="118">
        <v>25.32</v>
      </c>
      <c r="K1689" s="196">
        <v>184</v>
      </c>
      <c r="L1689" s="119" t="s">
        <v>12106</v>
      </c>
      <c r="M1689" s="38" t="s">
        <v>15050</v>
      </c>
    </row>
    <row r="1690" spans="1:13" ht="25.5" outlineLevel="1" x14ac:dyDescent="0.25">
      <c r="A1690" s="47" t="s">
        <v>12107</v>
      </c>
      <c r="B1690" s="150">
        <v>1662</v>
      </c>
      <c r="C1690" s="36" t="s">
        <v>992</v>
      </c>
      <c r="D1690" s="35" t="s">
        <v>12107</v>
      </c>
      <c r="E1690" s="36" t="s">
        <v>11943</v>
      </c>
      <c r="F1690" s="35" t="s">
        <v>15877</v>
      </c>
      <c r="G1690" s="117">
        <v>3</v>
      </c>
      <c r="H1690" s="117">
        <v>1556.48</v>
      </c>
      <c r="I1690" s="117">
        <f t="shared" si="73"/>
        <v>28.37</v>
      </c>
      <c r="J1690" s="118">
        <v>85.11</v>
      </c>
      <c r="K1690" s="196">
        <v>184</v>
      </c>
      <c r="L1690" s="119" t="s">
        <v>12106</v>
      </c>
      <c r="M1690" s="38" t="s">
        <v>15050</v>
      </c>
    </row>
    <row r="1691" spans="1:13" ht="25.5" outlineLevel="1" x14ac:dyDescent="0.25">
      <c r="A1691" s="47" t="s">
        <v>994</v>
      </c>
      <c r="B1691" s="150">
        <v>1663</v>
      </c>
      <c r="C1691" s="40" t="s">
        <v>12965</v>
      </c>
      <c r="D1691" s="35" t="s">
        <v>994</v>
      </c>
      <c r="E1691" s="36" t="s">
        <v>11943</v>
      </c>
      <c r="F1691" s="35" t="s">
        <v>15877</v>
      </c>
      <c r="G1691" s="117">
        <v>4</v>
      </c>
      <c r="H1691" s="117">
        <v>3779.66</v>
      </c>
      <c r="I1691" s="117">
        <f t="shared" si="73"/>
        <v>51.672499999999999</v>
      </c>
      <c r="J1691" s="118">
        <v>206.69</v>
      </c>
      <c r="K1691" s="196">
        <v>184</v>
      </c>
      <c r="L1691" s="119" t="s">
        <v>12106</v>
      </c>
      <c r="M1691" s="38" t="s">
        <v>15050</v>
      </c>
    </row>
    <row r="1692" spans="1:13" outlineLevel="1" x14ac:dyDescent="0.25">
      <c r="A1692" s="47" t="s">
        <v>9038</v>
      </c>
      <c r="B1692" s="150">
        <v>1664</v>
      </c>
      <c r="C1692" s="40" t="s">
        <v>12966</v>
      </c>
      <c r="D1692" s="35" t="s">
        <v>9038</v>
      </c>
      <c r="E1692" s="36" t="s">
        <v>11491</v>
      </c>
      <c r="F1692" s="35" t="s">
        <v>15877</v>
      </c>
      <c r="G1692" s="117">
        <v>5</v>
      </c>
      <c r="H1692" s="117">
        <v>4315.71</v>
      </c>
      <c r="I1692" s="117">
        <f t="shared" si="73"/>
        <v>896.7940000000001</v>
      </c>
      <c r="J1692" s="118">
        <v>4483.97</v>
      </c>
      <c r="K1692" s="196">
        <v>164</v>
      </c>
      <c r="L1692" s="119" t="s">
        <v>11479</v>
      </c>
      <c r="M1692" s="38" t="s">
        <v>15050</v>
      </c>
    </row>
    <row r="1693" spans="1:13" outlineLevel="1" x14ac:dyDescent="0.25">
      <c r="A1693" s="47" t="s">
        <v>9039</v>
      </c>
      <c r="B1693" s="150">
        <v>1665</v>
      </c>
      <c r="C1693" s="40" t="s">
        <v>12967</v>
      </c>
      <c r="D1693" s="35" t="s">
        <v>9039</v>
      </c>
      <c r="E1693" s="36" t="s">
        <v>11491</v>
      </c>
      <c r="F1693" s="35" t="s">
        <v>15877</v>
      </c>
      <c r="G1693" s="117">
        <v>6</v>
      </c>
      <c r="H1693" s="117">
        <v>6355.46</v>
      </c>
      <c r="I1693" s="117">
        <f t="shared" si="73"/>
        <v>1100.54</v>
      </c>
      <c r="J1693" s="118">
        <v>6603.24</v>
      </c>
      <c r="K1693" s="196">
        <v>164</v>
      </c>
      <c r="L1693" s="119" t="s">
        <v>11479</v>
      </c>
      <c r="M1693" s="38" t="s">
        <v>15050</v>
      </c>
    </row>
    <row r="1694" spans="1:13" outlineLevel="1" x14ac:dyDescent="0.25">
      <c r="A1694" s="47" t="s">
        <v>9040</v>
      </c>
      <c r="B1694" s="150">
        <v>1666</v>
      </c>
      <c r="C1694" s="40" t="s">
        <v>12968</v>
      </c>
      <c r="D1694" s="35" t="s">
        <v>9040</v>
      </c>
      <c r="E1694" s="36" t="s">
        <v>11491</v>
      </c>
      <c r="F1694" s="35" t="s">
        <v>15877</v>
      </c>
      <c r="G1694" s="117">
        <v>8</v>
      </c>
      <c r="H1694" s="117">
        <v>8459.64</v>
      </c>
      <c r="I1694" s="117">
        <f t="shared" si="73"/>
        <v>1098.6824999999999</v>
      </c>
      <c r="J1694" s="118">
        <v>8789.4599999999991</v>
      </c>
      <c r="K1694" s="196">
        <v>164</v>
      </c>
      <c r="L1694" s="119" t="s">
        <v>11479</v>
      </c>
      <c r="M1694" s="38" t="s">
        <v>15050</v>
      </c>
    </row>
    <row r="1695" spans="1:13" outlineLevel="1" x14ac:dyDescent="0.25">
      <c r="A1695" s="47" t="s">
        <v>9041</v>
      </c>
      <c r="B1695" s="150">
        <v>1667</v>
      </c>
      <c r="C1695" s="40" t="s">
        <v>12969</v>
      </c>
      <c r="D1695" s="35" t="s">
        <v>9041</v>
      </c>
      <c r="E1695" s="36" t="s">
        <v>11491</v>
      </c>
      <c r="F1695" s="35" t="s">
        <v>15877</v>
      </c>
      <c r="G1695" s="117">
        <v>8</v>
      </c>
      <c r="H1695" s="117">
        <v>9430.15</v>
      </c>
      <c r="I1695" s="117">
        <f t="shared" si="73"/>
        <v>1224.7262499999999</v>
      </c>
      <c r="J1695" s="118">
        <v>9797.81</v>
      </c>
      <c r="K1695" s="196">
        <v>164</v>
      </c>
      <c r="L1695" s="119" t="s">
        <v>11479</v>
      </c>
      <c r="M1695" s="38" t="s">
        <v>15050</v>
      </c>
    </row>
    <row r="1696" spans="1:13" ht="25.5" outlineLevel="1" x14ac:dyDescent="0.25">
      <c r="A1696" s="47" t="s">
        <v>995</v>
      </c>
      <c r="B1696" s="150">
        <v>1668</v>
      </c>
      <c r="C1696" s="40" t="s">
        <v>12970</v>
      </c>
      <c r="D1696" s="35" t="s">
        <v>995</v>
      </c>
      <c r="E1696" s="36" t="s">
        <v>11943</v>
      </c>
      <c r="F1696" s="35" t="s">
        <v>15877</v>
      </c>
      <c r="G1696" s="117">
        <v>2</v>
      </c>
      <c r="H1696" s="117">
        <v>208.39</v>
      </c>
      <c r="I1696" s="117">
        <f t="shared" si="73"/>
        <v>5.7</v>
      </c>
      <c r="J1696" s="118">
        <v>11.4</v>
      </c>
      <c r="K1696" s="196">
        <v>184</v>
      </c>
      <c r="L1696" s="119" t="s">
        <v>12106</v>
      </c>
      <c r="M1696" s="38" t="s">
        <v>15050</v>
      </c>
    </row>
    <row r="1697" spans="1:13" ht="25.5" outlineLevel="1" x14ac:dyDescent="0.25">
      <c r="A1697" s="47" t="s">
        <v>996</v>
      </c>
      <c r="B1697" s="150">
        <v>1669</v>
      </c>
      <c r="C1697" s="40" t="s">
        <v>12971</v>
      </c>
      <c r="D1697" s="35" t="s">
        <v>996</v>
      </c>
      <c r="E1697" s="36" t="s">
        <v>11943</v>
      </c>
      <c r="F1697" s="35" t="s">
        <v>15877</v>
      </c>
      <c r="G1697" s="117">
        <v>1</v>
      </c>
      <c r="H1697" s="117">
        <v>96.57</v>
      </c>
      <c r="I1697" s="117">
        <f t="shared" si="73"/>
        <v>5.28</v>
      </c>
      <c r="J1697" s="118">
        <v>5.28</v>
      </c>
      <c r="K1697" s="196">
        <v>184</v>
      </c>
      <c r="L1697" s="119" t="s">
        <v>12106</v>
      </c>
      <c r="M1697" s="38" t="s">
        <v>15050</v>
      </c>
    </row>
    <row r="1698" spans="1:13" ht="25.5" outlineLevel="1" x14ac:dyDescent="0.25">
      <c r="A1698" s="47" t="s">
        <v>998</v>
      </c>
      <c r="B1698" s="150">
        <v>1670</v>
      </c>
      <c r="C1698" s="36" t="s">
        <v>997</v>
      </c>
      <c r="D1698" s="35" t="s">
        <v>998</v>
      </c>
      <c r="E1698" s="36" t="s">
        <v>11943</v>
      </c>
      <c r="F1698" s="35" t="s">
        <v>15877</v>
      </c>
      <c r="G1698" s="117">
        <v>7</v>
      </c>
      <c r="H1698" s="117">
        <v>70</v>
      </c>
      <c r="I1698" s="117">
        <f t="shared" si="73"/>
        <v>0.54714285714285715</v>
      </c>
      <c r="J1698" s="118">
        <v>3.83</v>
      </c>
      <c r="K1698" s="196">
        <v>184</v>
      </c>
      <c r="L1698" s="119" t="s">
        <v>12106</v>
      </c>
      <c r="M1698" s="38" t="s">
        <v>15050</v>
      </c>
    </row>
    <row r="1699" spans="1:13" ht="25.5" outlineLevel="1" x14ac:dyDescent="0.25">
      <c r="A1699" s="47" t="s">
        <v>1000</v>
      </c>
      <c r="B1699" s="150">
        <v>1671</v>
      </c>
      <c r="C1699" s="36" t="s">
        <v>999</v>
      </c>
      <c r="D1699" s="35" t="s">
        <v>1000</v>
      </c>
      <c r="E1699" s="36" t="s">
        <v>11943</v>
      </c>
      <c r="F1699" s="35" t="s">
        <v>15877</v>
      </c>
      <c r="G1699" s="117">
        <v>10</v>
      </c>
      <c r="H1699" s="117">
        <v>100</v>
      </c>
      <c r="I1699" s="117">
        <f t="shared" si="73"/>
        <v>0.54699999999999993</v>
      </c>
      <c r="J1699" s="118">
        <v>5.47</v>
      </c>
      <c r="K1699" s="196">
        <v>184</v>
      </c>
      <c r="L1699" s="119" t="s">
        <v>12106</v>
      </c>
      <c r="M1699" s="38" t="s">
        <v>15050</v>
      </c>
    </row>
    <row r="1700" spans="1:13" ht="25.5" outlineLevel="1" x14ac:dyDescent="0.25">
      <c r="A1700" s="47" t="s">
        <v>1002</v>
      </c>
      <c r="B1700" s="150">
        <v>1672</v>
      </c>
      <c r="C1700" s="36" t="s">
        <v>1001</v>
      </c>
      <c r="D1700" s="35" t="s">
        <v>1002</v>
      </c>
      <c r="E1700" s="36" t="s">
        <v>11943</v>
      </c>
      <c r="F1700" s="35" t="s">
        <v>15877</v>
      </c>
      <c r="G1700" s="117">
        <v>3</v>
      </c>
      <c r="H1700" s="117">
        <v>5.0599999999999996</v>
      </c>
      <c r="I1700" s="117">
        <f t="shared" si="73"/>
        <v>9.3333333333333338E-2</v>
      </c>
      <c r="J1700" s="118">
        <v>0.28000000000000003</v>
      </c>
      <c r="K1700" s="196">
        <v>184</v>
      </c>
      <c r="L1700" s="119" t="s">
        <v>12106</v>
      </c>
      <c r="M1700" s="38" t="s">
        <v>15050</v>
      </c>
    </row>
    <row r="1701" spans="1:13" ht="25.5" outlineLevel="1" x14ac:dyDescent="0.25">
      <c r="A1701" s="47" t="s">
        <v>1004</v>
      </c>
      <c r="B1701" s="150">
        <v>1673</v>
      </c>
      <c r="C1701" s="36" t="s">
        <v>1003</v>
      </c>
      <c r="D1701" s="35" t="s">
        <v>1004</v>
      </c>
      <c r="E1701" s="36" t="s">
        <v>11943</v>
      </c>
      <c r="F1701" s="35" t="s">
        <v>15877</v>
      </c>
      <c r="G1701" s="117">
        <v>3</v>
      </c>
      <c r="H1701" s="117">
        <v>126.74</v>
      </c>
      <c r="I1701" s="117">
        <f t="shared" si="73"/>
        <v>2.31</v>
      </c>
      <c r="J1701" s="118">
        <v>6.93</v>
      </c>
      <c r="K1701" s="196">
        <v>184</v>
      </c>
      <c r="L1701" s="119" t="s">
        <v>12106</v>
      </c>
      <c r="M1701" s="38" t="s">
        <v>15050</v>
      </c>
    </row>
    <row r="1702" spans="1:13" ht="25.5" outlineLevel="1" x14ac:dyDescent="0.25">
      <c r="A1702" s="47" t="s">
        <v>1006</v>
      </c>
      <c r="B1702" s="150">
        <v>1674</v>
      </c>
      <c r="C1702" s="36" t="s">
        <v>1005</v>
      </c>
      <c r="D1702" s="35" t="s">
        <v>1006</v>
      </c>
      <c r="E1702" s="36" t="s">
        <v>11943</v>
      </c>
      <c r="F1702" s="35" t="s">
        <v>15877</v>
      </c>
      <c r="G1702" s="117">
        <v>1</v>
      </c>
      <c r="H1702" s="117">
        <v>403.1</v>
      </c>
      <c r="I1702" s="117">
        <f t="shared" si="73"/>
        <v>22.04</v>
      </c>
      <c r="J1702" s="118">
        <v>22.04</v>
      </c>
      <c r="K1702" s="196">
        <v>184</v>
      </c>
      <c r="L1702" s="119" t="s">
        <v>12106</v>
      </c>
      <c r="M1702" s="38" t="s">
        <v>15050</v>
      </c>
    </row>
    <row r="1703" spans="1:13" ht="25.5" outlineLevel="1" x14ac:dyDescent="0.25">
      <c r="A1703" s="47" t="s">
        <v>1008</v>
      </c>
      <c r="B1703" s="150">
        <v>1675</v>
      </c>
      <c r="C1703" s="36" t="s">
        <v>1007</v>
      </c>
      <c r="D1703" s="35" t="s">
        <v>1008</v>
      </c>
      <c r="E1703" s="36" t="s">
        <v>11943</v>
      </c>
      <c r="F1703" s="35" t="s">
        <v>15877</v>
      </c>
      <c r="G1703" s="117">
        <v>1</v>
      </c>
      <c r="H1703" s="117">
        <v>518.70000000000005</v>
      </c>
      <c r="I1703" s="117">
        <f t="shared" si="73"/>
        <v>28.36</v>
      </c>
      <c r="J1703" s="118">
        <v>28.36</v>
      </c>
      <c r="K1703" s="196">
        <v>184</v>
      </c>
      <c r="L1703" s="119" t="s">
        <v>12106</v>
      </c>
      <c r="M1703" s="38" t="s">
        <v>15050</v>
      </c>
    </row>
    <row r="1704" spans="1:13" ht="25.5" outlineLevel="1" x14ac:dyDescent="0.25">
      <c r="A1704" s="47" t="s">
        <v>1010</v>
      </c>
      <c r="B1704" s="150">
        <v>1676</v>
      </c>
      <c r="C1704" s="36" t="s">
        <v>1009</v>
      </c>
      <c r="D1704" s="35" t="s">
        <v>1010</v>
      </c>
      <c r="E1704" s="36" t="s">
        <v>11943</v>
      </c>
      <c r="F1704" s="35" t="s">
        <v>15877</v>
      </c>
      <c r="G1704" s="117">
        <v>4</v>
      </c>
      <c r="H1704" s="117">
        <v>40</v>
      </c>
      <c r="I1704" s="117">
        <f t="shared" si="73"/>
        <v>0.54749999999999999</v>
      </c>
      <c r="J1704" s="118">
        <v>2.19</v>
      </c>
      <c r="K1704" s="196">
        <v>184</v>
      </c>
      <c r="L1704" s="119" t="s">
        <v>12106</v>
      </c>
      <c r="M1704" s="38" t="s">
        <v>15050</v>
      </c>
    </row>
    <row r="1705" spans="1:13" ht="25.5" outlineLevel="1" x14ac:dyDescent="0.25">
      <c r="A1705" s="47" t="s">
        <v>1012</v>
      </c>
      <c r="B1705" s="150">
        <v>1677</v>
      </c>
      <c r="C1705" s="36" t="s">
        <v>1011</v>
      </c>
      <c r="D1705" s="35" t="s">
        <v>1012</v>
      </c>
      <c r="E1705" s="36" t="s">
        <v>11943</v>
      </c>
      <c r="F1705" s="35" t="s">
        <v>15877</v>
      </c>
      <c r="G1705" s="117">
        <v>1</v>
      </c>
      <c r="H1705" s="117">
        <v>10</v>
      </c>
      <c r="I1705" s="117">
        <f t="shared" si="73"/>
        <v>0.55000000000000004</v>
      </c>
      <c r="J1705" s="118">
        <v>0.55000000000000004</v>
      </c>
      <c r="K1705" s="196">
        <v>184</v>
      </c>
      <c r="L1705" s="119" t="s">
        <v>12106</v>
      </c>
      <c r="M1705" s="38" t="s">
        <v>15050</v>
      </c>
    </row>
    <row r="1706" spans="1:13" ht="25.5" outlineLevel="1" x14ac:dyDescent="0.25">
      <c r="A1706" s="47" t="s">
        <v>1014</v>
      </c>
      <c r="B1706" s="150">
        <v>1678</v>
      </c>
      <c r="C1706" s="36" t="s">
        <v>1013</v>
      </c>
      <c r="D1706" s="35" t="s">
        <v>1014</v>
      </c>
      <c r="E1706" s="36" t="s">
        <v>11943</v>
      </c>
      <c r="F1706" s="35" t="s">
        <v>15877</v>
      </c>
      <c r="G1706" s="117">
        <v>2</v>
      </c>
      <c r="H1706" s="117">
        <v>20</v>
      </c>
      <c r="I1706" s="117">
        <f t="shared" si="73"/>
        <v>0.54500000000000004</v>
      </c>
      <c r="J1706" s="118">
        <v>1.0900000000000001</v>
      </c>
      <c r="K1706" s="196">
        <v>184</v>
      </c>
      <c r="L1706" s="119" t="s">
        <v>12106</v>
      </c>
      <c r="M1706" s="38" t="s">
        <v>15050</v>
      </c>
    </row>
    <row r="1707" spans="1:13" ht="25.5" outlineLevel="1" x14ac:dyDescent="0.25">
      <c r="A1707" s="47" t="s">
        <v>1016</v>
      </c>
      <c r="B1707" s="150">
        <v>1679</v>
      </c>
      <c r="C1707" s="36" t="s">
        <v>1015</v>
      </c>
      <c r="D1707" s="35" t="s">
        <v>1016</v>
      </c>
      <c r="E1707" s="36" t="s">
        <v>11943</v>
      </c>
      <c r="F1707" s="35" t="s">
        <v>15877</v>
      </c>
      <c r="G1707" s="117">
        <v>7</v>
      </c>
      <c r="H1707" s="117">
        <v>70</v>
      </c>
      <c r="I1707" s="117">
        <f t="shared" si="73"/>
        <v>0.54714285714285715</v>
      </c>
      <c r="J1707" s="118">
        <v>3.83</v>
      </c>
      <c r="K1707" s="196">
        <v>184</v>
      </c>
      <c r="L1707" s="119" t="s">
        <v>12106</v>
      </c>
      <c r="M1707" s="38" t="s">
        <v>15050</v>
      </c>
    </row>
    <row r="1708" spans="1:13" ht="25.5" outlineLevel="1" x14ac:dyDescent="0.25">
      <c r="A1708" s="47" t="s">
        <v>1018</v>
      </c>
      <c r="B1708" s="150">
        <v>1680</v>
      </c>
      <c r="C1708" s="36" t="s">
        <v>1017</v>
      </c>
      <c r="D1708" s="35" t="s">
        <v>1018</v>
      </c>
      <c r="E1708" s="36" t="s">
        <v>11943</v>
      </c>
      <c r="F1708" s="35" t="s">
        <v>15877</v>
      </c>
      <c r="G1708" s="117">
        <v>4</v>
      </c>
      <c r="H1708" s="117">
        <v>40</v>
      </c>
      <c r="I1708" s="117">
        <f t="shared" si="73"/>
        <v>0.54749999999999999</v>
      </c>
      <c r="J1708" s="118">
        <v>2.19</v>
      </c>
      <c r="K1708" s="196">
        <v>184</v>
      </c>
      <c r="L1708" s="119" t="s">
        <v>12106</v>
      </c>
      <c r="M1708" s="38" t="s">
        <v>15050</v>
      </c>
    </row>
    <row r="1709" spans="1:13" ht="25.5" outlineLevel="1" x14ac:dyDescent="0.25">
      <c r="A1709" s="47" t="s">
        <v>1020</v>
      </c>
      <c r="B1709" s="150">
        <v>1681</v>
      </c>
      <c r="C1709" s="36" t="s">
        <v>1019</v>
      </c>
      <c r="D1709" s="35" t="s">
        <v>1020</v>
      </c>
      <c r="E1709" s="36" t="s">
        <v>11943</v>
      </c>
      <c r="F1709" s="35" t="s">
        <v>15877</v>
      </c>
      <c r="G1709" s="117">
        <v>1</v>
      </c>
      <c r="H1709" s="117">
        <v>10</v>
      </c>
      <c r="I1709" s="117">
        <f t="shared" si="73"/>
        <v>0.55000000000000004</v>
      </c>
      <c r="J1709" s="118">
        <v>0.55000000000000004</v>
      </c>
      <c r="K1709" s="196">
        <v>184</v>
      </c>
      <c r="L1709" s="119" t="s">
        <v>12106</v>
      </c>
      <c r="M1709" s="38" t="s">
        <v>15050</v>
      </c>
    </row>
    <row r="1710" spans="1:13" ht="25.5" outlineLevel="1" x14ac:dyDescent="0.25">
      <c r="A1710" s="47" t="s">
        <v>1022</v>
      </c>
      <c r="B1710" s="150">
        <v>1682</v>
      </c>
      <c r="C1710" s="36" t="s">
        <v>1021</v>
      </c>
      <c r="D1710" s="35" t="s">
        <v>1022</v>
      </c>
      <c r="E1710" s="36" t="s">
        <v>11943</v>
      </c>
      <c r="F1710" s="35" t="s">
        <v>15877</v>
      </c>
      <c r="G1710" s="117">
        <v>2</v>
      </c>
      <c r="H1710" s="117">
        <v>20</v>
      </c>
      <c r="I1710" s="117">
        <f t="shared" si="73"/>
        <v>0.54500000000000004</v>
      </c>
      <c r="J1710" s="118">
        <v>1.0900000000000001</v>
      </c>
      <c r="K1710" s="196">
        <v>184</v>
      </c>
      <c r="L1710" s="119" t="s">
        <v>12106</v>
      </c>
      <c r="M1710" s="38" t="s">
        <v>15050</v>
      </c>
    </row>
    <row r="1711" spans="1:13" outlineLevel="1" x14ac:dyDescent="0.25">
      <c r="A1711" s="47" t="s">
        <v>9075</v>
      </c>
      <c r="B1711" s="150">
        <v>1683</v>
      </c>
      <c r="C1711" s="36" t="s">
        <v>9074</v>
      </c>
      <c r="D1711" s="35" t="s">
        <v>9075</v>
      </c>
      <c r="E1711" s="36" t="s">
        <v>11491</v>
      </c>
      <c r="F1711" s="35" t="s">
        <v>15877</v>
      </c>
      <c r="G1711" s="117">
        <v>38</v>
      </c>
      <c r="H1711" s="117">
        <v>380</v>
      </c>
      <c r="I1711" s="117">
        <f t="shared" si="73"/>
        <v>10.39</v>
      </c>
      <c r="J1711" s="118">
        <v>394.82</v>
      </c>
      <c r="K1711" s="196">
        <v>164</v>
      </c>
      <c r="L1711" s="119" t="s">
        <v>11479</v>
      </c>
      <c r="M1711" s="38" t="s">
        <v>15050</v>
      </c>
    </row>
    <row r="1712" spans="1:13" outlineLevel="1" x14ac:dyDescent="0.25">
      <c r="A1712" s="47" t="s">
        <v>9077</v>
      </c>
      <c r="B1712" s="150">
        <v>1684</v>
      </c>
      <c r="C1712" s="36" t="s">
        <v>9076</v>
      </c>
      <c r="D1712" s="35" t="s">
        <v>9077</v>
      </c>
      <c r="E1712" s="36" t="s">
        <v>11491</v>
      </c>
      <c r="F1712" s="35" t="s">
        <v>15877</v>
      </c>
      <c r="G1712" s="117">
        <v>10</v>
      </c>
      <c r="H1712" s="117">
        <v>59.32</v>
      </c>
      <c r="I1712" s="117">
        <f t="shared" si="73"/>
        <v>6.1630000000000003</v>
      </c>
      <c r="J1712" s="118">
        <v>61.63</v>
      </c>
      <c r="K1712" s="196">
        <v>164</v>
      </c>
      <c r="L1712" s="119" t="s">
        <v>11479</v>
      </c>
      <c r="M1712" s="38" t="s">
        <v>15050</v>
      </c>
    </row>
    <row r="1713" spans="1:13" outlineLevel="1" x14ac:dyDescent="0.25">
      <c r="A1713" s="47" t="s">
        <v>9079</v>
      </c>
      <c r="B1713" s="150">
        <v>1685</v>
      </c>
      <c r="C1713" s="36" t="s">
        <v>9078</v>
      </c>
      <c r="D1713" s="35" t="s">
        <v>9079</v>
      </c>
      <c r="E1713" s="36" t="s">
        <v>11491</v>
      </c>
      <c r="F1713" s="35" t="s">
        <v>15877</v>
      </c>
      <c r="G1713" s="117">
        <v>2</v>
      </c>
      <c r="H1713" s="117">
        <v>20</v>
      </c>
      <c r="I1713" s="117">
        <f t="shared" si="73"/>
        <v>10.39</v>
      </c>
      <c r="J1713" s="118">
        <v>20.78</v>
      </c>
      <c r="K1713" s="196">
        <v>164</v>
      </c>
      <c r="L1713" s="119" t="s">
        <v>11479</v>
      </c>
      <c r="M1713" s="38" t="s">
        <v>15050</v>
      </c>
    </row>
    <row r="1714" spans="1:13" outlineLevel="1" x14ac:dyDescent="0.25">
      <c r="A1714" s="47" t="s">
        <v>9081</v>
      </c>
      <c r="B1714" s="150">
        <v>1686</v>
      </c>
      <c r="C1714" s="36" t="s">
        <v>9080</v>
      </c>
      <c r="D1714" s="35" t="s">
        <v>9081</v>
      </c>
      <c r="E1714" s="36" t="s">
        <v>11491</v>
      </c>
      <c r="F1714" s="35" t="s">
        <v>15877</v>
      </c>
      <c r="G1714" s="117">
        <v>18</v>
      </c>
      <c r="H1714" s="117">
        <v>106.78</v>
      </c>
      <c r="I1714" s="117">
        <f t="shared" ref="I1714:I1777" si="74">J1714/G1714</f>
        <v>6.1633333333333331</v>
      </c>
      <c r="J1714" s="118">
        <v>110.94</v>
      </c>
      <c r="K1714" s="196">
        <v>164</v>
      </c>
      <c r="L1714" s="119" t="s">
        <v>11479</v>
      </c>
      <c r="M1714" s="38" t="s">
        <v>15050</v>
      </c>
    </row>
    <row r="1715" spans="1:13" outlineLevel="1" x14ac:dyDescent="0.25">
      <c r="A1715" s="47" t="s">
        <v>9083</v>
      </c>
      <c r="B1715" s="150">
        <v>1687</v>
      </c>
      <c r="C1715" s="36" t="s">
        <v>9082</v>
      </c>
      <c r="D1715" s="35" t="s">
        <v>9083</v>
      </c>
      <c r="E1715" s="36" t="s">
        <v>11491</v>
      </c>
      <c r="F1715" s="35" t="s">
        <v>15877</v>
      </c>
      <c r="G1715" s="117">
        <v>11</v>
      </c>
      <c r="H1715" s="117">
        <v>77</v>
      </c>
      <c r="I1715" s="117">
        <f t="shared" si="74"/>
        <v>7.2727272727272725</v>
      </c>
      <c r="J1715" s="118">
        <v>80</v>
      </c>
      <c r="K1715" s="196">
        <v>164</v>
      </c>
      <c r="L1715" s="119" t="s">
        <v>11479</v>
      </c>
      <c r="M1715" s="38" t="s">
        <v>15050</v>
      </c>
    </row>
    <row r="1716" spans="1:13" outlineLevel="1" x14ac:dyDescent="0.25">
      <c r="A1716" s="47" t="s">
        <v>9085</v>
      </c>
      <c r="B1716" s="150">
        <v>1688</v>
      </c>
      <c r="C1716" s="36" t="s">
        <v>9084</v>
      </c>
      <c r="D1716" s="35" t="s">
        <v>9085</v>
      </c>
      <c r="E1716" s="36" t="s">
        <v>11491</v>
      </c>
      <c r="F1716" s="35" t="s">
        <v>15877</v>
      </c>
      <c r="G1716" s="117">
        <v>250</v>
      </c>
      <c r="H1716" s="117">
        <v>1974.08</v>
      </c>
      <c r="I1716" s="117">
        <f t="shared" si="74"/>
        <v>8.2041599999999999</v>
      </c>
      <c r="J1716" s="118">
        <v>2051.04</v>
      </c>
      <c r="K1716" s="196">
        <v>164</v>
      </c>
      <c r="L1716" s="119" t="s">
        <v>11479</v>
      </c>
      <c r="M1716" s="38" t="s">
        <v>15050</v>
      </c>
    </row>
    <row r="1717" spans="1:13" outlineLevel="1" x14ac:dyDescent="0.25">
      <c r="A1717" s="47" t="s">
        <v>9087</v>
      </c>
      <c r="B1717" s="150">
        <v>1689</v>
      </c>
      <c r="C1717" s="36" t="s">
        <v>9086</v>
      </c>
      <c r="D1717" s="35" t="s">
        <v>9087</v>
      </c>
      <c r="E1717" s="36" t="s">
        <v>11491</v>
      </c>
      <c r="F1717" s="35" t="s">
        <v>15877</v>
      </c>
      <c r="G1717" s="117">
        <v>146</v>
      </c>
      <c r="H1717" s="117">
        <v>1210.6199999999999</v>
      </c>
      <c r="I1717" s="117">
        <f t="shared" si="74"/>
        <v>8.6152054794520545</v>
      </c>
      <c r="J1717" s="118">
        <v>1257.82</v>
      </c>
      <c r="K1717" s="196">
        <v>164</v>
      </c>
      <c r="L1717" s="119" t="s">
        <v>11479</v>
      </c>
      <c r="M1717" s="38" t="s">
        <v>15050</v>
      </c>
    </row>
    <row r="1718" spans="1:13" outlineLevel="1" x14ac:dyDescent="0.25">
      <c r="A1718" s="47" t="s">
        <v>9089</v>
      </c>
      <c r="B1718" s="150">
        <v>1690</v>
      </c>
      <c r="C1718" s="36" t="s">
        <v>9088</v>
      </c>
      <c r="D1718" s="35" t="s">
        <v>9089</v>
      </c>
      <c r="E1718" s="36" t="s">
        <v>11491</v>
      </c>
      <c r="F1718" s="35" t="s">
        <v>15877</v>
      </c>
      <c r="G1718" s="117">
        <v>142</v>
      </c>
      <c r="H1718" s="117">
        <v>1177.45</v>
      </c>
      <c r="I1718" s="117">
        <f t="shared" si="74"/>
        <v>8.6152112676056323</v>
      </c>
      <c r="J1718" s="118">
        <v>1223.3599999999999</v>
      </c>
      <c r="K1718" s="196">
        <v>164</v>
      </c>
      <c r="L1718" s="119" t="s">
        <v>11479</v>
      </c>
      <c r="M1718" s="38" t="s">
        <v>15050</v>
      </c>
    </row>
    <row r="1719" spans="1:13" ht="25.5" outlineLevel="1" x14ac:dyDescent="0.25">
      <c r="A1719" s="47" t="s">
        <v>9090</v>
      </c>
      <c r="B1719" s="150">
        <v>1691</v>
      </c>
      <c r="C1719" s="40" t="s">
        <v>12972</v>
      </c>
      <c r="D1719" s="35" t="s">
        <v>9090</v>
      </c>
      <c r="E1719" s="36" t="s">
        <v>11491</v>
      </c>
      <c r="F1719" s="35" t="s">
        <v>15877</v>
      </c>
      <c r="G1719" s="117">
        <v>1</v>
      </c>
      <c r="H1719" s="117">
        <v>15.61</v>
      </c>
      <c r="I1719" s="117">
        <f t="shared" si="74"/>
        <v>16.22</v>
      </c>
      <c r="J1719" s="118">
        <v>16.22</v>
      </c>
      <c r="K1719" s="196">
        <v>164</v>
      </c>
      <c r="L1719" s="119" t="s">
        <v>11479</v>
      </c>
      <c r="M1719" s="38" t="s">
        <v>15050</v>
      </c>
    </row>
    <row r="1720" spans="1:13" outlineLevel="1" x14ac:dyDescent="0.25">
      <c r="A1720" s="47" t="s">
        <v>9091</v>
      </c>
      <c r="B1720" s="150">
        <v>1692</v>
      </c>
      <c r="C1720" s="40" t="s">
        <v>12973</v>
      </c>
      <c r="D1720" s="35" t="s">
        <v>9091</v>
      </c>
      <c r="E1720" s="36" t="s">
        <v>11491</v>
      </c>
      <c r="F1720" s="35" t="s">
        <v>15877</v>
      </c>
      <c r="G1720" s="117">
        <v>135</v>
      </c>
      <c r="H1720" s="117">
        <v>2247.96</v>
      </c>
      <c r="I1720" s="117">
        <f t="shared" si="74"/>
        <v>17.300740740740739</v>
      </c>
      <c r="J1720" s="118">
        <v>2335.6</v>
      </c>
      <c r="K1720" s="196">
        <v>164</v>
      </c>
      <c r="L1720" s="119" t="s">
        <v>11479</v>
      </c>
      <c r="M1720" s="38" t="s">
        <v>15050</v>
      </c>
    </row>
    <row r="1721" spans="1:13" outlineLevel="1" x14ac:dyDescent="0.25">
      <c r="A1721" s="47" t="s">
        <v>9092</v>
      </c>
      <c r="B1721" s="150">
        <v>1693</v>
      </c>
      <c r="C1721" s="40" t="s">
        <v>12974</v>
      </c>
      <c r="D1721" s="35" t="s">
        <v>9092</v>
      </c>
      <c r="E1721" s="36" t="s">
        <v>11491</v>
      </c>
      <c r="F1721" s="35" t="s">
        <v>15877</v>
      </c>
      <c r="G1721" s="117">
        <v>135</v>
      </c>
      <c r="H1721" s="117">
        <v>2122.09</v>
      </c>
      <c r="I1721" s="117">
        <f t="shared" si="74"/>
        <v>16.332000000000001</v>
      </c>
      <c r="J1721" s="118">
        <v>2204.8200000000002</v>
      </c>
      <c r="K1721" s="196">
        <v>164</v>
      </c>
      <c r="L1721" s="119" t="s">
        <v>11479</v>
      </c>
      <c r="M1721" s="38" t="s">
        <v>15050</v>
      </c>
    </row>
    <row r="1722" spans="1:13" outlineLevel="1" x14ac:dyDescent="0.25">
      <c r="A1722" s="47" t="s">
        <v>9093</v>
      </c>
      <c r="B1722" s="150">
        <v>1694</v>
      </c>
      <c r="C1722" s="40" t="s">
        <v>12975</v>
      </c>
      <c r="D1722" s="35" t="s">
        <v>9093</v>
      </c>
      <c r="E1722" s="36" t="s">
        <v>11491</v>
      </c>
      <c r="F1722" s="35" t="s">
        <v>15877</v>
      </c>
      <c r="G1722" s="117">
        <v>135</v>
      </c>
      <c r="H1722" s="117">
        <v>2122.08</v>
      </c>
      <c r="I1722" s="117">
        <f t="shared" si="74"/>
        <v>16.331925925925926</v>
      </c>
      <c r="J1722" s="118">
        <v>2204.81</v>
      </c>
      <c r="K1722" s="196">
        <v>164</v>
      </c>
      <c r="L1722" s="119" t="s">
        <v>11479</v>
      </c>
      <c r="M1722" s="38" t="s">
        <v>15050</v>
      </c>
    </row>
    <row r="1723" spans="1:13" outlineLevel="1" x14ac:dyDescent="0.25">
      <c r="A1723" s="47" t="s">
        <v>9094</v>
      </c>
      <c r="B1723" s="150">
        <v>1695</v>
      </c>
      <c r="C1723" s="40" t="s">
        <v>12976</v>
      </c>
      <c r="D1723" s="35" t="s">
        <v>9094</v>
      </c>
      <c r="E1723" s="36" t="s">
        <v>11491</v>
      </c>
      <c r="F1723" s="35" t="s">
        <v>15877</v>
      </c>
      <c r="G1723" s="117">
        <v>150</v>
      </c>
      <c r="H1723" s="117">
        <v>2357.88</v>
      </c>
      <c r="I1723" s="117">
        <f t="shared" si="74"/>
        <v>16.332066666666666</v>
      </c>
      <c r="J1723" s="118">
        <v>2449.81</v>
      </c>
      <c r="K1723" s="196">
        <v>164</v>
      </c>
      <c r="L1723" s="119" t="s">
        <v>11479</v>
      </c>
      <c r="M1723" s="38" t="s">
        <v>15050</v>
      </c>
    </row>
    <row r="1724" spans="1:13" outlineLevel="1" x14ac:dyDescent="0.25">
      <c r="A1724" s="47" t="s">
        <v>9095</v>
      </c>
      <c r="B1724" s="150">
        <v>1696</v>
      </c>
      <c r="C1724" s="40" t="s">
        <v>12977</v>
      </c>
      <c r="D1724" s="35" t="s">
        <v>9095</v>
      </c>
      <c r="E1724" s="36" t="s">
        <v>11491</v>
      </c>
      <c r="F1724" s="35" t="s">
        <v>15877</v>
      </c>
      <c r="G1724" s="117">
        <v>150</v>
      </c>
      <c r="H1724" s="117">
        <v>2357.88</v>
      </c>
      <c r="I1724" s="117">
        <f t="shared" si="74"/>
        <v>16.332066666666666</v>
      </c>
      <c r="J1724" s="118">
        <v>2449.81</v>
      </c>
      <c r="K1724" s="196">
        <v>164</v>
      </c>
      <c r="L1724" s="119" t="s">
        <v>11479</v>
      </c>
      <c r="M1724" s="38" t="s">
        <v>15050</v>
      </c>
    </row>
    <row r="1725" spans="1:13" outlineLevel="1" x14ac:dyDescent="0.25">
      <c r="A1725" s="47" t="s">
        <v>9097</v>
      </c>
      <c r="B1725" s="150">
        <v>1697</v>
      </c>
      <c r="C1725" s="36" t="s">
        <v>9096</v>
      </c>
      <c r="D1725" s="35" t="s">
        <v>9097</v>
      </c>
      <c r="E1725" s="36" t="s">
        <v>11491</v>
      </c>
      <c r="F1725" s="35" t="s">
        <v>15877</v>
      </c>
      <c r="G1725" s="117">
        <v>200</v>
      </c>
      <c r="H1725" s="117">
        <v>3559.32</v>
      </c>
      <c r="I1725" s="117">
        <f t="shared" si="74"/>
        <v>18.490449999999999</v>
      </c>
      <c r="J1725" s="118">
        <v>3698.09</v>
      </c>
      <c r="K1725" s="196">
        <v>164</v>
      </c>
      <c r="L1725" s="119" t="s">
        <v>11479</v>
      </c>
      <c r="M1725" s="38" t="s">
        <v>15050</v>
      </c>
    </row>
    <row r="1726" spans="1:13" outlineLevel="1" x14ac:dyDescent="0.25">
      <c r="A1726" s="47" t="s">
        <v>9098</v>
      </c>
      <c r="B1726" s="150">
        <v>1698</v>
      </c>
      <c r="C1726" s="40" t="s">
        <v>12978</v>
      </c>
      <c r="D1726" s="35" t="s">
        <v>9098</v>
      </c>
      <c r="E1726" s="36" t="s">
        <v>11491</v>
      </c>
      <c r="F1726" s="35" t="s">
        <v>15877</v>
      </c>
      <c r="G1726" s="117">
        <v>200</v>
      </c>
      <c r="H1726" s="117">
        <v>3559.32</v>
      </c>
      <c r="I1726" s="117">
        <f t="shared" si="74"/>
        <v>18.490449999999999</v>
      </c>
      <c r="J1726" s="118">
        <v>3698.09</v>
      </c>
      <c r="K1726" s="196">
        <v>164</v>
      </c>
      <c r="L1726" s="119" t="s">
        <v>11479</v>
      </c>
      <c r="M1726" s="38" t="s">
        <v>15050</v>
      </c>
    </row>
    <row r="1727" spans="1:13" ht="25.5" outlineLevel="1" x14ac:dyDescent="0.25">
      <c r="A1727" s="47" t="s">
        <v>9099</v>
      </c>
      <c r="B1727" s="150">
        <v>1699</v>
      </c>
      <c r="C1727" s="40" t="s">
        <v>12979</v>
      </c>
      <c r="D1727" s="35" t="s">
        <v>9099</v>
      </c>
      <c r="E1727" s="36" t="s">
        <v>11491</v>
      </c>
      <c r="F1727" s="35" t="s">
        <v>15877</v>
      </c>
      <c r="G1727" s="117">
        <v>10</v>
      </c>
      <c r="H1727" s="117">
        <v>195.69</v>
      </c>
      <c r="I1727" s="117">
        <f t="shared" si="74"/>
        <v>20.332000000000001</v>
      </c>
      <c r="J1727" s="118">
        <v>203.32</v>
      </c>
      <c r="K1727" s="196">
        <v>164</v>
      </c>
      <c r="L1727" s="119" t="s">
        <v>11479</v>
      </c>
      <c r="M1727" s="38" t="s">
        <v>15050</v>
      </c>
    </row>
    <row r="1728" spans="1:13" outlineLevel="1" x14ac:dyDescent="0.25">
      <c r="A1728" s="47" t="s">
        <v>9101</v>
      </c>
      <c r="B1728" s="150">
        <v>1700</v>
      </c>
      <c r="C1728" s="36" t="s">
        <v>9100</v>
      </c>
      <c r="D1728" s="35" t="s">
        <v>9101</v>
      </c>
      <c r="E1728" s="36" t="s">
        <v>11491</v>
      </c>
      <c r="F1728" s="35" t="s">
        <v>15877</v>
      </c>
      <c r="G1728" s="117">
        <v>18</v>
      </c>
      <c r="H1728" s="117">
        <v>180</v>
      </c>
      <c r="I1728" s="117">
        <f t="shared" si="74"/>
        <v>10.39</v>
      </c>
      <c r="J1728" s="118">
        <v>187.02</v>
      </c>
      <c r="K1728" s="196">
        <v>164</v>
      </c>
      <c r="L1728" s="119" t="s">
        <v>11479</v>
      </c>
      <c r="M1728" s="38" t="s">
        <v>15050</v>
      </c>
    </row>
    <row r="1729" spans="1:13" outlineLevel="1" x14ac:dyDescent="0.25">
      <c r="A1729" s="47" t="s">
        <v>12108</v>
      </c>
      <c r="B1729" s="150">
        <v>1701</v>
      </c>
      <c r="C1729" s="40" t="s">
        <v>12980</v>
      </c>
      <c r="D1729" s="35" t="s">
        <v>12108</v>
      </c>
      <c r="E1729" s="36" t="s">
        <v>11491</v>
      </c>
      <c r="F1729" s="35" t="s">
        <v>15877</v>
      </c>
      <c r="G1729" s="117">
        <v>10</v>
      </c>
      <c r="H1729" s="117">
        <v>266.29000000000002</v>
      </c>
      <c r="I1729" s="117">
        <f t="shared" si="74"/>
        <v>27.667000000000002</v>
      </c>
      <c r="J1729" s="118">
        <v>276.67</v>
      </c>
      <c r="K1729" s="196">
        <v>164</v>
      </c>
      <c r="L1729" s="119" t="s">
        <v>11479</v>
      </c>
      <c r="M1729" s="38" t="s">
        <v>15050</v>
      </c>
    </row>
    <row r="1730" spans="1:13" outlineLevel="1" x14ac:dyDescent="0.25">
      <c r="A1730" s="47" t="s">
        <v>12109</v>
      </c>
      <c r="B1730" s="150">
        <v>1702</v>
      </c>
      <c r="C1730" s="40" t="s">
        <v>12981</v>
      </c>
      <c r="D1730" s="35" t="s">
        <v>12109</v>
      </c>
      <c r="E1730" s="36" t="s">
        <v>11491</v>
      </c>
      <c r="F1730" s="35" t="s">
        <v>15877</v>
      </c>
      <c r="G1730" s="117">
        <v>10</v>
      </c>
      <c r="H1730" s="117">
        <v>372.8</v>
      </c>
      <c r="I1730" s="117">
        <f t="shared" si="74"/>
        <v>38.732999999999997</v>
      </c>
      <c r="J1730" s="118">
        <v>387.33</v>
      </c>
      <c r="K1730" s="196">
        <v>164</v>
      </c>
      <c r="L1730" s="119" t="s">
        <v>11479</v>
      </c>
      <c r="M1730" s="38" t="s">
        <v>15050</v>
      </c>
    </row>
    <row r="1731" spans="1:13" outlineLevel="1" x14ac:dyDescent="0.25">
      <c r="A1731" s="47" t="s">
        <v>9102</v>
      </c>
      <c r="B1731" s="150">
        <v>1703</v>
      </c>
      <c r="C1731" s="40" t="s">
        <v>12982</v>
      </c>
      <c r="D1731" s="35" t="s">
        <v>9102</v>
      </c>
      <c r="E1731" s="36" t="s">
        <v>11491</v>
      </c>
      <c r="F1731" s="35" t="s">
        <v>15877</v>
      </c>
      <c r="G1731" s="117">
        <v>6</v>
      </c>
      <c r="H1731" s="117">
        <v>111.84</v>
      </c>
      <c r="I1731" s="117">
        <f t="shared" si="74"/>
        <v>19.366666666666667</v>
      </c>
      <c r="J1731" s="118">
        <v>116.2</v>
      </c>
      <c r="K1731" s="196">
        <v>164</v>
      </c>
      <c r="L1731" s="119" t="s">
        <v>11479</v>
      </c>
      <c r="M1731" s="38" t="s">
        <v>15050</v>
      </c>
    </row>
    <row r="1732" spans="1:13" ht="25.5" outlineLevel="1" x14ac:dyDescent="0.25">
      <c r="A1732" s="47" t="s">
        <v>1024</v>
      </c>
      <c r="B1732" s="150">
        <v>1704</v>
      </c>
      <c r="C1732" s="36" t="s">
        <v>1023</v>
      </c>
      <c r="D1732" s="35" t="s">
        <v>1024</v>
      </c>
      <c r="E1732" s="36" t="s">
        <v>11943</v>
      </c>
      <c r="F1732" s="35" t="s">
        <v>15877</v>
      </c>
      <c r="G1732" s="117">
        <v>2</v>
      </c>
      <c r="H1732" s="117">
        <v>20</v>
      </c>
      <c r="I1732" s="117">
        <f t="shared" si="74"/>
        <v>0.54500000000000004</v>
      </c>
      <c r="J1732" s="118">
        <v>1.0900000000000001</v>
      </c>
      <c r="K1732" s="196">
        <v>184</v>
      </c>
      <c r="L1732" s="119" t="s">
        <v>12106</v>
      </c>
      <c r="M1732" s="38" t="s">
        <v>15050</v>
      </c>
    </row>
    <row r="1733" spans="1:13" ht="25.5" outlineLevel="1" x14ac:dyDescent="0.25">
      <c r="A1733" s="47" t="s">
        <v>1026</v>
      </c>
      <c r="B1733" s="150">
        <v>1705</v>
      </c>
      <c r="C1733" s="36" t="s">
        <v>1025</v>
      </c>
      <c r="D1733" s="35" t="s">
        <v>1026</v>
      </c>
      <c r="E1733" s="36" t="s">
        <v>11943</v>
      </c>
      <c r="F1733" s="35" t="s">
        <v>15877</v>
      </c>
      <c r="G1733" s="117">
        <v>21</v>
      </c>
      <c r="H1733" s="117">
        <v>210</v>
      </c>
      <c r="I1733" s="117">
        <f t="shared" si="74"/>
        <v>0.54666666666666663</v>
      </c>
      <c r="J1733" s="118">
        <v>11.48</v>
      </c>
      <c r="K1733" s="196">
        <v>184</v>
      </c>
      <c r="L1733" s="119" t="s">
        <v>12106</v>
      </c>
      <c r="M1733" s="38" t="s">
        <v>15050</v>
      </c>
    </row>
    <row r="1734" spans="1:13" ht="25.5" outlineLevel="1" x14ac:dyDescent="0.25">
      <c r="A1734" s="47" t="s">
        <v>1028</v>
      </c>
      <c r="B1734" s="150">
        <v>1706</v>
      </c>
      <c r="C1734" s="36" t="s">
        <v>1027</v>
      </c>
      <c r="D1734" s="35" t="s">
        <v>1028</v>
      </c>
      <c r="E1734" s="36" t="s">
        <v>11943</v>
      </c>
      <c r="F1734" s="35" t="s">
        <v>15877</v>
      </c>
      <c r="G1734" s="117">
        <v>10</v>
      </c>
      <c r="H1734" s="117">
        <v>100</v>
      </c>
      <c r="I1734" s="117">
        <f t="shared" si="74"/>
        <v>0.54699999999999993</v>
      </c>
      <c r="J1734" s="118">
        <v>5.47</v>
      </c>
      <c r="K1734" s="196">
        <v>184</v>
      </c>
      <c r="L1734" s="119" t="s">
        <v>12106</v>
      </c>
      <c r="M1734" s="38" t="s">
        <v>15050</v>
      </c>
    </row>
    <row r="1735" spans="1:13" ht="25.5" outlineLevel="1" x14ac:dyDescent="0.25">
      <c r="A1735" s="47" t="s">
        <v>1030</v>
      </c>
      <c r="B1735" s="150">
        <v>1707</v>
      </c>
      <c r="C1735" s="36" t="s">
        <v>1029</v>
      </c>
      <c r="D1735" s="35" t="s">
        <v>1030</v>
      </c>
      <c r="E1735" s="36" t="s">
        <v>11943</v>
      </c>
      <c r="F1735" s="35" t="s">
        <v>15877</v>
      </c>
      <c r="G1735" s="117">
        <v>1</v>
      </c>
      <c r="H1735" s="117">
        <v>10</v>
      </c>
      <c r="I1735" s="117">
        <f t="shared" si="74"/>
        <v>0.55000000000000004</v>
      </c>
      <c r="J1735" s="118">
        <v>0.55000000000000004</v>
      </c>
      <c r="K1735" s="196">
        <v>184</v>
      </c>
      <c r="L1735" s="119" t="s">
        <v>12106</v>
      </c>
      <c r="M1735" s="38" t="s">
        <v>15050</v>
      </c>
    </row>
    <row r="1736" spans="1:13" ht="25.5" outlineLevel="1" x14ac:dyDescent="0.25">
      <c r="A1736" s="47" t="s">
        <v>1032</v>
      </c>
      <c r="B1736" s="150">
        <v>1708</v>
      </c>
      <c r="C1736" s="36" t="s">
        <v>1031</v>
      </c>
      <c r="D1736" s="35" t="s">
        <v>1032</v>
      </c>
      <c r="E1736" s="36" t="s">
        <v>11943</v>
      </c>
      <c r="F1736" s="35" t="s">
        <v>15877</v>
      </c>
      <c r="G1736" s="117">
        <v>2</v>
      </c>
      <c r="H1736" s="117">
        <v>20</v>
      </c>
      <c r="I1736" s="117">
        <f t="shared" si="74"/>
        <v>0.54500000000000004</v>
      </c>
      <c r="J1736" s="118">
        <v>1.0900000000000001</v>
      </c>
      <c r="K1736" s="196">
        <v>184</v>
      </c>
      <c r="L1736" s="119" t="s">
        <v>12106</v>
      </c>
      <c r="M1736" s="38" t="s">
        <v>15050</v>
      </c>
    </row>
    <row r="1737" spans="1:13" ht="25.5" outlineLevel="1" x14ac:dyDescent="0.25">
      <c r="A1737" s="47" t="s">
        <v>1034</v>
      </c>
      <c r="B1737" s="150">
        <v>1709</v>
      </c>
      <c r="C1737" s="36" t="s">
        <v>1033</v>
      </c>
      <c r="D1737" s="35" t="s">
        <v>1034</v>
      </c>
      <c r="E1737" s="36" t="s">
        <v>11943</v>
      </c>
      <c r="F1737" s="35" t="s">
        <v>15877</v>
      </c>
      <c r="G1737" s="117">
        <v>9</v>
      </c>
      <c r="H1737" s="117">
        <v>90</v>
      </c>
      <c r="I1737" s="117">
        <f t="shared" si="74"/>
        <v>0.54666666666666663</v>
      </c>
      <c r="J1737" s="118">
        <v>4.92</v>
      </c>
      <c r="K1737" s="196">
        <v>184</v>
      </c>
      <c r="L1737" s="119" t="s">
        <v>12106</v>
      </c>
      <c r="M1737" s="38" t="s">
        <v>15050</v>
      </c>
    </row>
    <row r="1738" spans="1:13" ht="25.5" outlineLevel="1" x14ac:dyDescent="0.25">
      <c r="A1738" s="47" t="s">
        <v>1036</v>
      </c>
      <c r="B1738" s="150">
        <v>1710</v>
      </c>
      <c r="C1738" s="36" t="s">
        <v>1035</v>
      </c>
      <c r="D1738" s="35" t="s">
        <v>1036</v>
      </c>
      <c r="E1738" s="36" t="s">
        <v>11943</v>
      </c>
      <c r="F1738" s="35" t="s">
        <v>15877</v>
      </c>
      <c r="G1738" s="117">
        <v>9</v>
      </c>
      <c r="H1738" s="117">
        <v>90</v>
      </c>
      <c r="I1738" s="117">
        <f t="shared" si="74"/>
        <v>0.54666666666666663</v>
      </c>
      <c r="J1738" s="118">
        <v>4.92</v>
      </c>
      <c r="K1738" s="196">
        <v>184</v>
      </c>
      <c r="L1738" s="119" t="s">
        <v>12106</v>
      </c>
      <c r="M1738" s="38" t="s">
        <v>15050</v>
      </c>
    </row>
    <row r="1739" spans="1:13" ht="25.5" outlineLevel="1" x14ac:dyDescent="0.25">
      <c r="A1739" s="47" t="s">
        <v>1038</v>
      </c>
      <c r="B1739" s="150">
        <v>1711</v>
      </c>
      <c r="C1739" s="36" t="s">
        <v>1037</v>
      </c>
      <c r="D1739" s="35" t="s">
        <v>1038</v>
      </c>
      <c r="E1739" s="36" t="s">
        <v>11943</v>
      </c>
      <c r="F1739" s="35" t="s">
        <v>15877</v>
      </c>
      <c r="G1739" s="117">
        <v>8</v>
      </c>
      <c r="H1739" s="117">
        <v>80</v>
      </c>
      <c r="I1739" s="117">
        <f t="shared" si="74"/>
        <v>0.54625000000000001</v>
      </c>
      <c r="J1739" s="118">
        <v>4.37</v>
      </c>
      <c r="K1739" s="196">
        <v>184</v>
      </c>
      <c r="L1739" s="119" t="s">
        <v>12106</v>
      </c>
      <c r="M1739" s="38" t="s">
        <v>15050</v>
      </c>
    </row>
    <row r="1740" spans="1:13" ht="25.5" outlineLevel="1" x14ac:dyDescent="0.25">
      <c r="A1740" s="47" t="s">
        <v>9104</v>
      </c>
      <c r="B1740" s="150">
        <v>1712</v>
      </c>
      <c r="C1740" s="36" t="s">
        <v>9103</v>
      </c>
      <c r="D1740" s="35" t="s">
        <v>9104</v>
      </c>
      <c r="E1740" s="36" t="s">
        <v>11491</v>
      </c>
      <c r="F1740" s="35" t="s">
        <v>15877</v>
      </c>
      <c r="G1740" s="117">
        <v>3</v>
      </c>
      <c r="H1740" s="117">
        <v>7260</v>
      </c>
      <c r="I1740" s="117">
        <f t="shared" si="74"/>
        <v>2514.35</v>
      </c>
      <c r="J1740" s="118">
        <v>7543.05</v>
      </c>
      <c r="K1740" s="196">
        <v>164</v>
      </c>
      <c r="L1740" s="119" t="s">
        <v>11479</v>
      </c>
      <c r="M1740" s="38" t="s">
        <v>15050</v>
      </c>
    </row>
    <row r="1741" spans="1:13" ht="25.5" outlineLevel="1" x14ac:dyDescent="0.25">
      <c r="A1741" s="47" t="s">
        <v>9105</v>
      </c>
      <c r="B1741" s="150">
        <v>1713</v>
      </c>
      <c r="C1741" s="40" t="s">
        <v>12983</v>
      </c>
      <c r="D1741" s="35" t="s">
        <v>9105</v>
      </c>
      <c r="E1741" s="36" t="s">
        <v>11491</v>
      </c>
      <c r="F1741" s="35" t="s">
        <v>15877</v>
      </c>
      <c r="G1741" s="117">
        <v>9</v>
      </c>
      <c r="H1741" s="117">
        <v>30464.33</v>
      </c>
      <c r="I1741" s="117">
        <f t="shared" si="74"/>
        <v>3516.8955555555558</v>
      </c>
      <c r="J1741" s="118">
        <v>31652.06</v>
      </c>
      <c r="K1741" s="196">
        <v>165</v>
      </c>
      <c r="L1741" s="119" t="s">
        <v>11479</v>
      </c>
      <c r="M1741" s="38" t="s">
        <v>15050</v>
      </c>
    </row>
    <row r="1742" spans="1:13" ht="25.5" outlineLevel="1" x14ac:dyDescent="0.25">
      <c r="A1742" s="47" t="s">
        <v>9106</v>
      </c>
      <c r="B1742" s="150">
        <v>1714</v>
      </c>
      <c r="C1742" s="40" t="s">
        <v>12984</v>
      </c>
      <c r="D1742" s="35" t="s">
        <v>9106</v>
      </c>
      <c r="E1742" s="36" t="s">
        <v>11491</v>
      </c>
      <c r="F1742" s="35" t="s">
        <v>15877</v>
      </c>
      <c r="G1742" s="117">
        <v>4</v>
      </c>
      <c r="H1742" s="117">
        <v>13539.7</v>
      </c>
      <c r="I1742" s="117">
        <f t="shared" si="74"/>
        <v>3516.895</v>
      </c>
      <c r="J1742" s="118">
        <v>14067.58</v>
      </c>
      <c r="K1742" s="196">
        <v>164</v>
      </c>
      <c r="L1742" s="119" t="s">
        <v>11479</v>
      </c>
      <c r="M1742" s="38" t="s">
        <v>15050</v>
      </c>
    </row>
    <row r="1743" spans="1:13" ht="25.5" outlineLevel="1" x14ac:dyDescent="0.25">
      <c r="A1743" s="47" t="s">
        <v>1041</v>
      </c>
      <c r="B1743" s="150">
        <v>1715</v>
      </c>
      <c r="C1743" s="36" t="s">
        <v>1040</v>
      </c>
      <c r="D1743" s="35" t="s">
        <v>1041</v>
      </c>
      <c r="E1743" s="36" t="s">
        <v>11943</v>
      </c>
      <c r="F1743" s="35" t="s">
        <v>15877</v>
      </c>
      <c r="G1743" s="117">
        <v>12</v>
      </c>
      <c r="H1743" s="117">
        <v>12</v>
      </c>
      <c r="I1743" s="117">
        <f t="shared" si="74"/>
        <v>5.5E-2</v>
      </c>
      <c r="J1743" s="118">
        <v>0.66</v>
      </c>
      <c r="K1743" s="196">
        <v>184</v>
      </c>
      <c r="L1743" s="119" t="s">
        <v>12106</v>
      </c>
      <c r="M1743" s="38" t="s">
        <v>15050</v>
      </c>
    </row>
    <row r="1744" spans="1:13" outlineLevel="1" x14ac:dyDescent="0.25">
      <c r="A1744" s="47" t="s">
        <v>9109</v>
      </c>
      <c r="B1744" s="150">
        <v>1716</v>
      </c>
      <c r="C1744" s="36" t="s">
        <v>9108</v>
      </c>
      <c r="D1744" s="35" t="s">
        <v>9109</v>
      </c>
      <c r="E1744" s="36" t="s">
        <v>11491</v>
      </c>
      <c r="F1744" s="35" t="s">
        <v>15877</v>
      </c>
      <c r="G1744" s="117">
        <v>3</v>
      </c>
      <c r="H1744" s="117">
        <v>1247.42</v>
      </c>
      <c r="I1744" s="117">
        <f t="shared" si="74"/>
        <v>432.01666666666665</v>
      </c>
      <c r="J1744" s="118">
        <v>1296.05</v>
      </c>
      <c r="K1744" s="196">
        <v>165</v>
      </c>
      <c r="L1744" s="119" t="s">
        <v>11479</v>
      </c>
      <c r="M1744" s="38" t="s">
        <v>15050</v>
      </c>
    </row>
    <row r="1745" spans="1:13" ht="25.5" outlineLevel="1" x14ac:dyDescent="0.25">
      <c r="A1745" s="47" t="s">
        <v>1043</v>
      </c>
      <c r="B1745" s="150">
        <v>1717</v>
      </c>
      <c r="C1745" s="36" t="s">
        <v>1042</v>
      </c>
      <c r="D1745" s="35" t="s">
        <v>1043</v>
      </c>
      <c r="E1745" s="36" t="s">
        <v>11943</v>
      </c>
      <c r="F1745" s="35" t="s">
        <v>15877</v>
      </c>
      <c r="G1745" s="117">
        <v>2</v>
      </c>
      <c r="H1745" s="117">
        <v>208.79</v>
      </c>
      <c r="I1745" s="117">
        <f t="shared" si="74"/>
        <v>5.71</v>
      </c>
      <c r="J1745" s="118">
        <v>11.42</v>
      </c>
      <c r="K1745" s="196">
        <v>184</v>
      </c>
      <c r="L1745" s="119" t="s">
        <v>12106</v>
      </c>
      <c r="M1745" s="38" t="s">
        <v>15050</v>
      </c>
    </row>
    <row r="1746" spans="1:13" ht="25.5" outlineLevel="1" x14ac:dyDescent="0.25">
      <c r="A1746" s="47" t="s">
        <v>1045</v>
      </c>
      <c r="B1746" s="150">
        <v>1718</v>
      </c>
      <c r="C1746" s="36" t="s">
        <v>1044</v>
      </c>
      <c r="D1746" s="35" t="s">
        <v>1045</v>
      </c>
      <c r="E1746" s="36" t="s">
        <v>11943</v>
      </c>
      <c r="F1746" s="35" t="s">
        <v>15877</v>
      </c>
      <c r="G1746" s="117">
        <v>1</v>
      </c>
      <c r="H1746" s="117">
        <v>150</v>
      </c>
      <c r="I1746" s="117">
        <f t="shared" si="74"/>
        <v>8.1999999999999993</v>
      </c>
      <c r="J1746" s="118">
        <v>8.1999999999999993</v>
      </c>
      <c r="K1746" s="196">
        <v>184</v>
      </c>
      <c r="L1746" s="119" t="s">
        <v>12106</v>
      </c>
      <c r="M1746" s="38" t="s">
        <v>15050</v>
      </c>
    </row>
    <row r="1747" spans="1:13" ht="25.5" outlineLevel="1" x14ac:dyDescent="0.25">
      <c r="A1747" s="47" t="s">
        <v>1047</v>
      </c>
      <c r="B1747" s="150">
        <v>1719</v>
      </c>
      <c r="C1747" s="36" t="s">
        <v>1046</v>
      </c>
      <c r="D1747" s="35" t="s">
        <v>1047</v>
      </c>
      <c r="E1747" s="36" t="s">
        <v>11943</v>
      </c>
      <c r="F1747" s="35" t="s">
        <v>15877</v>
      </c>
      <c r="G1747" s="117">
        <v>2</v>
      </c>
      <c r="H1747" s="117">
        <v>432.58</v>
      </c>
      <c r="I1747" s="117">
        <f t="shared" si="74"/>
        <v>11.83</v>
      </c>
      <c r="J1747" s="118">
        <v>23.66</v>
      </c>
      <c r="K1747" s="196">
        <v>184</v>
      </c>
      <c r="L1747" s="119" t="s">
        <v>12106</v>
      </c>
      <c r="M1747" s="38" t="s">
        <v>15050</v>
      </c>
    </row>
    <row r="1748" spans="1:13" outlineLevel="1" x14ac:dyDescent="0.25">
      <c r="A1748" s="47" t="s">
        <v>9111</v>
      </c>
      <c r="B1748" s="150">
        <v>1720</v>
      </c>
      <c r="C1748" s="36" t="s">
        <v>9110</v>
      </c>
      <c r="D1748" s="35" t="s">
        <v>9111</v>
      </c>
      <c r="E1748" s="36" t="s">
        <v>11491</v>
      </c>
      <c r="F1748" s="35" t="s">
        <v>15877</v>
      </c>
      <c r="G1748" s="117">
        <v>4</v>
      </c>
      <c r="H1748" s="117">
        <v>623.21</v>
      </c>
      <c r="I1748" s="117">
        <f t="shared" si="74"/>
        <v>161.8775</v>
      </c>
      <c r="J1748" s="118">
        <v>647.51</v>
      </c>
      <c r="K1748" s="196">
        <v>165</v>
      </c>
      <c r="L1748" s="119" t="s">
        <v>11479</v>
      </c>
      <c r="M1748" s="38" t="s">
        <v>15050</v>
      </c>
    </row>
    <row r="1749" spans="1:13" outlineLevel="1" x14ac:dyDescent="0.25">
      <c r="A1749" s="47" t="s">
        <v>9114</v>
      </c>
      <c r="B1749" s="150">
        <v>1721</v>
      </c>
      <c r="C1749" s="40" t="s">
        <v>12985</v>
      </c>
      <c r="D1749" s="35" t="s">
        <v>9114</v>
      </c>
      <c r="E1749" s="36" t="s">
        <v>11491</v>
      </c>
      <c r="F1749" s="35" t="s">
        <v>15877</v>
      </c>
      <c r="G1749" s="117">
        <v>1</v>
      </c>
      <c r="H1749" s="117">
        <v>2597</v>
      </c>
      <c r="I1749" s="117">
        <f t="shared" si="74"/>
        <v>2698.25</v>
      </c>
      <c r="J1749" s="118">
        <v>2698.25</v>
      </c>
      <c r="K1749" s="196">
        <v>165</v>
      </c>
      <c r="L1749" s="119" t="s">
        <v>11479</v>
      </c>
      <c r="M1749" s="38" t="s">
        <v>15050</v>
      </c>
    </row>
    <row r="1750" spans="1:13" ht="25.5" outlineLevel="1" x14ac:dyDescent="0.25">
      <c r="A1750" s="47" t="s">
        <v>6620</v>
      </c>
      <c r="B1750" s="150">
        <v>1722</v>
      </c>
      <c r="C1750" s="36" t="s">
        <v>6619</v>
      </c>
      <c r="D1750" s="35" t="s">
        <v>6620</v>
      </c>
      <c r="E1750" s="36" t="s">
        <v>11943</v>
      </c>
      <c r="F1750" s="35" t="s">
        <v>15877</v>
      </c>
      <c r="G1750" s="117">
        <v>2</v>
      </c>
      <c r="H1750" s="117">
        <v>133750</v>
      </c>
      <c r="I1750" s="117">
        <f t="shared" si="74"/>
        <v>3656.96</v>
      </c>
      <c r="J1750" s="118">
        <v>7313.92</v>
      </c>
      <c r="K1750" s="196">
        <v>184</v>
      </c>
      <c r="L1750" s="119" t="s">
        <v>12106</v>
      </c>
      <c r="M1750" s="38" t="s">
        <v>15050</v>
      </c>
    </row>
    <row r="1751" spans="1:13" ht="25.5" outlineLevel="1" x14ac:dyDescent="0.25">
      <c r="A1751" s="47" t="s">
        <v>6621</v>
      </c>
      <c r="B1751" s="150">
        <v>1723</v>
      </c>
      <c r="C1751" s="40" t="s">
        <v>12986</v>
      </c>
      <c r="D1751" s="35" t="s">
        <v>6621</v>
      </c>
      <c r="E1751" s="36" t="s">
        <v>11943</v>
      </c>
      <c r="F1751" s="35" t="s">
        <v>15877</v>
      </c>
      <c r="G1751" s="117">
        <v>1</v>
      </c>
      <c r="H1751" s="117">
        <v>312</v>
      </c>
      <c r="I1751" s="117">
        <f t="shared" si="74"/>
        <v>17.059999999999999</v>
      </c>
      <c r="J1751" s="118">
        <v>17.059999999999999</v>
      </c>
      <c r="K1751" s="196">
        <v>184</v>
      </c>
      <c r="L1751" s="119" t="s">
        <v>12106</v>
      </c>
      <c r="M1751" s="38" t="s">
        <v>15050</v>
      </c>
    </row>
    <row r="1752" spans="1:13" ht="25.5" outlineLevel="1" x14ac:dyDescent="0.25">
      <c r="A1752" s="47" t="s">
        <v>6622</v>
      </c>
      <c r="B1752" s="150">
        <v>1724</v>
      </c>
      <c r="C1752" s="40" t="s">
        <v>12987</v>
      </c>
      <c r="D1752" s="35" t="s">
        <v>6622</v>
      </c>
      <c r="E1752" s="36" t="s">
        <v>11943</v>
      </c>
      <c r="F1752" s="35" t="s">
        <v>15877</v>
      </c>
      <c r="G1752" s="117">
        <v>1</v>
      </c>
      <c r="H1752" s="117">
        <v>559</v>
      </c>
      <c r="I1752" s="117">
        <f t="shared" si="74"/>
        <v>30.57</v>
      </c>
      <c r="J1752" s="118">
        <v>30.57</v>
      </c>
      <c r="K1752" s="196">
        <v>184</v>
      </c>
      <c r="L1752" s="119" t="s">
        <v>12106</v>
      </c>
      <c r="M1752" s="38" t="s">
        <v>15050</v>
      </c>
    </row>
    <row r="1753" spans="1:13" outlineLevel="1" x14ac:dyDescent="0.25">
      <c r="A1753" s="47" t="s">
        <v>7696</v>
      </c>
      <c r="B1753" s="150">
        <v>1725</v>
      </c>
      <c r="C1753" s="36" t="s">
        <v>7695</v>
      </c>
      <c r="D1753" s="35" t="s">
        <v>7696</v>
      </c>
      <c r="E1753" s="36" t="s">
        <v>11490</v>
      </c>
      <c r="F1753" s="35" t="s">
        <v>15877</v>
      </c>
      <c r="G1753" s="117">
        <v>1</v>
      </c>
      <c r="H1753" s="117">
        <v>793.92</v>
      </c>
      <c r="I1753" s="117">
        <f t="shared" si="74"/>
        <v>824.87</v>
      </c>
      <c r="J1753" s="118">
        <v>824.87</v>
      </c>
      <c r="K1753" s="196">
        <v>165</v>
      </c>
      <c r="L1753" s="119" t="s">
        <v>11479</v>
      </c>
      <c r="M1753" s="38" t="s">
        <v>15050</v>
      </c>
    </row>
    <row r="1754" spans="1:13" outlineLevel="1" x14ac:dyDescent="0.25">
      <c r="A1754" s="47" t="s">
        <v>9115</v>
      </c>
      <c r="B1754" s="150">
        <v>1726</v>
      </c>
      <c r="C1754" s="40" t="s">
        <v>12988</v>
      </c>
      <c r="D1754" s="35" t="s">
        <v>9115</v>
      </c>
      <c r="E1754" s="36" t="s">
        <v>11491</v>
      </c>
      <c r="F1754" s="35" t="s">
        <v>15877</v>
      </c>
      <c r="G1754" s="117">
        <v>4</v>
      </c>
      <c r="H1754" s="117">
        <v>74883.009999999995</v>
      </c>
      <c r="I1754" s="117">
        <f t="shared" si="74"/>
        <v>19450.627499999999</v>
      </c>
      <c r="J1754" s="118">
        <v>77802.509999999995</v>
      </c>
      <c r="K1754" s="196">
        <v>165</v>
      </c>
      <c r="L1754" s="119" t="s">
        <v>11479</v>
      </c>
      <c r="M1754" s="38" t="s">
        <v>15050</v>
      </c>
    </row>
    <row r="1755" spans="1:13" ht="25.5" outlineLevel="1" x14ac:dyDescent="0.25">
      <c r="A1755" s="47" t="s">
        <v>9116</v>
      </c>
      <c r="B1755" s="150">
        <v>1727</v>
      </c>
      <c r="C1755" s="40" t="s">
        <v>12989</v>
      </c>
      <c r="D1755" s="35" t="s">
        <v>9116</v>
      </c>
      <c r="E1755" s="36" t="s">
        <v>11491</v>
      </c>
      <c r="F1755" s="35" t="s">
        <v>15877</v>
      </c>
      <c r="G1755" s="117">
        <v>4</v>
      </c>
      <c r="H1755" s="117">
        <v>217375.69</v>
      </c>
      <c r="I1755" s="117">
        <f t="shared" si="74"/>
        <v>56462.652499999997</v>
      </c>
      <c r="J1755" s="118">
        <v>225850.61</v>
      </c>
      <c r="K1755" s="196"/>
      <c r="L1755" s="119" t="s">
        <v>11479</v>
      </c>
      <c r="M1755" s="38" t="s">
        <v>15050</v>
      </c>
    </row>
    <row r="1756" spans="1:13" ht="25.5" outlineLevel="1" x14ac:dyDescent="0.25">
      <c r="A1756" s="47" t="s">
        <v>6624</v>
      </c>
      <c r="B1756" s="150">
        <v>1728</v>
      </c>
      <c r="C1756" s="36" t="s">
        <v>6623</v>
      </c>
      <c r="D1756" s="35" t="s">
        <v>6624</v>
      </c>
      <c r="E1756" s="36" t="s">
        <v>11943</v>
      </c>
      <c r="F1756" s="35" t="s">
        <v>15877</v>
      </c>
      <c r="G1756" s="117">
        <v>3</v>
      </c>
      <c r="H1756" s="117">
        <v>1587</v>
      </c>
      <c r="I1756" s="117">
        <f t="shared" si="74"/>
        <v>28.926666666666666</v>
      </c>
      <c r="J1756" s="118">
        <v>86.78</v>
      </c>
      <c r="K1756" s="196">
        <v>184</v>
      </c>
      <c r="L1756" s="119" t="s">
        <v>12106</v>
      </c>
      <c r="M1756" s="38" t="s">
        <v>15050</v>
      </c>
    </row>
    <row r="1757" spans="1:13" ht="25.5" outlineLevel="1" x14ac:dyDescent="0.25">
      <c r="A1757" s="47" t="s">
        <v>6625</v>
      </c>
      <c r="B1757" s="150">
        <v>1729</v>
      </c>
      <c r="C1757" s="40" t="s">
        <v>12990</v>
      </c>
      <c r="D1757" s="35" t="s">
        <v>6625</v>
      </c>
      <c r="E1757" s="36" t="s">
        <v>11943</v>
      </c>
      <c r="F1757" s="35" t="s">
        <v>15877</v>
      </c>
      <c r="G1757" s="117">
        <v>3</v>
      </c>
      <c r="H1757" s="117">
        <v>7425</v>
      </c>
      <c r="I1757" s="117">
        <f t="shared" si="74"/>
        <v>135.34333333333333</v>
      </c>
      <c r="J1757" s="118">
        <v>406.03</v>
      </c>
      <c r="K1757" s="196">
        <v>184</v>
      </c>
      <c r="L1757" s="119" t="s">
        <v>12106</v>
      </c>
      <c r="M1757" s="38" t="s">
        <v>15050</v>
      </c>
    </row>
    <row r="1758" spans="1:13" ht="25.5" outlineLevel="1" x14ac:dyDescent="0.25">
      <c r="A1758" s="47" t="s">
        <v>1048</v>
      </c>
      <c r="B1758" s="150">
        <v>1730</v>
      </c>
      <c r="C1758" s="40" t="s">
        <v>12991</v>
      </c>
      <c r="D1758" s="35" t="s">
        <v>1048</v>
      </c>
      <c r="E1758" s="36" t="s">
        <v>11943</v>
      </c>
      <c r="F1758" s="35" t="s">
        <v>15877</v>
      </c>
      <c r="G1758" s="117">
        <v>1</v>
      </c>
      <c r="H1758" s="117">
        <v>14510</v>
      </c>
      <c r="I1758" s="117">
        <f t="shared" si="74"/>
        <v>793.46</v>
      </c>
      <c r="J1758" s="118">
        <v>793.46</v>
      </c>
      <c r="K1758" s="196">
        <v>184</v>
      </c>
      <c r="L1758" s="119" t="s">
        <v>12106</v>
      </c>
      <c r="M1758" s="38" t="s">
        <v>15050</v>
      </c>
    </row>
    <row r="1759" spans="1:13" ht="25.5" outlineLevel="1" x14ac:dyDescent="0.25">
      <c r="A1759" s="47" t="s">
        <v>6627</v>
      </c>
      <c r="B1759" s="150">
        <v>1731</v>
      </c>
      <c r="C1759" s="36" t="s">
        <v>6626</v>
      </c>
      <c r="D1759" s="35" t="s">
        <v>6627</v>
      </c>
      <c r="E1759" s="36" t="s">
        <v>11943</v>
      </c>
      <c r="F1759" s="35" t="s">
        <v>15877</v>
      </c>
      <c r="G1759" s="117">
        <v>1</v>
      </c>
      <c r="H1759" s="117">
        <v>685</v>
      </c>
      <c r="I1759" s="117">
        <f t="shared" si="74"/>
        <v>37.46</v>
      </c>
      <c r="J1759" s="118">
        <v>37.46</v>
      </c>
      <c r="K1759" s="196">
        <v>184</v>
      </c>
      <c r="L1759" s="119" t="s">
        <v>12106</v>
      </c>
      <c r="M1759" s="38" t="s">
        <v>15050</v>
      </c>
    </row>
    <row r="1760" spans="1:13" ht="25.5" outlineLevel="1" x14ac:dyDescent="0.25">
      <c r="A1760" s="47" t="s">
        <v>6628</v>
      </c>
      <c r="B1760" s="150">
        <v>1732</v>
      </c>
      <c r="C1760" s="40" t="s">
        <v>12992</v>
      </c>
      <c r="D1760" s="35" t="s">
        <v>6628</v>
      </c>
      <c r="E1760" s="36" t="s">
        <v>11943</v>
      </c>
      <c r="F1760" s="35" t="s">
        <v>15877</v>
      </c>
      <c r="G1760" s="117">
        <v>4</v>
      </c>
      <c r="H1760" s="117">
        <v>2236</v>
      </c>
      <c r="I1760" s="117">
        <f t="shared" si="74"/>
        <v>30.567499999999999</v>
      </c>
      <c r="J1760" s="118">
        <v>122.27</v>
      </c>
      <c r="K1760" s="196">
        <v>184</v>
      </c>
      <c r="L1760" s="119" t="s">
        <v>12106</v>
      </c>
      <c r="M1760" s="38" t="s">
        <v>15050</v>
      </c>
    </row>
    <row r="1761" spans="1:13" ht="25.5" outlineLevel="1" x14ac:dyDescent="0.25">
      <c r="A1761" s="47" t="s">
        <v>6629</v>
      </c>
      <c r="B1761" s="150">
        <v>1733</v>
      </c>
      <c r="C1761" s="40" t="s">
        <v>12993</v>
      </c>
      <c r="D1761" s="35" t="s">
        <v>6629</v>
      </c>
      <c r="E1761" s="36" t="s">
        <v>11943</v>
      </c>
      <c r="F1761" s="35" t="s">
        <v>15877</v>
      </c>
      <c r="G1761" s="117">
        <v>4</v>
      </c>
      <c r="H1761" s="117">
        <v>2000</v>
      </c>
      <c r="I1761" s="117">
        <f t="shared" si="74"/>
        <v>27.342500000000001</v>
      </c>
      <c r="J1761" s="118">
        <v>109.37</v>
      </c>
      <c r="K1761" s="196">
        <v>184</v>
      </c>
      <c r="L1761" s="119" t="s">
        <v>12106</v>
      </c>
      <c r="M1761" s="38" t="s">
        <v>15050</v>
      </c>
    </row>
    <row r="1762" spans="1:13" ht="25.5" outlineLevel="1" x14ac:dyDescent="0.25">
      <c r="A1762" s="47" t="s">
        <v>6630</v>
      </c>
      <c r="B1762" s="150">
        <v>1734</v>
      </c>
      <c r="C1762" s="40" t="s">
        <v>12994</v>
      </c>
      <c r="D1762" s="35" t="s">
        <v>6630</v>
      </c>
      <c r="E1762" s="36" t="s">
        <v>11943</v>
      </c>
      <c r="F1762" s="35" t="s">
        <v>15877</v>
      </c>
      <c r="G1762" s="117">
        <v>3</v>
      </c>
      <c r="H1762" s="117">
        <v>1443</v>
      </c>
      <c r="I1762" s="117">
        <f t="shared" si="74"/>
        <v>26.303333333333331</v>
      </c>
      <c r="J1762" s="118">
        <v>78.91</v>
      </c>
      <c r="K1762" s="196">
        <v>184</v>
      </c>
      <c r="L1762" s="119" t="s">
        <v>12106</v>
      </c>
      <c r="M1762" s="38" t="s">
        <v>15050</v>
      </c>
    </row>
    <row r="1763" spans="1:13" ht="25.5" outlineLevel="1" x14ac:dyDescent="0.25">
      <c r="A1763" s="47" t="s">
        <v>6632</v>
      </c>
      <c r="B1763" s="150">
        <v>1735</v>
      </c>
      <c r="C1763" s="36" t="s">
        <v>6631</v>
      </c>
      <c r="D1763" s="35" t="s">
        <v>6632</v>
      </c>
      <c r="E1763" s="36" t="s">
        <v>11943</v>
      </c>
      <c r="F1763" s="35" t="s">
        <v>15877</v>
      </c>
      <c r="G1763" s="117">
        <v>3</v>
      </c>
      <c r="H1763" s="117">
        <v>1354.5</v>
      </c>
      <c r="I1763" s="117">
        <f t="shared" si="74"/>
        <v>24.689999999999998</v>
      </c>
      <c r="J1763" s="118">
        <v>74.069999999999993</v>
      </c>
      <c r="K1763" s="196">
        <v>184</v>
      </c>
      <c r="L1763" s="119" t="s">
        <v>12106</v>
      </c>
      <c r="M1763" s="38" t="s">
        <v>15050</v>
      </c>
    </row>
    <row r="1764" spans="1:13" ht="25.5" outlineLevel="1" x14ac:dyDescent="0.25">
      <c r="A1764" s="47" t="s">
        <v>9119</v>
      </c>
      <c r="B1764" s="150">
        <v>1736</v>
      </c>
      <c r="C1764" s="40" t="s">
        <v>12995</v>
      </c>
      <c r="D1764" s="35" t="s">
        <v>9119</v>
      </c>
      <c r="E1764" s="36" t="s">
        <v>11491</v>
      </c>
      <c r="F1764" s="35" t="s">
        <v>15877</v>
      </c>
      <c r="G1764" s="117">
        <v>97</v>
      </c>
      <c r="H1764" s="117">
        <v>1206.81</v>
      </c>
      <c r="I1764" s="117">
        <f t="shared" si="74"/>
        <v>12.926391752577318</v>
      </c>
      <c r="J1764" s="118">
        <v>1253.8599999999999</v>
      </c>
      <c r="K1764" s="196">
        <v>165</v>
      </c>
      <c r="L1764" s="119" t="s">
        <v>11479</v>
      </c>
      <c r="M1764" s="38" t="s">
        <v>15050</v>
      </c>
    </row>
    <row r="1765" spans="1:13" ht="25.5" outlineLevel="1" x14ac:dyDescent="0.25">
      <c r="A1765" s="47" t="s">
        <v>9120</v>
      </c>
      <c r="B1765" s="150">
        <v>1737</v>
      </c>
      <c r="C1765" s="36" t="s">
        <v>12110</v>
      </c>
      <c r="D1765" s="35" t="s">
        <v>9120</v>
      </c>
      <c r="E1765" s="36" t="s">
        <v>11491</v>
      </c>
      <c r="F1765" s="35" t="s">
        <v>15877</v>
      </c>
      <c r="G1765" s="117">
        <v>20</v>
      </c>
      <c r="H1765" s="117">
        <v>1654.08</v>
      </c>
      <c r="I1765" s="117">
        <f t="shared" si="74"/>
        <v>85.9285</v>
      </c>
      <c r="J1765" s="118">
        <v>1718.57</v>
      </c>
      <c r="K1765" s="196">
        <v>165</v>
      </c>
      <c r="L1765" s="119" t="s">
        <v>11479</v>
      </c>
      <c r="M1765" s="38" t="s">
        <v>15050</v>
      </c>
    </row>
    <row r="1766" spans="1:13" ht="25.5" outlineLevel="1" x14ac:dyDescent="0.25">
      <c r="A1766" s="47" t="s">
        <v>12111</v>
      </c>
      <c r="B1766" s="150">
        <v>1738</v>
      </c>
      <c r="C1766" s="40" t="s">
        <v>12996</v>
      </c>
      <c r="D1766" s="35" t="s">
        <v>12111</v>
      </c>
      <c r="E1766" s="36" t="s">
        <v>11491</v>
      </c>
      <c r="F1766" s="35" t="s">
        <v>15877</v>
      </c>
      <c r="G1766" s="117">
        <v>26</v>
      </c>
      <c r="H1766" s="117">
        <v>2077.0700000000002</v>
      </c>
      <c r="I1766" s="117">
        <f t="shared" si="74"/>
        <v>83.001923076923077</v>
      </c>
      <c r="J1766" s="118">
        <v>2158.0500000000002</v>
      </c>
      <c r="K1766" s="196">
        <v>165</v>
      </c>
      <c r="L1766" s="119" t="s">
        <v>11479</v>
      </c>
      <c r="M1766" s="38" t="s">
        <v>15050</v>
      </c>
    </row>
    <row r="1767" spans="1:13" ht="25.5" outlineLevel="1" x14ac:dyDescent="0.25">
      <c r="A1767" s="47" t="s">
        <v>1049</v>
      </c>
      <c r="B1767" s="150">
        <v>1739</v>
      </c>
      <c r="C1767" s="36" t="s">
        <v>12112</v>
      </c>
      <c r="D1767" s="35" t="s">
        <v>1049</v>
      </c>
      <c r="E1767" s="36" t="s">
        <v>11943</v>
      </c>
      <c r="F1767" s="35" t="s">
        <v>15877</v>
      </c>
      <c r="G1767" s="117">
        <v>2</v>
      </c>
      <c r="H1767" s="117">
        <v>143.71</v>
      </c>
      <c r="I1767" s="117">
        <f t="shared" si="74"/>
        <v>3.93</v>
      </c>
      <c r="J1767" s="118">
        <v>7.86</v>
      </c>
      <c r="K1767" s="196">
        <v>184</v>
      </c>
      <c r="L1767" s="119" t="s">
        <v>12106</v>
      </c>
      <c r="M1767" s="38" t="s">
        <v>15050</v>
      </c>
    </row>
    <row r="1768" spans="1:13" ht="25.5" outlineLevel="1" x14ac:dyDescent="0.25">
      <c r="A1768" s="47" t="s">
        <v>1050</v>
      </c>
      <c r="B1768" s="150">
        <v>1740</v>
      </c>
      <c r="C1768" s="36" t="s">
        <v>12113</v>
      </c>
      <c r="D1768" s="35" t="s">
        <v>1050</v>
      </c>
      <c r="E1768" s="36" t="s">
        <v>11943</v>
      </c>
      <c r="F1768" s="35" t="s">
        <v>15877</v>
      </c>
      <c r="G1768" s="117">
        <v>16</v>
      </c>
      <c r="H1768" s="117">
        <v>659.2</v>
      </c>
      <c r="I1768" s="117">
        <f t="shared" si="74"/>
        <v>2.2531249999999998</v>
      </c>
      <c r="J1768" s="118">
        <v>36.049999999999997</v>
      </c>
      <c r="K1768" s="196">
        <v>184</v>
      </c>
      <c r="L1768" s="119" t="s">
        <v>12106</v>
      </c>
      <c r="M1768" s="38" t="s">
        <v>15050</v>
      </c>
    </row>
    <row r="1769" spans="1:13" ht="25.5" outlineLevel="1" x14ac:dyDescent="0.25">
      <c r="A1769" s="47" t="s">
        <v>1052</v>
      </c>
      <c r="B1769" s="150">
        <v>1741</v>
      </c>
      <c r="C1769" s="36" t="s">
        <v>1051</v>
      </c>
      <c r="D1769" s="35" t="s">
        <v>1052</v>
      </c>
      <c r="E1769" s="36" t="s">
        <v>11943</v>
      </c>
      <c r="F1769" s="35" t="s">
        <v>15877</v>
      </c>
      <c r="G1769" s="117">
        <v>25</v>
      </c>
      <c r="H1769" s="117">
        <v>250</v>
      </c>
      <c r="I1769" s="117">
        <f t="shared" si="74"/>
        <v>0.54679999999999995</v>
      </c>
      <c r="J1769" s="118">
        <v>13.67</v>
      </c>
      <c r="K1769" s="196">
        <v>184</v>
      </c>
      <c r="L1769" s="119" t="s">
        <v>12106</v>
      </c>
      <c r="M1769" s="38" t="s">
        <v>15050</v>
      </c>
    </row>
    <row r="1770" spans="1:13" ht="25.5" outlineLevel="1" x14ac:dyDescent="0.25">
      <c r="A1770" s="47" t="s">
        <v>8685</v>
      </c>
      <c r="B1770" s="150">
        <v>1742</v>
      </c>
      <c r="C1770" s="36" t="s">
        <v>1053</v>
      </c>
      <c r="D1770" s="35" t="s">
        <v>8685</v>
      </c>
      <c r="E1770" s="36" t="s">
        <v>11943</v>
      </c>
      <c r="F1770" s="35" t="s">
        <v>15877</v>
      </c>
      <c r="G1770" s="117">
        <v>24</v>
      </c>
      <c r="H1770" s="117">
        <v>240</v>
      </c>
      <c r="I1770" s="117">
        <f t="shared" si="74"/>
        <v>0.54666666666666663</v>
      </c>
      <c r="J1770" s="118">
        <v>13.12</v>
      </c>
      <c r="K1770" s="196">
        <v>184</v>
      </c>
      <c r="L1770" s="119" t="s">
        <v>12106</v>
      </c>
      <c r="M1770" s="38" t="s">
        <v>15050</v>
      </c>
    </row>
    <row r="1771" spans="1:13" ht="25.5" outlineLevel="1" x14ac:dyDescent="0.25">
      <c r="A1771" s="47" t="s">
        <v>1055</v>
      </c>
      <c r="B1771" s="150">
        <v>1743</v>
      </c>
      <c r="C1771" s="36" t="s">
        <v>1054</v>
      </c>
      <c r="D1771" s="35" t="s">
        <v>1055</v>
      </c>
      <c r="E1771" s="36" t="s">
        <v>11943</v>
      </c>
      <c r="F1771" s="35" t="s">
        <v>15877</v>
      </c>
      <c r="G1771" s="117">
        <v>38</v>
      </c>
      <c r="H1771" s="117">
        <v>380</v>
      </c>
      <c r="I1771" s="117">
        <f t="shared" si="74"/>
        <v>0.54684210526315791</v>
      </c>
      <c r="J1771" s="118">
        <v>20.78</v>
      </c>
      <c r="K1771" s="196">
        <v>184</v>
      </c>
      <c r="L1771" s="119" t="s">
        <v>12106</v>
      </c>
      <c r="M1771" s="38" t="s">
        <v>15050</v>
      </c>
    </row>
    <row r="1772" spans="1:13" ht="25.5" outlineLevel="1" x14ac:dyDescent="0.25">
      <c r="A1772" s="47" t="s">
        <v>1057</v>
      </c>
      <c r="B1772" s="150">
        <v>1744</v>
      </c>
      <c r="C1772" s="36" t="s">
        <v>1056</v>
      </c>
      <c r="D1772" s="35" t="s">
        <v>1057</v>
      </c>
      <c r="E1772" s="36" t="s">
        <v>11943</v>
      </c>
      <c r="F1772" s="35" t="s">
        <v>15877</v>
      </c>
      <c r="G1772" s="117">
        <v>26</v>
      </c>
      <c r="H1772" s="117">
        <v>260</v>
      </c>
      <c r="I1772" s="117">
        <f t="shared" si="74"/>
        <v>0.54692307692307696</v>
      </c>
      <c r="J1772" s="118">
        <v>14.22</v>
      </c>
      <c r="K1772" s="196">
        <v>184</v>
      </c>
      <c r="L1772" s="119" t="s">
        <v>12106</v>
      </c>
      <c r="M1772" s="38" t="s">
        <v>15050</v>
      </c>
    </row>
    <row r="1773" spans="1:13" ht="25.5" outlineLevel="1" x14ac:dyDescent="0.25">
      <c r="A1773" s="47" t="s">
        <v>1059</v>
      </c>
      <c r="B1773" s="150">
        <v>1745</v>
      </c>
      <c r="C1773" s="36" t="s">
        <v>1058</v>
      </c>
      <c r="D1773" s="35" t="s">
        <v>1059</v>
      </c>
      <c r="E1773" s="36" t="s">
        <v>11943</v>
      </c>
      <c r="F1773" s="35" t="s">
        <v>15877</v>
      </c>
      <c r="G1773" s="117">
        <v>39</v>
      </c>
      <c r="H1773" s="117">
        <v>390</v>
      </c>
      <c r="I1773" s="117">
        <f t="shared" si="74"/>
        <v>0.54692307692307685</v>
      </c>
      <c r="J1773" s="118">
        <v>21.33</v>
      </c>
      <c r="K1773" s="196">
        <v>184</v>
      </c>
      <c r="L1773" s="119" t="s">
        <v>12106</v>
      </c>
      <c r="M1773" s="38" t="s">
        <v>15050</v>
      </c>
    </row>
    <row r="1774" spans="1:13" ht="25.5" outlineLevel="1" x14ac:dyDescent="0.25">
      <c r="A1774" s="47" t="s">
        <v>1061</v>
      </c>
      <c r="B1774" s="150">
        <v>1746</v>
      </c>
      <c r="C1774" s="36" t="s">
        <v>1060</v>
      </c>
      <c r="D1774" s="35" t="s">
        <v>1061</v>
      </c>
      <c r="E1774" s="36" t="s">
        <v>11943</v>
      </c>
      <c r="F1774" s="35" t="s">
        <v>15877</v>
      </c>
      <c r="G1774" s="117">
        <v>2</v>
      </c>
      <c r="H1774" s="117">
        <v>20</v>
      </c>
      <c r="I1774" s="117">
        <f t="shared" si="74"/>
        <v>0.54500000000000004</v>
      </c>
      <c r="J1774" s="118">
        <v>1.0900000000000001</v>
      </c>
      <c r="K1774" s="196">
        <v>184</v>
      </c>
      <c r="L1774" s="119" t="s">
        <v>12106</v>
      </c>
      <c r="M1774" s="38" t="s">
        <v>15050</v>
      </c>
    </row>
    <row r="1775" spans="1:13" ht="25.5" outlineLevel="1" x14ac:dyDescent="0.25">
      <c r="A1775" s="47" t="s">
        <v>1063</v>
      </c>
      <c r="B1775" s="150">
        <v>1747</v>
      </c>
      <c r="C1775" s="36" t="s">
        <v>1062</v>
      </c>
      <c r="D1775" s="35" t="s">
        <v>1063</v>
      </c>
      <c r="E1775" s="36" t="s">
        <v>11943</v>
      </c>
      <c r="F1775" s="35" t="s">
        <v>15877</v>
      </c>
      <c r="G1775" s="117">
        <v>30</v>
      </c>
      <c r="H1775" s="117">
        <v>300</v>
      </c>
      <c r="I1775" s="117">
        <f t="shared" si="74"/>
        <v>0.54700000000000004</v>
      </c>
      <c r="J1775" s="118">
        <v>16.41</v>
      </c>
      <c r="K1775" s="196">
        <v>184</v>
      </c>
      <c r="L1775" s="119" t="s">
        <v>12106</v>
      </c>
      <c r="M1775" s="38" t="s">
        <v>15050</v>
      </c>
    </row>
    <row r="1776" spans="1:13" ht="25.5" outlineLevel="1" x14ac:dyDescent="0.25">
      <c r="A1776" s="47" t="s">
        <v>1065</v>
      </c>
      <c r="B1776" s="150">
        <v>1748</v>
      </c>
      <c r="C1776" s="36" t="s">
        <v>1064</v>
      </c>
      <c r="D1776" s="35" t="s">
        <v>1065</v>
      </c>
      <c r="E1776" s="36" t="s">
        <v>11943</v>
      </c>
      <c r="F1776" s="35" t="s">
        <v>15877</v>
      </c>
      <c r="G1776" s="117">
        <v>14</v>
      </c>
      <c r="H1776" s="117">
        <v>140</v>
      </c>
      <c r="I1776" s="117">
        <f t="shared" si="74"/>
        <v>0.54714285714285715</v>
      </c>
      <c r="J1776" s="118">
        <v>7.66</v>
      </c>
      <c r="K1776" s="196">
        <v>184</v>
      </c>
      <c r="L1776" s="119" t="s">
        <v>12106</v>
      </c>
      <c r="M1776" s="38" t="s">
        <v>15050</v>
      </c>
    </row>
    <row r="1777" spans="1:13" ht="25.5" outlineLevel="1" x14ac:dyDescent="0.25">
      <c r="A1777" s="47" t="s">
        <v>1067</v>
      </c>
      <c r="B1777" s="150">
        <v>1749</v>
      </c>
      <c r="C1777" s="36" t="s">
        <v>1066</v>
      </c>
      <c r="D1777" s="35" t="s">
        <v>1067</v>
      </c>
      <c r="E1777" s="36" t="s">
        <v>11943</v>
      </c>
      <c r="F1777" s="35" t="s">
        <v>15877</v>
      </c>
      <c r="G1777" s="117">
        <v>8</v>
      </c>
      <c r="H1777" s="117">
        <v>104.8</v>
      </c>
      <c r="I1777" s="117">
        <f t="shared" si="74"/>
        <v>0.71625000000000005</v>
      </c>
      <c r="J1777" s="118">
        <v>5.73</v>
      </c>
      <c r="K1777" s="196">
        <v>184</v>
      </c>
      <c r="L1777" s="119" t="s">
        <v>12106</v>
      </c>
      <c r="M1777" s="38" t="s">
        <v>15050</v>
      </c>
    </row>
    <row r="1778" spans="1:13" ht="25.5" outlineLevel="1" x14ac:dyDescent="0.25">
      <c r="A1778" s="47" t="s">
        <v>1069</v>
      </c>
      <c r="B1778" s="150">
        <v>1750</v>
      </c>
      <c r="C1778" s="36" t="s">
        <v>1068</v>
      </c>
      <c r="D1778" s="35" t="s">
        <v>1069</v>
      </c>
      <c r="E1778" s="36" t="s">
        <v>11943</v>
      </c>
      <c r="F1778" s="35" t="s">
        <v>15877</v>
      </c>
      <c r="G1778" s="117">
        <v>46</v>
      </c>
      <c r="H1778" s="117">
        <v>460</v>
      </c>
      <c r="I1778" s="117">
        <f t="shared" ref="I1778:I1841" si="75">J1778/G1778</f>
        <v>0.54673913043478262</v>
      </c>
      <c r="J1778" s="118">
        <v>25.15</v>
      </c>
      <c r="K1778" s="196">
        <v>184</v>
      </c>
      <c r="L1778" s="119" t="s">
        <v>12106</v>
      </c>
      <c r="M1778" s="38" t="s">
        <v>15050</v>
      </c>
    </row>
    <row r="1779" spans="1:13" ht="25.5" outlineLevel="1" x14ac:dyDescent="0.25">
      <c r="A1779" s="47" t="s">
        <v>1071</v>
      </c>
      <c r="B1779" s="150">
        <v>1751</v>
      </c>
      <c r="C1779" s="36" t="s">
        <v>1070</v>
      </c>
      <c r="D1779" s="35" t="s">
        <v>1071</v>
      </c>
      <c r="E1779" s="36" t="s">
        <v>11943</v>
      </c>
      <c r="F1779" s="35" t="s">
        <v>15877</v>
      </c>
      <c r="G1779" s="117">
        <v>4</v>
      </c>
      <c r="H1779" s="117">
        <v>1056</v>
      </c>
      <c r="I1779" s="117">
        <f t="shared" si="75"/>
        <v>14.4375</v>
      </c>
      <c r="J1779" s="118">
        <v>57.75</v>
      </c>
      <c r="K1779" s="196">
        <v>184</v>
      </c>
      <c r="L1779" s="119" t="s">
        <v>12106</v>
      </c>
      <c r="M1779" s="38" t="s">
        <v>15050</v>
      </c>
    </row>
    <row r="1780" spans="1:13" ht="25.5" outlineLevel="1" x14ac:dyDescent="0.25">
      <c r="A1780" s="47" t="s">
        <v>1073</v>
      </c>
      <c r="B1780" s="150">
        <v>1752</v>
      </c>
      <c r="C1780" s="36" t="s">
        <v>1072</v>
      </c>
      <c r="D1780" s="35" t="s">
        <v>1073</v>
      </c>
      <c r="E1780" s="36" t="s">
        <v>11943</v>
      </c>
      <c r="F1780" s="35" t="s">
        <v>15877</v>
      </c>
      <c r="G1780" s="117">
        <v>6</v>
      </c>
      <c r="H1780" s="117">
        <v>60</v>
      </c>
      <c r="I1780" s="117">
        <f t="shared" si="75"/>
        <v>0.54666666666666663</v>
      </c>
      <c r="J1780" s="118">
        <v>3.28</v>
      </c>
      <c r="K1780" s="196">
        <v>184</v>
      </c>
      <c r="L1780" s="119" t="s">
        <v>12106</v>
      </c>
      <c r="M1780" s="38" t="s">
        <v>15050</v>
      </c>
    </row>
    <row r="1781" spans="1:13" ht="25.5" outlineLevel="1" x14ac:dyDescent="0.25">
      <c r="A1781" s="47" t="s">
        <v>1074</v>
      </c>
      <c r="B1781" s="150">
        <v>1753</v>
      </c>
      <c r="C1781" s="40" t="s">
        <v>12997</v>
      </c>
      <c r="D1781" s="35" t="s">
        <v>1074</v>
      </c>
      <c r="E1781" s="36" t="s">
        <v>11943</v>
      </c>
      <c r="F1781" s="35" t="s">
        <v>15877</v>
      </c>
      <c r="G1781" s="117">
        <v>20</v>
      </c>
      <c r="H1781" s="117">
        <v>200</v>
      </c>
      <c r="I1781" s="117">
        <f t="shared" si="75"/>
        <v>0.54699999999999993</v>
      </c>
      <c r="J1781" s="118">
        <v>10.94</v>
      </c>
      <c r="K1781" s="196">
        <v>184</v>
      </c>
      <c r="L1781" s="119" t="s">
        <v>12106</v>
      </c>
      <c r="M1781" s="38" t="s">
        <v>15050</v>
      </c>
    </row>
    <row r="1782" spans="1:13" ht="25.5" outlineLevel="1" x14ac:dyDescent="0.25">
      <c r="A1782" s="47" t="s">
        <v>1076</v>
      </c>
      <c r="B1782" s="150">
        <v>1754</v>
      </c>
      <c r="C1782" s="36" t="s">
        <v>1075</v>
      </c>
      <c r="D1782" s="35" t="s">
        <v>1076</v>
      </c>
      <c r="E1782" s="36" t="s">
        <v>11943</v>
      </c>
      <c r="F1782" s="35" t="s">
        <v>15877</v>
      </c>
      <c r="G1782" s="117">
        <v>1</v>
      </c>
      <c r="H1782" s="117">
        <v>470</v>
      </c>
      <c r="I1782" s="117">
        <f t="shared" si="75"/>
        <v>25.7</v>
      </c>
      <c r="J1782" s="118">
        <v>25.7</v>
      </c>
      <c r="K1782" s="196">
        <v>184</v>
      </c>
      <c r="L1782" s="119" t="s">
        <v>12106</v>
      </c>
      <c r="M1782" s="38" t="s">
        <v>15050</v>
      </c>
    </row>
    <row r="1783" spans="1:13" ht="25.5" outlineLevel="1" x14ac:dyDescent="0.25">
      <c r="A1783" s="47" t="s">
        <v>1078</v>
      </c>
      <c r="B1783" s="150">
        <v>1755</v>
      </c>
      <c r="C1783" s="36" t="s">
        <v>1077</v>
      </c>
      <c r="D1783" s="35" t="s">
        <v>1078</v>
      </c>
      <c r="E1783" s="36" t="s">
        <v>11943</v>
      </c>
      <c r="F1783" s="35" t="s">
        <v>15877</v>
      </c>
      <c r="G1783" s="117">
        <v>13</v>
      </c>
      <c r="H1783" s="117">
        <v>130</v>
      </c>
      <c r="I1783" s="117">
        <f t="shared" si="75"/>
        <v>0.54692307692307696</v>
      </c>
      <c r="J1783" s="118">
        <v>7.11</v>
      </c>
      <c r="K1783" s="196">
        <v>184</v>
      </c>
      <c r="L1783" s="119" t="s">
        <v>12106</v>
      </c>
      <c r="M1783" s="38" t="s">
        <v>15050</v>
      </c>
    </row>
    <row r="1784" spans="1:13" ht="25.5" outlineLevel="1" x14ac:dyDescent="0.25">
      <c r="A1784" s="47" t="s">
        <v>1080</v>
      </c>
      <c r="B1784" s="150">
        <v>1756</v>
      </c>
      <c r="C1784" s="36" t="s">
        <v>1079</v>
      </c>
      <c r="D1784" s="35" t="s">
        <v>1080</v>
      </c>
      <c r="E1784" s="36" t="s">
        <v>11943</v>
      </c>
      <c r="F1784" s="35" t="s">
        <v>15877</v>
      </c>
      <c r="G1784" s="117">
        <v>2</v>
      </c>
      <c r="H1784" s="117">
        <v>20</v>
      </c>
      <c r="I1784" s="117">
        <f t="shared" si="75"/>
        <v>0.54500000000000004</v>
      </c>
      <c r="J1784" s="118">
        <v>1.0900000000000001</v>
      </c>
      <c r="K1784" s="196">
        <v>184</v>
      </c>
      <c r="L1784" s="119" t="s">
        <v>12106</v>
      </c>
      <c r="M1784" s="38" t="s">
        <v>15050</v>
      </c>
    </row>
    <row r="1785" spans="1:13" ht="25.5" outlineLevel="1" x14ac:dyDescent="0.25">
      <c r="A1785" s="47" t="s">
        <v>1082</v>
      </c>
      <c r="B1785" s="150">
        <v>1757</v>
      </c>
      <c r="C1785" s="36" t="s">
        <v>1081</v>
      </c>
      <c r="D1785" s="35" t="s">
        <v>1082</v>
      </c>
      <c r="E1785" s="36" t="s">
        <v>11943</v>
      </c>
      <c r="F1785" s="35" t="s">
        <v>15877</v>
      </c>
      <c r="G1785" s="117">
        <v>22</v>
      </c>
      <c r="H1785" s="117">
        <v>220</v>
      </c>
      <c r="I1785" s="117">
        <f t="shared" si="75"/>
        <v>0.54681818181818176</v>
      </c>
      <c r="J1785" s="118">
        <v>12.03</v>
      </c>
      <c r="K1785" s="196">
        <v>184</v>
      </c>
      <c r="L1785" s="119" t="s">
        <v>12106</v>
      </c>
      <c r="M1785" s="38" t="s">
        <v>15050</v>
      </c>
    </row>
    <row r="1786" spans="1:13" ht="25.5" outlineLevel="1" x14ac:dyDescent="0.25">
      <c r="A1786" s="47" t="s">
        <v>8686</v>
      </c>
      <c r="B1786" s="150">
        <v>1758</v>
      </c>
      <c r="C1786" s="36" t="s">
        <v>1083</v>
      </c>
      <c r="D1786" s="35" t="s">
        <v>8686</v>
      </c>
      <c r="E1786" s="36" t="s">
        <v>11943</v>
      </c>
      <c r="F1786" s="35" t="s">
        <v>15877</v>
      </c>
      <c r="G1786" s="117">
        <v>27</v>
      </c>
      <c r="H1786" s="117">
        <v>270</v>
      </c>
      <c r="I1786" s="117">
        <f t="shared" si="75"/>
        <v>0.54666666666666663</v>
      </c>
      <c r="J1786" s="118">
        <v>14.76</v>
      </c>
      <c r="K1786" s="196">
        <v>184</v>
      </c>
      <c r="L1786" s="119" t="s">
        <v>12106</v>
      </c>
      <c r="M1786" s="38" t="s">
        <v>15050</v>
      </c>
    </row>
    <row r="1787" spans="1:13" ht="25.5" outlineLevel="1" x14ac:dyDescent="0.25">
      <c r="A1787" s="47" t="s">
        <v>1085</v>
      </c>
      <c r="B1787" s="150">
        <v>1759</v>
      </c>
      <c r="C1787" s="36" t="s">
        <v>1084</v>
      </c>
      <c r="D1787" s="35" t="s">
        <v>1085</v>
      </c>
      <c r="E1787" s="36" t="s">
        <v>11943</v>
      </c>
      <c r="F1787" s="35" t="s">
        <v>15877</v>
      </c>
      <c r="G1787" s="117">
        <v>26</v>
      </c>
      <c r="H1787" s="117">
        <v>2119.9299999999998</v>
      </c>
      <c r="I1787" s="117">
        <f t="shared" si="75"/>
        <v>4.4588461538461539</v>
      </c>
      <c r="J1787" s="118">
        <v>115.93</v>
      </c>
      <c r="K1787" s="196">
        <v>184</v>
      </c>
      <c r="L1787" s="119" t="s">
        <v>12106</v>
      </c>
      <c r="M1787" s="38" t="s">
        <v>15050</v>
      </c>
    </row>
    <row r="1788" spans="1:13" ht="25.5" outlineLevel="1" x14ac:dyDescent="0.25">
      <c r="A1788" s="47" t="s">
        <v>1087</v>
      </c>
      <c r="B1788" s="150">
        <v>1760</v>
      </c>
      <c r="C1788" s="36" t="s">
        <v>1086</v>
      </c>
      <c r="D1788" s="35" t="s">
        <v>1087</v>
      </c>
      <c r="E1788" s="36" t="s">
        <v>11943</v>
      </c>
      <c r="F1788" s="35" t="s">
        <v>15877</v>
      </c>
      <c r="G1788" s="117">
        <v>5</v>
      </c>
      <c r="H1788" s="117">
        <v>225</v>
      </c>
      <c r="I1788" s="117">
        <f t="shared" si="75"/>
        <v>2.46</v>
      </c>
      <c r="J1788" s="118">
        <v>12.3</v>
      </c>
      <c r="K1788" s="196">
        <v>184</v>
      </c>
      <c r="L1788" s="119" t="s">
        <v>12106</v>
      </c>
      <c r="M1788" s="38" t="s">
        <v>15050</v>
      </c>
    </row>
    <row r="1789" spans="1:13" ht="25.5" outlineLevel="1" x14ac:dyDescent="0.25">
      <c r="A1789" s="47" t="s">
        <v>1089</v>
      </c>
      <c r="B1789" s="150">
        <v>1761</v>
      </c>
      <c r="C1789" s="36" t="s">
        <v>1088</v>
      </c>
      <c r="D1789" s="35" t="s">
        <v>1089</v>
      </c>
      <c r="E1789" s="36" t="s">
        <v>11943</v>
      </c>
      <c r="F1789" s="35" t="s">
        <v>15877</v>
      </c>
      <c r="G1789" s="117">
        <v>9</v>
      </c>
      <c r="H1789" s="117">
        <v>6930</v>
      </c>
      <c r="I1789" s="117">
        <f t="shared" si="75"/>
        <v>42.106666666666662</v>
      </c>
      <c r="J1789" s="118">
        <v>378.96</v>
      </c>
      <c r="K1789" s="196">
        <v>184</v>
      </c>
      <c r="L1789" s="119" t="s">
        <v>12106</v>
      </c>
      <c r="M1789" s="38" t="s">
        <v>15050</v>
      </c>
    </row>
    <row r="1790" spans="1:13" ht="25.5" outlineLevel="1" x14ac:dyDescent="0.25">
      <c r="A1790" s="47" t="s">
        <v>8687</v>
      </c>
      <c r="B1790" s="150">
        <v>1762</v>
      </c>
      <c r="C1790" s="36" t="s">
        <v>1090</v>
      </c>
      <c r="D1790" s="35" t="s">
        <v>8687</v>
      </c>
      <c r="E1790" s="36" t="s">
        <v>11943</v>
      </c>
      <c r="F1790" s="35" t="s">
        <v>15877</v>
      </c>
      <c r="G1790" s="117">
        <v>32</v>
      </c>
      <c r="H1790" s="117">
        <v>320</v>
      </c>
      <c r="I1790" s="117">
        <f t="shared" si="75"/>
        <v>0.546875</v>
      </c>
      <c r="J1790" s="118">
        <v>17.5</v>
      </c>
      <c r="K1790" s="196">
        <v>184</v>
      </c>
      <c r="L1790" s="119" t="s">
        <v>12106</v>
      </c>
      <c r="M1790" s="38" t="s">
        <v>15050</v>
      </c>
    </row>
    <row r="1791" spans="1:13" ht="25.5" outlineLevel="1" x14ac:dyDescent="0.25">
      <c r="A1791" s="47" t="s">
        <v>1092</v>
      </c>
      <c r="B1791" s="150">
        <v>1763</v>
      </c>
      <c r="C1791" s="36" t="s">
        <v>1091</v>
      </c>
      <c r="D1791" s="35" t="s">
        <v>1092</v>
      </c>
      <c r="E1791" s="36" t="s">
        <v>11943</v>
      </c>
      <c r="F1791" s="35" t="s">
        <v>15877</v>
      </c>
      <c r="G1791" s="117">
        <v>3</v>
      </c>
      <c r="H1791" s="117">
        <v>30</v>
      </c>
      <c r="I1791" s="117">
        <f t="shared" si="75"/>
        <v>0.54666666666666663</v>
      </c>
      <c r="J1791" s="118">
        <v>1.64</v>
      </c>
      <c r="K1791" s="196">
        <v>184</v>
      </c>
      <c r="L1791" s="119" t="s">
        <v>12106</v>
      </c>
      <c r="M1791" s="38" t="s">
        <v>15050</v>
      </c>
    </row>
    <row r="1792" spans="1:13" ht="25.5" outlineLevel="1" x14ac:dyDescent="0.25">
      <c r="A1792" s="47" t="s">
        <v>1094</v>
      </c>
      <c r="B1792" s="150">
        <v>1764</v>
      </c>
      <c r="C1792" s="36" t="s">
        <v>1093</v>
      </c>
      <c r="D1792" s="35" t="s">
        <v>1094</v>
      </c>
      <c r="E1792" s="36" t="s">
        <v>11943</v>
      </c>
      <c r="F1792" s="35" t="s">
        <v>15877</v>
      </c>
      <c r="G1792" s="117">
        <v>27</v>
      </c>
      <c r="H1792" s="117">
        <v>270</v>
      </c>
      <c r="I1792" s="117">
        <f t="shared" si="75"/>
        <v>0.54666666666666663</v>
      </c>
      <c r="J1792" s="118">
        <v>14.76</v>
      </c>
      <c r="K1792" s="196">
        <v>184</v>
      </c>
      <c r="L1792" s="119" t="s">
        <v>12106</v>
      </c>
      <c r="M1792" s="38" t="s">
        <v>15050</v>
      </c>
    </row>
    <row r="1793" spans="1:13" ht="25.5" outlineLevel="1" x14ac:dyDescent="0.25">
      <c r="A1793" s="47" t="s">
        <v>1096</v>
      </c>
      <c r="B1793" s="150">
        <v>1765</v>
      </c>
      <c r="C1793" s="36" t="s">
        <v>1095</v>
      </c>
      <c r="D1793" s="35" t="s">
        <v>1096</v>
      </c>
      <c r="E1793" s="36" t="s">
        <v>11943</v>
      </c>
      <c r="F1793" s="35" t="s">
        <v>15877</v>
      </c>
      <c r="G1793" s="117">
        <v>36</v>
      </c>
      <c r="H1793" s="117">
        <v>360</v>
      </c>
      <c r="I1793" s="117">
        <f t="shared" si="75"/>
        <v>0.54694444444444446</v>
      </c>
      <c r="J1793" s="118">
        <v>19.690000000000001</v>
      </c>
      <c r="K1793" s="196">
        <v>184</v>
      </c>
      <c r="L1793" s="119" t="s">
        <v>12106</v>
      </c>
      <c r="M1793" s="38" t="s">
        <v>15050</v>
      </c>
    </row>
    <row r="1794" spans="1:13" ht="25.5" outlineLevel="1" x14ac:dyDescent="0.25">
      <c r="A1794" s="47" t="s">
        <v>1098</v>
      </c>
      <c r="B1794" s="150">
        <v>1766</v>
      </c>
      <c r="C1794" s="36" t="s">
        <v>1097</v>
      </c>
      <c r="D1794" s="35" t="s">
        <v>1098</v>
      </c>
      <c r="E1794" s="36" t="s">
        <v>11943</v>
      </c>
      <c r="F1794" s="35" t="s">
        <v>15877</v>
      </c>
      <c r="G1794" s="117">
        <v>7</v>
      </c>
      <c r="H1794" s="117">
        <v>70</v>
      </c>
      <c r="I1794" s="117">
        <f t="shared" si="75"/>
        <v>0.54714285714285715</v>
      </c>
      <c r="J1794" s="118">
        <v>3.83</v>
      </c>
      <c r="K1794" s="196">
        <v>184</v>
      </c>
      <c r="L1794" s="119" t="s">
        <v>12106</v>
      </c>
      <c r="M1794" s="38" t="s">
        <v>15050</v>
      </c>
    </row>
    <row r="1795" spans="1:13" ht="25.5" outlineLevel="1" x14ac:dyDescent="0.25">
      <c r="A1795" s="47" t="s">
        <v>1100</v>
      </c>
      <c r="B1795" s="150">
        <v>1767</v>
      </c>
      <c r="C1795" s="36" t="s">
        <v>1099</v>
      </c>
      <c r="D1795" s="35" t="s">
        <v>1100</v>
      </c>
      <c r="E1795" s="36" t="s">
        <v>11943</v>
      </c>
      <c r="F1795" s="35" t="s">
        <v>15877</v>
      </c>
      <c r="G1795" s="117">
        <v>16</v>
      </c>
      <c r="H1795" s="117">
        <v>160</v>
      </c>
      <c r="I1795" s="117">
        <f t="shared" si="75"/>
        <v>0.546875</v>
      </c>
      <c r="J1795" s="118">
        <v>8.75</v>
      </c>
      <c r="K1795" s="196">
        <v>184</v>
      </c>
      <c r="L1795" s="119" t="s">
        <v>12106</v>
      </c>
      <c r="M1795" s="38" t="s">
        <v>15050</v>
      </c>
    </row>
    <row r="1796" spans="1:13" ht="25.5" outlineLevel="1" x14ac:dyDescent="0.25">
      <c r="A1796" s="47" t="s">
        <v>1101</v>
      </c>
      <c r="B1796" s="150">
        <v>1768</v>
      </c>
      <c r="C1796" s="40" t="s">
        <v>12998</v>
      </c>
      <c r="D1796" s="35" t="s">
        <v>1101</v>
      </c>
      <c r="E1796" s="36" t="s">
        <v>11943</v>
      </c>
      <c r="F1796" s="35" t="s">
        <v>15877</v>
      </c>
      <c r="G1796" s="117">
        <v>2</v>
      </c>
      <c r="H1796" s="117">
        <v>140</v>
      </c>
      <c r="I1796" s="117">
        <f t="shared" si="75"/>
        <v>3.83</v>
      </c>
      <c r="J1796" s="118">
        <v>7.66</v>
      </c>
      <c r="K1796" s="196">
        <v>184</v>
      </c>
      <c r="L1796" s="119" t="s">
        <v>12106</v>
      </c>
      <c r="M1796" s="38" t="s">
        <v>15050</v>
      </c>
    </row>
    <row r="1797" spans="1:13" outlineLevel="1" x14ac:dyDescent="0.25">
      <c r="A1797" s="47" t="s">
        <v>9122</v>
      </c>
      <c r="B1797" s="150">
        <v>1769</v>
      </c>
      <c r="C1797" s="36" t="s">
        <v>9121</v>
      </c>
      <c r="D1797" s="35" t="s">
        <v>9122</v>
      </c>
      <c r="E1797" s="36" t="s">
        <v>11491</v>
      </c>
      <c r="F1797" s="35" t="s">
        <v>15877</v>
      </c>
      <c r="G1797" s="117">
        <v>4</v>
      </c>
      <c r="H1797" s="117">
        <v>994.62</v>
      </c>
      <c r="I1797" s="117">
        <f t="shared" si="75"/>
        <v>258.35000000000002</v>
      </c>
      <c r="J1797" s="118">
        <v>1033.4000000000001</v>
      </c>
      <c r="K1797" s="196">
        <v>183</v>
      </c>
      <c r="L1797" s="119" t="s">
        <v>11479</v>
      </c>
      <c r="M1797" s="38" t="s">
        <v>15050</v>
      </c>
    </row>
    <row r="1798" spans="1:13" ht="25.5" outlineLevel="1" x14ac:dyDescent="0.25">
      <c r="A1798" s="47" t="s">
        <v>1103</v>
      </c>
      <c r="B1798" s="150">
        <v>1770</v>
      </c>
      <c r="C1798" s="36" t="s">
        <v>1102</v>
      </c>
      <c r="D1798" s="35" t="s">
        <v>1103</v>
      </c>
      <c r="E1798" s="36" t="s">
        <v>11943</v>
      </c>
      <c r="F1798" s="35" t="s">
        <v>15877</v>
      </c>
      <c r="G1798" s="117">
        <v>4</v>
      </c>
      <c r="H1798" s="117">
        <v>1308.3</v>
      </c>
      <c r="I1798" s="117">
        <f t="shared" si="75"/>
        <v>17.885000000000002</v>
      </c>
      <c r="J1798" s="118">
        <v>71.540000000000006</v>
      </c>
      <c r="K1798" s="196">
        <v>184</v>
      </c>
      <c r="L1798" s="119" t="s">
        <v>12106</v>
      </c>
      <c r="M1798" s="38" t="s">
        <v>15050</v>
      </c>
    </row>
    <row r="1799" spans="1:13" ht="25.5" outlineLevel="1" x14ac:dyDescent="0.25">
      <c r="A1799" s="47" t="s">
        <v>1105</v>
      </c>
      <c r="B1799" s="150">
        <v>1771</v>
      </c>
      <c r="C1799" s="36" t="s">
        <v>1104</v>
      </c>
      <c r="D1799" s="35" t="s">
        <v>1105</v>
      </c>
      <c r="E1799" s="36" t="s">
        <v>11943</v>
      </c>
      <c r="F1799" s="35" t="s">
        <v>15877</v>
      </c>
      <c r="G1799" s="117">
        <v>45</v>
      </c>
      <c r="H1799" s="117">
        <v>450</v>
      </c>
      <c r="I1799" s="117">
        <f t="shared" si="75"/>
        <v>0.54688888888888887</v>
      </c>
      <c r="J1799" s="118">
        <v>24.61</v>
      </c>
      <c r="K1799" s="196">
        <v>184</v>
      </c>
      <c r="L1799" s="119" t="s">
        <v>12106</v>
      </c>
      <c r="M1799" s="38" t="s">
        <v>15050</v>
      </c>
    </row>
    <row r="1800" spans="1:13" ht="25.5" outlineLevel="1" x14ac:dyDescent="0.25">
      <c r="A1800" s="47" t="s">
        <v>1107</v>
      </c>
      <c r="B1800" s="150">
        <v>1772</v>
      </c>
      <c r="C1800" s="36" t="s">
        <v>1106</v>
      </c>
      <c r="D1800" s="35" t="s">
        <v>1107</v>
      </c>
      <c r="E1800" s="36" t="s">
        <v>11943</v>
      </c>
      <c r="F1800" s="35" t="s">
        <v>15877</v>
      </c>
      <c r="G1800" s="117">
        <v>16</v>
      </c>
      <c r="H1800" s="117">
        <v>3866.05</v>
      </c>
      <c r="I1800" s="117">
        <f t="shared" si="75"/>
        <v>13.213125</v>
      </c>
      <c r="J1800" s="118">
        <v>211.41</v>
      </c>
      <c r="K1800" s="196">
        <v>184</v>
      </c>
      <c r="L1800" s="119" t="s">
        <v>12106</v>
      </c>
      <c r="M1800" s="38" t="s">
        <v>15050</v>
      </c>
    </row>
    <row r="1801" spans="1:13" ht="25.5" outlineLevel="1" x14ac:dyDescent="0.25">
      <c r="A1801" s="47" t="s">
        <v>1108</v>
      </c>
      <c r="B1801" s="150">
        <v>1773</v>
      </c>
      <c r="C1801" s="40" t="s">
        <v>12999</v>
      </c>
      <c r="D1801" s="35" t="s">
        <v>1108</v>
      </c>
      <c r="E1801" s="36" t="s">
        <v>11943</v>
      </c>
      <c r="F1801" s="35" t="s">
        <v>15877</v>
      </c>
      <c r="G1801" s="117">
        <v>2</v>
      </c>
      <c r="H1801" s="117">
        <v>335.6</v>
      </c>
      <c r="I1801" s="117">
        <f t="shared" si="75"/>
        <v>9.1750000000000007</v>
      </c>
      <c r="J1801" s="118">
        <v>18.350000000000001</v>
      </c>
      <c r="K1801" s="196">
        <v>184</v>
      </c>
      <c r="L1801" s="119" t="s">
        <v>12106</v>
      </c>
      <c r="M1801" s="38" t="s">
        <v>15050</v>
      </c>
    </row>
    <row r="1802" spans="1:13" ht="25.5" outlineLevel="1" x14ac:dyDescent="0.25">
      <c r="A1802" s="47" t="s">
        <v>1110</v>
      </c>
      <c r="B1802" s="150">
        <v>1774</v>
      </c>
      <c r="C1802" s="36" t="s">
        <v>1109</v>
      </c>
      <c r="D1802" s="35" t="s">
        <v>1110</v>
      </c>
      <c r="E1802" s="36" t="s">
        <v>11943</v>
      </c>
      <c r="F1802" s="35" t="s">
        <v>15877</v>
      </c>
      <c r="G1802" s="117">
        <v>49</v>
      </c>
      <c r="H1802" s="117">
        <v>490</v>
      </c>
      <c r="I1802" s="117">
        <f t="shared" si="75"/>
        <v>0.54673469387755103</v>
      </c>
      <c r="J1802" s="118">
        <v>26.79</v>
      </c>
      <c r="K1802" s="196">
        <v>184</v>
      </c>
      <c r="L1802" s="119" t="s">
        <v>12106</v>
      </c>
      <c r="M1802" s="38" t="s">
        <v>15050</v>
      </c>
    </row>
    <row r="1803" spans="1:13" ht="25.5" outlineLevel="1" x14ac:dyDescent="0.25">
      <c r="A1803" s="47" t="s">
        <v>1112</v>
      </c>
      <c r="B1803" s="150">
        <v>1775</v>
      </c>
      <c r="C1803" s="36" t="s">
        <v>1111</v>
      </c>
      <c r="D1803" s="35" t="s">
        <v>1112</v>
      </c>
      <c r="E1803" s="36" t="s">
        <v>11943</v>
      </c>
      <c r="F1803" s="35" t="s">
        <v>15877</v>
      </c>
      <c r="G1803" s="117">
        <v>7</v>
      </c>
      <c r="H1803" s="117">
        <v>70</v>
      </c>
      <c r="I1803" s="117">
        <f t="shared" si="75"/>
        <v>0.54714285714285715</v>
      </c>
      <c r="J1803" s="118">
        <v>3.83</v>
      </c>
      <c r="K1803" s="196">
        <v>184</v>
      </c>
      <c r="L1803" s="119" t="s">
        <v>12106</v>
      </c>
      <c r="M1803" s="38" t="s">
        <v>15050</v>
      </c>
    </row>
    <row r="1804" spans="1:13" ht="25.5" outlineLevel="1" x14ac:dyDescent="0.25">
      <c r="A1804" s="47" t="s">
        <v>1114</v>
      </c>
      <c r="B1804" s="150">
        <v>1776</v>
      </c>
      <c r="C1804" s="36" t="s">
        <v>1113</v>
      </c>
      <c r="D1804" s="35" t="s">
        <v>1114</v>
      </c>
      <c r="E1804" s="36" t="s">
        <v>11943</v>
      </c>
      <c r="F1804" s="35" t="s">
        <v>15877</v>
      </c>
      <c r="G1804" s="117">
        <v>4</v>
      </c>
      <c r="H1804" s="117">
        <v>40</v>
      </c>
      <c r="I1804" s="117">
        <f t="shared" si="75"/>
        <v>0.54749999999999999</v>
      </c>
      <c r="J1804" s="118">
        <v>2.19</v>
      </c>
      <c r="K1804" s="196">
        <v>184</v>
      </c>
      <c r="L1804" s="119" t="s">
        <v>12106</v>
      </c>
      <c r="M1804" s="38" t="s">
        <v>15050</v>
      </c>
    </row>
    <row r="1805" spans="1:13" ht="25.5" outlineLevel="1" x14ac:dyDescent="0.25">
      <c r="A1805" s="47" t="s">
        <v>1116</v>
      </c>
      <c r="B1805" s="150">
        <v>1777</v>
      </c>
      <c r="C1805" s="36" t="s">
        <v>1115</v>
      </c>
      <c r="D1805" s="35" t="s">
        <v>1116</v>
      </c>
      <c r="E1805" s="36" t="s">
        <v>11943</v>
      </c>
      <c r="F1805" s="35" t="s">
        <v>15877</v>
      </c>
      <c r="G1805" s="117">
        <v>10</v>
      </c>
      <c r="H1805" s="117">
        <v>100</v>
      </c>
      <c r="I1805" s="117">
        <f t="shared" si="75"/>
        <v>0.54699999999999993</v>
      </c>
      <c r="J1805" s="118">
        <v>5.47</v>
      </c>
      <c r="K1805" s="196">
        <v>184</v>
      </c>
      <c r="L1805" s="119" t="s">
        <v>12106</v>
      </c>
      <c r="M1805" s="38" t="s">
        <v>15050</v>
      </c>
    </row>
    <row r="1806" spans="1:13" ht="25.5" outlineLevel="1" x14ac:dyDescent="0.25">
      <c r="A1806" s="47" t="s">
        <v>1118</v>
      </c>
      <c r="B1806" s="150">
        <v>1778</v>
      </c>
      <c r="C1806" s="36" t="s">
        <v>1117</v>
      </c>
      <c r="D1806" s="35" t="s">
        <v>1118</v>
      </c>
      <c r="E1806" s="36" t="s">
        <v>11943</v>
      </c>
      <c r="F1806" s="35" t="s">
        <v>15877</v>
      </c>
      <c r="G1806" s="117">
        <v>6</v>
      </c>
      <c r="H1806" s="117">
        <v>84.53</v>
      </c>
      <c r="I1806" s="117">
        <f t="shared" si="75"/>
        <v>0.77</v>
      </c>
      <c r="J1806" s="118">
        <v>4.62</v>
      </c>
      <c r="K1806" s="196">
        <v>184</v>
      </c>
      <c r="L1806" s="119" t="s">
        <v>12106</v>
      </c>
      <c r="M1806" s="38" t="s">
        <v>15050</v>
      </c>
    </row>
    <row r="1807" spans="1:13" ht="25.5" outlineLevel="1" x14ac:dyDescent="0.25">
      <c r="A1807" s="47" t="s">
        <v>1120</v>
      </c>
      <c r="B1807" s="150">
        <v>1779</v>
      </c>
      <c r="C1807" s="36" t="s">
        <v>1119</v>
      </c>
      <c r="D1807" s="35" t="s">
        <v>1120</v>
      </c>
      <c r="E1807" s="36" t="s">
        <v>11943</v>
      </c>
      <c r="F1807" s="35" t="s">
        <v>15877</v>
      </c>
      <c r="G1807" s="117">
        <v>15</v>
      </c>
      <c r="H1807" s="117">
        <v>150</v>
      </c>
      <c r="I1807" s="117">
        <f t="shared" si="75"/>
        <v>0.54666666666666663</v>
      </c>
      <c r="J1807" s="118">
        <v>8.1999999999999993</v>
      </c>
      <c r="K1807" s="196">
        <v>184</v>
      </c>
      <c r="L1807" s="119" t="s">
        <v>12106</v>
      </c>
      <c r="M1807" s="38" t="s">
        <v>15050</v>
      </c>
    </row>
    <row r="1808" spans="1:13" ht="25.5" outlineLevel="1" x14ac:dyDescent="0.25">
      <c r="A1808" s="47" t="s">
        <v>1122</v>
      </c>
      <c r="B1808" s="150">
        <v>1780</v>
      </c>
      <c r="C1808" s="36" t="s">
        <v>1121</v>
      </c>
      <c r="D1808" s="35" t="s">
        <v>1122</v>
      </c>
      <c r="E1808" s="36" t="s">
        <v>11943</v>
      </c>
      <c r="F1808" s="35" t="s">
        <v>15877</v>
      </c>
      <c r="G1808" s="117">
        <v>2</v>
      </c>
      <c r="H1808" s="117">
        <v>20</v>
      </c>
      <c r="I1808" s="117">
        <f t="shared" si="75"/>
        <v>0.54500000000000004</v>
      </c>
      <c r="J1808" s="118">
        <v>1.0900000000000001</v>
      </c>
      <c r="K1808" s="196">
        <v>184</v>
      </c>
      <c r="L1808" s="119" t="s">
        <v>12106</v>
      </c>
      <c r="M1808" s="38" t="s">
        <v>15050</v>
      </c>
    </row>
    <row r="1809" spans="1:13" ht="25.5" outlineLevel="1" x14ac:dyDescent="0.25">
      <c r="A1809" s="47" t="s">
        <v>1124</v>
      </c>
      <c r="B1809" s="150">
        <v>1781</v>
      </c>
      <c r="C1809" s="36" t="s">
        <v>1123</v>
      </c>
      <c r="D1809" s="35" t="s">
        <v>1124</v>
      </c>
      <c r="E1809" s="36" t="s">
        <v>11943</v>
      </c>
      <c r="F1809" s="35" t="s">
        <v>15877</v>
      </c>
      <c r="G1809" s="117">
        <v>82</v>
      </c>
      <c r="H1809" s="117">
        <v>179.8</v>
      </c>
      <c r="I1809" s="117">
        <f t="shared" si="75"/>
        <v>0.1198780487804878</v>
      </c>
      <c r="J1809" s="118">
        <v>9.83</v>
      </c>
      <c r="K1809" s="196">
        <v>184</v>
      </c>
      <c r="L1809" s="119" t="s">
        <v>12106</v>
      </c>
      <c r="M1809" s="38" t="s">
        <v>15050</v>
      </c>
    </row>
    <row r="1810" spans="1:13" ht="25.5" outlineLevel="1" x14ac:dyDescent="0.25">
      <c r="A1810" s="47" t="s">
        <v>1126</v>
      </c>
      <c r="B1810" s="150">
        <v>1782</v>
      </c>
      <c r="C1810" s="36" t="s">
        <v>1125</v>
      </c>
      <c r="D1810" s="35" t="s">
        <v>1126</v>
      </c>
      <c r="E1810" s="36" t="s">
        <v>11943</v>
      </c>
      <c r="F1810" s="35" t="s">
        <v>15877</v>
      </c>
      <c r="G1810" s="117">
        <v>6</v>
      </c>
      <c r="H1810" s="117">
        <v>60</v>
      </c>
      <c r="I1810" s="117">
        <f t="shared" si="75"/>
        <v>0.54666666666666663</v>
      </c>
      <c r="J1810" s="118">
        <v>3.28</v>
      </c>
      <c r="K1810" s="196">
        <v>184</v>
      </c>
      <c r="L1810" s="119" t="s">
        <v>12106</v>
      </c>
      <c r="M1810" s="38" t="s">
        <v>15050</v>
      </c>
    </row>
    <row r="1811" spans="1:13" ht="25.5" outlineLevel="1" x14ac:dyDescent="0.25">
      <c r="A1811" s="47" t="s">
        <v>1128</v>
      </c>
      <c r="B1811" s="150">
        <v>1783</v>
      </c>
      <c r="C1811" s="36" t="s">
        <v>1127</v>
      </c>
      <c r="D1811" s="35" t="s">
        <v>1128</v>
      </c>
      <c r="E1811" s="36" t="s">
        <v>11943</v>
      </c>
      <c r="F1811" s="35" t="s">
        <v>15877</v>
      </c>
      <c r="G1811" s="117">
        <v>49</v>
      </c>
      <c r="H1811" s="117">
        <v>4594.5</v>
      </c>
      <c r="I1811" s="117">
        <f t="shared" si="75"/>
        <v>5.12734693877551</v>
      </c>
      <c r="J1811" s="118">
        <v>251.24</v>
      </c>
      <c r="K1811" s="196">
        <v>184</v>
      </c>
      <c r="L1811" s="119" t="s">
        <v>12106</v>
      </c>
      <c r="M1811" s="38" t="s">
        <v>15050</v>
      </c>
    </row>
    <row r="1812" spans="1:13" ht="25.5" outlineLevel="1" x14ac:dyDescent="0.25">
      <c r="A1812" s="47" t="s">
        <v>1129</v>
      </c>
      <c r="B1812" s="150">
        <v>1784</v>
      </c>
      <c r="C1812" s="40" t="s">
        <v>13000</v>
      </c>
      <c r="D1812" s="35" t="s">
        <v>1129</v>
      </c>
      <c r="E1812" s="36" t="s">
        <v>11943</v>
      </c>
      <c r="F1812" s="35" t="s">
        <v>15877</v>
      </c>
      <c r="G1812" s="117">
        <v>5</v>
      </c>
      <c r="H1812" s="117">
        <v>1517.03</v>
      </c>
      <c r="I1812" s="117">
        <f t="shared" si="75"/>
        <v>16.591999999999999</v>
      </c>
      <c r="J1812" s="118">
        <v>82.96</v>
      </c>
      <c r="K1812" s="196">
        <v>184</v>
      </c>
      <c r="L1812" s="119" t="s">
        <v>12106</v>
      </c>
      <c r="M1812" s="38" t="s">
        <v>15050</v>
      </c>
    </row>
    <row r="1813" spans="1:13" ht="25.5" outlineLevel="1" x14ac:dyDescent="0.25">
      <c r="A1813" s="47" t="s">
        <v>1131</v>
      </c>
      <c r="B1813" s="150">
        <v>1785</v>
      </c>
      <c r="C1813" s="36" t="s">
        <v>1130</v>
      </c>
      <c r="D1813" s="35" t="s">
        <v>1131</v>
      </c>
      <c r="E1813" s="36" t="s">
        <v>11943</v>
      </c>
      <c r="F1813" s="35" t="s">
        <v>15877</v>
      </c>
      <c r="G1813" s="117">
        <v>38</v>
      </c>
      <c r="H1813" s="117">
        <v>380</v>
      </c>
      <c r="I1813" s="117">
        <f t="shared" si="75"/>
        <v>0.54684210526315791</v>
      </c>
      <c r="J1813" s="118">
        <v>20.78</v>
      </c>
      <c r="K1813" s="196">
        <v>184</v>
      </c>
      <c r="L1813" s="119" t="s">
        <v>12106</v>
      </c>
      <c r="M1813" s="38" t="s">
        <v>15050</v>
      </c>
    </row>
    <row r="1814" spans="1:13" ht="25.5" outlineLevel="1" x14ac:dyDescent="0.25">
      <c r="A1814" s="47" t="s">
        <v>1133</v>
      </c>
      <c r="B1814" s="150">
        <v>1786</v>
      </c>
      <c r="C1814" s="36" t="s">
        <v>1132</v>
      </c>
      <c r="D1814" s="35" t="s">
        <v>1133</v>
      </c>
      <c r="E1814" s="36" t="s">
        <v>11943</v>
      </c>
      <c r="F1814" s="35" t="s">
        <v>15877</v>
      </c>
      <c r="G1814" s="117">
        <v>57</v>
      </c>
      <c r="H1814" s="117">
        <v>570</v>
      </c>
      <c r="I1814" s="117">
        <f t="shared" si="75"/>
        <v>0.54684210526315791</v>
      </c>
      <c r="J1814" s="118">
        <v>31.17</v>
      </c>
      <c r="K1814" s="196">
        <v>184</v>
      </c>
      <c r="L1814" s="119" t="s">
        <v>12106</v>
      </c>
      <c r="M1814" s="38" t="s">
        <v>15050</v>
      </c>
    </row>
    <row r="1815" spans="1:13" ht="25.5" outlineLevel="1" x14ac:dyDescent="0.25">
      <c r="A1815" s="47" t="s">
        <v>1135</v>
      </c>
      <c r="B1815" s="150">
        <v>1787</v>
      </c>
      <c r="C1815" s="36" t="s">
        <v>1134</v>
      </c>
      <c r="D1815" s="35" t="s">
        <v>1135</v>
      </c>
      <c r="E1815" s="36" t="s">
        <v>11943</v>
      </c>
      <c r="F1815" s="35" t="s">
        <v>15877</v>
      </c>
      <c r="G1815" s="117">
        <v>110</v>
      </c>
      <c r="H1815" s="117">
        <v>1100</v>
      </c>
      <c r="I1815" s="117">
        <f t="shared" si="75"/>
        <v>0.54681818181818176</v>
      </c>
      <c r="J1815" s="118">
        <v>60.15</v>
      </c>
      <c r="K1815" s="196">
        <v>184</v>
      </c>
      <c r="L1815" s="119" t="s">
        <v>12106</v>
      </c>
      <c r="M1815" s="38" t="s">
        <v>15050</v>
      </c>
    </row>
    <row r="1816" spans="1:13" ht="25.5" outlineLevel="1" x14ac:dyDescent="0.25">
      <c r="A1816" s="47" t="s">
        <v>1137</v>
      </c>
      <c r="B1816" s="150">
        <v>1788</v>
      </c>
      <c r="C1816" s="36" t="s">
        <v>1136</v>
      </c>
      <c r="D1816" s="35" t="s">
        <v>1137</v>
      </c>
      <c r="E1816" s="36" t="s">
        <v>11943</v>
      </c>
      <c r="F1816" s="35" t="s">
        <v>15877</v>
      </c>
      <c r="G1816" s="117">
        <v>2</v>
      </c>
      <c r="H1816" s="117">
        <v>27.12</v>
      </c>
      <c r="I1816" s="117">
        <f t="shared" si="75"/>
        <v>0.74</v>
      </c>
      <c r="J1816" s="118">
        <v>1.48</v>
      </c>
      <c r="K1816" s="196">
        <v>184</v>
      </c>
      <c r="L1816" s="119" t="s">
        <v>12106</v>
      </c>
      <c r="M1816" s="38" t="s">
        <v>15050</v>
      </c>
    </row>
    <row r="1817" spans="1:13" ht="25.5" outlineLevel="1" x14ac:dyDescent="0.25">
      <c r="A1817" s="47" t="s">
        <v>1139</v>
      </c>
      <c r="B1817" s="150">
        <v>1789</v>
      </c>
      <c r="C1817" s="36" t="s">
        <v>1138</v>
      </c>
      <c r="D1817" s="35" t="s">
        <v>1139</v>
      </c>
      <c r="E1817" s="36" t="s">
        <v>11943</v>
      </c>
      <c r="F1817" s="35" t="s">
        <v>15877</v>
      </c>
      <c r="G1817" s="117">
        <v>357</v>
      </c>
      <c r="H1817" s="117">
        <v>3570</v>
      </c>
      <c r="I1817" s="117">
        <f t="shared" si="75"/>
        <v>0.54683473389355741</v>
      </c>
      <c r="J1817" s="118">
        <v>195.22</v>
      </c>
      <c r="K1817" s="196">
        <v>184</v>
      </c>
      <c r="L1817" s="119" t="s">
        <v>12106</v>
      </c>
      <c r="M1817" s="38" t="s">
        <v>15050</v>
      </c>
    </row>
    <row r="1818" spans="1:13" ht="25.5" outlineLevel="1" x14ac:dyDescent="0.25">
      <c r="A1818" s="47" t="s">
        <v>1141</v>
      </c>
      <c r="B1818" s="150">
        <v>1790</v>
      </c>
      <c r="C1818" s="36" t="s">
        <v>1140</v>
      </c>
      <c r="D1818" s="35" t="s">
        <v>1141</v>
      </c>
      <c r="E1818" s="36" t="s">
        <v>11943</v>
      </c>
      <c r="F1818" s="35" t="s">
        <v>15877</v>
      </c>
      <c r="G1818" s="117">
        <v>66</v>
      </c>
      <c r="H1818" s="117">
        <v>660</v>
      </c>
      <c r="I1818" s="117">
        <f t="shared" si="75"/>
        <v>0.54681818181818187</v>
      </c>
      <c r="J1818" s="118">
        <v>36.090000000000003</v>
      </c>
      <c r="K1818" s="196">
        <v>184</v>
      </c>
      <c r="L1818" s="119" t="s">
        <v>12106</v>
      </c>
      <c r="M1818" s="38" t="s">
        <v>15050</v>
      </c>
    </row>
    <row r="1819" spans="1:13" ht="25.5" outlineLevel="1" x14ac:dyDescent="0.25">
      <c r="A1819" s="47" t="s">
        <v>8688</v>
      </c>
      <c r="B1819" s="150">
        <v>1791</v>
      </c>
      <c r="C1819" s="36" t="s">
        <v>1142</v>
      </c>
      <c r="D1819" s="35" t="s">
        <v>8688</v>
      </c>
      <c r="E1819" s="36" t="s">
        <v>11943</v>
      </c>
      <c r="F1819" s="35" t="s">
        <v>15877</v>
      </c>
      <c r="G1819" s="117">
        <v>87</v>
      </c>
      <c r="H1819" s="117">
        <v>870</v>
      </c>
      <c r="I1819" s="117">
        <f t="shared" si="75"/>
        <v>0.54678160919540231</v>
      </c>
      <c r="J1819" s="118">
        <v>47.57</v>
      </c>
      <c r="K1819" s="196">
        <v>184</v>
      </c>
      <c r="L1819" s="119" t="s">
        <v>12106</v>
      </c>
      <c r="M1819" s="38" t="s">
        <v>15050</v>
      </c>
    </row>
    <row r="1820" spans="1:13" ht="25.5" outlineLevel="1" x14ac:dyDescent="0.25">
      <c r="A1820" s="47" t="s">
        <v>1144</v>
      </c>
      <c r="B1820" s="150">
        <v>1792</v>
      </c>
      <c r="C1820" s="36" t="s">
        <v>1143</v>
      </c>
      <c r="D1820" s="35" t="s">
        <v>1144</v>
      </c>
      <c r="E1820" s="36" t="s">
        <v>11943</v>
      </c>
      <c r="F1820" s="35" t="s">
        <v>15877</v>
      </c>
      <c r="G1820" s="117">
        <v>16</v>
      </c>
      <c r="H1820" s="117">
        <v>235</v>
      </c>
      <c r="I1820" s="117">
        <f t="shared" si="75"/>
        <v>0.80312499999999998</v>
      </c>
      <c r="J1820" s="118">
        <v>12.85</v>
      </c>
      <c r="K1820" s="196">
        <v>184</v>
      </c>
      <c r="L1820" s="119" t="s">
        <v>12106</v>
      </c>
      <c r="M1820" s="38" t="s">
        <v>15050</v>
      </c>
    </row>
    <row r="1821" spans="1:13" ht="25.5" outlineLevel="1" x14ac:dyDescent="0.25">
      <c r="A1821" s="47" t="s">
        <v>1145</v>
      </c>
      <c r="B1821" s="150">
        <v>1793</v>
      </c>
      <c r="C1821" s="40" t="s">
        <v>13001</v>
      </c>
      <c r="D1821" s="35" t="s">
        <v>1145</v>
      </c>
      <c r="E1821" s="36" t="s">
        <v>11943</v>
      </c>
      <c r="F1821" s="35" t="s">
        <v>15877</v>
      </c>
      <c r="G1821" s="117">
        <v>2</v>
      </c>
      <c r="H1821" s="117">
        <v>305.76</v>
      </c>
      <c r="I1821" s="117">
        <f t="shared" si="75"/>
        <v>8.36</v>
      </c>
      <c r="J1821" s="118">
        <v>16.72</v>
      </c>
      <c r="K1821" s="196">
        <v>184</v>
      </c>
      <c r="L1821" s="119" t="s">
        <v>12106</v>
      </c>
      <c r="M1821" s="38" t="s">
        <v>15050</v>
      </c>
    </row>
    <row r="1822" spans="1:13" ht="25.5" outlineLevel="1" x14ac:dyDescent="0.25">
      <c r="A1822" s="47" t="s">
        <v>1147</v>
      </c>
      <c r="B1822" s="150">
        <v>1794</v>
      </c>
      <c r="C1822" s="36" t="s">
        <v>1146</v>
      </c>
      <c r="D1822" s="35" t="s">
        <v>1147</v>
      </c>
      <c r="E1822" s="36" t="s">
        <v>11943</v>
      </c>
      <c r="F1822" s="35" t="s">
        <v>15877</v>
      </c>
      <c r="G1822" s="117">
        <v>10</v>
      </c>
      <c r="H1822" s="117">
        <v>850</v>
      </c>
      <c r="I1822" s="117">
        <f t="shared" si="75"/>
        <v>4.6479999999999997</v>
      </c>
      <c r="J1822" s="118">
        <v>46.48</v>
      </c>
      <c r="K1822" s="196">
        <v>184</v>
      </c>
      <c r="L1822" s="119" t="s">
        <v>12106</v>
      </c>
      <c r="M1822" s="38" t="s">
        <v>15050</v>
      </c>
    </row>
    <row r="1823" spans="1:13" ht="25.5" outlineLevel="1" x14ac:dyDescent="0.25">
      <c r="A1823" s="47" t="s">
        <v>1149</v>
      </c>
      <c r="B1823" s="150">
        <v>1795</v>
      </c>
      <c r="C1823" s="36" t="s">
        <v>1148</v>
      </c>
      <c r="D1823" s="35" t="s">
        <v>1149</v>
      </c>
      <c r="E1823" s="36" t="s">
        <v>11943</v>
      </c>
      <c r="F1823" s="35" t="s">
        <v>15877</v>
      </c>
      <c r="G1823" s="117">
        <v>15</v>
      </c>
      <c r="H1823" s="117">
        <v>150</v>
      </c>
      <c r="I1823" s="117">
        <f t="shared" si="75"/>
        <v>0.54666666666666663</v>
      </c>
      <c r="J1823" s="118">
        <v>8.1999999999999993</v>
      </c>
      <c r="K1823" s="196">
        <v>184</v>
      </c>
      <c r="L1823" s="119" t="s">
        <v>12106</v>
      </c>
      <c r="M1823" s="38" t="s">
        <v>15050</v>
      </c>
    </row>
    <row r="1824" spans="1:13" ht="25.5" outlineLevel="1" x14ac:dyDescent="0.25">
      <c r="A1824" s="47" t="s">
        <v>1151</v>
      </c>
      <c r="B1824" s="150">
        <v>1796</v>
      </c>
      <c r="C1824" s="36" t="s">
        <v>1150</v>
      </c>
      <c r="D1824" s="35" t="s">
        <v>1151</v>
      </c>
      <c r="E1824" s="36" t="s">
        <v>11943</v>
      </c>
      <c r="F1824" s="35" t="s">
        <v>15877</v>
      </c>
      <c r="G1824" s="117">
        <v>4</v>
      </c>
      <c r="H1824" s="117">
        <v>435.81</v>
      </c>
      <c r="I1824" s="117">
        <f t="shared" si="75"/>
        <v>5.9574999999999996</v>
      </c>
      <c r="J1824" s="118">
        <v>23.83</v>
      </c>
      <c r="K1824" s="196">
        <v>184</v>
      </c>
      <c r="L1824" s="119" t="s">
        <v>12106</v>
      </c>
      <c r="M1824" s="38" t="s">
        <v>15050</v>
      </c>
    </row>
    <row r="1825" spans="1:13" ht="25.5" outlineLevel="1" x14ac:dyDescent="0.25">
      <c r="A1825" s="47" t="s">
        <v>993</v>
      </c>
      <c r="B1825" s="150">
        <v>1797</v>
      </c>
      <c r="C1825" s="36" t="s">
        <v>1152</v>
      </c>
      <c r="D1825" s="35" t="s">
        <v>993</v>
      </c>
      <c r="E1825" s="36" t="s">
        <v>11943</v>
      </c>
      <c r="F1825" s="35" t="s">
        <v>15877</v>
      </c>
      <c r="G1825" s="117">
        <v>98</v>
      </c>
      <c r="H1825" s="117">
        <v>18872.72</v>
      </c>
      <c r="I1825" s="117">
        <f t="shared" si="75"/>
        <v>10.530918367346938</v>
      </c>
      <c r="J1825" s="118">
        <v>1032.03</v>
      </c>
      <c r="K1825" s="196">
        <v>184</v>
      </c>
      <c r="L1825" s="119" t="s">
        <v>12106</v>
      </c>
      <c r="M1825" s="38" t="s">
        <v>15050</v>
      </c>
    </row>
    <row r="1826" spans="1:13" ht="25.5" outlineLevel="1" x14ac:dyDescent="0.25">
      <c r="A1826" s="47" t="s">
        <v>1153</v>
      </c>
      <c r="B1826" s="150">
        <v>1798</v>
      </c>
      <c r="C1826" s="36" t="s">
        <v>8689</v>
      </c>
      <c r="D1826" s="35" t="s">
        <v>1153</v>
      </c>
      <c r="E1826" s="36" t="s">
        <v>11943</v>
      </c>
      <c r="F1826" s="35" t="s">
        <v>15877</v>
      </c>
      <c r="G1826" s="117">
        <v>5</v>
      </c>
      <c r="H1826" s="117">
        <v>50</v>
      </c>
      <c r="I1826" s="117">
        <f t="shared" si="75"/>
        <v>0.54600000000000004</v>
      </c>
      <c r="J1826" s="118">
        <v>2.73</v>
      </c>
      <c r="K1826" s="196">
        <v>184</v>
      </c>
      <c r="L1826" s="119" t="s">
        <v>12106</v>
      </c>
      <c r="M1826" s="38" t="s">
        <v>15050</v>
      </c>
    </row>
    <row r="1827" spans="1:13" ht="25.5" outlineLevel="1" x14ac:dyDescent="0.25">
      <c r="A1827" s="47" t="s">
        <v>1154</v>
      </c>
      <c r="B1827" s="150">
        <v>1799</v>
      </c>
      <c r="C1827" s="36" t="s">
        <v>12114</v>
      </c>
      <c r="D1827" s="35" t="s">
        <v>1154</v>
      </c>
      <c r="E1827" s="36" t="s">
        <v>11943</v>
      </c>
      <c r="F1827" s="35" t="s">
        <v>15877</v>
      </c>
      <c r="G1827" s="117">
        <v>10</v>
      </c>
      <c r="H1827" s="117">
        <v>1830.51</v>
      </c>
      <c r="I1827" s="117">
        <f t="shared" si="75"/>
        <v>10.01</v>
      </c>
      <c r="J1827" s="118">
        <v>100.1</v>
      </c>
      <c r="K1827" s="196">
        <v>184</v>
      </c>
      <c r="L1827" s="119" t="s">
        <v>12106</v>
      </c>
      <c r="M1827" s="38" t="s">
        <v>15050</v>
      </c>
    </row>
    <row r="1828" spans="1:13" outlineLevel="1" x14ac:dyDescent="0.25">
      <c r="A1828" s="47" t="s">
        <v>9123</v>
      </c>
      <c r="B1828" s="150">
        <v>1800</v>
      </c>
      <c r="C1828" s="36" t="s">
        <v>1155</v>
      </c>
      <c r="D1828" s="35" t="s">
        <v>9123</v>
      </c>
      <c r="E1828" s="36" t="s">
        <v>11491</v>
      </c>
      <c r="F1828" s="35" t="s">
        <v>15877</v>
      </c>
      <c r="G1828" s="117">
        <v>10</v>
      </c>
      <c r="H1828" s="117">
        <v>2052</v>
      </c>
      <c r="I1828" s="117">
        <f t="shared" si="75"/>
        <v>213.2</v>
      </c>
      <c r="J1828" s="118">
        <v>2132</v>
      </c>
      <c r="K1828" s="196">
        <v>165</v>
      </c>
      <c r="L1828" s="119" t="s">
        <v>11479</v>
      </c>
      <c r="M1828" s="38" t="s">
        <v>15050</v>
      </c>
    </row>
    <row r="1829" spans="1:13" ht="25.5" outlineLevel="1" x14ac:dyDescent="0.25">
      <c r="A1829" s="47" t="s">
        <v>1156</v>
      </c>
      <c r="B1829" s="150">
        <v>1801</v>
      </c>
      <c r="C1829" s="36" t="s">
        <v>1155</v>
      </c>
      <c r="D1829" s="35" t="s">
        <v>1156</v>
      </c>
      <c r="E1829" s="36" t="s">
        <v>11943</v>
      </c>
      <c r="F1829" s="35" t="s">
        <v>15877</v>
      </c>
      <c r="G1829" s="117">
        <v>152</v>
      </c>
      <c r="H1829" s="117">
        <v>2884.9</v>
      </c>
      <c r="I1829" s="117">
        <f t="shared" si="75"/>
        <v>1.0378947368421052</v>
      </c>
      <c r="J1829" s="118">
        <v>157.76</v>
      </c>
      <c r="K1829" s="196">
        <v>184</v>
      </c>
      <c r="L1829" s="119" t="s">
        <v>12106</v>
      </c>
      <c r="M1829" s="38" t="s">
        <v>15050</v>
      </c>
    </row>
    <row r="1830" spans="1:13" ht="25.5" outlineLevel="1" x14ac:dyDescent="0.25">
      <c r="A1830" s="47" t="s">
        <v>1158</v>
      </c>
      <c r="B1830" s="150">
        <v>1802</v>
      </c>
      <c r="C1830" s="36" t="s">
        <v>1157</v>
      </c>
      <c r="D1830" s="35" t="s">
        <v>1158</v>
      </c>
      <c r="E1830" s="36" t="s">
        <v>11943</v>
      </c>
      <c r="F1830" s="35" t="s">
        <v>15877</v>
      </c>
      <c r="G1830" s="117">
        <v>44</v>
      </c>
      <c r="H1830" s="117">
        <v>440</v>
      </c>
      <c r="I1830" s="117">
        <f t="shared" si="75"/>
        <v>0.54681818181818176</v>
      </c>
      <c r="J1830" s="118">
        <v>24.06</v>
      </c>
      <c r="K1830" s="196">
        <v>184</v>
      </c>
      <c r="L1830" s="119" t="s">
        <v>12106</v>
      </c>
      <c r="M1830" s="38" t="s">
        <v>15050</v>
      </c>
    </row>
    <row r="1831" spans="1:13" ht="25.5" outlineLevel="1" x14ac:dyDescent="0.25">
      <c r="A1831" s="47" t="s">
        <v>8690</v>
      </c>
      <c r="B1831" s="150">
        <v>1803</v>
      </c>
      <c r="C1831" s="36" t="s">
        <v>1159</v>
      </c>
      <c r="D1831" s="35" t="s">
        <v>8690</v>
      </c>
      <c r="E1831" s="36" t="s">
        <v>11943</v>
      </c>
      <c r="F1831" s="35" t="s">
        <v>15877</v>
      </c>
      <c r="G1831" s="117">
        <v>10</v>
      </c>
      <c r="H1831" s="117">
        <v>36.58</v>
      </c>
      <c r="I1831" s="117">
        <f t="shared" si="75"/>
        <v>0.2</v>
      </c>
      <c r="J1831" s="118">
        <v>2</v>
      </c>
      <c r="K1831" s="196">
        <v>184</v>
      </c>
      <c r="L1831" s="119" t="s">
        <v>12106</v>
      </c>
      <c r="M1831" s="38" t="s">
        <v>15050</v>
      </c>
    </row>
    <row r="1832" spans="1:13" ht="25.5" outlineLevel="1" x14ac:dyDescent="0.25">
      <c r="A1832" s="47" t="s">
        <v>1161</v>
      </c>
      <c r="B1832" s="150">
        <v>1804</v>
      </c>
      <c r="C1832" s="36" t="s">
        <v>1160</v>
      </c>
      <c r="D1832" s="35" t="s">
        <v>1161</v>
      </c>
      <c r="E1832" s="36" t="s">
        <v>11943</v>
      </c>
      <c r="F1832" s="35" t="s">
        <v>15877</v>
      </c>
      <c r="G1832" s="117">
        <v>30</v>
      </c>
      <c r="H1832" s="117">
        <v>300</v>
      </c>
      <c r="I1832" s="117">
        <f t="shared" si="75"/>
        <v>0.54700000000000004</v>
      </c>
      <c r="J1832" s="118">
        <v>16.41</v>
      </c>
      <c r="K1832" s="196">
        <v>184</v>
      </c>
      <c r="L1832" s="119" t="s">
        <v>12106</v>
      </c>
      <c r="M1832" s="38" t="s">
        <v>15050</v>
      </c>
    </row>
    <row r="1833" spans="1:13" ht="25.5" outlineLevel="1" x14ac:dyDescent="0.25">
      <c r="A1833" s="47" t="s">
        <v>1162</v>
      </c>
      <c r="B1833" s="150">
        <v>1805</v>
      </c>
      <c r="C1833" s="36" t="s">
        <v>8691</v>
      </c>
      <c r="D1833" s="35" t="s">
        <v>1162</v>
      </c>
      <c r="E1833" s="36" t="s">
        <v>11943</v>
      </c>
      <c r="F1833" s="35" t="s">
        <v>15877</v>
      </c>
      <c r="G1833" s="117">
        <v>2</v>
      </c>
      <c r="H1833" s="117">
        <v>80.45</v>
      </c>
      <c r="I1833" s="117">
        <f t="shared" si="75"/>
        <v>2.2000000000000002</v>
      </c>
      <c r="J1833" s="118">
        <v>4.4000000000000004</v>
      </c>
      <c r="K1833" s="196">
        <v>184</v>
      </c>
      <c r="L1833" s="119" t="s">
        <v>12106</v>
      </c>
      <c r="M1833" s="38" t="s">
        <v>15050</v>
      </c>
    </row>
    <row r="1834" spans="1:13" outlineLevel="1" x14ac:dyDescent="0.25">
      <c r="A1834" s="47" t="s">
        <v>9124</v>
      </c>
      <c r="B1834" s="150">
        <v>1806</v>
      </c>
      <c r="C1834" s="36" t="s">
        <v>8691</v>
      </c>
      <c r="D1834" s="35" t="s">
        <v>9124</v>
      </c>
      <c r="E1834" s="36" t="s">
        <v>11491</v>
      </c>
      <c r="F1834" s="35" t="s">
        <v>15877</v>
      </c>
      <c r="G1834" s="117">
        <v>25</v>
      </c>
      <c r="H1834" s="117">
        <v>1002.47</v>
      </c>
      <c r="I1834" s="117">
        <f t="shared" si="75"/>
        <v>41.661999999999999</v>
      </c>
      <c r="J1834" s="118">
        <v>1041.55</v>
      </c>
      <c r="K1834" s="196">
        <v>165</v>
      </c>
      <c r="L1834" s="119" t="s">
        <v>11479</v>
      </c>
      <c r="M1834" s="38" t="s">
        <v>15050</v>
      </c>
    </row>
    <row r="1835" spans="1:13" ht="25.5" outlineLevel="1" x14ac:dyDescent="0.25">
      <c r="A1835" s="47" t="s">
        <v>1164</v>
      </c>
      <c r="B1835" s="150">
        <v>1807</v>
      </c>
      <c r="C1835" s="36" t="s">
        <v>1163</v>
      </c>
      <c r="D1835" s="35" t="s">
        <v>1164</v>
      </c>
      <c r="E1835" s="36" t="s">
        <v>11943</v>
      </c>
      <c r="F1835" s="35" t="s">
        <v>15877</v>
      </c>
      <c r="G1835" s="117">
        <v>92</v>
      </c>
      <c r="H1835" s="117">
        <v>920</v>
      </c>
      <c r="I1835" s="117">
        <f t="shared" si="75"/>
        <v>0.54684782608695659</v>
      </c>
      <c r="J1835" s="118">
        <v>50.31</v>
      </c>
      <c r="K1835" s="196">
        <v>184</v>
      </c>
      <c r="L1835" s="119" t="s">
        <v>12106</v>
      </c>
      <c r="M1835" s="38" t="s">
        <v>15050</v>
      </c>
    </row>
    <row r="1836" spans="1:13" ht="25.5" outlineLevel="1" x14ac:dyDescent="0.25">
      <c r="A1836" s="47" t="s">
        <v>1166</v>
      </c>
      <c r="B1836" s="150">
        <v>1808</v>
      </c>
      <c r="C1836" s="36" t="s">
        <v>1165</v>
      </c>
      <c r="D1836" s="35" t="s">
        <v>1166</v>
      </c>
      <c r="E1836" s="36" t="s">
        <v>11943</v>
      </c>
      <c r="F1836" s="35" t="s">
        <v>15877</v>
      </c>
      <c r="G1836" s="117">
        <v>6</v>
      </c>
      <c r="H1836" s="117">
        <v>60</v>
      </c>
      <c r="I1836" s="117">
        <f t="shared" si="75"/>
        <v>0.54666666666666663</v>
      </c>
      <c r="J1836" s="118">
        <v>3.28</v>
      </c>
      <c r="K1836" s="196">
        <v>184</v>
      </c>
      <c r="L1836" s="119" t="s">
        <v>12106</v>
      </c>
      <c r="M1836" s="38" t="s">
        <v>15050</v>
      </c>
    </row>
    <row r="1837" spans="1:13" ht="25.5" outlineLevel="1" x14ac:dyDescent="0.25">
      <c r="A1837" s="47" t="s">
        <v>8692</v>
      </c>
      <c r="B1837" s="150">
        <v>1809</v>
      </c>
      <c r="C1837" s="36" t="s">
        <v>1167</v>
      </c>
      <c r="D1837" s="35" t="s">
        <v>8692</v>
      </c>
      <c r="E1837" s="36" t="s">
        <v>11943</v>
      </c>
      <c r="F1837" s="35" t="s">
        <v>15877</v>
      </c>
      <c r="G1837" s="117">
        <v>33</v>
      </c>
      <c r="H1837" s="117">
        <v>330</v>
      </c>
      <c r="I1837" s="117">
        <f t="shared" si="75"/>
        <v>0.54696969696969699</v>
      </c>
      <c r="J1837" s="118">
        <v>18.05</v>
      </c>
      <c r="K1837" s="196">
        <v>184</v>
      </c>
      <c r="L1837" s="119" t="s">
        <v>12106</v>
      </c>
      <c r="M1837" s="38" t="s">
        <v>15050</v>
      </c>
    </row>
    <row r="1838" spans="1:13" ht="25.5" outlineLevel="1" x14ac:dyDescent="0.25">
      <c r="A1838" s="47" t="s">
        <v>1169</v>
      </c>
      <c r="B1838" s="150">
        <v>1810</v>
      </c>
      <c r="C1838" s="36" t="s">
        <v>1168</v>
      </c>
      <c r="D1838" s="35" t="s">
        <v>1169</v>
      </c>
      <c r="E1838" s="36" t="s">
        <v>11943</v>
      </c>
      <c r="F1838" s="35" t="s">
        <v>15877</v>
      </c>
      <c r="G1838" s="117">
        <v>12</v>
      </c>
      <c r="H1838" s="117">
        <v>120</v>
      </c>
      <c r="I1838" s="117">
        <f t="shared" si="75"/>
        <v>0.54666666666666663</v>
      </c>
      <c r="J1838" s="118">
        <v>6.56</v>
      </c>
      <c r="K1838" s="196">
        <v>184</v>
      </c>
      <c r="L1838" s="119" t="s">
        <v>12106</v>
      </c>
      <c r="M1838" s="38" t="s">
        <v>15050</v>
      </c>
    </row>
    <row r="1839" spans="1:13" ht="25.5" outlineLevel="1" x14ac:dyDescent="0.25">
      <c r="A1839" s="47" t="s">
        <v>1171</v>
      </c>
      <c r="B1839" s="150">
        <v>1811</v>
      </c>
      <c r="C1839" s="36" t="s">
        <v>1170</v>
      </c>
      <c r="D1839" s="35" t="s">
        <v>1171</v>
      </c>
      <c r="E1839" s="36" t="s">
        <v>11943</v>
      </c>
      <c r="F1839" s="35" t="s">
        <v>15877</v>
      </c>
      <c r="G1839" s="117">
        <v>9</v>
      </c>
      <c r="H1839" s="117">
        <v>395.02</v>
      </c>
      <c r="I1839" s="117">
        <f t="shared" si="75"/>
        <v>2.4000000000000004</v>
      </c>
      <c r="J1839" s="118">
        <v>21.6</v>
      </c>
      <c r="K1839" s="196">
        <v>184</v>
      </c>
      <c r="L1839" s="119" t="s">
        <v>12106</v>
      </c>
      <c r="M1839" s="38" t="s">
        <v>15050</v>
      </c>
    </row>
    <row r="1840" spans="1:13" ht="25.5" outlineLevel="1" x14ac:dyDescent="0.25">
      <c r="A1840" s="47" t="s">
        <v>1173</v>
      </c>
      <c r="B1840" s="150">
        <v>1812</v>
      </c>
      <c r="C1840" s="36" t="s">
        <v>1172</v>
      </c>
      <c r="D1840" s="35" t="s">
        <v>1173</v>
      </c>
      <c r="E1840" s="36" t="s">
        <v>11943</v>
      </c>
      <c r="F1840" s="35" t="s">
        <v>15877</v>
      </c>
      <c r="G1840" s="117">
        <v>31</v>
      </c>
      <c r="H1840" s="117">
        <v>7391.8</v>
      </c>
      <c r="I1840" s="117">
        <f t="shared" si="75"/>
        <v>13.039032258064516</v>
      </c>
      <c r="J1840" s="118">
        <v>404.21</v>
      </c>
      <c r="K1840" s="196">
        <v>184</v>
      </c>
      <c r="L1840" s="119" t="s">
        <v>12106</v>
      </c>
      <c r="M1840" s="38" t="s">
        <v>15050</v>
      </c>
    </row>
    <row r="1841" spans="1:13" ht="25.5" outlineLevel="1" x14ac:dyDescent="0.25">
      <c r="A1841" s="47" t="s">
        <v>1175</v>
      </c>
      <c r="B1841" s="150">
        <v>1813</v>
      </c>
      <c r="C1841" s="36" t="s">
        <v>1174</v>
      </c>
      <c r="D1841" s="35" t="s">
        <v>1175</v>
      </c>
      <c r="E1841" s="36" t="s">
        <v>11943</v>
      </c>
      <c r="F1841" s="35" t="s">
        <v>15877</v>
      </c>
      <c r="G1841" s="117">
        <v>30</v>
      </c>
      <c r="H1841" s="117">
        <v>300</v>
      </c>
      <c r="I1841" s="117">
        <f t="shared" si="75"/>
        <v>0.54700000000000004</v>
      </c>
      <c r="J1841" s="118">
        <v>16.41</v>
      </c>
      <c r="K1841" s="196">
        <v>184</v>
      </c>
      <c r="L1841" s="119" t="s">
        <v>12106</v>
      </c>
      <c r="M1841" s="38" t="s">
        <v>15050</v>
      </c>
    </row>
    <row r="1842" spans="1:13" ht="25.5" outlineLevel="1" x14ac:dyDescent="0.25">
      <c r="A1842" s="47" t="s">
        <v>1177</v>
      </c>
      <c r="B1842" s="150">
        <v>1814</v>
      </c>
      <c r="C1842" s="36" t="s">
        <v>1176</v>
      </c>
      <c r="D1842" s="35" t="s">
        <v>1177</v>
      </c>
      <c r="E1842" s="36" t="s">
        <v>11943</v>
      </c>
      <c r="F1842" s="35" t="s">
        <v>15877</v>
      </c>
      <c r="G1842" s="117">
        <v>28</v>
      </c>
      <c r="H1842" s="117">
        <v>280</v>
      </c>
      <c r="I1842" s="117">
        <f t="shared" ref="I1842:I1905" si="76">J1842/G1842</f>
        <v>0.54678571428571432</v>
      </c>
      <c r="J1842" s="118">
        <v>15.31</v>
      </c>
      <c r="K1842" s="196">
        <v>184</v>
      </c>
      <c r="L1842" s="119" t="s">
        <v>12106</v>
      </c>
      <c r="M1842" s="38" t="s">
        <v>15050</v>
      </c>
    </row>
    <row r="1843" spans="1:13" ht="25.5" outlineLevel="1" x14ac:dyDescent="0.25">
      <c r="A1843" s="47" t="s">
        <v>1179</v>
      </c>
      <c r="B1843" s="150">
        <v>1815</v>
      </c>
      <c r="C1843" s="36" t="s">
        <v>1178</v>
      </c>
      <c r="D1843" s="35" t="s">
        <v>1179</v>
      </c>
      <c r="E1843" s="36" t="s">
        <v>11943</v>
      </c>
      <c r="F1843" s="35" t="s">
        <v>15877</v>
      </c>
      <c r="G1843" s="117">
        <v>5</v>
      </c>
      <c r="H1843" s="117">
        <v>50</v>
      </c>
      <c r="I1843" s="117">
        <f t="shared" si="76"/>
        <v>0.54600000000000004</v>
      </c>
      <c r="J1843" s="118">
        <v>2.73</v>
      </c>
      <c r="K1843" s="196">
        <v>184</v>
      </c>
      <c r="L1843" s="119" t="s">
        <v>12106</v>
      </c>
      <c r="M1843" s="38" t="s">
        <v>15050</v>
      </c>
    </row>
    <row r="1844" spans="1:13" ht="25.5" outlineLevel="1" x14ac:dyDescent="0.25">
      <c r="A1844" s="47" t="s">
        <v>1181</v>
      </c>
      <c r="B1844" s="150">
        <v>1816</v>
      </c>
      <c r="C1844" s="36" t="s">
        <v>1180</v>
      </c>
      <c r="D1844" s="35" t="s">
        <v>1181</v>
      </c>
      <c r="E1844" s="36" t="s">
        <v>11943</v>
      </c>
      <c r="F1844" s="35" t="s">
        <v>15877</v>
      </c>
      <c r="G1844" s="117">
        <v>20</v>
      </c>
      <c r="H1844" s="117">
        <v>200</v>
      </c>
      <c r="I1844" s="117">
        <f t="shared" si="76"/>
        <v>0.54699999999999993</v>
      </c>
      <c r="J1844" s="118">
        <v>10.94</v>
      </c>
      <c r="K1844" s="196">
        <v>184</v>
      </c>
      <c r="L1844" s="119" t="s">
        <v>12106</v>
      </c>
      <c r="M1844" s="38" t="s">
        <v>15050</v>
      </c>
    </row>
    <row r="1845" spans="1:13" outlineLevel="1" x14ac:dyDescent="0.25">
      <c r="A1845" s="47" t="s">
        <v>9126</v>
      </c>
      <c r="B1845" s="150">
        <v>1817</v>
      </c>
      <c r="C1845" s="36" t="s">
        <v>9125</v>
      </c>
      <c r="D1845" s="35" t="s">
        <v>9126</v>
      </c>
      <c r="E1845" s="36" t="s">
        <v>11491</v>
      </c>
      <c r="F1845" s="35" t="s">
        <v>15877</v>
      </c>
      <c r="G1845" s="117">
        <v>3</v>
      </c>
      <c r="H1845" s="117">
        <v>30</v>
      </c>
      <c r="I1845" s="117">
        <f t="shared" si="76"/>
        <v>10.39</v>
      </c>
      <c r="J1845" s="118">
        <v>31.17</v>
      </c>
      <c r="K1845" s="196">
        <v>165</v>
      </c>
      <c r="L1845" s="119" t="s">
        <v>11479</v>
      </c>
      <c r="M1845" s="38" t="s">
        <v>15050</v>
      </c>
    </row>
    <row r="1846" spans="1:13" ht="25.5" outlineLevel="1" x14ac:dyDescent="0.25">
      <c r="A1846" s="47" t="s">
        <v>1183</v>
      </c>
      <c r="B1846" s="150">
        <v>1818</v>
      </c>
      <c r="C1846" s="36" t="s">
        <v>1182</v>
      </c>
      <c r="D1846" s="35" t="s">
        <v>1183</v>
      </c>
      <c r="E1846" s="36" t="s">
        <v>11943</v>
      </c>
      <c r="F1846" s="35" t="s">
        <v>15877</v>
      </c>
      <c r="G1846" s="117">
        <v>3</v>
      </c>
      <c r="H1846" s="117">
        <v>375.15</v>
      </c>
      <c r="I1846" s="117">
        <f t="shared" si="76"/>
        <v>6.8366666666666669</v>
      </c>
      <c r="J1846" s="118">
        <v>20.51</v>
      </c>
      <c r="K1846" s="196">
        <v>184</v>
      </c>
      <c r="L1846" s="119" t="s">
        <v>12106</v>
      </c>
      <c r="M1846" s="38" t="s">
        <v>15050</v>
      </c>
    </row>
    <row r="1847" spans="1:13" ht="25.5" outlineLevel="1" x14ac:dyDescent="0.25">
      <c r="A1847" s="47" t="s">
        <v>1185</v>
      </c>
      <c r="B1847" s="150">
        <v>1819</v>
      </c>
      <c r="C1847" s="36" t="s">
        <v>1184</v>
      </c>
      <c r="D1847" s="35" t="s">
        <v>1185</v>
      </c>
      <c r="E1847" s="36" t="s">
        <v>11943</v>
      </c>
      <c r="F1847" s="35" t="s">
        <v>15877</v>
      </c>
      <c r="G1847" s="117">
        <v>5</v>
      </c>
      <c r="H1847" s="117">
        <v>12403.56</v>
      </c>
      <c r="I1847" s="117">
        <f t="shared" si="76"/>
        <v>135.654</v>
      </c>
      <c r="J1847" s="118">
        <v>678.27</v>
      </c>
      <c r="K1847" s="196">
        <v>184</v>
      </c>
      <c r="L1847" s="119" t="s">
        <v>12106</v>
      </c>
      <c r="M1847" s="38" t="s">
        <v>15050</v>
      </c>
    </row>
    <row r="1848" spans="1:13" ht="25.5" outlineLevel="1" x14ac:dyDescent="0.25">
      <c r="A1848" s="47" t="s">
        <v>1187</v>
      </c>
      <c r="B1848" s="150">
        <v>1820</v>
      </c>
      <c r="C1848" s="36" t="s">
        <v>1186</v>
      </c>
      <c r="D1848" s="35" t="s">
        <v>1187</v>
      </c>
      <c r="E1848" s="36" t="s">
        <v>11943</v>
      </c>
      <c r="F1848" s="35" t="s">
        <v>15877</v>
      </c>
      <c r="G1848" s="117">
        <v>10</v>
      </c>
      <c r="H1848" s="117">
        <v>1134.22</v>
      </c>
      <c r="I1848" s="117">
        <f t="shared" si="76"/>
        <v>6.202</v>
      </c>
      <c r="J1848" s="118">
        <v>62.02</v>
      </c>
      <c r="K1848" s="196">
        <v>184</v>
      </c>
      <c r="L1848" s="119" t="s">
        <v>12106</v>
      </c>
      <c r="M1848" s="38" t="s">
        <v>15050</v>
      </c>
    </row>
    <row r="1849" spans="1:13" ht="25.5" outlineLevel="1" x14ac:dyDescent="0.25">
      <c r="A1849" s="47" t="s">
        <v>1188</v>
      </c>
      <c r="B1849" s="150">
        <v>1821</v>
      </c>
      <c r="C1849" s="40" t="s">
        <v>13002</v>
      </c>
      <c r="D1849" s="35" t="s">
        <v>1188</v>
      </c>
      <c r="E1849" s="36" t="s">
        <v>11943</v>
      </c>
      <c r="F1849" s="35" t="s">
        <v>15877</v>
      </c>
      <c r="G1849" s="117">
        <v>18</v>
      </c>
      <c r="H1849" s="117">
        <v>1257.17</v>
      </c>
      <c r="I1849" s="117">
        <f t="shared" si="76"/>
        <v>3.8194444444444446</v>
      </c>
      <c r="J1849" s="118">
        <v>68.75</v>
      </c>
      <c r="K1849" s="196">
        <v>184</v>
      </c>
      <c r="L1849" s="119" t="s">
        <v>12106</v>
      </c>
      <c r="M1849" s="38" t="s">
        <v>15050</v>
      </c>
    </row>
    <row r="1850" spans="1:13" ht="25.5" outlineLevel="1" x14ac:dyDescent="0.25">
      <c r="A1850" s="47" t="s">
        <v>1190</v>
      </c>
      <c r="B1850" s="150">
        <v>1822</v>
      </c>
      <c r="C1850" s="36" t="s">
        <v>1189</v>
      </c>
      <c r="D1850" s="35" t="s">
        <v>1190</v>
      </c>
      <c r="E1850" s="36" t="s">
        <v>11943</v>
      </c>
      <c r="F1850" s="35" t="s">
        <v>15877</v>
      </c>
      <c r="G1850" s="117">
        <v>1</v>
      </c>
      <c r="H1850" s="117">
        <v>847.46</v>
      </c>
      <c r="I1850" s="117">
        <f t="shared" si="76"/>
        <v>46.34</v>
      </c>
      <c r="J1850" s="118">
        <v>46.34</v>
      </c>
      <c r="K1850" s="196">
        <v>184</v>
      </c>
      <c r="L1850" s="119" t="s">
        <v>12106</v>
      </c>
      <c r="M1850" s="38" t="s">
        <v>15050</v>
      </c>
    </row>
    <row r="1851" spans="1:13" ht="25.5" outlineLevel="1" x14ac:dyDescent="0.25">
      <c r="A1851" s="47" t="s">
        <v>1192</v>
      </c>
      <c r="B1851" s="150">
        <v>1823</v>
      </c>
      <c r="C1851" s="36" t="s">
        <v>1191</v>
      </c>
      <c r="D1851" s="35" t="s">
        <v>1192</v>
      </c>
      <c r="E1851" s="36" t="s">
        <v>11943</v>
      </c>
      <c r="F1851" s="35" t="s">
        <v>15877</v>
      </c>
      <c r="G1851" s="117">
        <v>10</v>
      </c>
      <c r="H1851" s="117">
        <v>4858.28</v>
      </c>
      <c r="I1851" s="117">
        <f t="shared" si="76"/>
        <v>26.567</v>
      </c>
      <c r="J1851" s="118">
        <v>265.67</v>
      </c>
      <c r="K1851" s="196">
        <v>184</v>
      </c>
      <c r="L1851" s="119" t="s">
        <v>12106</v>
      </c>
      <c r="M1851" s="38" t="s">
        <v>15050</v>
      </c>
    </row>
    <row r="1852" spans="1:13" ht="25.5" outlineLevel="1" x14ac:dyDescent="0.25">
      <c r="A1852" s="47" t="s">
        <v>1194</v>
      </c>
      <c r="B1852" s="150">
        <v>1824</v>
      </c>
      <c r="C1852" s="36" t="s">
        <v>1193</v>
      </c>
      <c r="D1852" s="35" t="s">
        <v>1194</v>
      </c>
      <c r="E1852" s="36" t="s">
        <v>11943</v>
      </c>
      <c r="F1852" s="35" t="s">
        <v>15877</v>
      </c>
      <c r="G1852" s="117">
        <v>38</v>
      </c>
      <c r="H1852" s="117">
        <v>330.6</v>
      </c>
      <c r="I1852" s="117">
        <f t="shared" si="76"/>
        <v>0.47578947368421048</v>
      </c>
      <c r="J1852" s="118">
        <v>18.079999999999998</v>
      </c>
      <c r="K1852" s="196">
        <v>184</v>
      </c>
      <c r="L1852" s="119" t="s">
        <v>12106</v>
      </c>
      <c r="M1852" s="38" t="s">
        <v>15050</v>
      </c>
    </row>
    <row r="1853" spans="1:13" outlineLevel="1" x14ac:dyDescent="0.25">
      <c r="A1853" s="47" t="s">
        <v>9128</v>
      </c>
      <c r="B1853" s="150">
        <v>1825</v>
      </c>
      <c r="C1853" s="36" t="s">
        <v>9127</v>
      </c>
      <c r="D1853" s="35" t="s">
        <v>9128</v>
      </c>
      <c r="E1853" s="36" t="s">
        <v>11491</v>
      </c>
      <c r="F1853" s="35" t="s">
        <v>15877</v>
      </c>
      <c r="G1853" s="117">
        <v>42</v>
      </c>
      <c r="H1853" s="117">
        <v>420</v>
      </c>
      <c r="I1853" s="117">
        <f t="shared" si="76"/>
        <v>10.389761904761905</v>
      </c>
      <c r="J1853" s="118">
        <v>436.37</v>
      </c>
      <c r="K1853" s="196">
        <v>165</v>
      </c>
      <c r="L1853" s="119" t="s">
        <v>11479</v>
      </c>
      <c r="M1853" s="38" t="s">
        <v>15050</v>
      </c>
    </row>
    <row r="1854" spans="1:13" ht="25.5" outlineLevel="1" x14ac:dyDescent="0.25">
      <c r="A1854" s="47" t="s">
        <v>1196</v>
      </c>
      <c r="B1854" s="150">
        <v>1826</v>
      </c>
      <c r="C1854" s="36" t="s">
        <v>1195</v>
      </c>
      <c r="D1854" s="35" t="s">
        <v>1196</v>
      </c>
      <c r="E1854" s="36" t="s">
        <v>11943</v>
      </c>
      <c r="F1854" s="35" t="s">
        <v>15877</v>
      </c>
      <c r="G1854" s="117">
        <v>31</v>
      </c>
      <c r="H1854" s="117">
        <v>310</v>
      </c>
      <c r="I1854" s="117">
        <f t="shared" si="76"/>
        <v>0.54677419354838708</v>
      </c>
      <c r="J1854" s="118">
        <v>16.95</v>
      </c>
      <c r="K1854" s="196">
        <v>184</v>
      </c>
      <c r="L1854" s="119" t="s">
        <v>12106</v>
      </c>
      <c r="M1854" s="38" t="s">
        <v>15050</v>
      </c>
    </row>
    <row r="1855" spans="1:13" outlineLevel="1" x14ac:dyDescent="0.25">
      <c r="A1855" s="47" t="s">
        <v>1198</v>
      </c>
      <c r="B1855" s="150">
        <v>1827</v>
      </c>
      <c r="C1855" s="36" t="s">
        <v>1197</v>
      </c>
      <c r="D1855" s="35" t="s">
        <v>1198</v>
      </c>
      <c r="E1855" s="36" t="s">
        <v>11491</v>
      </c>
      <c r="F1855" s="35" t="s">
        <v>15877</v>
      </c>
      <c r="G1855" s="117">
        <v>17</v>
      </c>
      <c r="H1855" s="117">
        <v>170</v>
      </c>
      <c r="I1855" s="117">
        <f t="shared" si="76"/>
        <v>0.54705882352941182</v>
      </c>
      <c r="J1855" s="118">
        <v>9.3000000000000007</v>
      </c>
      <c r="K1855" s="196">
        <v>184</v>
      </c>
      <c r="L1855" s="119" t="s">
        <v>12106</v>
      </c>
      <c r="M1855" s="38" t="s">
        <v>15050</v>
      </c>
    </row>
    <row r="1856" spans="1:13" ht="25.5" outlineLevel="1" x14ac:dyDescent="0.25">
      <c r="A1856" s="47" t="s">
        <v>1200</v>
      </c>
      <c r="B1856" s="150">
        <v>1828</v>
      </c>
      <c r="C1856" s="36" t="s">
        <v>1199</v>
      </c>
      <c r="D1856" s="35" t="s">
        <v>1200</v>
      </c>
      <c r="E1856" s="36" t="s">
        <v>11943</v>
      </c>
      <c r="F1856" s="35" t="s">
        <v>15877</v>
      </c>
      <c r="G1856" s="117">
        <v>2</v>
      </c>
      <c r="H1856" s="117">
        <v>17.399999999999999</v>
      </c>
      <c r="I1856" s="117">
        <f t="shared" si="76"/>
        <v>0.47499999999999998</v>
      </c>
      <c r="J1856" s="118">
        <v>0.95</v>
      </c>
      <c r="K1856" s="196">
        <v>184</v>
      </c>
      <c r="L1856" s="119" t="s">
        <v>12106</v>
      </c>
      <c r="M1856" s="38" t="s">
        <v>15050</v>
      </c>
    </row>
    <row r="1857" spans="1:13" ht="25.5" outlineLevel="1" x14ac:dyDescent="0.25">
      <c r="A1857" s="47" t="s">
        <v>1202</v>
      </c>
      <c r="B1857" s="150">
        <v>1829</v>
      </c>
      <c r="C1857" s="36" t="s">
        <v>1201</v>
      </c>
      <c r="D1857" s="35" t="s">
        <v>1202</v>
      </c>
      <c r="E1857" s="36" t="s">
        <v>11943</v>
      </c>
      <c r="F1857" s="35" t="s">
        <v>15877</v>
      </c>
      <c r="G1857" s="117">
        <v>44</v>
      </c>
      <c r="H1857" s="117">
        <v>382.8</v>
      </c>
      <c r="I1857" s="117">
        <f t="shared" si="76"/>
        <v>0.47568181818181815</v>
      </c>
      <c r="J1857" s="118">
        <v>20.93</v>
      </c>
      <c r="K1857" s="196">
        <v>184</v>
      </c>
      <c r="L1857" s="119" t="s">
        <v>12106</v>
      </c>
      <c r="M1857" s="38" t="s">
        <v>15050</v>
      </c>
    </row>
    <row r="1858" spans="1:13" ht="25.5" outlineLevel="1" x14ac:dyDescent="0.25">
      <c r="A1858" s="47" t="s">
        <v>1204</v>
      </c>
      <c r="B1858" s="150">
        <v>1830</v>
      </c>
      <c r="C1858" s="36" t="s">
        <v>1203</v>
      </c>
      <c r="D1858" s="35" t="s">
        <v>1204</v>
      </c>
      <c r="E1858" s="36" t="s">
        <v>11943</v>
      </c>
      <c r="F1858" s="35" t="s">
        <v>15877</v>
      </c>
      <c r="G1858" s="117">
        <v>8</v>
      </c>
      <c r="H1858" s="117">
        <v>69.599999999999994</v>
      </c>
      <c r="I1858" s="117">
        <f t="shared" si="76"/>
        <v>0.47625000000000001</v>
      </c>
      <c r="J1858" s="118">
        <v>3.81</v>
      </c>
      <c r="K1858" s="196">
        <v>184</v>
      </c>
      <c r="L1858" s="119" t="s">
        <v>12106</v>
      </c>
      <c r="M1858" s="38" t="s">
        <v>15050</v>
      </c>
    </row>
    <row r="1859" spans="1:13" ht="25.5" outlineLevel="1" x14ac:dyDescent="0.25">
      <c r="A1859" s="47" t="s">
        <v>1206</v>
      </c>
      <c r="B1859" s="150">
        <v>1831</v>
      </c>
      <c r="C1859" s="36" t="s">
        <v>1205</v>
      </c>
      <c r="D1859" s="35" t="s">
        <v>1206</v>
      </c>
      <c r="E1859" s="36" t="s">
        <v>11943</v>
      </c>
      <c r="F1859" s="35" t="s">
        <v>15877</v>
      </c>
      <c r="G1859" s="117">
        <v>30</v>
      </c>
      <c r="H1859" s="117">
        <v>1534.61</v>
      </c>
      <c r="I1859" s="117">
        <f t="shared" si="76"/>
        <v>2.7973333333333334</v>
      </c>
      <c r="J1859" s="118">
        <v>83.92</v>
      </c>
      <c r="K1859" s="196">
        <v>184</v>
      </c>
      <c r="L1859" s="119" t="s">
        <v>12106</v>
      </c>
      <c r="M1859" s="38" t="s">
        <v>15050</v>
      </c>
    </row>
    <row r="1860" spans="1:13" ht="25.5" outlineLevel="1" x14ac:dyDescent="0.25">
      <c r="A1860" s="47" t="s">
        <v>1208</v>
      </c>
      <c r="B1860" s="150">
        <v>1832</v>
      </c>
      <c r="C1860" s="36" t="s">
        <v>1207</v>
      </c>
      <c r="D1860" s="35" t="s">
        <v>1208</v>
      </c>
      <c r="E1860" s="36" t="s">
        <v>11943</v>
      </c>
      <c r="F1860" s="35" t="s">
        <v>15877</v>
      </c>
      <c r="G1860" s="117">
        <v>126</v>
      </c>
      <c r="H1860" s="117">
        <v>1260</v>
      </c>
      <c r="I1860" s="117">
        <f t="shared" si="76"/>
        <v>0.54682539682539688</v>
      </c>
      <c r="J1860" s="118">
        <v>68.900000000000006</v>
      </c>
      <c r="K1860" s="196">
        <v>184</v>
      </c>
      <c r="L1860" s="119" t="s">
        <v>12106</v>
      </c>
      <c r="M1860" s="38" t="s">
        <v>15050</v>
      </c>
    </row>
    <row r="1861" spans="1:13" ht="25.5" outlineLevel="1" x14ac:dyDescent="0.25">
      <c r="A1861" s="47" t="s">
        <v>1210</v>
      </c>
      <c r="B1861" s="150">
        <v>1833</v>
      </c>
      <c r="C1861" s="36" t="s">
        <v>1209</v>
      </c>
      <c r="D1861" s="35" t="s">
        <v>1210</v>
      </c>
      <c r="E1861" s="36" t="s">
        <v>11943</v>
      </c>
      <c r="F1861" s="35" t="s">
        <v>15877</v>
      </c>
      <c r="G1861" s="117">
        <v>2</v>
      </c>
      <c r="H1861" s="117">
        <v>16.420000000000002</v>
      </c>
      <c r="I1861" s="117">
        <f t="shared" si="76"/>
        <v>0.45</v>
      </c>
      <c r="J1861" s="118">
        <v>0.9</v>
      </c>
      <c r="K1861" s="196">
        <v>184</v>
      </c>
      <c r="L1861" s="119" t="s">
        <v>12106</v>
      </c>
      <c r="M1861" s="38" t="s">
        <v>15050</v>
      </c>
    </row>
    <row r="1862" spans="1:13" ht="25.5" outlineLevel="1" x14ac:dyDescent="0.25">
      <c r="A1862" s="47" t="s">
        <v>1212</v>
      </c>
      <c r="B1862" s="150">
        <v>1834</v>
      </c>
      <c r="C1862" s="36" t="s">
        <v>1211</v>
      </c>
      <c r="D1862" s="35" t="s">
        <v>1212</v>
      </c>
      <c r="E1862" s="36" t="s">
        <v>11943</v>
      </c>
      <c r="F1862" s="35" t="s">
        <v>15877</v>
      </c>
      <c r="G1862" s="117">
        <v>10</v>
      </c>
      <c r="H1862" s="117">
        <v>139.68</v>
      </c>
      <c r="I1862" s="117">
        <f t="shared" si="76"/>
        <v>0.76400000000000001</v>
      </c>
      <c r="J1862" s="118">
        <v>7.64</v>
      </c>
      <c r="K1862" s="196">
        <v>184</v>
      </c>
      <c r="L1862" s="119" t="s">
        <v>12106</v>
      </c>
      <c r="M1862" s="38" t="s">
        <v>15050</v>
      </c>
    </row>
    <row r="1863" spans="1:13" outlineLevel="1" x14ac:dyDescent="0.25">
      <c r="A1863" s="47" t="s">
        <v>9130</v>
      </c>
      <c r="B1863" s="150">
        <v>1835</v>
      </c>
      <c r="C1863" s="36" t="s">
        <v>9129</v>
      </c>
      <c r="D1863" s="35" t="s">
        <v>9130</v>
      </c>
      <c r="E1863" s="36" t="s">
        <v>11491</v>
      </c>
      <c r="F1863" s="35" t="s">
        <v>15877</v>
      </c>
      <c r="G1863" s="117">
        <v>1</v>
      </c>
      <c r="H1863" s="117">
        <v>14.8</v>
      </c>
      <c r="I1863" s="117">
        <f t="shared" si="76"/>
        <v>15.38</v>
      </c>
      <c r="J1863" s="118">
        <v>15.38</v>
      </c>
      <c r="K1863" s="196">
        <v>165</v>
      </c>
      <c r="L1863" s="119" t="s">
        <v>11479</v>
      </c>
      <c r="M1863" s="38" t="s">
        <v>15050</v>
      </c>
    </row>
    <row r="1864" spans="1:13" outlineLevel="1" x14ac:dyDescent="0.25">
      <c r="A1864" s="47" t="s">
        <v>9132</v>
      </c>
      <c r="B1864" s="150">
        <v>1836</v>
      </c>
      <c r="C1864" s="36" t="s">
        <v>9131</v>
      </c>
      <c r="D1864" s="35" t="s">
        <v>9132</v>
      </c>
      <c r="E1864" s="36" t="s">
        <v>11491</v>
      </c>
      <c r="F1864" s="35" t="s">
        <v>15877</v>
      </c>
      <c r="G1864" s="117">
        <v>9</v>
      </c>
      <c r="H1864" s="117">
        <v>351</v>
      </c>
      <c r="I1864" s="117">
        <f t="shared" si="76"/>
        <v>40.520000000000003</v>
      </c>
      <c r="J1864" s="118">
        <v>364.68</v>
      </c>
      <c r="K1864" s="196">
        <v>165</v>
      </c>
      <c r="L1864" s="119" t="s">
        <v>11479</v>
      </c>
      <c r="M1864" s="38" t="s">
        <v>15050</v>
      </c>
    </row>
    <row r="1865" spans="1:13" ht="25.5" outlineLevel="1" x14ac:dyDescent="0.25">
      <c r="A1865" s="47" t="s">
        <v>1213</v>
      </c>
      <c r="B1865" s="150">
        <v>1837</v>
      </c>
      <c r="C1865" s="40" t="s">
        <v>13003</v>
      </c>
      <c r="D1865" s="35" t="s">
        <v>1213</v>
      </c>
      <c r="E1865" s="36" t="s">
        <v>11943</v>
      </c>
      <c r="F1865" s="35" t="s">
        <v>15877</v>
      </c>
      <c r="G1865" s="117">
        <v>4</v>
      </c>
      <c r="H1865" s="117">
        <v>331.72</v>
      </c>
      <c r="I1865" s="117">
        <f t="shared" si="76"/>
        <v>4.5350000000000001</v>
      </c>
      <c r="J1865" s="118">
        <v>18.14</v>
      </c>
      <c r="K1865" s="196">
        <v>184</v>
      </c>
      <c r="L1865" s="119" t="s">
        <v>12106</v>
      </c>
      <c r="M1865" s="38" t="s">
        <v>15050</v>
      </c>
    </row>
    <row r="1866" spans="1:13" outlineLevel="1" x14ac:dyDescent="0.25">
      <c r="A1866" s="47" t="s">
        <v>9133</v>
      </c>
      <c r="B1866" s="150">
        <v>1838</v>
      </c>
      <c r="C1866" s="40" t="s">
        <v>13004</v>
      </c>
      <c r="D1866" s="35" t="s">
        <v>9133</v>
      </c>
      <c r="E1866" s="36" t="s">
        <v>11491</v>
      </c>
      <c r="F1866" s="35" t="s">
        <v>15877</v>
      </c>
      <c r="G1866" s="117">
        <v>6</v>
      </c>
      <c r="H1866" s="117">
        <v>60</v>
      </c>
      <c r="I1866" s="117">
        <f t="shared" si="76"/>
        <v>10.39</v>
      </c>
      <c r="J1866" s="118">
        <v>62.34</v>
      </c>
      <c r="K1866" s="196">
        <v>184</v>
      </c>
      <c r="L1866" s="119" t="s">
        <v>11479</v>
      </c>
      <c r="M1866" s="38" t="s">
        <v>15050</v>
      </c>
    </row>
    <row r="1867" spans="1:13" ht="25.5" outlineLevel="1" x14ac:dyDescent="0.25">
      <c r="A1867" s="47" t="s">
        <v>1214</v>
      </c>
      <c r="B1867" s="150">
        <v>1839</v>
      </c>
      <c r="C1867" s="40" t="s">
        <v>13005</v>
      </c>
      <c r="D1867" s="35" t="s">
        <v>1214</v>
      </c>
      <c r="E1867" s="36" t="s">
        <v>11943</v>
      </c>
      <c r="F1867" s="35" t="s">
        <v>15877</v>
      </c>
      <c r="G1867" s="117">
        <v>10</v>
      </c>
      <c r="H1867" s="117">
        <v>100</v>
      </c>
      <c r="I1867" s="117">
        <f t="shared" si="76"/>
        <v>0.54699999999999993</v>
      </c>
      <c r="J1867" s="118">
        <v>5.47</v>
      </c>
      <c r="K1867" s="196">
        <v>184</v>
      </c>
      <c r="L1867" s="119" t="s">
        <v>12106</v>
      </c>
      <c r="M1867" s="38" t="s">
        <v>15050</v>
      </c>
    </row>
    <row r="1868" spans="1:13" ht="25.5" outlineLevel="1" x14ac:dyDescent="0.25">
      <c r="A1868" s="47" t="s">
        <v>1216</v>
      </c>
      <c r="B1868" s="150">
        <v>1840</v>
      </c>
      <c r="C1868" s="36" t="s">
        <v>1215</v>
      </c>
      <c r="D1868" s="35" t="s">
        <v>1216</v>
      </c>
      <c r="E1868" s="36" t="s">
        <v>11943</v>
      </c>
      <c r="F1868" s="35" t="s">
        <v>15877</v>
      </c>
      <c r="G1868" s="117">
        <v>32</v>
      </c>
      <c r="H1868" s="117">
        <v>320</v>
      </c>
      <c r="I1868" s="117">
        <f t="shared" si="76"/>
        <v>0.546875</v>
      </c>
      <c r="J1868" s="118">
        <v>17.5</v>
      </c>
      <c r="K1868" s="196">
        <v>184</v>
      </c>
      <c r="L1868" s="119" t="s">
        <v>12106</v>
      </c>
      <c r="M1868" s="38" t="s">
        <v>15050</v>
      </c>
    </row>
    <row r="1869" spans="1:13" ht="25.5" outlineLevel="1" x14ac:dyDescent="0.25">
      <c r="A1869" s="47" t="s">
        <v>1218</v>
      </c>
      <c r="B1869" s="150">
        <v>1841</v>
      </c>
      <c r="C1869" s="36" t="s">
        <v>1217</v>
      </c>
      <c r="D1869" s="35" t="s">
        <v>1218</v>
      </c>
      <c r="E1869" s="36" t="s">
        <v>11943</v>
      </c>
      <c r="F1869" s="35" t="s">
        <v>15877</v>
      </c>
      <c r="G1869" s="117">
        <v>37</v>
      </c>
      <c r="H1869" s="117">
        <v>370</v>
      </c>
      <c r="I1869" s="117">
        <f t="shared" si="76"/>
        <v>0.54675675675675672</v>
      </c>
      <c r="J1869" s="118">
        <v>20.23</v>
      </c>
      <c r="K1869" s="196">
        <v>184</v>
      </c>
      <c r="L1869" s="119" t="s">
        <v>12106</v>
      </c>
      <c r="M1869" s="38" t="s">
        <v>15050</v>
      </c>
    </row>
    <row r="1870" spans="1:13" ht="25.5" outlineLevel="1" x14ac:dyDescent="0.25">
      <c r="A1870" s="47" t="s">
        <v>1220</v>
      </c>
      <c r="B1870" s="150">
        <v>1842</v>
      </c>
      <c r="C1870" s="36" t="s">
        <v>1219</v>
      </c>
      <c r="D1870" s="35" t="s">
        <v>1220</v>
      </c>
      <c r="E1870" s="36" t="s">
        <v>11943</v>
      </c>
      <c r="F1870" s="35" t="s">
        <v>15877</v>
      </c>
      <c r="G1870" s="117">
        <v>22</v>
      </c>
      <c r="H1870" s="117">
        <v>576.35</v>
      </c>
      <c r="I1870" s="117">
        <f t="shared" si="76"/>
        <v>1.4327272727272726</v>
      </c>
      <c r="J1870" s="118">
        <v>31.52</v>
      </c>
      <c r="K1870" s="196">
        <v>184</v>
      </c>
      <c r="L1870" s="119" t="s">
        <v>12106</v>
      </c>
      <c r="M1870" s="38" t="s">
        <v>15050</v>
      </c>
    </row>
    <row r="1871" spans="1:13" ht="25.5" outlineLevel="1" x14ac:dyDescent="0.25">
      <c r="A1871" s="47" t="s">
        <v>1222</v>
      </c>
      <c r="B1871" s="150">
        <v>1843</v>
      </c>
      <c r="C1871" s="36" t="s">
        <v>1221</v>
      </c>
      <c r="D1871" s="35" t="s">
        <v>1222</v>
      </c>
      <c r="E1871" s="36" t="s">
        <v>11943</v>
      </c>
      <c r="F1871" s="35" t="s">
        <v>15877</v>
      </c>
      <c r="G1871" s="117">
        <v>3</v>
      </c>
      <c r="H1871" s="117">
        <v>30</v>
      </c>
      <c r="I1871" s="117">
        <f t="shared" si="76"/>
        <v>0.54666666666666663</v>
      </c>
      <c r="J1871" s="118">
        <v>1.64</v>
      </c>
      <c r="K1871" s="196">
        <v>184</v>
      </c>
      <c r="L1871" s="119" t="s">
        <v>12106</v>
      </c>
      <c r="M1871" s="38" t="s">
        <v>15050</v>
      </c>
    </row>
    <row r="1872" spans="1:13" ht="25.5" outlineLevel="1" x14ac:dyDescent="0.25">
      <c r="A1872" s="47" t="s">
        <v>1224</v>
      </c>
      <c r="B1872" s="150">
        <v>1844</v>
      </c>
      <c r="C1872" s="36" t="s">
        <v>1223</v>
      </c>
      <c r="D1872" s="35" t="s">
        <v>1224</v>
      </c>
      <c r="E1872" s="36" t="s">
        <v>11943</v>
      </c>
      <c r="F1872" s="35" t="s">
        <v>15877</v>
      </c>
      <c r="G1872" s="117">
        <v>7</v>
      </c>
      <c r="H1872" s="117">
        <v>70</v>
      </c>
      <c r="I1872" s="117">
        <f t="shared" si="76"/>
        <v>0.54714285714285715</v>
      </c>
      <c r="J1872" s="118">
        <v>3.83</v>
      </c>
      <c r="K1872" s="196">
        <v>184</v>
      </c>
      <c r="L1872" s="119" t="s">
        <v>12106</v>
      </c>
      <c r="M1872" s="38" t="s">
        <v>15050</v>
      </c>
    </row>
    <row r="1873" spans="1:13" ht="25.5" outlineLevel="1" x14ac:dyDescent="0.25">
      <c r="A1873" s="47" t="s">
        <v>1226</v>
      </c>
      <c r="B1873" s="150">
        <v>1845</v>
      </c>
      <c r="C1873" s="36" t="s">
        <v>1225</v>
      </c>
      <c r="D1873" s="35" t="s">
        <v>1226</v>
      </c>
      <c r="E1873" s="36" t="s">
        <v>11943</v>
      </c>
      <c r="F1873" s="35" t="s">
        <v>15877</v>
      </c>
      <c r="G1873" s="117">
        <v>16</v>
      </c>
      <c r="H1873" s="117">
        <v>160</v>
      </c>
      <c r="I1873" s="117">
        <f t="shared" si="76"/>
        <v>0.546875</v>
      </c>
      <c r="J1873" s="118">
        <v>8.75</v>
      </c>
      <c r="K1873" s="196">
        <v>184</v>
      </c>
      <c r="L1873" s="119" t="s">
        <v>12106</v>
      </c>
      <c r="M1873" s="38" t="s">
        <v>15050</v>
      </c>
    </row>
    <row r="1874" spans="1:13" ht="25.5" outlineLevel="1" x14ac:dyDescent="0.25">
      <c r="A1874" s="47" t="s">
        <v>1228</v>
      </c>
      <c r="B1874" s="150">
        <v>1846</v>
      </c>
      <c r="C1874" s="36" t="s">
        <v>1227</v>
      </c>
      <c r="D1874" s="35" t="s">
        <v>1228</v>
      </c>
      <c r="E1874" s="36" t="s">
        <v>11943</v>
      </c>
      <c r="F1874" s="35" t="s">
        <v>15877</v>
      </c>
      <c r="G1874" s="117">
        <v>6</v>
      </c>
      <c r="H1874" s="117">
        <v>60</v>
      </c>
      <c r="I1874" s="117">
        <f t="shared" si="76"/>
        <v>0.54666666666666663</v>
      </c>
      <c r="J1874" s="118">
        <v>3.28</v>
      </c>
      <c r="K1874" s="196">
        <v>184</v>
      </c>
      <c r="L1874" s="119" t="s">
        <v>12106</v>
      </c>
      <c r="M1874" s="38" t="s">
        <v>15050</v>
      </c>
    </row>
    <row r="1875" spans="1:13" ht="25.5" outlineLevel="1" x14ac:dyDescent="0.25">
      <c r="A1875" s="47" t="s">
        <v>1230</v>
      </c>
      <c r="B1875" s="150">
        <v>1847</v>
      </c>
      <c r="C1875" s="36" t="s">
        <v>1229</v>
      </c>
      <c r="D1875" s="35" t="s">
        <v>1230</v>
      </c>
      <c r="E1875" s="36" t="s">
        <v>11943</v>
      </c>
      <c r="F1875" s="35" t="s">
        <v>15877</v>
      </c>
      <c r="G1875" s="117">
        <v>39</v>
      </c>
      <c r="H1875" s="117">
        <v>390</v>
      </c>
      <c r="I1875" s="117">
        <f t="shared" si="76"/>
        <v>0.54692307692307685</v>
      </c>
      <c r="J1875" s="118">
        <v>21.33</v>
      </c>
      <c r="K1875" s="196">
        <v>184</v>
      </c>
      <c r="L1875" s="119" t="s">
        <v>12106</v>
      </c>
      <c r="M1875" s="38" t="s">
        <v>15050</v>
      </c>
    </row>
    <row r="1876" spans="1:13" ht="25.5" outlineLevel="1" x14ac:dyDescent="0.25">
      <c r="A1876" s="47" t="s">
        <v>1232</v>
      </c>
      <c r="B1876" s="150">
        <v>1848</v>
      </c>
      <c r="C1876" s="36" t="s">
        <v>1231</v>
      </c>
      <c r="D1876" s="35" t="s">
        <v>1232</v>
      </c>
      <c r="E1876" s="36" t="s">
        <v>11943</v>
      </c>
      <c r="F1876" s="35" t="s">
        <v>15877</v>
      </c>
      <c r="G1876" s="117">
        <v>110</v>
      </c>
      <c r="H1876" s="117">
        <v>1100</v>
      </c>
      <c r="I1876" s="117">
        <f t="shared" si="76"/>
        <v>0.54681818181818176</v>
      </c>
      <c r="J1876" s="118">
        <v>60.15</v>
      </c>
      <c r="K1876" s="196">
        <v>184</v>
      </c>
      <c r="L1876" s="119" t="s">
        <v>12106</v>
      </c>
      <c r="M1876" s="38" t="s">
        <v>15050</v>
      </c>
    </row>
    <row r="1877" spans="1:13" ht="25.5" outlineLevel="1" x14ac:dyDescent="0.25">
      <c r="A1877" s="47" t="s">
        <v>8693</v>
      </c>
      <c r="B1877" s="150">
        <v>1849</v>
      </c>
      <c r="C1877" s="36" t="s">
        <v>1233</v>
      </c>
      <c r="D1877" s="35" t="s">
        <v>8693</v>
      </c>
      <c r="E1877" s="36" t="s">
        <v>11943</v>
      </c>
      <c r="F1877" s="35" t="s">
        <v>15877</v>
      </c>
      <c r="G1877" s="117">
        <v>90</v>
      </c>
      <c r="H1877" s="117">
        <v>900</v>
      </c>
      <c r="I1877" s="117">
        <f t="shared" si="76"/>
        <v>0.54688888888888887</v>
      </c>
      <c r="J1877" s="118">
        <v>49.22</v>
      </c>
      <c r="K1877" s="196">
        <v>184</v>
      </c>
      <c r="L1877" s="119" t="s">
        <v>12106</v>
      </c>
      <c r="M1877" s="38" t="s">
        <v>15050</v>
      </c>
    </row>
    <row r="1878" spans="1:13" ht="25.5" outlineLevel="1" x14ac:dyDescent="0.25">
      <c r="A1878" s="47" t="s">
        <v>1235</v>
      </c>
      <c r="B1878" s="150">
        <v>1850</v>
      </c>
      <c r="C1878" s="36" t="s">
        <v>1234</v>
      </c>
      <c r="D1878" s="35" t="s">
        <v>1235</v>
      </c>
      <c r="E1878" s="36" t="s">
        <v>11943</v>
      </c>
      <c r="F1878" s="35" t="s">
        <v>15877</v>
      </c>
      <c r="G1878" s="117">
        <v>106</v>
      </c>
      <c r="H1878" s="117">
        <v>1060</v>
      </c>
      <c r="I1878" s="117">
        <f t="shared" si="76"/>
        <v>0.54679245283018874</v>
      </c>
      <c r="J1878" s="118">
        <v>57.96</v>
      </c>
      <c r="K1878" s="196">
        <v>184</v>
      </c>
      <c r="L1878" s="119" t="s">
        <v>12106</v>
      </c>
      <c r="M1878" s="38" t="s">
        <v>15050</v>
      </c>
    </row>
    <row r="1879" spans="1:13" ht="25.5" outlineLevel="1" x14ac:dyDescent="0.25">
      <c r="A1879" s="47" t="s">
        <v>8694</v>
      </c>
      <c r="B1879" s="150">
        <v>1851</v>
      </c>
      <c r="C1879" s="36" t="s">
        <v>1236</v>
      </c>
      <c r="D1879" s="35" t="s">
        <v>8694</v>
      </c>
      <c r="E1879" s="36" t="s">
        <v>11943</v>
      </c>
      <c r="F1879" s="35" t="s">
        <v>15877</v>
      </c>
      <c r="G1879" s="117">
        <v>61</v>
      </c>
      <c r="H1879" s="117">
        <v>610</v>
      </c>
      <c r="I1879" s="117">
        <f t="shared" si="76"/>
        <v>0.54688524590163934</v>
      </c>
      <c r="J1879" s="118">
        <v>33.36</v>
      </c>
      <c r="K1879" s="196">
        <v>184</v>
      </c>
      <c r="L1879" s="119" t="s">
        <v>12106</v>
      </c>
      <c r="M1879" s="38" t="s">
        <v>15050</v>
      </c>
    </row>
    <row r="1880" spans="1:13" ht="25.5" outlineLevel="1" x14ac:dyDescent="0.25">
      <c r="A1880" s="47" t="s">
        <v>1238</v>
      </c>
      <c r="B1880" s="150">
        <v>1852</v>
      </c>
      <c r="C1880" s="36" t="s">
        <v>1237</v>
      </c>
      <c r="D1880" s="35" t="s">
        <v>1238</v>
      </c>
      <c r="E1880" s="36" t="s">
        <v>11943</v>
      </c>
      <c r="F1880" s="35" t="s">
        <v>15877</v>
      </c>
      <c r="G1880" s="117">
        <v>200</v>
      </c>
      <c r="H1880" s="117">
        <v>2000</v>
      </c>
      <c r="I1880" s="117">
        <f t="shared" si="76"/>
        <v>0.54685000000000006</v>
      </c>
      <c r="J1880" s="118">
        <v>109.37</v>
      </c>
      <c r="K1880" s="196">
        <v>184</v>
      </c>
      <c r="L1880" s="119" t="s">
        <v>12106</v>
      </c>
      <c r="M1880" s="38" t="s">
        <v>15050</v>
      </c>
    </row>
    <row r="1881" spans="1:13" ht="25.5" outlineLevel="1" x14ac:dyDescent="0.25">
      <c r="A1881" s="47" t="s">
        <v>1240</v>
      </c>
      <c r="B1881" s="150">
        <v>1853</v>
      </c>
      <c r="C1881" s="36" t="s">
        <v>1239</v>
      </c>
      <c r="D1881" s="35" t="s">
        <v>1240</v>
      </c>
      <c r="E1881" s="36" t="s">
        <v>11943</v>
      </c>
      <c r="F1881" s="35" t="s">
        <v>15877</v>
      </c>
      <c r="G1881" s="117">
        <v>100</v>
      </c>
      <c r="H1881" s="117">
        <v>1000</v>
      </c>
      <c r="I1881" s="117">
        <f t="shared" si="76"/>
        <v>0.54679999999999995</v>
      </c>
      <c r="J1881" s="118">
        <v>54.68</v>
      </c>
      <c r="K1881" s="196">
        <v>184</v>
      </c>
      <c r="L1881" s="119" t="s">
        <v>12106</v>
      </c>
      <c r="M1881" s="38" t="s">
        <v>15050</v>
      </c>
    </row>
    <row r="1882" spans="1:13" ht="25.5" outlineLevel="1" x14ac:dyDescent="0.25">
      <c r="A1882" s="47" t="s">
        <v>1242</v>
      </c>
      <c r="B1882" s="150">
        <v>1854</v>
      </c>
      <c r="C1882" s="36" t="s">
        <v>1241</v>
      </c>
      <c r="D1882" s="35" t="s">
        <v>1242</v>
      </c>
      <c r="E1882" s="40" t="s">
        <v>13006</v>
      </c>
      <c r="F1882" s="35" t="s">
        <v>15877</v>
      </c>
      <c r="G1882" s="117">
        <v>27</v>
      </c>
      <c r="H1882" s="117">
        <v>270</v>
      </c>
      <c r="I1882" s="117">
        <f t="shared" si="76"/>
        <v>0.54666666666666663</v>
      </c>
      <c r="J1882" s="118">
        <v>14.76</v>
      </c>
      <c r="K1882" s="196">
        <v>184</v>
      </c>
      <c r="L1882" s="119" t="s">
        <v>12106</v>
      </c>
      <c r="M1882" s="38" t="s">
        <v>15050</v>
      </c>
    </row>
    <row r="1883" spans="1:13" ht="25.5" outlineLevel="1" x14ac:dyDescent="0.25">
      <c r="A1883" s="47" t="s">
        <v>1243</v>
      </c>
      <c r="B1883" s="150">
        <v>1855</v>
      </c>
      <c r="C1883" s="40" t="s">
        <v>13007</v>
      </c>
      <c r="D1883" s="35" t="s">
        <v>1243</v>
      </c>
      <c r="E1883" s="36" t="s">
        <v>11943</v>
      </c>
      <c r="F1883" s="35" t="s">
        <v>15877</v>
      </c>
      <c r="G1883" s="117">
        <v>1</v>
      </c>
      <c r="H1883" s="117">
        <v>182.19</v>
      </c>
      <c r="I1883" s="117">
        <f t="shared" si="76"/>
        <v>9.9600000000000009</v>
      </c>
      <c r="J1883" s="118">
        <v>9.9600000000000009</v>
      </c>
      <c r="K1883" s="196">
        <v>184</v>
      </c>
      <c r="L1883" s="119" t="s">
        <v>12106</v>
      </c>
      <c r="M1883" s="38" t="s">
        <v>15050</v>
      </c>
    </row>
    <row r="1884" spans="1:13" ht="25.5" outlineLevel="1" x14ac:dyDescent="0.25">
      <c r="A1884" s="47" t="s">
        <v>1245</v>
      </c>
      <c r="B1884" s="150">
        <v>1856</v>
      </c>
      <c r="C1884" s="36" t="s">
        <v>1244</v>
      </c>
      <c r="D1884" s="35" t="s">
        <v>1245</v>
      </c>
      <c r="E1884" s="36" t="s">
        <v>11943</v>
      </c>
      <c r="F1884" s="35" t="s">
        <v>15877</v>
      </c>
      <c r="G1884" s="117">
        <v>44</v>
      </c>
      <c r="H1884" s="117">
        <v>440</v>
      </c>
      <c r="I1884" s="117">
        <f t="shared" si="76"/>
        <v>0.54681818181818176</v>
      </c>
      <c r="J1884" s="118">
        <v>24.06</v>
      </c>
      <c r="K1884" s="196">
        <v>184</v>
      </c>
      <c r="L1884" s="119" t="s">
        <v>12106</v>
      </c>
      <c r="M1884" s="38" t="s">
        <v>15050</v>
      </c>
    </row>
    <row r="1885" spans="1:13" ht="25.5" outlineLevel="1" x14ac:dyDescent="0.25">
      <c r="A1885" s="47" t="s">
        <v>1247</v>
      </c>
      <c r="B1885" s="150">
        <v>1857</v>
      </c>
      <c r="C1885" s="36" t="s">
        <v>1246</v>
      </c>
      <c r="D1885" s="35" t="s">
        <v>1247</v>
      </c>
      <c r="E1885" s="36" t="s">
        <v>11943</v>
      </c>
      <c r="F1885" s="35" t="s">
        <v>15877</v>
      </c>
      <c r="G1885" s="117">
        <v>11</v>
      </c>
      <c r="H1885" s="117">
        <v>110</v>
      </c>
      <c r="I1885" s="117">
        <f t="shared" si="76"/>
        <v>0.54727272727272724</v>
      </c>
      <c r="J1885" s="118">
        <v>6.02</v>
      </c>
      <c r="K1885" s="196">
        <v>184</v>
      </c>
      <c r="L1885" s="119" t="s">
        <v>12106</v>
      </c>
      <c r="M1885" s="38" t="s">
        <v>15050</v>
      </c>
    </row>
    <row r="1886" spans="1:13" ht="25.5" outlineLevel="1" x14ac:dyDescent="0.25">
      <c r="A1886" s="47" t="s">
        <v>1249</v>
      </c>
      <c r="B1886" s="150">
        <v>1858</v>
      </c>
      <c r="C1886" s="36" t="s">
        <v>1248</v>
      </c>
      <c r="D1886" s="35" t="s">
        <v>1249</v>
      </c>
      <c r="E1886" s="36" t="s">
        <v>11943</v>
      </c>
      <c r="F1886" s="35" t="s">
        <v>15877</v>
      </c>
      <c r="G1886" s="117">
        <v>4</v>
      </c>
      <c r="H1886" s="117">
        <v>40</v>
      </c>
      <c r="I1886" s="117">
        <f t="shared" si="76"/>
        <v>0.54749999999999999</v>
      </c>
      <c r="J1886" s="118">
        <v>2.19</v>
      </c>
      <c r="K1886" s="196">
        <v>184</v>
      </c>
      <c r="L1886" s="119" t="s">
        <v>12106</v>
      </c>
      <c r="M1886" s="38" t="s">
        <v>15050</v>
      </c>
    </row>
    <row r="1887" spans="1:13" ht="25.5" outlineLevel="1" x14ac:dyDescent="0.25">
      <c r="A1887" s="47" t="s">
        <v>1251</v>
      </c>
      <c r="B1887" s="150">
        <v>1859</v>
      </c>
      <c r="C1887" s="36" t="s">
        <v>1250</v>
      </c>
      <c r="D1887" s="35" t="s">
        <v>1251</v>
      </c>
      <c r="E1887" s="36" t="s">
        <v>11943</v>
      </c>
      <c r="F1887" s="35" t="s">
        <v>15877</v>
      </c>
      <c r="G1887" s="117">
        <v>22</v>
      </c>
      <c r="H1887" s="117">
        <v>220</v>
      </c>
      <c r="I1887" s="117">
        <f t="shared" si="76"/>
        <v>0.54681818181818176</v>
      </c>
      <c r="J1887" s="118">
        <v>12.03</v>
      </c>
      <c r="K1887" s="196">
        <v>184</v>
      </c>
      <c r="L1887" s="119" t="s">
        <v>12106</v>
      </c>
      <c r="M1887" s="38" t="s">
        <v>15050</v>
      </c>
    </row>
    <row r="1888" spans="1:13" ht="25.5" outlineLevel="1" x14ac:dyDescent="0.25">
      <c r="A1888" s="47" t="s">
        <v>1253</v>
      </c>
      <c r="B1888" s="150">
        <v>1860</v>
      </c>
      <c r="C1888" s="36" t="s">
        <v>1252</v>
      </c>
      <c r="D1888" s="35" t="s">
        <v>1253</v>
      </c>
      <c r="E1888" s="36" t="s">
        <v>11943</v>
      </c>
      <c r="F1888" s="35" t="s">
        <v>15877</v>
      </c>
      <c r="G1888" s="117">
        <v>113</v>
      </c>
      <c r="H1888" s="117">
        <v>1130</v>
      </c>
      <c r="I1888" s="117">
        <f t="shared" si="76"/>
        <v>0.54681415929203536</v>
      </c>
      <c r="J1888" s="118">
        <v>61.79</v>
      </c>
      <c r="K1888" s="196">
        <v>184</v>
      </c>
      <c r="L1888" s="119" t="s">
        <v>12106</v>
      </c>
      <c r="M1888" s="38" t="s">
        <v>15050</v>
      </c>
    </row>
    <row r="1889" spans="1:13" ht="25.5" outlineLevel="1" x14ac:dyDescent="0.25">
      <c r="A1889" s="47" t="s">
        <v>1255</v>
      </c>
      <c r="B1889" s="150">
        <v>1861</v>
      </c>
      <c r="C1889" s="36" t="s">
        <v>1254</v>
      </c>
      <c r="D1889" s="35" t="s">
        <v>1255</v>
      </c>
      <c r="E1889" s="36" t="s">
        <v>11943</v>
      </c>
      <c r="F1889" s="35" t="s">
        <v>15877</v>
      </c>
      <c r="G1889" s="117">
        <v>48</v>
      </c>
      <c r="H1889" s="117">
        <v>480</v>
      </c>
      <c r="I1889" s="117">
        <f t="shared" si="76"/>
        <v>0.546875</v>
      </c>
      <c r="J1889" s="118">
        <v>26.25</v>
      </c>
      <c r="K1889" s="196">
        <v>184</v>
      </c>
      <c r="L1889" s="119" t="s">
        <v>12106</v>
      </c>
      <c r="M1889" s="38" t="s">
        <v>15050</v>
      </c>
    </row>
    <row r="1890" spans="1:13" ht="25.5" outlineLevel="1" x14ac:dyDescent="0.25">
      <c r="A1890" s="47" t="s">
        <v>1257</v>
      </c>
      <c r="B1890" s="150">
        <v>1862</v>
      </c>
      <c r="C1890" s="36" t="s">
        <v>1256</v>
      </c>
      <c r="D1890" s="35" t="s">
        <v>1257</v>
      </c>
      <c r="E1890" s="36" t="s">
        <v>11943</v>
      </c>
      <c r="F1890" s="35" t="s">
        <v>15877</v>
      </c>
      <c r="G1890" s="117">
        <v>14</v>
      </c>
      <c r="H1890" s="117">
        <v>140</v>
      </c>
      <c r="I1890" s="117">
        <f t="shared" si="76"/>
        <v>0.54714285714285715</v>
      </c>
      <c r="J1890" s="118">
        <v>7.66</v>
      </c>
      <c r="K1890" s="196">
        <v>184</v>
      </c>
      <c r="L1890" s="119" t="s">
        <v>12106</v>
      </c>
      <c r="M1890" s="38" t="s">
        <v>15050</v>
      </c>
    </row>
    <row r="1891" spans="1:13" ht="25.5" outlineLevel="1" x14ac:dyDescent="0.25">
      <c r="A1891" s="47" t="s">
        <v>1259</v>
      </c>
      <c r="B1891" s="150">
        <v>1863</v>
      </c>
      <c r="C1891" s="36" t="s">
        <v>1258</v>
      </c>
      <c r="D1891" s="35" t="s">
        <v>1259</v>
      </c>
      <c r="E1891" s="36" t="s">
        <v>11943</v>
      </c>
      <c r="F1891" s="35" t="s">
        <v>15877</v>
      </c>
      <c r="G1891" s="117">
        <v>53</v>
      </c>
      <c r="H1891" s="117">
        <v>530</v>
      </c>
      <c r="I1891" s="117">
        <f t="shared" si="76"/>
        <v>0.54679245283018874</v>
      </c>
      <c r="J1891" s="118">
        <v>28.98</v>
      </c>
      <c r="K1891" s="196">
        <v>184</v>
      </c>
      <c r="L1891" s="119" t="s">
        <v>12106</v>
      </c>
      <c r="M1891" s="38" t="s">
        <v>15050</v>
      </c>
    </row>
    <row r="1892" spans="1:13" outlineLevel="1" x14ac:dyDescent="0.25">
      <c r="A1892" s="47" t="s">
        <v>1261</v>
      </c>
      <c r="B1892" s="150">
        <v>1864</v>
      </c>
      <c r="C1892" s="36" t="s">
        <v>1260</v>
      </c>
      <c r="D1892" s="35" t="s">
        <v>1261</v>
      </c>
      <c r="E1892" s="36" t="s">
        <v>11491</v>
      </c>
      <c r="F1892" s="35" t="s">
        <v>15877</v>
      </c>
      <c r="G1892" s="117">
        <v>40</v>
      </c>
      <c r="H1892" s="117">
        <v>400</v>
      </c>
      <c r="I1892" s="117">
        <f t="shared" si="76"/>
        <v>0.54675000000000007</v>
      </c>
      <c r="J1892" s="118">
        <v>21.87</v>
      </c>
      <c r="K1892" s="196">
        <v>184</v>
      </c>
      <c r="L1892" s="119" t="s">
        <v>12106</v>
      </c>
      <c r="M1892" s="38" t="s">
        <v>15050</v>
      </c>
    </row>
    <row r="1893" spans="1:13" ht="25.5" outlineLevel="1" x14ac:dyDescent="0.25">
      <c r="A1893" s="47" t="s">
        <v>1263</v>
      </c>
      <c r="B1893" s="150">
        <v>1865</v>
      </c>
      <c r="C1893" s="36" t="s">
        <v>1262</v>
      </c>
      <c r="D1893" s="35" t="s">
        <v>1263</v>
      </c>
      <c r="E1893" s="36" t="s">
        <v>11943</v>
      </c>
      <c r="F1893" s="35" t="s">
        <v>15877</v>
      </c>
      <c r="G1893" s="117">
        <v>12</v>
      </c>
      <c r="H1893" s="117">
        <v>120</v>
      </c>
      <c r="I1893" s="117">
        <f t="shared" si="76"/>
        <v>0.54666666666666663</v>
      </c>
      <c r="J1893" s="118">
        <v>6.56</v>
      </c>
      <c r="K1893" s="196">
        <v>184</v>
      </c>
      <c r="L1893" s="119" t="s">
        <v>12106</v>
      </c>
      <c r="M1893" s="38" t="s">
        <v>15050</v>
      </c>
    </row>
    <row r="1894" spans="1:13" ht="25.5" outlineLevel="1" x14ac:dyDescent="0.25">
      <c r="A1894" s="47" t="s">
        <v>1265</v>
      </c>
      <c r="B1894" s="150">
        <v>1866</v>
      </c>
      <c r="C1894" s="36" t="s">
        <v>1264</v>
      </c>
      <c r="D1894" s="35" t="s">
        <v>1265</v>
      </c>
      <c r="E1894" s="36" t="s">
        <v>11943</v>
      </c>
      <c r="F1894" s="35" t="s">
        <v>15877</v>
      </c>
      <c r="G1894" s="117">
        <v>22</v>
      </c>
      <c r="H1894" s="117">
        <v>220</v>
      </c>
      <c r="I1894" s="117">
        <f t="shared" si="76"/>
        <v>0.54681818181818176</v>
      </c>
      <c r="J1894" s="118">
        <v>12.03</v>
      </c>
      <c r="K1894" s="196">
        <v>184</v>
      </c>
      <c r="L1894" s="119" t="s">
        <v>12106</v>
      </c>
      <c r="M1894" s="38" t="s">
        <v>15050</v>
      </c>
    </row>
    <row r="1895" spans="1:13" ht="25.5" outlineLevel="1" x14ac:dyDescent="0.25">
      <c r="A1895" s="47" t="s">
        <v>1267</v>
      </c>
      <c r="B1895" s="150">
        <v>1867</v>
      </c>
      <c r="C1895" s="36" t="s">
        <v>1266</v>
      </c>
      <c r="D1895" s="35" t="s">
        <v>1267</v>
      </c>
      <c r="E1895" s="36" t="s">
        <v>11943</v>
      </c>
      <c r="F1895" s="35" t="s">
        <v>15877</v>
      </c>
      <c r="G1895" s="117">
        <v>101</v>
      </c>
      <c r="H1895" s="117">
        <v>1010</v>
      </c>
      <c r="I1895" s="117">
        <f t="shared" si="76"/>
        <v>0.54683168316831676</v>
      </c>
      <c r="J1895" s="118">
        <v>55.23</v>
      </c>
      <c r="K1895" s="196">
        <v>184</v>
      </c>
      <c r="L1895" s="119" t="s">
        <v>12106</v>
      </c>
      <c r="M1895" s="38" t="s">
        <v>15050</v>
      </c>
    </row>
    <row r="1896" spans="1:13" ht="25.5" outlineLevel="1" x14ac:dyDescent="0.25">
      <c r="A1896" s="47" t="s">
        <v>8695</v>
      </c>
      <c r="B1896" s="150">
        <v>1868</v>
      </c>
      <c r="C1896" s="36" t="s">
        <v>1268</v>
      </c>
      <c r="D1896" s="35" t="s">
        <v>8695</v>
      </c>
      <c r="E1896" s="36" t="s">
        <v>11943</v>
      </c>
      <c r="F1896" s="35" t="s">
        <v>15877</v>
      </c>
      <c r="G1896" s="117">
        <v>78</v>
      </c>
      <c r="H1896" s="117">
        <v>780</v>
      </c>
      <c r="I1896" s="117">
        <f t="shared" si="76"/>
        <v>0.54679487179487174</v>
      </c>
      <c r="J1896" s="118">
        <v>42.65</v>
      </c>
      <c r="K1896" s="196">
        <v>184</v>
      </c>
      <c r="L1896" s="119" t="s">
        <v>12106</v>
      </c>
      <c r="M1896" s="38" t="s">
        <v>15050</v>
      </c>
    </row>
    <row r="1897" spans="1:13" ht="25.5" outlineLevel="1" x14ac:dyDescent="0.25">
      <c r="A1897" s="47" t="s">
        <v>1270</v>
      </c>
      <c r="B1897" s="150">
        <v>1869</v>
      </c>
      <c r="C1897" s="36" t="s">
        <v>1269</v>
      </c>
      <c r="D1897" s="35" t="s">
        <v>1270</v>
      </c>
      <c r="E1897" s="36" t="s">
        <v>11943</v>
      </c>
      <c r="F1897" s="35" t="s">
        <v>15877</v>
      </c>
      <c r="G1897" s="117">
        <v>94</v>
      </c>
      <c r="H1897" s="117">
        <v>940</v>
      </c>
      <c r="I1897" s="117">
        <f t="shared" si="76"/>
        <v>0.54680851063829783</v>
      </c>
      <c r="J1897" s="118">
        <v>51.4</v>
      </c>
      <c r="K1897" s="196">
        <v>184</v>
      </c>
      <c r="L1897" s="119" t="s">
        <v>12106</v>
      </c>
      <c r="M1897" s="38" t="s">
        <v>15050</v>
      </c>
    </row>
    <row r="1898" spans="1:13" ht="25.5" outlineLevel="1" x14ac:dyDescent="0.25">
      <c r="A1898" s="47" t="s">
        <v>1272</v>
      </c>
      <c r="B1898" s="150">
        <v>1870</v>
      </c>
      <c r="C1898" s="36" t="s">
        <v>1271</v>
      </c>
      <c r="D1898" s="35" t="s">
        <v>1272</v>
      </c>
      <c r="E1898" s="36" t="s">
        <v>11943</v>
      </c>
      <c r="F1898" s="35" t="s">
        <v>15877</v>
      </c>
      <c r="G1898" s="117">
        <v>221</v>
      </c>
      <c r="H1898" s="117">
        <v>2210</v>
      </c>
      <c r="I1898" s="117">
        <f t="shared" si="76"/>
        <v>0.54683257918552031</v>
      </c>
      <c r="J1898" s="118">
        <v>120.85</v>
      </c>
      <c r="K1898" s="196">
        <v>184</v>
      </c>
      <c r="L1898" s="119" t="s">
        <v>12106</v>
      </c>
      <c r="M1898" s="38" t="s">
        <v>15050</v>
      </c>
    </row>
    <row r="1899" spans="1:13" ht="25.5" outlineLevel="1" x14ac:dyDescent="0.25">
      <c r="A1899" s="47" t="s">
        <v>1274</v>
      </c>
      <c r="B1899" s="150">
        <v>1871</v>
      </c>
      <c r="C1899" s="36" t="s">
        <v>1273</v>
      </c>
      <c r="D1899" s="35" t="s">
        <v>1274</v>
      </c>
      <c r="E1899" s="36" t="s">
        <v>11943</v>
      </c>
      <c r="F1899" s="35" t="s">
        <v>15877</v>
      </c>
      <c r="G1899" s="117">
        <v>183</v>
      </c>
      <c r="H1899" s="117">
        <v>1830</v>
      </c>
      <c r="I1899" s="117">
        <f t="shared" si="76"/>
        <v>0.54683060109289616</v>
      </c>
      <c r="J1899" s="118">
        <v>100.07</v>
      </c>
      <c r="K1899" s="196">
        <v>184</v>
      </c>
      <c r="L1899" s="119" t="s">
        <v>12106</v>
      </c>
      <c r="M1899" s="38" t="s">
        <v>15050</v>
      </c>
    </row>
    <row r="1900" spans="1:13" ht="25.5" outlineLevel="1" x14ac:dyDescent="0.25">
      <c r="A1900" s="47" t="s">
        <v>1276</v>
      </c>
      <c r="B1900" s="150">
        <v>1872</v>
      </c>
      <c r="C1900" s="36" t="s">
        <v>1275</v>
      </c>
      <c r="D1900" s="35" t="s">
        <v>1276</v>
      </c>
      <c r="E1900" s="36" t="s">
        <v>11943</v>
      </c>
      <c r="F1900" s="35" t="s">
        <v>15877</v>
      </c>
      <c r="G1900" s="117">
        <v>22</v>
      </c>
      <c r="H1900" s="117">
        <v>220</v>
      </c>
      <c r="I1900" s="117">
        <f t="shared" si="76"/>
        <v>0.54681818181818176</v>
      </c>
      <c r="J1900" s="118">
        <v>12.03</v>
      </c>
      <c r="K1900" s="196">
        <v>184</v>
      </c>
      <c r="L1900" s="119" t="s">
        <v>12106</v>
      </c>
      <c r="M1900" s="38" t="s">
        <v>15050</v>
      </c>
    </row>
    <row r="1901" spans="1:13" ht="25.5" outlineLevel="1" x14ac:dyDescent="0.25">
      <c r="A1901" s="47" t="s">
        <v>1278</v>
      </c>
      <c r="B1901" s="150">
        <v>1873</v>
      </c>
      <c r="C1901" s="36" t="s">
        <v>1277</v>
      </c>
      <c r="D1901" s="35" t="s">
        <v>1278</v>
      </c>
      <c r="E1901" s="36" t="s">
        <v>11943</v>
      </c>
      <c r="F1901" s="35" t="s">
        <v>15877</v>
      </c>
      <c r="G1901" s="117">
        <v>327</v>
      </c>
      <c r="H1901" s="117">
        <v>3270</v>
      </c>
      <c r="I1901" s="117">
        <f t="shared" si="76"/>
        <v>0.54685015290519878</v>
      </c>
      <c r="J1901" s="118">
        <v>178.82</v>
      </c>
      <c r="K1901" s="196">
        <v>184</v>
      </c>
      <c r="L1901" s="119" t="s">
        <v>12106</v>
      </c>
      <c r="M1901" s="38" t="s">
        <v>15050</v>
      </c>
    </row>
    <row r="1902" spans="1:13" ht="25.5" outlineLevel="1" x14ac:dyDescent="0.25">
      <c r="A1902" s="47" t="s">
        <v>8696</v>
      </c>
      <c r="B1902" s="150">
        <v>1874</v>
      </c>
      <c r="C1902" s="36" t="s">
        <v>1279</v>
      </c>
      <c r="D1902" s="35" t="s">
        <v>8696</v>
      </c>
      <c r="E1902" s="36" t="s">
        <v>11943</v>
      </c>
      <c r="F1902" s="35" t="s">
        <v>15877</v>
      </c>
      <c r="G1902" s="117">
        <v>197</v>
      </c>
      <c r="H1902" s="117">
        <v>1970</v>
      </c>
      <c r="I1902" s="117">
        <f t="shared" si="76"/>
        <v>0.54685279187817259</v>
      </c>
      <c r="J1902" s="118">
        <v>107.73</v>
      </c>
      <c r="K1902" s="196">
        <v>184</v>
      </c>
      <c r="L1902" s="119" t="s">
        <v>12106</v>
      </c>
      <c r="M1902" s="38" t="s">
        <v>15050</v>
      </c>
    </row>
    <row r="1903" spans="1:13" ht="25.5" outlineLevel="1" x14ac:dyDescent="0.25">
      <c r="A1903" s="47" t="s">
        <v>1281</v>
      </c>
      <c r="B1903" s="150">
        <v>1875</v>
      </c>
      <c r="C1903" s="36" t="s">
        <v>1280</v>
      </c>
      <c r="D1903" s="35" t="s">
        <v>1281</v>
      </c>
      <c r="E1903" s="36" t="s">
        <v>11943</v>
      </c>
      <c r="F1903" s="35" t="s">
        <v>15877</v>
      </c>
      <c r="G1903" s="117">
        <v>40</v>
      </c>
      <c r="H1903" s="117">
        <v>400</v>
      </c>
      <c r="I1903" s="117">
        <f t="shared" si="76"/>
        <v>0.54675000000000007</v>
      </c>
      <c r="J1903" s="118">
        <v>21.87</v>
      </c>
      <c r="K1903" s="196">
        <v>184</v>
      </c>
      <c r="L1903" s="119" t="s">
        <v>12106</v>
      </c>
      <c r="M1903" s="38" t="s">
        <v>15050</v>
      </c>
    </row>
    <row r="1904" spans="1:13" ht="25.5" outlineLevel="1" x14ac:dyDescent="0.25">
      <c r="A1904" s="47" t="s">
        <v>1283</v>
      </c>
      <c r="B1904" s="150">
        <v>1876</v>
      </c>
      <c r="C1904" s="36" t="s">
        <v>1282</v>
      </c>
      <c r="D1904" s="35" t="s">
        <v>1283</v>
      </c>
      <c r="E1904" s="36" t="s">
        <v>11943</v>
      </c>
      <c r="F1904" s="35" t="s">
        <v>15877</v>
      </c>
      <c r="G1904" s="117">
        <v>6</v>
      </c>
      <c r="H1904" s="117">
        <v>60</v>
      </c>
      <c r="I1904" s="117">
        <f t="shared" si="76"/>
        <v>0.54666666666666663</v>
      </c>
      <c r="J1904" s="118">
        <v>3.28</v>
      </c>
      <c r="K1904" s="196">
        <v>184</v>
      </c>
      <c r="L1904" s="119" t="s">
        <v>12106</v>
      </c>
      <c r="M1904" s="38" t="s">
        <v>15050</v>
      </c>
    </row>
    <row r="1905" spans="1:13" ht="25.5" outlineLevel="1" x14ac:dyDescent="0.25">
      <c r="A1905" s="47" t="s">
        <v>8697</v>
      </c>
      <c r="B1905" s="150">
        <v>1877</v>
      </c>
      <c r="C1905" s="36" t="s">
        <v>1284</v>
      </c>
      <c r="D1905" s="35" t="s">
        <v>8697</v>
      </c>
      <c r="E1905" s="36" t="s">
        <v>11943</v>
      </c>
      <c r="F1905" s="35" t="s">
        <v>15877</v>
      </c>
      <c r="G1905" s="117">
        <v>43</v>
      </c>
      <c r="H1905" s="117">
        <v>430</v>
      </c>
      <c r="I1905" s="117">
        <f t="shared" si="76"/>
        <v>0.54674418604651165</v>
      </c>
      <c r="J1905" s="118">
        <v>23.51</v>
      </c>
      <c r="K1905" s="196">
        <v>184</v>
      </c>
      <c r="L1905" s="119" t="s">
        <v>12106</v>
      </c>
      <c r="M1905" s="38" t="s">
        <v>15050</v>
      </c>
    </row>
    <row r="1906" spans="1:13" ht="25.5" outlineLevel="1" x14ac:dyDescent="0.25">
      <c r="A1906" s="47" t="s">
        <v>1286</v>
      </c>
      <c r="B1906" s="150">
        <v>1878</v>
      </c>
      <c r="C1906" s="36" t="s">
        <v>1285</v>
      </c>
      <c r="D1906" s="35" t="s">
        <v>1286</v>
      </c>
      <c r="E1906" s="36" t="s">
        <v>11943</v>
      </c>
      <c r="F1906" s="35" t="s">
        <v>15877</v>
      </c>
      <c r="G1906" s="117">
        <v>97</v>
      </c>
      <c r="H1906" s="117">
        <v>970</v>
      </c>
      <c r="I1906" s="117">
        <f t="shared" ref="I1906:I1969" si="77">J1906/G1906</f>
        <v>0.54680412371134024</v>
      </c>
      <c r="J1906" s="118">
        <v>53.04</v>
      </c>
      <c r="K1906" s="196">
        <v>184</v>
      </c>
      <c r="L1906" s="119" t="s">
        <v>12106</v>
      </c>
      <c r="M1906" s="38" t="s">
        <v>15050</v>
      </c>
    </row>
    <row r="1907" spans="1:13" ht="25.5" outlineLevel="1" x14ac:dyDescent="0.25">
      <c r="A1907" s="47" t="s">
        <v>1288</v>
      </c>
      <c r="B1907" s="150">
        <v>1879</v>
      </c>
      <c r="C1907" s="36" t="s">
        <v>1287</v>
      </c>
      <c r="D1907" s="35" t="s">
        <v>1288</v>
      </c>
      <c r="E1907" s="36" t="s">
        <v>11943</v>
      </c>
      <c r="F1907" s="35" t="s">
        <v>15877</v>
      </c>
      <c r="G1907" s="117">
        <v>10</v>
      </c>
      <c r="H1907" s="117">
        <v>100</v>
      </c>
      <c r="I1907" s="117">
        <f t="shared" si="77"/>
        <v>0.54699999999999993</v>
      </c>
      <c r="J1907" s="118">
        <v>5.47</v>
      </c>
      <c r="K1907" s="196">
        <v>184</v>
      </c>
      <c r="L1907" s="119" t="s">
        <v>12106</v>
      </c>
      <c r="M1907" s="38" t="s">
        <v>15050</v>
      </c>
    </row>
    <row r="1908" spans="1:13" ht="25.5" outlineLevel="1" x14ac:dyDescent="0.25">
      <c r="A1908" s="47" t="s">
        <v>1290</v>
      </c>
      <c r="B1908" s="150">
        <v>1880</v>
      </c>
      <c r="C1908" s="36" t="s">
        <v>1289</v>
      </c>
      <c r="D1908" s="35" t="s">
        <v>1290</v>
      </c>
      <c r="E1908" s="36" t="s">
        <v>11943</v>
      </c>
      <c r="F1908" s="35" t="s">
        <v>15877</v>
      </c>
      <c r="G1908" s="117">
        <v>117</v>
      </c>
      <c r="H1908" s="117">
        <v>1170</v>
      </c>
      <c r="I1908" s="117">
        <f t="shared" si="77"/>
        <v>0.54683760683760685</v>
      </c>
      <c r="J1908" s="118">
        <v>63.98</v>
      </c>
      <c r="K1908" s="196">
        <v>184</v>
      </c>
      <c r="L1908" s="119" t="s">
        <v>12106</v>
      </c>
      <c r="M1908" s="38" t="s">
        <v>15050</v>
      </c>
    </row>
    <row r="1909" spans="1:13" ht="25.5" outlineLevel="1" x14ac:dyDescent="0.25">
      <c r="A1909" s="47" t="s">
        <v>1292</v>
      </c>
      <c r="B1909" s="150">
        <v>1881</v>
      </c>
      <c r="C1909" s="36" t="s">
        <v>1291</v>
      </c>
      <c r="D1909" s="35" t="s">
        <v>1292</v>
      </c>
      <c r="E1909" s="36" t="s">
        <v>11943</v>
      </c>
      <c r="F1909" s="35" t="s">
        <v>15877</v>
      </c>
      <c r="G1909" s="117">
        <v>131</v>
      </c>
      <c r="H1909" s="117">
        <v>1310</v>
      </c>
      <c r="I1909" s="117">
        <f t="shared" si="77"/>
        <v>0.5468702290076336</v>
      </c>
      <c r="J1909" s="118">
        <v>71.64</v>
      </c>
      <c r="K1909" s="196">
        <v>184</v>
      </c>
      <c r="L1909" s="119" t="s">
        <v>12106</v>
      </c>
      <c r="M1909" s="38" t="s">
        <v>15050</v>
      </c>
    </row>
    <row r="1910" spans="1:13" ht="25.5" outlineLevel="1" x14ac:dyDescent="0.25">
      <c r="A1910" s="47" t="s">
        <v>1294</v>
      </c>
      <c r="B1910" s="150">
        <v>1882</v>
      </c>
      <c r="C1910" s="36" t="s">
        <v>1293</v>
      </c>
      <c r="D1910" s="35" t="s">
        <v>1294</v>
      </c>
      <c r="E1910" s="36" t="s">
        <v>11943</v>
      </c>
      <c r="F1910" s="35" t="s">
        <v>15877</v>
      </c>
      <c r="G1910" s="117">
        <v>25</v>
      </c>
      <c r="H1910" s="117">
        <v>250</v>
      </c>
      <c r="I1910" s="117">
        <f t="shared" si="77"/>
        <v>0.54679999999999995</v>
      </c>
      <c r="J1910" s="118">
        <v>13.67</v>
      </c>
      <c r="K1910" s="196">
        <v>184</v>
      </c>
      <c r="L1910" s="119" t="s">
        <v>12106</v>
      </c>
      <c r="M1910" s="38" t="s">
        <v>15050</v>
      </c>
    </row>
    <row r="1911" spans="1:13" ht="25.5" outlineLevel="1" x14ac:dyDescent="0.25">
      <c r="A1911" s="47" t="s">
        <v>1296</v>
      </c>
      <c r="B1911" s="150">
        <v>1883</v>
      </c>
      <c r="C1911" s="36" t="s">
        <v>1295</v>
      </c>
      <c r="D1911" s="35" t="s">
        <v>1296</v>
      </c>
      <c r="E1911" s="36" t="s">
        <v>11943</v>
      </c>
      <c r="F1911" s="35" t="s">
        <v>15877</v>
      </c>
      <c r="G1911" s="117">
        <v>50</v>
      </c>
      <c r="H1911" s="117">
        <v>500</v>
      </c>
      <c r="I1911" s="117">
        <f t="shared" si="77"/>
        <v>0.54679999999999995</v>
      </c>
      <c r="J1911" s="118">
        <v>27.34</v>
      </c>
      <c r="K1911" s="196">
        <v>184</v>
      </c>
      <c r="L1911" s="119" t="s">
        <v>12106</v>
      </c>
      <c r="M1911" s="38" t="s">
        <v>15050</v>
      </c>
    </row>
    <row r="1912" spans="1:13" ht="25.5" outlineLevel="1" x14ac:dyDescent="0.25">
      <c r="A1912" s="47" t="s">
        <v>1298</v>
      </c>
      <c r="B1912" s="150">
        <v>1884</v>
      </c>
      <c r="C1912" s="36" t="s">
        <v>1297</v>
      </c>
      <c r="D1912" s="35" t="s">
        <v>1298</v>
      </c>
      <c r="E1912" s="36" t="s">
        <v>11943</v>
      </c>
      <c r="F1912" s="35" t="s">
        <v>15877</v>
      </c>
      <c r="G1912" s="117">
        <v>5</v>
      </c>
      <c r="H1912" s="117">
        <v>50</v>
      </c>
      <c r="I1912" s="117">
        <f t="shared" si="77"/>
        <v>0.54600000000000004</v>
      </c>
      <c r="J1912" s="118">
        <v>2.73</v>
      </c>
      <c r="K1912" s="196">
        <v>184</v>
      </c>
      <c r="L1912" s="119" t="s">
        <v>12106</v>
      </c>
      <c r="M1912" s="38" t="s">
        <v>15050</v>
      </c>
    </row>
    <row r="1913" spans="1:13" ht="25.5" outlineLevel="1" x14ac:dyDescent="0.25">
      <c r="A1913" s="47" t="s">
        <v>1300</v>
      </c>
      <c r="B1913" s="150">
        <v>1885</v>
      </c>
      <c r="C1913" s="36" t="s">
        <v>1299</v>
      </c>
      <c r="D1913" s="35" t="s">
        <v>1300</v>
      </c>
      <c r="E1913" s="36" t="s">
        <v>11943</v>
      </c>
      <c r="F1913" s="35" t="s">
        <v>15877</v>
      </c>
      <c r="G1913" s="117">
        <v>60</v>
      </c>
      <c r="H1913" s="117">
        <v>600</v>
      </c>
      <c r="I1913" s="117">
        <f t="shared" si="77"/>
        <v>0.54683333333333339</v>
      </c>
      <c r="J1913" s="118">
        <v>32.81</v>
      </c>
      <c r="K1913" s="196">
        <v>184</v>
      </c>
      <c r="L1913" s="119" t="s">
        <v>12106</v>
      </c>
      <c r="M1913" s="38" t="s">
        <v>15050</v>
      </c>
    </row>
    <row r="1914" spans="1:13" ht="25.5" outlineLevel="1" x14ac:dyDescent="0.25">
      <c r="A1914" s="47" t="s">
        <v>1302</v>
      </c>
      <c r="B1914" s="150">
        <v>1886</v>
      </c>
      <c r="C1914" s="36" t="s">
        <v>1301</v>
      </c>
      <c r="D1914" s="35" t="s">
        <v>1302</v>
      </c>
      <c r="E1914" s="36" t="s">
        <v>11943</v>
      </c>
      <c r="F1914" s="35" t="s">
        <v>15877</v>
      </c>
      <c r="G1914" s="117">
        <v>26</v>
      </c>
      <c r="H1914" s="117">
        <v>260</v>
      </c>
      <c r="I1914" s="117">
        <f t="shared" si="77"/>
        <v>0.54692307692307696</v>
      </c>
      <c r="J1914" s="118">
        <v>14.22</v>
      </c>
      <c r="K1914" s="196">
        <v>184</v>
      </c>
      <c r="L1914" s="119" t="s">
        <v>12106</v>
      </c>
      <c r="M1914" s="38" t="s">
        <v>15050</v>
      </c>
    </row>
    <row r="1915" spans="1:13" ht="25.5" outlineLevel="1" x14ac:dyDescent="0.25">
      <c r="A1915" s="47" t="s">
        <v>1304</v>
      </c>
      <c r="B1915" s="150">
        <v>1887</v>
      </c>
      <c r="C1915" s="36" t="s">
        <v>1303</v>
      </c>
      <c r="D1915" s="35" t="s">
        <v>1304</v>
      </c>
      <c r="E1915" s="36" t="s">
        <v>11943</v>
      </c>
      <c r="F1915" s="35" t="s">
        <v>15877</v>
      </c>
      <c r="G1915" s="117">
        <v>40</v>
      </c>
      <c r="H1915" s="117">
        <v>400</v>
      </c>
      <c r="I1915" s="117">
        <f t="shared" si="77"/>
        <v>0.54675000000000007</v>
      </c>
      <c r="J1915" s="118">
        <v>21.87</v>
      </c>
      <c r="K1915" s="196">
        <v>184</v>
      </c>
      <c r="L1915" s="119" t="s">
        <v>12106</v>
      </c>
      <c r="M1915" s="38" t="s">
        <v>15050</v>
      </c>
    </row>
    <row r="1916" spans="1:13" ht="25.5" outlineLevel="1" x14ac:dyDescent="0.25">
      <c r="A1916" s="47" t="s">
        <v>1306</v>
      </c>
      <c r="B1916" s="150">
        <v>1888</v>
      </c>
      <c r="C1916" s="36" t="s">
        <v>1305</v>
      </c>
      <c r="D1916" s="35" t="s">
        <v>1306</v>
      </c>
      <c r="E1916" s="36" t="s">
        <v>11943</v>
      </c>
      <c r="F1916" s="35" t="s">
        <v>15877</v>
      </c>
      <c r="G1916" s="117">
        <v>15</v>
      </c>
      <c r="H1916" s="117">
        <v>150</v>
      </c>
      <c r="I1916" s="117">
        <f t="shared" si="77"/>
        <v>0.54666666666666663</v>
      </c>
      <c r="J1916" s="118">
        <v>8.1999999999999993</v>
      </c>
      <c r="K1916" s="196">
        <v>184</v>
      </c>
      <c r="L1916" s="119" t="s">
        <v>12106</v>
      </c>
      <c r="M1916" s="38" t="s">
        <v>15050</v>
      </c>
    </row>
    <row r="1917" spans="1:13" ht="25.5" outlineLevel="1" x14ac:dyDescent="0.25">
      <c r="A1917" s="47" t="s">
        <v>8698</v>
      </c>
      <c r="B1917" s="150">
        <v>1889</v>
      </c>
      <c r="C1917" s="40" t="s">
        <v>13008</v>
      </c>
      <c r="D1917" s="35" t="s">
        <v>8698</v>
      </c>
      <c r="E1917" s="36" t="s">
        <v>11943</v>
      </c>
      <c r="F1917" s="35" t="s">
        <v>15877</v>
      </c>
      <c r="G1917" s="117">
        <v>43</v>
      </c>
      <c r="H1917" s="117">
        <v>430</v>
      </c>
      <c r="I1917" s="117">
        <f t="shared" si="77"/>
        <v>0.54674418604651165</v>
      </c>
      <c r="J1917" s="118">
        <v>23.51</v>
      </c>
      <c r="K1917" s="196">
        <v>184</v>
      </c>
      <c r="L1917" s="119" t="s">
        <v>12106</v>
      </c>
      <c r="M1917" s="38" t="s">
        <v>15050</v>
      </c>
    </row>
    <row r="1918" spans="1:13" ht="25.5" outlineLevel="1" x14ac:dyDescent="0.25">
      <c r="A1918" s="47" t="s">
        <v>1308</v>
      </c>
      <c r="B1918" s="150">
        <v>1890</v>
      </c>
      <c r="C1918" s="36" t="s">
        <v>1307</v>
      </c>
      <c r="D1918" s="35" t="s">
        <v>1308</v>
      </c>
      <c r="E1918" s="36" t="s">
        <v>11943</v>
      </c>
      <c r="F1918" s="35" t="s">
        <v>15877</v>
      </c>
      <c r="G1918" s="117">
        <v>49</v>
      </c>
      <c r="H1918" s="117">
        <v>2076.27</v>
      </c>
      <c r="I1918" s="117">
        <f t="shared" si="77"/>
        <v>2.3171428571428572</v>
      </c>
      <c r="J1918" s="118">
        <v>113.54</v>
      </c>
      <c r="K1918" s="196">
        <v>184</v>
      </c>
      <c r="L1918" s="119" t="s">
        <v>12106</v>
      </c>
      <c r="M1918" s="38" t="s">
        <v>15050</v>
      </c>
    </row>
    <row r="1919" spans="1:13" ht="25.5" outlineLevel="1" x14ac:dyDescent="0.25">
      <c r="A1919" s="47" t="s">
        <v>1310</v>
      </c>
      <c r="B1919" s="150">
        <v>1891</v>
      </c>
      <c r="C1919" s="36" t="s">
        <v>1309</v>
      </c>
      <c r="D1919" s="35" t="s">
        <v>1310</v>
      </c>
      <c r="E1919" s="36" t="s">
        <v>11943</v>
      </c>
      <c r="F1919" s="35" t="s">
        <v>15877</v>
      </c>
      <c r="G1919" s="117">
        <v>6</v>
      </c>
      <c r="H1919" s="117">
        <v>59.91</v>
      </c>
      <c r="I1919" s="117">
        <f t="shared" si="77"/>
        <v>0.54666666666666663</v>
      </c>
      <c r="J1919" s="118">
        <v>3.28</v>
      </c>
      <c r="K1919" s="196">
        <v>184</v>
      </c>
      <c r="L1919" s="119" t="s">
        <v>12106</v>
      </c>
      <c r="M1919" s="38" t="s">
        <v>15050</v>
      </c>
    </row>
    <row r="1920" spans="1:13" outlineLevel="1" x14ac:dyDescent="0.25">
      <c r="A1920" s="47" t="s">
        <v>9135</v>
      </c>
      <c r="B1920" s="150">
        <v>1892</v>
      </c>
      <c r="C1920" s="36" t="s">
        <v>9134</v>
      </c>
      <c r="D1920" s="35" t="s">
        <v>9135</v>
      </c>
      <c r="E1920" s="36" t="s">
        <v>11491</v>
      </c>
      <c r="F1920" s="35" t="s">
        <v>15877</v>
      </c>
      <c r="G1920" s="117">
        <v>97</v>
      </c>
      <c r="H1920" s="117">
        <v>2516.1799999999998</v>
      </c>
      <c r="I1920" s="117">
        <f t="shared" si="77"/>
        <v>26.95134020618557</v>
      </c>
      <c r="J1920" s="118">
        <v>2614.2800000000002</v>
      </c>
      <c r="K1920" s="196">
        <v>165</v>
      </c>
      <c r="L1920" s="119" t="s">
        <v>11479</v>
      </c>
      <c r="M1920" s="38" t="s">
        <v>15050</v>
      </c>
    </row>
    <row r="1921" spans="1:13" ht="25.5" outlineLevel="1" x14ac:dyDescent="0.25">
      <c r="A1921" s="47" t="s">
        <v>1312</v>
      </c>
      <c r="B1921" s="150">
        <v>1893</v>
      </c>
      <c r="C1921" s="36" t="s">
        <v>1311</v>
      </c>
      <c r="D1921" s="35" t="s">
        <v>1312</v>
      </c>
      <c r="E1921" s="36" t="s">
        <v>11943</v>
      </c>
      <c r="F1921" s="35" t="s">
        <v>15877</v>
      </c>
      <c r="G1921" s="117">
        <v>8</v>
      </c>
      <c r="H1921" s="117">
        <v>80</v>
      </c>
      <c r="I1921" s="117">
        <f t="shared" si="77"/>
        <v>0.54625000000000001</v>
      </c>
      <c r="J1921" s="118">
        <v>4.37</v>
      </c>
      <c r="K1921" s="196">
        <v>184</v>
      </c>
      <c r="L1921" s="119" t="s">
        <v>12106</v>
      </c>
      <c r="M1921" s="38" t="s">
        <v>15050</v>
      </c>
    </row>
    <row r="1922" spans="1:13" ht="25.5" outlineLevel="1" x14ac:dyDescent="0.25">
      <c r="A1922" s="47" t="s">
        <v>8699</v>
      </c>
      <c r="B1922" s="150">
        <v>1894</v>
      </c>
      <c r="C1922" s="36" t="s">
        <v>1313</v>
      </c>
      <c r="D1922" s="35" t="s">
        <v>8699</v>
      </c>
      <c r="E1922" s="36" t="s">
        <v>11943</v>
      </c>
      <c r="F1922" s="35" t="s">
        <v>15877</v>
      </c>
      <c r="G1922" s="117">
        <v>9</v>
      </c>
      <c r="H1922" s="117">
        <v>90</v>
      </c>
      <c r="I1922" s="117">
        <f t="shared" si="77"/>
        <v>0.54666666666666663</v>
      </c>
      <c r="J1922" s="118">
        <v>4.92</v>
      </c>
      <c r="K1922" s="196">
        <v>184</v>
      </c>
      <c r="L1922" s="119" t="s">
        <v>12106</v>
      </c>
      <c r="M1922" s="38" t="s">
        <v>15050</v>
      </c>
    </row>
    <row r="1923" spans="1:13" ht="25.5" outlineLevel="1" x14ac:dyDescent="0.25">
      <c r="A1923" s="47" t="s">
        <v>1315</v>
      </c>
      <c r="B1923" s="150">
        <v>1895</v>
      </c>
      <c r="C1923" s="36" t="s">
        <v>1314</v>
      </c>
      <c r="D1923" s="35" t="s">
        <v>1315</v>
      </c>
      <c r="E1923" s="36" t="s">
        <v>11943</v>
      </c>
      <c r="F1923" s="35" t="s">
        <v>15877</v>
      </c>
      <c r="G1923" s="117">
        <v>10</v>
      </c>
      <c r="H1923" s="117">
        <v>100</v>
      </c>
      <c r="I1923" s="117">
        <f t="shared" si="77"/>
        <v>0.54699999999999993</v>
      </c>
      <c r="J1923" s="118">
        <v>5.47</v>
      </c>
      <c r="K1923" s="196">
        <v>184</v>
      </c>
      <c r="L1923" s="119" t="s">
        <v>12106</v>
      </c>
      <c r="M1923" s="38" t="s">
        <v>15050</v>
      </c>
    </row>
    <row r="1924" spans="1:13" ht="25.5" outlineLevel="1" x14ac:dyDescent="0.25">
      <c r="A1924" s="47" t="s">
        <v>1317</v>
      </c>
      <c r="B1924" s="150">
        <v>1896</v>
      </c>
      <c r="C1924" s="36" t="s">
        <v>1316</v>
      </c>
      <c r="D1924" s="35" t="s">
        <v>1317</v>
      </c>
      <c r="E1924" s="36" t="s">
        <v>11943</v>
      </c>
      <c r="F1924" s="35" t="s">
        <v>15877</v>
      </c>
      <c r="G1924" s="117">
        <v>5</v>
      </c>
      <c r="H1924" s="117">
        <v>50</v>
      </c>
      <c r="I1924" s="117">
        <f t="shared" si="77"/>
        <v>0.54600000000000004</v>
      </c>
      <c r="J1924" s="118">
        <v>2.73</v>
      </c>
      <c r="K1924" s="196">
        <v>184</v>
      </c>
      <c r="L1924" s="119" t="s">
        <v>12106</v>
      </c>
      <c r="M1924" s="38" t="s">
        <v>15050</v>
      </c>
    </row>
    <row r="1925" spans="1:13" ht="25.5" outlineLevel="1" x14ac:dyDescent="0.25">
      <c r="A1925" s="47" t="s">
        <v>1319</v>
      </c>
      <c r="B1925" s="150">
        <v>1897</v>
      </c>
      <c r="C1925" s="36" t="s">
        <v>1318</v>
      </c>
      <c r="D1925" s="35" t="s">
        <v>1319</v>
      </c>
      <c r="E1925" s="36" t="s">
        <v>11943</v>
      </c>
      <c r="F1925" s="35" t="s">
        <v>15877</v>
      </c>
      <c r="G1925" s="117">
        <v>50</v>
      </c>
      <c r="H1925" s="117">
        <v>500</v>
      </c>
      <c r="I1925" s="117">
        <f t="shared" si="77"/>
        <v>0.54679999999999995</v>
      </c>
      <c r="J1925" s="118">
        <v>27.34</v>
      </c>
      <c r="K1925" s="196">
        <v>184</v>
      </c>
      <c r="L1925" s="119" t="s">
        <v>12106</v>
      </c>
      <c r="M1925" s="38" t="s">
        <v>15050</v>
      </c>
    </row>
    <row r="1926" spans="1:13" ht="25.5" outlineLevel="1" x14ac:dyDescent="0.25">
      <c r="A1926" s="47" t="s">
        <v>1321</v>
      </c>
      <c r="B1926" s="150">
        <v>1898</v>
      </c>
      <c r="C1926" s="36" t="s">
        <v>1320</v>
      </c>
      <c r="D1926" s="35" t="s">
        <v>1321</v>
      </c>
      <c r="E1926" s="36" t="s">
        <v>11943</v>
      </c>
      <c r="F1926" s="35" t="s">
        <v>15877</v>
      </c>
      <c r="G1926" s="117">
        <v>4</v>
      </c>
      <c r="H1926" s="117">
        <v>40</v>
      </c>
      <c r="I1926" s="117">
        <f t="shared" si="77"/>
        <v>0.54749999999999999</v>
      </c>
      <c r="J1926" s="118">
        <v>2.19</v>
      </c>
      <c r="K1926" s="196">
        <v>184</v>
      </c>
      <c r="L1926" s="119" t="s">
        <v>12106</v>
      </c>
      <c r="M1926" s="38" t="s">
        <v>15050</v>
      </c>
    </row>
    <row r="1927" spans="1:13" ht="25.5" outlineLevel="1" x14ac:dyDescent="0.25">
      <c r="A1927" s="47" t="s">
        <v>1323</v>
      </c>
      <c r="B1927" s="150">
        <v>1899</v>
      </c>
      <c r="C1927" s="36" t="s">
        <v>1322</v>
      </c>
      <c r="D1927" s="35" t="s">
        <v>1323</v>
      </c>
      <c r="E1927" s="36" t="s">
        <v>11943</v>
      </c>
      <c r="F1927" s="35" t="s">
        <v>15877</v>
      </c>
      <c r="G1927" s="117">
        <v>70</v>
      </c>
      <c r="H1927" s="117">
        <v>700</v>
      </c>
      <c r="I1927" s="117">
        <f t="shared" si="77"/>
        <v>0.54685714285714282</v>
      </c>
      <c r="J1927" s="118">
        <v>38.28</v>
      </c>
      <c r="K1927" s="196">
        <v>184</v>
      </c>
      <c r="L1927" s="119" t="s">
        <v>12106</v>
      </c>
      <c r="M1927" s="38" t="s">
        <v>15050</v>
      </c>
    </row>
    <row r="1928" spans="1:13" outlineLevel="1" x14ac:dyDescent="0.25">
      <c r="A1928" s="47" t="s">
        <v>1325</v>
      </c>
      <c r="B1928" s="150">
        <v>1900</v>
      </c>
      <c r="C1928" s="36" t="s">
        <v>1324</v>
      </c>
      <c r="D1928" s="35" t="s">
        <v>1325</v>
      </c>
      <c r="E1928" s="36" t="s">
        <v>11491</v>
      </c>
      <c r="F1928" s="35" t="s">
        <v>15877</v>
      </c>
      <c r="G1928" s="117">
        <v>50</v>
      </c>
      <c r="H1928" s="117">
        <v>500</v>
      </c>
      <c r="I1928" s="117">
        <f t="shared" si="77"/>
        <v>0.54679999999999995</v>
      </c>
      <c r="J1928" s="118">
        <v>27.34</v>
      </c>
      <c r="K1928" s="196">
        <v>184</v>
      </c>
      <c r="L1928" s="119" t="s">
        <v>12106</v>
      </c>
      <c r="M1928" s="38" t="s">
        <v>15050</v>
      </c>
    </row>
    <row r="1929" spans="1:13" ht="25.5" outlineLevel="1" x14ac:dyDescent="0.25">
      <c r="A1929" s="47" t="s">
        <v>1327</v>
      </c>
      <c r="B1929" s="150">
        <v>1901</v>
      </c>
      <c r="C1929" s="36" t="s">
        <v>1326</v>
      </c>
      <c r="D1929" s="35" t="s">
        <v>1327</v>
      </c>
      <c r="E1929" s="36" t="s">
        <v>11943</v>
      </c>
      <c r="F1929" s="35" t="s">
        <v>15877</v>
      </c>
      <c r="G1929" s="117">
        <v>18</v>
      </c>
      <c r="H1929" s="117">
        <v>180</v>
      </c>
      <c r="I1929" s="117">
        <f t="shared" si="77"/>
        <v>0.54666666666666663</v>
      </c>
      <c r="J1929" s="118">
        <v>9.84</v>
      </c>
      <c r="K1929" s="196">
        <v>184</v>
      </c>
      <c r="L1929" s="119" t="s">
        <v>12106</v>
      </c>
      <c r="M1929" s="38" t="s">
        <v>15050</v>
      </c>
    </row>
    <row r="1930" spans="1:13" ht="25.5" outlineLevel="1" x14ac:dyDescent="0.25">
      <c r="A1930" s="47" t="s">
        <v>1329</v>
      </c>
      <c r="B1930" s="150">
        <v>1902</v>
      </c>
      <c r="C1930" s="36" t="s">
        <v>1328</v>
      </c>
      <c r="D1930" s="35" t="s">
        <v>1329</v>
      </c>
      <c r="E1930" s="36" t="s">
        <v>11943</v>
      </c>
      <c r="F1930" s="35" t="s">
        <v>15877</v>
      </c>
      <c r="G1930" s="117">
        <v>6</v>
      </c>
      <c r="H1930" s="117">
        <v>60</v>
      </c>
      <c r="I1930" s="117">
        <f t="shared" si="77"/>
        <v>0.54666666666666663</v>
      </c>
      <c r="J1930" s="118">
        <v>3.28</v>
      </c>
      <c r="K1930" s="196">
        <v>184</v>
      </c>
      <c r="L1930" s="119" t="s">
        <v>12106</v>
      </c>
      <c r="M1930" s="38" t="s">
        <v>15050</v>
      </c>
    </row>
    <row r="1931" spans="1:13" ht="25.5" outlineLevel="1" x14ac:dyDescent="0.25">
      <c r="A1931" s="47" t="s">
        <v>1331</v>
      </c>
      <c r="B1931" s="150">
        <v>1903</v>
      </c>
      <c r="C1931" s="36" t="s">
        <v>1330</v>
      </c>
      <c r="D1931" s="35" t="s">
        <v>1331</v>
      </c>
      <c r="E1931" s="36" t="s">
        <v>11943</v>
      </c>
      <c r="F1931" s="35" t="s">
        <v>15877</v>
      </c>
      <c r="G1931" s="117">
        <v>52</v>
      </c>
      <c r="H1931" s="117">
        <v>520</v>
      </c>
      <c r="I1931" s="117">
        <f t="shared" si="77"/>
        <v>0.54692307692307696</v>
      </c>
      <c r="J1931" s="118">
        <v>28.44</v>
      </c>
      <c r="K1931" s="196">
        <v>184</v>
      </c>
      <c r="L1931" s="119" t="s">
        <v>12106</v>
      </c>
      <c r="M1931" s="38" t="s">
        <v>15050</v>
      </c>
    </row>
    <row r="1932" spans="1:13" ht="25.5" outlineLevel="1" x14ac:dyDescent="0.25">
      <c r="A1932" s="47" t="s">
        <v>1333</v>
      </c>
      <c r="B1932" s="150">
        <v>1904</v>
      </c>
      <c r="C1932" s="36" t="s">
        <v>1332</v>
      </c>
      <c r="D1932" s="35" t="s">
        <v>1333</v>
      </c>
      <c r="E1932" s="36" t="s">
        <v>11943</v>
      </c>
      <c r="F1932" s="35" t="s">
        <v>15877</v>
      </c>
      <c r="G1932" s="117">
        <v>60</v>
      </c>
      <c r="H1932" s="117">
        <v>600</v>
      </c>
      <c r="I1932" s="117">
        <f t="shared" si="77"/>
        <v>0.54683333333333339</v>
      </c>
      <c r="J1932" s="118">
        <v>32.81</v>
      </c>
      <c r="K1932" s="196">
        <v>184</v>
      </c>
      <c r="L1932" s="119" t="s">
        <v>12106</v>
      </c>
      <c r="M1932" s="38" t="s">
        <v>15050</v>
      </c>
    </row>
    <row r="1933" spans="1:13" ht="25.5" outlineLevel="1" x14ac:dyDescent="0.25">
      <c r="A1933" s="47" t="s">
        <v>1335</v>
      </c>
      <c r="B1933" s="150">
        <v>1905</v>
      </c>
      <c r="C1933" s="36" t="s">
        <v>1334</v>
      </c>
      <c r="D1933" s="35" t="s">
        <v>1335</v>
      </c>
      <c r="E1933" s="36" t="s">
        <v>11943</v>
      </c>
      <c r="F1933" s="35" t="s">
        <v>15877</v>
      </c>
      <c r="G1933" s="117">
        <v>9</v>
      </c>
      <c r="H1933" s="117">
        <v>90</v>
      </c>
      <c r="I1933" s="117">
        <f t="shared" si="77"/>
        <v>0.54666666666666663</v>
      </c>
      <c r="J1933" s="118">
        <v>4.92</v>
      </c>
      <c r="K1933" s="196">
        <v>184</v>
      </c>
      <c r="L1933" s="119" t="s">
        <v>12106</v>
      </c>
      <c r="M1933" s="38" t="s">
        <v>15050</v>
      </c>
    </row>
    <row r="1934" spans="1:13" ht="25.5" outlineLevel="1" x14ac:dyDescent="0.25">
      <c r="A1934" s="47" t="s">
        <v>1337</v>
      </c>
      <c r="B1934" s="150">
        <v>1906</v>
      </c>
      <c r="C1934" s="36" t="s">
        <v>1336</v>
      </c>
      <c r="D1934" s="35" t="s">
        <v>1337</v>
      </c>
      <c r="E1934" s="36" t="s">
        <v>11943</v>
      </c>
      <c r="F1934" s="35" t="s">
        <v>15877</v>
      </c>
      <c r="G1934" s="117">
        <v>68</v>
      </c>
      <c r="H1934" s="117">
        <v>680</v>
      </c>
      <c r="I1934" s="117">
        <f t="shared" si="77"/>
        <v>0.54676470588235293</v>
      </c>
      <c r="J1934" s="118">
        <v>37.18</v>
      </c>
      <c r="K1934" s="196">
        <v>184</v>
      </c>
      <c r="L1934" s="119" t="s">
        <v>12106</v>
      </c>
      <c r="M1934" s="38" t="s">
        <v>15050</v>
      </c>
    </row>
    <row r="1935" spans="1:13" ht="25.5" outlineLevel="1" x14ac:dyDescent="0.25">
      <c r="A1935" s="47" t="s">
        <v>1339</v>
      </c>
      <c r="B1935" s="150">
        <v>1907</v>
      </c>
      <c r="C1935" s="36" t="s">
        <v>1338</v>
      </c>
      <c r="D1935" s="35" t="s">
        <v>1339</v>
      </c>
      <c r="E1935" s="36" t="s">
        <v>11943</v>
      </c>
      <c r="F1935" s="35" t="s">
        <v>15877</v>
      </c>
      <c r="G1935" s="117">
        <v>62</v>
      </c>
      <c r="H1935" s="117">
        <v>620</v>
      </c>
      <c r="I1935" s="117">
        <f t="shared" si="77"/>
        <v>0.54677419354838708</v>
      </c>
      <c r="J1935" s="118">
        <v>33.9</v>
      </c>
      <c r="K1935" s="196">
        <v>184</v>
      </c>
      <c r="L1935" s="119" t="s">
        <v>12106</v>
      </c>
      <c r="M1935" s="38" t="s">
        <v>15050</v>
      </c>
    </row>
    <row r="1936" spans="1:13" ht="25.5" outlineLevel="1" x14ac:dyDescent="0.25">
      <c r="A1936" s="47" t="s">
        <v>1341</v>
      </c>
      <c r="B1936" s="150">
        <v>1908</v>
      </c>
      <c r="C1936" s="36" t="s">
        <v>1340</v>
      </c>
      <c r="D1936" s="35" t="s">
        <v>1341</v>
      </c>
      <c r="E1936" s="36" t="s">
        <v>11943</v>
      </c>
      <c r="F1936" s="35" t="s">
        <v>15877</v>
      </c>
      <c r="G1936" s="117">
        <v>50</v>
      </c>
      <c r="H1936" s="117">
        <v>500</v>
      </c>
      <c r="I1936" s="117">
        <f t="shared" si="77"/>
        <v>0.54679999999999995</v>
      </c>
      <c r="J1936" s="118">
        <v>27.34</v>
      </c>
      <c r="K1936" s="196">
        <v>184</v>
      </c>
      <c r="L1936" s="119" t="s">
        <v>12106</v>
      </c>
      <c r="M1936" s="38" t="s">
        <v>15050</v>
      </c>
    </row>
    <row r="1937" spans="1:13" ht="25.5" outlineLevel="1" x14ac:dyDescent="0.25">
      <c r="A1937" s="47" t="s">
        <v>1342</v>
      </c>
      <c r="B1937" s="150">
        <v>1909</v>
      </c>
      <c r="C1937" s="40" t="s">
        <v>13009</v>
      </c>
      <c r="D1937" s="35" t="s">
        <v>1342</v>
      </c>
      <c r="E1937" s="36" t="s">
        <v>11943</v>
      </c>
      <c r="F1937" s="35" t="s">
        <v>15877</v>
      </c>
      <c r="G1937" s="117">
        <v>15</v>
      </c>
      <c r="H1937" s="117">
        <v>381.04</v>
      </c>
      <c r="I1937" s="117">
        <f t="shared" si="77"/>
        <v>1.3893333333333333</v>
      </c>
      <c r="J1937" s="118">
        <v>20.84</v>
      </c>
      <c r="K1937" s="196">
        <v>184</v>
      </c>
      <c r="L1937" s="119" t="s">
        <v>12106</v>
      </c>
      <c r="M1937" s="38" t="s">
        <v>15050</v>
      </c>
    </row>
    <row r="1938" spans="1:13" ht="25.5" outlineLevel="1" x14ac:dyDescent="0.25">
      <c r="A1938" s="47" t="s">
        <v>1344</v>
      </c>
      <c r="B1938" s="150">
        <v>1910</v>
      </c>
      <c r="C1938" s="36" t="s">
        <v>1343</v>
      </c>
      <c r="D1938" s="35" t="s">
        <v>1344</v>
      </c>
      <c r="E1938" s="36" t="s">
        <v>11943</v>
      </c>
      <c r="F1938" s="35" t="s">
        <v>15877</v>
      </c>
      <c r="G1938" s="117">
        <v>18</v>
      </c>
      <c r="H1938" s="117">
        <v>935.25</v>
      </c>
      <c r="I1938" s="117">
        <f t="shared" si="77"/>
        <v>2.8411111111111111</v>
      </c>
      <c r="J1938" s="118">
        <v>51.14</v>
      </c>
      <c r="K1938" s="196">
        <v>184</v>
      </c>
      <c r="L1938" s="119" t="s">
        <v>12106</v>
      </c>
      <c r="M1938" s="38" t="s">
        <v>15050</v>
      </c>
    </row>
    <row r="1939" spans="1:13" ht="25.5" outlineLevel="1" x14ac:dyDescent="0.25">
      <c r="A1939" s="47" t="s">
        <v>1345</v>
      </c>
      <c r="B1939" s="150">
        <v>1911</v>
      </c>
      <c r="C1939" s="40" t="s">
        <v>13010</v>
      </c>
      <c r="D1939" s="35" t="s">
        <v>1345</v>
      </c>
      <c r="E1939" s="36" t="s">
        <v>11943</v>
      </c>
      <c r="F1939" s="35" t="s">
        <v>15877</v>
      </c>
      <c r="G1939" s="117">
        <v>8</v>
      </c>
      <c r="H1939" s="117">
        <v>80</v>
      </c>
      <c r="I1939" s="117">
        <f t="shared" si="77"/>
        <v>0.54625000000000001</v>
      </c>
      <c r="J1939" s="118">
        <v>4.37</v>
      </c>
      <c r="K1939" s="196">
        <v>184</v>
      </c>
      <c r="L1939" s="119" t="s">
        <v>12106</v>
      </c>
      <c r="M1939" s="38" t="s">
        <v>15050</v>
      </c>
    </row>
    <row r="1940" spans="1:13" ht="25.5" outlineLevel="1" x14ac:dyDescent="0.25">
      <c r="A1940" s="47" t="s">
        <v>1347</v>
      </c>
      <c r="B1940" s="150">
        <v>1912</v>
      </c>
      <c r="C1940" s="36" t="s">
        <v>1346</v>
      </c>
      <c r="D1940" s="35" t="s">
        <v>1347</v>
      </c>
      <c r="E1940" s="36" t="s">
        <v>11943</v>
      </c>
      <c r="F1940" s="35" t="s">
        <v>15877</v>
      </c>
      <c r="G1940" s="117">
        <v>2</v>
      </c>
      <c r="H1940" s="117">
        <v>343.29</v>
      </c>
      <c r="I1940" s="117">
        <f t="shared" si="77"/>
        <v>9.3849999999999998</v>
      </c>
      <c r="J1940" s="118">
        <v>18.77</v>
      </c>
      <c r="K1940" s="196">
        <v>184</v>
      </c>
      <c r="L1940" s="119" t="s">
        <v>12106</v>
      </c>
      <c r="M1940" s="38" t="s">
        <v>15050</v>
      </c>
    </row>
    <row r="1941" spans="1:13" ht="25.5" outlineLevel="1" x14ac:dyDescent="0.25">
      <c r="A1941" s="47" t="s">
        <v>1349</v>
      </c>
      <c r="B1941" s="150">
        <v>1913</v>
      </c>
      <c r="C1941" s="36" t="s">
        <v>1348</v>
      </c>
      <c r="D1941" s="35" t="s">
        <v>1349</v>
      </c>
      <c r="E1941" s="36" t="s">
        <v>11943</v>
      </c>
      <c r="F1941" s="35" t="s">
        <v>15877</v>
      </c>
      <c r="G1941" s="117">
        <v>5</v>
      </c>
      <c r="H1941" s="117">
        <v>912.61</v>
      </c>
      <c r="I1941" s="117">
        <f t="shared" si="77"/>
        <v>9.98</v>
      </c>
      <c r="J1941" s="118">
        <v>49.9</v>
      </c>
      <c r="K1941" s="196">
        <v>184</v>
      </c>
      <c r="L1941" s="119" t="s">
        <v>12106</v>
      </c>
      <c r="M1941" s="38" t="s">
        <v>15050</v>
      </c>
    </row>
    <row r="1942" spans="1:13" ht="25.5" outlineLevel="1" x14ac:dyDescent="0.25">
      <c r="A1942" s="47" t="s">
        <v>8700</v>
      </c>
      <c r="B1942" s="150">
        <v>1914</v>
      </c>
      <c r="C1942" s="36" t="s">
        <v>1350</v>
      </c>
      <c r="D1942" s="35" t="s">
        <v>8700</v>
      </c>
      <c r="E1942" s="36" t="s">
        <v>11943</v>
      </c>
      <c r="F1942" s="35" t="s">
        <v>15877</v>
      </c>
      <c r="G1942" s="117">
        <v>89</v>
      </c>
      <c r="H1942" s="117">
        <v>890</v>
      </c>
      <c r="I1942" s="117">
        <f t="shared" si="77"/>
        <v>0.54685393258426973</v>
      </c>
      <c r="J1942" s="118">
        <v>48.67</v>
      </c>
      <c r="K1942" s="196">
        <v>184</v>
      </c>
      <c r="L1942" s="119" t="s">
        <v>12106</v>
      </c>
      <c r="M1942" s="38" t="s">
        <v>15050</v>
      </c>
    </row>
    <row r="1943" spans="1:13" ht="25.5" outlineLevel="1" x14ac:dyDescent="0.25">
      <c r="A1943" s="47" t="s">
        <v>1352</v>
      </c>
      <c r="B1943" s="150">
        <v>1915</v>
      </c>
      <c r="C1943" s="36" t="s">
        <v>1351</v>
      </c>
      <c r="D1943" s="35" t="s">
        <v>1352</v>
      </c>
      <c r="E1943" s="36" t="s">
        <v>11943</v>
      </c>
      <c r="F1943" s="35" t="s">
        <v>15877</v>
      </c>
      <c r="G1943" s="117">
        <v>7</v>
      </c>
      <c r="H1943" s="117">
        <v>560</v>
      </c>
      <c r="I1943" s="117">
        <f t="shared" si="77"/>
        <v>4.3742857142857146</v>
      </c>
      <c r="J1943" s="118">
        <v>30.62</v>
      </c>
      <c r="K1943" s="196">
        <v>184</v>
      </c>
      <c r="L1943" s="119" t="s">
        <v>12106</v>
      </c>
      <c r="M1943" s="38" t="s">
        <v>15050</v>
      </c>
    </row>
    <row r="1944" spans="1:13" ht="25.5" outlineLevel="1" x14ac:dyDescent="0.25">
      <c r="A1944" s="47" t="s">
        <v>1354</v>
      </c>
      <c r="B1944" s="150">
        <v>1916</v>
      </c>
      <c r="C1944" s="36" t="s">
        <v>1353</v>
      </c>
      <c r="D1944" s="35" t="s">
        <v>1354</v>
      </c>
      <c r="E1944" s="36" t="s">
        <v>11943</v>
      </c>
      <c r="F1944" s="35" t="s">
        <v>15877</v>
      </c>
      <c r="G1944" s="117">
        <v>10</v>
      </c>
      <c r="H1944" s="117">
        <v>100</v>
      </c>
      <c r="I1944" s="117">
        <f t="shared" si="77"/>
        <v>0.54699999999999993</v>
      </c>
      <c r="J1944" s="118">
        <v>5.47</v>
      </c>
      <c r="K1944" s="196">
        <v>184</v>
      </c>
      <c r="L1944" s="119" t="s">
        <v>12106</v>
      </c>
      <c r="M1944" s="38" t="s">
        <v>15050</v>
      </c>
    </row>
    <row r="1945" spans="1:13" ht="25.5" outlineLevel="1" x14ac:dyDescent="0.25">
      <c r="A1945" s="47" t="s">
        <v>1356</v>
      </c>
      <c r="B1945" s="150">
        <v>1917</v>
      </c>
      <c r="C1945" s="36" t="s">
        <v>1355</v>
      </c>
      <c r="D1945" s="35" t="s">
        <v>1356</v>
      </c>
      <c r="E1945" s="36" t="s">
        <v>11943</v>
      </c>
      <c r="F1945" s="35" t="s">
        <v>15877</v>
      </c>
      <c r="G1945" s="117">
        <v>119</v>
      </c>
      <c r="H1945" s="117">
        <v>1190</v>
      </c>
      <c r="I1945" s="117">
        <f t="shared" si="77"/>
        <v>0.5468067226890756</v>
      </c>
      <c r="J1945" s="118">
        <v>65.069999999999993</v>
      </c>
      <c r="K1945" s="196">
        <v>184</v>
      </c>
      <c r="L1945" s="119" t="s">
        <v>12106</v>
      </c>
      <c r="M1945" s="38" t="s">
        <v>15050</v>
      </c>
    </row>
    <row r="1946" spans="1:13" ht="25.5" outlineLevel="1" x14ac:dyDescent="0.25">
      <c r="A1946" s="47" t="s">
        <v>1358</v>
      </c>
      <c r="B1946" s="150">
        <v>1918</v>
      </c>
      <c r="C1946" s="36" t="s">
        <v>1357</v>
      </c>
      <c r="D1946" s="35" t="s">
        <v>1358</v>
      </c>
      <c r="E1946" s="36" t="s">
        <v>11943</v>
      </c>
      <c r="F1946" s="35" t="s">
        <v>15877</v>
      </c>
      <c r="G1946" s="117">
        <v>18</v>
      </c>
      <c r="H1946" s="117">
        <v>168.32</v>
      </c>
      <c r="I1946" s="117">
        <f t="shared" si="77"/>
        <v>0.51111111111111107</v>
      </c>
      <c r="J1946" s="118">
        <v>9.1999999999999993</v>
      </c>
      <c r="K1946" s="196">
        <v>184</v>
      </c>
      <c r="L1946" s="119" t="s">
        <v>12106</v>
      </c>
      <c r="M1946" s="38" t="s">
        <v>15050</v>
      </c>
    </row>
    <row r="1947" spans="1:13" ht="25.5" outlineLevel="1" x14ac:dyDescent="0.25">
      <c r="A1947" s="47" t="s">
        <v>1360</v>
      </c>
      <c r="B1947" s="150">
        <v>1919</v>
      </c>
      <c r="C1947" s="36" t="s">
        <v>1359</v>
      </c>
      <c r="D1947" s="35" t="s">
        <v>1360</v>
      </c>
      <c r="E1947" s="36" t="s">
        <v>11943</v>
      </c>
      <c r="F1947" s="35" t="s">
        <v>15877</v>
      </c>
      <c r="G1947" s="117">
        <v>8</v>
      </c>
      <c r="H1947" s="117">
        <v>547.84</v>
      </c>
      <c r="I1947" s="117">
        <f t="shared" si="77"/>
        <v>3.7450000000000001</v>
      </c>
      <c r="J1947" s="118">
        <v>29.96</v>
      </c>
      <c r="K1947" s="196">
        <v>184</v>
      </c>
      <c r="L1947" s="119" t="s">
        <v>12106</v>
      </c>
      <c r="M1947" s="38" t="s">
        <v>15050</v>
      </c>
    </row>
    <row r="1948" spans="1:13" ht="25.5" outlineLevel="1" x14ac:dyDescent="0.25">
      <c r="A1948" s="47" t="s">
        <v>1362</v>
      </c>
      <c r="B1948" s="150">
        <v>1920</v>
      </c>
      <c r="C1948" s="36" t="s">
        <v>1361</v>
      </c>
      <c r="D1948" s="35" t="s">
        <v>1362</v>
      </c>
      <c r="E1948" s="36" t="s">
        <v>11943</v>
      </c>
      <c r="F1948" s="35" t="s">
        <v>15877</v>
      </c>
      <c r="G1948" s="117">
        <v>7</v>
      </c>
      <c r="H1948" s="117">
        <v>1295</v>
      </c>
      <c r="I1948" s="117">
        <f t="shared" si="77"/>
        <v>10.117142857142856</v>
      </c>
      <c r="J1948" s="118">
        <v>70.819999999999993</v>
      </c>
      <c r="K1948" s="196">
        <v>184</v>
      </c>
      <c r="L1948" s="119" t="s">
        <v>12106</v>
      </c>
      <c r="M1948" s="38" t="s">
        <v>15050</v>
      </c>
    </row>
    <row r="1949" spans="1:13" ht="25.5" outlineLevel="1" x14ac:dyDescent="0.25">
      <c r="A1949" s="47" t="s">
        <v>1364</v>
      </c>
      <c r="B1949" s="150">
        <v>1921</v>
      </c>
      <c r="C1949" s="36" t="s">
        <v>1363</v>
      </c>
      <c r="D1949" s="35" t="s">
        <v>1364</v>
      </c>
      <c r="E1949" s="36" t="s">
        <v>11943</v>
      </c>
      <c r="F1949" s="35" t="s">
        <v>15877</v>
      </c>
      <c r="G1949" s="117">
        <v>45</v>
      </c>
      <c r="H1949" s="117">
        <v>450</v>
      </c>
      <c r="I1949" s="117">
        <f t="shared" si="77"/>
        <v>0.54688888888888887</v>
      </c>
      <c r="J1949" s="118">
        <v>24.61</v>
      </c>
      <c r="K1949" s="196">
        <v>184</v>
      </c>
      <c r="L1949" s="119" t="s">
        <v>12106</v>
      </c>
      <c r="M1949" s="38" t="s">
        <v>15050</v>
      </c>
    </row>
    <row r="1950" spans="1:13" ht="25.5" outlineLevel="1" x14ac:dyDescent="0.25">
      <c r="A1950" s="47" t="s">
        <v>1366</v>
      </c>
      <c r="B1950" s="150">
        <v>1922</v>
      </c>
      <c r="C1950" s="36" t="s">
        <v>1365</v>
      </c>
      <c r="D1950" s="35" t="s">
        <v>1366</v>
      </c>
      <c r="E1950" s="36" t="s">
        <v>11943</v>
      </c>
      <c r="F1950" s="35" t="s">
        <v>15877</v>
      </c>
      <c r="G1950" s="117">
        <v>3</v>
      </c>
      <c r="H1950" s="117">
        <v>231</v>
      </c>
      <c r="I1950" s="117">
        <f t="shared" si="77"/>
        <v>4.21</v>
      </c>
      <c r="J1950" s="118">
        <v>12.63</v>
      </c>
      <c r="K1950" s="196">
        <v>184</v>
      </c>
      <c r="L1950" s="119" t="s">
        <v>12106</v>
      </c>
      <c r="M1950" s="38" t="s">
        <v>15050</v>
      </c>
    </row>
    <row r="1951" spans="1:13" ht="25.5" outlineLevel="1" x14ac:dyDescent="0.25">
      <c r="A1951" s="47" t="s">
        <v>1368</v>
      </c>
      <c r="B1951" s="150">
        <v>1923</v>
      </c>
      <c r="C1951" s="36" t="s">
        <v>1367</v>
      </c>
      <c r="D1951" s="35" t="s">
        <v>1368</v>
      </c>
      <c r="E1951" s="36" t="s">
        <v>11943</v>
      </c>
      <c r="F1951" s="35" t="s">
        <v>15877</v>
      </c>
      <c r="G1951" s="117">
        <v>8</v>
      </c>
      <c r="H1951" s="117">
        <v>80</v>
      </c>
      <c r="I1951" s="117">
        <f t="shared" si="77"/>
        <v>0.54625000000000001</v>
      </c>
      <c r="J1951" s="118">
        <v>4.37</v>
      </c>
      <c r="K1951" s="196">
        <v>184</v>
      </c>
      <c r="L1951" s="119" t="s">
        <v>12106</v>
      </c>
      <c r="M1951" s="38" t="s">
        <v>15050</v>
      </c>
    </row>
    <row r="1952" spans="1:13" ht="25.5" outlineLevel="1" x14ac:dyDescent="0.25">
      <c r="A1952" s="47" t="s">
        <v>1370</v>
      </c>
      <c r="B1952" s="150">
        <v>1924</v>
      </c>
      <c r="C1952" s="36" t="s">
        <v>1369</v>
      </c>
      <c r="D1952" s="35" t="s">
        <v>1370</v>
      </c>
      <c r="E1952" s="36" t="s">
        <v>11943</v>
      </c>
      <c r="F1952" s="35" t="s">
        <v>15877</v>
      </c>
      <c r="G1952" s="117">
        <v>4</v>
      </c>
      <c r="H1952" s="117">
        <v>40</v>
      </c>
      <c r="I1952" s="117">
        <f t="shared" si="77"/>
        <v>0.54749999999999999</v>
      </c>
      <c r="J1952" s="118">
        <v>2.19</v>
      </c>
      <c r="K1952" s="196">
        <v>184</v>
      </c>
      <c r="L1952" s="119" t="s">
        <v>12106</v>
      </c>
      <c r="M1952" s="38" t="s">
        <v>15050</v>
      </c>
    </row>
    <row r="1953" spans="1:13" ht="25.5" outlineLevel="1" x14ac:dyDescent="0.25">
      <c r="A1953" s="47" t="s">
        <v>1372</v>
      </c>
      <c r="B1953" s="150">
        <v>1925</v>
      </c>
      <c r="C1953" s="36" t="s">
        <v>1371</v>
      </c>
      <c r="D1953" s="35" t="s">
        <v>1372</v>
      </c>
      <c r="E1953" s="36" t="s">
        <v>11943</v>
      </c>
      <c r="F1953" s="35" t="s">
        <v>15877</v>
      </c>
      <c r="G1953" s="117">
        <v>254</v>
      </c>
      <c r="H1953" s="117">
        <v>2540</v>
      </c>
      <c r="I1953" s="117">
        <f t="shared" si="77"/>
        <v>0.54685039370078747</v>
      </c>
      <c r="J1953" s="118">
        <v>138.9</v>
      </c>
      <c r="K1953" s="196">
        <v>184</v>
      </c>
      <c r="L1953" s="119" t="s">
        <v>12106</v>
      </c>
      <c r="M1953" s="38" t="s">
        <v>15050</v>
      </c>
    </row>
    <row r="1954" spans="1:13" ht="25.5" outlineLevel="1" x14ac:dyDescent="0.25">
      <c r="A1954" s="47" t="s">
        <v>1374</v>
      </c>
      <c r="B1954" s="150">
        <v>1926</v>
      </c>
      <c r="C1954" s="36" t="s">
        <v>1373</v>
      </c>
      <c r="D1954" s="35" t="s">
        <v>1374</v>
      </c>
      <c r="E1954" s="36" t="s">
        <v>11943</v>
      </c>
      <c r="F1954" s="35" t="s">
        <v>15877</v>
      </c>
      <c r="G1954" s="117">
        <v>18</v>
      </c>
      <c r="H1954" s="117">
        <v>180</v>
      </c>
      <c r="I1954" s="117">
        <f t="shared" si="77"/>
        <v>0.54666666666666663</v>
      </c>
      <c r="J1954" s="118">
        <v>9.84</v>
      </c>
      <c r="K1954" s="196">
        <v>184</v>
      </c>
      <c r="L1954" s="119" t="s">
        <v>12106</v>
      </c>
      <c r="M1954" s="38" t="s">
        <v>15050</v>
      </c>
    </row>
    <row r="1955" spans="1:13" ht="25.5" outlineLevel="1" x14ac:dyDescent="0.25">
      <c r="A1955" s="47" t="s">
        <v>1376</v>
      </c>
      <c r="B1955" s="150">
        <v>1927</v>
      </c>
      <c r="C1955" s="36" t="s">
        <v>1375</v>
      </c>
      <c r="D1955" s="35" t="s">
        <v>1376</v>
      </c>
      <c r="E1955" s="36" t="s">
        <v>11943</v>
      </c>
      <c r="F1955" s="35" t="s">
        <v>15877</v>
      </c>
      <c r="G1955" s="117">
        <v>178</v>
      </c>
      <c r="H1955" s="117">
        <v>1780</v>
      </c>
      <c r="I1955" s="117">
        <f t="shared" si="77"/>
        <v>0.54685393258426973</v>
      </c>
      <c r="J1955" s="118">
        <v>97.34</v>
      </c>
      <c r="K1955" s="196">
        <v>184</v>
      </c>
      <c r="L1955" s="119" t="s">
        <v>12106</v>
      </c>
      <c r="M1955" s="38" t="s">
        <v>15050</v>
      </c>
    </row>
    <row r="1956" spans="1:13" ht="25.5" outlineLevel="1" x14ac:dyDescent="0.25">
      <c r="A1956" s="47" t="s">
        <v>1378</v>
      </c>
      <c r="B1956" s="150">
        <v>1928</v>
      </c>
      <c r="C1956" s="36" t="s">
        <v>1377</v>
      </c>
      <c r="D1956" s="35" t="s">
        <v>1378</v>
      </c>
      <c r="E1956" s="36" t="s">
        <v>11943</v>
      </c>
      <c r="F1956" s="35" t="s">
        <v>15877</v>
      </c>
      <c r="G1956" s="117">
        <v>5</v>
      </c>
      <c r="H1956" s="117">
        <v>230</v>
      </c>
      <c r="I1956" s="117">
        <f t="shared" si="77"/>
        <v>2.516</v>
      </c>
      <c r="J1956" s="118">
        <v>12.58</v>
      </c>
      <c r="K1956" s="196">
        <v>184</v>
      </c>
      <c r="L1956" s="119" t="s">
        <v>12106</v>
      </c>
      <c r="M1956" s="38" t="s">
        <v>15050</v>
      </c>
    </row>
    <row r="1957" spans="1:13" ht="25.5" outlineLevel="1" x14ac:dyDescent="0.25">
      <c r="A1957" s="47" t="s">
        <v>1380</v>
      </c>
      <c r="B1957" s="150">
        <v>1929</v>
      </c>
      <c r="C1957" s="36" t="s">
        <v>1379</v>
      </c>
      <c r="D1957" s="35" t="s">
        <v>1380</v>
      </c>
      <c r="E1957" s="36" t="s">
        <v>11943</v>
      </c>
      <c r="F1957" s="35" t="s">
        <v>15877</v>
      </c>
      <c r="G1957" s="117">
        <v>65</v>
      </c>
      <c r="H1957" s="117">
        <v>650</v>
      </c>
      <c r="I1957" s="117">
        <f t="shared" si="77"/>
        <v>0.54676923076923079</v>
      </c>
      <c r="J1957" s="118">
        <v>35.54</v>
      </c>
      <c r="K1957" s="196">
        <v>184</v>
      </c>
      <c r="L1957" s="119" t="s">
        <v>12106</v>
      </c>
      <c r="M1957" s="38" t="s">
        <v>15050</v>
      </c>
    </row>
    <row r="1958" spans="1:13" ht="25.5" outlineLevel="1" x14ac:dyDescent="0.25">
      <c r="A1958" s="47" t="s">
        <v>1382</v>
      </c>
      <c r="B1958" s="150">
        <v>1930</v>
      </c>
      <c r="C1958" s="36" t="s">
        <v>1381</v>
      </c>
      <c r="D1958" s="35" t="s">
        <v>1382</v>
      </c>
      <c r="E1958" s="36" t="s">
        <v>11943</v>
      </c>
      <c r="F1958" s="35" t="s">
        <v>15877</v>
      </c>
      <c r="G1958" s="117">
        <v>42</v>
      </c>
      <c r="H1958" s="117">
        <v>420</v>
      </c>
      <c r="I1958" s="117">
        <f t="shared" si="77"/>
        <v>0.54690476190476189</v>
      </c>
      <c r="J1958" s="118">
        <v>22.97</v>
      </c>
      <c r="K1958" s="196">
        <v>184</v>
      </c>
      <c r="L1958" s="119" t="s">
        <v>12106</v>
      </c>
      <c r="M1958" s="38" t="s">
        <v>15050</v>
      </c>
    </row>
    <row r="1959" spans="1:13" outlineLevel="1" x14ac:dyDescent="0.25">
      <c r="A1959" s="47" t="s">
        <v>9137</v>
      </c>
      <c r="B1959" s="150">
        <v>1931</v>
      </c>
      <c r="C1959" s="36" t="s">
        <v>9136</v>
      </c>
      <c r="D1959" s="35" t="s">
        <v>9137</v>
      </c>
      <c r="E1959" s="36" t="s">
        <v>11491</v>
      </c>
      <c r="F1959" s="35" t="s">
        <v>15877</v>
      </c>
      <c r="G1959" s="117">
        <v>3</v>
      </c>
      <c r="H1959" s="117">
        <v>30</v>
      </c>
      <c r="I1959" s="117">
        <f t="shared" si="77"/>
        <v>10.39</v>
      </c>
      <c r="J1959" s="118">
        <v>31.17</v>
      </c>
      <c r="K1959" s="196">
        <v>183</v>
      </c>
      <c r="L1959" s="119" t="s">
        <v>11479</v>
      </c>
      <c r="M1959" s="38" t="s">
        <v>15050</v>
      </c>
    </row>
    <row r="1960" spans="1:13" ht="25.5" outlineLevel="1" x14ac:dyDescent="0.25">
      <c r="A1960" s="47" t="s">
        <v>8701</v>
      </c>
      <c r="B1960" s="150">
        <v>1932</v>
      </c>
      <c r="C1960" s="36" t="s">
        <v>1383</v>
      </c>
      <c r="D1960" s="35" t="s">
        <v>8701</v>
      </c>
      <c r="E1960" s="36" t="s">
        <v>11943</v>
      </c>
      <c r="F1960" s="35" t="s">
        <v>15877</v>
      </c>
      <c r="G1960" s="117">
        <v>48</v>
      </c>
      <c r="H1960" s="117">
        <v>480</v>
      </c>
      <c r="I1960" s="117">
        <f t="shared" si="77"/>
        <v>0.546875</v>
      </c>
      <c r="J1960" s="118">
        <v>26.25</v>
      </c>
      <c r="K1960" s="196">
        <v>184</v>
      </c>
      <c r="L1960" s="119" t="s">
        <v>12106</v>
      </c>
      <c r="M1960" s="38" t="s">
        <v>15050</v>
      </c>
    </row>
    <row r="1961" spans="1:13" ht="25.5" outlineLevel="1" x14ac:dyDescent="0.25">
      <c r="A1961" s="47" t="s">
        <v>1385</v>
      </c>
      <c r="B1961" s="150">
        <v>1933</v>
      </c>
      <c r="C1961" s="36" t="s">
        <v>1384</v>
      </c>
      <c r="D1961" s="35" t="s">
        <v>1385</v>
      </c>
      <c r="E1961" s="36" t="s">
        <v>11943</v>
      </c>
      <c r="F1961" s="35" t="s">
        <v>15877</v>
      </c>
      <c r="G1961" s="117">
        <v>80</v>
      </c>
      <c r="H1961" s="117">
        <v>800</v>
      </c>
      <c r="I1961" s="117">
        <f t="shared" si="77"/>
        <v>0.546875</v>
      </c>
      <c r="J1961" s="118">
        <v>43.75</v>
      </c>
      <c r="K1961" s="196">
        <v>184</v>
      </c>
      <c r="L1961" s="119" t="s">
        <v>12106</v>
      </c>
      <c r="M1961" s="38" t="s">
        <v>15050</v>
      </c>
    </row>
    <row r="1962" spans="1:13" ht="25.5" outlineLevel="1" x14ac:dyDescent="0.25">
      <c r="A1962" s="47" t="s">
        <v>1387</v>
      </c>
      <c r="B1962" s="150">
        <v>1934</v>
      </c>
      <c r="C1962" s="36" t="s">
        <v>1386</v>
      </c>
      <c r="D1962" s="35" t="s">
        <v>1387</v>
      </c>
      <c r="E1962" s="36" t="s">
        <v>11943</v>
      </c>
      <c r="F1962" s="35" t="s">
        <v>15877</v>
      </c>
      <c r="G1962" s="117">
        <v>1</v>
      </c>
      <c r="H1962" s="117">
        <v>10</v>
      </c>
      <c r="I1962" s="117">
        <f t="shared" si="77"/>
        <v>0.55000000000000004</v>
      </c>
      <c r="J1962" s="118">
        <v>0.55000000000000004</v>
      </c>
      <c r="K1962" s="196">
        <v>184</v>
      </c>
      <c r="L1962" s="119" t="s">
        <v>12106</v>
      </c>
      <c r="M1962" s="38" t="s">
        <v>15050</v>
      </c>
    </row>
    <row r="1963" spans="1:13" ht="25.5" outlineLevel="1" x14ac:dyDescent="0.25">
      <c r="A1963" s="47" t="s">
        <v>1389</v>
      </c>
      <c r="B1963" s="150">
        <v>1935</v>
      </c>
      <c r="C1963" s="36" t="s">
        <v>1388</v>
      </c>
      <c r="D1963" s="35" t="s">
        <v>1389</v>
      </c>
      <c r="E1963" s="36" t="s">
        <v>11943</v>
      </c>
      <c r="F1963" s="35" t="s">
        <v>15877</v>
      </c>
      <c r="G1963" s="117">
        <v>33</v>
      </c>
      <c r="H1963" s="117">
        <v>330</v>
      </c>
      <c r="I1963" s="117">
        <f t="shared" si="77"/>
        <v>0.54696969696969699</v>
      </c>
      <c r="J1963" s="118">
        <v>18.05</v>
      </c>
      <c r="K1963" s="196">
        <v>184</v>
      </c>
      <c r="L1963" s="119" t="s">
        <v>12106</v>
      </c>
      <c r="M1963" s="38" t="s">
        <v>15050</v>
      </c>
    </row>
    <row r="1964" spans="1:13" outlineLevel="1" x14ac:dyDescent="0.25">
      <c r="A1964" s="47" t="s">
        <v>1391</v>
      </c>
      <c r="B1964" s="150">
        <v>1936</v>
      </c>
      <c r="C1964" s="36" t="s">
        <v>1390</v>
      </c>
      <c r="D1964" s="35" t="s">
        <v>1391</v>
      </c>
      <c r="E1964" s="36" t="s">
        <v>11491</v>
      </c>
      <c r="F1964" s="35" t="s">
        <v>15877</v>
      </c>
      <c r="G1964" s="117">
        <v>4</v>
      </c>
      <c r="H1964" s="117">
        <v>40</v>
      </c>
      <c r="I1964" s="117">
        <f t="shared" si="77"/>
        <v>0.54749999999999999</v>
      </c>
      <c r="J1964" s="118">
        <v>2.19</v>
      </c>
      <c r="K1964" s="196">
        <v>184</v>
      </c>
      <c r="L1964" s="119" t="s">
        <v>12106</v>
      </c>
      <c r="M1964" s="38" t="s">
        <v>15050</v>
      </c>
    </row>
    <row r="1965" spans="1:13" ht="25.5" outlineLevel="1" x14ac:dyDescent="0.25">
      <c r="A1965" s="47" t="s">
        <v>1393</v>
      </c>
      <c r="B1965" s="150">
        <v>1937</v>
      </c>
      <c r="C1965" s="36" t="s">
        <v>1392</v>
      </c>
      <c r="D1965" s="35" t="s">
        <v>1393</v>
      </c>
      <c r="E1965" s="36" t="s">
        <v>11943</v>
      </c>
      <c r="F1965" s="35" t="s">
        <v>15877</v>
      </c>
      <c r="G1965" s="117">
        <v>29</v>
      </c>
      <c r="H1965" s="117">
        <v>290</v>
      </c>
      <c r="I1965" s="117">
        <f t="shared" si="77"/>
        <v>0.54689655172413787</v>
      </c>
      <c r="J1965" s="118">
        <v>15.86</v>
      </c>
      <c r="K1965" s="196">
        <v>184</v>
      </c>
      <c r="L1965" s="119" t="s">
        <v>12106</v>
      </c>
      <c r="M1965" s="38" t="s">
        <v>15050</v>
      </c>
    </row>
    <row r="1966" spans="1:13" ht="25.5" outlineLevel="1" x14ac:dyDescent="0.25">
      <c r="A1966" s="47" t="s">
        <v>1395</v>
      </c>
      <c r="B1966" s="150">
        <v>1938</v>
      </c>
      <c r="C1966" s="36" t="s">
        <v>1394</v>
      </c>
      <c r="D1966" s="35" t="s">
        <v>1395</v>
      </c>
      <c r="E1966" s="36" t="s">
        <v>11943</v>
      </c>
      <c r="F1966" s="35" t="s">
        <v>15877</v>
      </c>
      <c r="G1966" s="117">
        <v>114</v>
      </c>
      <c r="H1966" s="117">
        <v>1140</v>
      </c>
      <c r="I1966" s="117">
        <f t="shared" si="77"/>
        <v>0.54684210526315791</v>
      </c>
      <c r="J1966" s="118">
        <v>62.34</v>
      </c>
      <c r="K1966" s="196">
        <v>184</v>
      </c>
      <c r="L1966" s="119" t="s">
        <v>12106</v>
      </c>
      <c r="M1966" s="38" t="s">
        <v>15050</v>
      </c>
    </row>
    <row r="1967" spans="1:13" ht="25.5" outlineLevel="1" x14ac:dyDescent="0.25">
      <c r="A1967" s="47" t="s">
        <v>1397</v>
      </c>
      <c r="B1967" s="150">
        <v>1939</v>
      </c>
      <c r="C1967" s="36" t="s">
        <v>1396</v>
      </c>
      <c r="D1967" s="35" t="s">
        <v>1397</v>
      </c>
      <c r="E1967" s="36" t="s">
        <v>11943</v>
      </c>
      <c r="F1967" s="35" t="s">
        <v>15877</v>
      </c>
      <c r="G1967" s="117">
        <v>17</v>
      </c>
      <c r="H1967" s="117">
        <v>170</v>
      </c>
      <c r="I1967" s="117">
        <f t="shared" si="77"/>
        <v>0.54705882352941182</v>
      </c>
      <c r="J1967" s="118">
        <v>9.3000000000000007</v>
      </c>
      <c r="K1967" s="196">
        <v>184</v>
      </c>
      <c r="L1967" s="119" t="s">
        <v>12106</v>
      </c>
      <c r="M1967" s="38" t="s">
        <v>15050</v>
      </c>
    </row>
    <row r="1968" spans="1:13" ht="25.5" outlineLevel="1" x14ac:dyDescent="0.25">
      <c r="A1968" s="47" t="s">
        <v>1399</v>
      </c>
      <c r="B1968" s="150">
        <v>1940</v>
      </c>
      <c r="C1968" s="36" t="s">
        <v>1398</v>
      </c>
      <c r="D1968" s="35" t="s">
        <v>1399</v>
      </c>
      <c r="E1968" s="36" t="s">
        <v>11943</v>
      </c>
      <c r="F1968" s="35" t="s">
        <v>15877</v>
      </c>
      <c r="G1968" s="117">
        <v>272</v>
      </c>
      <c r="H1968" s="117">
        <v>2720</v>
      </c>
      <c r="I1968" s="117">
        <f t="shared" si="77"/>
        <v>0.54683823529411768</v>
      </c>
      <c r="J1968" s="118">
        <v>148.74</v>
      </c>
      <c r="K1968" s="196">
        <v>184</v>
      </c>
      <c r="L1968" s="119" t="s">
        <v>12106</v>
      </c>
      <c r="M1968" s="38" t="s">
        <v>15050</v>
      </c>
    </row>
    <row r="1969" spans="1:13" ht="25.5" outlineLevel="1" x14ac:dyDescent="0.25">
      <c r="A1969" s="47" t="s">
        <v>1401</v>
      </c>
      <c r="B1969" s="150">
        <v>1941</v>
      </c>
      <c r="C1969" s="36" t="s">
        <v>1400</v>
      </c>
      <c r="D1969" s="35" t="s">
        <v>1401</v>
      </c>
      <c r="E1969" s="36" t="s">
        <v>11943</v>
      </c>
      <c r="F1969" s="35" t="s">
        <v>15877</v>
      </c>
      <c r="G1969" s="117">
        <v>12</v>
      </c>
      <c r="H1969" s="117">
        <v>120</v>
      </c>
      <c r="I1969" s="117">
        <f t="shared" si="77"/>
        <v>0.54666666666666663</v>
      </c>
      <c r="J1969" s="118">
        <v>6.56</v>
      </c>
      <c r="K1969" s="196">
        <v>184</v>
      </c>
      <c r="L1969" s="119" t="s">
        <v>12106</v>
      </c>
      <c r="M1969" s="38" t="s">
        <v>15050</v>
      </c>
    </row>
    <row r="1970" spans="1:13" ht="25.5" outlineLevel="1" x14ac:dyDescent="0.25">
      <c r="A1970" s="47" t="s">
        <v>1403</v>
      </c>
      <c r="B1970" s="150">
        <v>1942</v>
      </c>
      <c r="C1970" s="36" t="s">
        <v>1402</v>
      </c>
      <c r="D1970" s="35" t="s">
        <v>1403</v>
      </c>
      <c r="E1970" s="36" t="s">
        <v>11943</v>
      </c>
      <c r="F1970" s="35" t="s">
        <v>15877</v>
      </c>
      <c r="G1970" s="117">
        <v>20</v>
      </c>
      <c r="H1970" s="117">
        <v>200</v>
      </c>
      <c r="I1970" s="117">
        <f t="shared" ref="I1970:I2033" si="78">J1970/G1970</f>
        <v>0.54699999999999993</v>
      </c>
      <c r="J1970" s="118">
        <v>10.94</v>
      </c>
      <c r="K1970" s="196">
        <v>184</v>
      </c>
      <c r="L1970" s="119" t="s">
        <v>12106</v>
      </c>
      <c r="M1970" s="38" t="s">
        <v>15050</v>
      </c>
    </row>
    <row r="1971" spans="1:13" ht="25.5" outlineLevel="1" x14ac:dyDescent="0.25">
      <c r="A1971" s="47" t="s">
        <v>1405</v>
      </c>
      <c r="B1971" s="150">
        <v>1943</v>
      </c>
      <c r="C1971" s="36" t="s">
        <v>1404</v>
      </c>
      <c r="D1971" s="35" t="s">
        <v>1405</v>
      </c>
      <c r="E1971" s="36" t="s">
        <v>11943</v>
      </c>
      <c r="F1971" s="35" t="s">
        <v>15877</v>
      </c>
      <c r="G1971" s="117">
        <v>24</v>
      </c>
      <c r="H1971" s="117">
        <v>247.74</v>
      </c>
      <c r="I1971" s="117">
        <f t="shared" si="78"/>
        <v>0.56458333333333333</v>
      </c>
      <c r="J1971" s="118">
        <v>13.55</v>
      </c>
      <c r="K1971" s="196">
        <v>184</v>
      </c>
      <c r="L1971" s="119" t="s">
        <v>12106</v>
      </c>
      <c r="M1971" s="38" t="s">
        <v>15050</v>
      </c>
    </row>
    <row r="1972" spans="1:13" ht="25.5" outlineLevel="1" x14ac:dyDescent="0.25">
      <c r="A1972" s="47" t="s">
        <v>1407</v>
      </c>
      <c r="B1972" s="150">
        <v>1944</v>
      </c>
      <c r="C1972" s="36" t="s">
        <v>1406</v>
      </c>
      <c r="D1972" s="35" t="s">
        <v>1407</v>
      </c>
      <c r="E1972" s="36" t="s">
        <v>11943</v>
      </c>
      <c r="F1972" s="35" t="s">
        <v>15877</v>
      </c>
      <c r="G1972" s="117">
        <v>4</v>
      </c>
      <c r="H1972" s="117">
        <v>61.82</v>
      </c>
      <c r="I1972" s="117">
        <f t="shared" si="78"/>
        <v>0.84499999999999997</v>
      </c>
      <c r="J1972" s="118">
        <v>3.38</v>
      </c>
      <c r="K1972" s="196">
        <v>184</v>
      </c>
      <c r="L1972" s="119" t="s">
        <v>12106</v>
      </c>
      <c r="M1972" s="38" t="s">
        <v>15050</v>
      </c>
    </row>
    <row r="1973" spans="1:13" ht="25.5" outlineLevel="1" x14ac:dyDescent="0.25">
      <c r="A1973" s="47" t="s">
        <v>1409</v>
      </c>
      <c r="B1973" s="150">
        <v>1945</v>
      </c>
      <c r="C1973" s="36" t="s">
        <v>1408</v>
      </c>
      <c r="D1973" s="35" t="s">
        <v>1409</v>
      </c>
      <c r="E1973" s="36" t="s">
        <v>11943</v>
      </c>
      <c r="F1973" s="35" t="s">
        <v>15877</v>
      </c>
      <c r="G1973" s="117">
        <v>226</v>
      </c>
      <c r="H1973" s="117">
        <v>2260</v>
      </c>
      <c r="I1973" s="117">
        <f t="shared" si="78"/>
        <v>0.54681415929203536</v>
      </c>
      <c r="J1973" s="118">
        <v>123.58</v>
      </c>
      <c r="K1973" s="196">
        <v>184</v>
      </c>
      <c r="L1973" s="119" t="s">
        <v>12106</v>
      </c>
      <c r="M1973" s="38" t="s">
        <v>15050</v>
      </c>
    </row>
    <row r="1974" spans="1:13" ht="25.5" outlineLevel="1" x14ac:dyDescent="0.25">
      <c r="A1974" s="47" t="s">
        <v>1411</v>
      </c>
      <c r="B1974" s="150">
        <v>1946</v>
      </c>
      <c r="C1974" s="36" t="s">
        <v>1410</v>
      </c>
      <c r="D1974" s="35" t="s">
        <v>1411</v>
      </c>
      <c r="E1974" s="36" t="s">
        <v>11943</v>
      </c>
      <c r="F1974" s="35" t="s">
        <v>15877</v>
      </c>
      <c r="G1974" s="117">
        <v>4</v>
      </c>
      <c r="H1974" s="117">
        <v>40</v>
      </c>
      <c r="I1974" s="117">
        <f t="shared" si="78"/>
        <v>0.54749999999999999</v>
      </c>
      <c r="J1974" s="118">
        <v>2.19</v>
      </c>
      <c r="K1974" s="196">
        <v>184</v>
      </c>
      <c r="L1974" s="119" t="s">
        <v>12106</v>
      </c>
      <c r="M1974" s="38" t="s">
        <v>15050</v>
      </c>
    </row>
    <row r="1975" spans="1:13" ht="25.5" outlineLevel="1" x14ac:dyDescent="0.25">
      <c r="A1975" s="47" t="s">
        <v>1413</v>
      </c>
      <c r="B1975" s="150">
        <v>1947</v>
      </c>
      <c r="C1975" s="36" t="s">
        <v>1412</v>
      </c>
      <c r="D1975" s="35" t="s">
        <v>1413</v>
      </c>
      <c r="E1975" s="36" t="s">
        <v>11943</v>
      </c>
      <c r="F1975" s="35" t="s">
        <v>15877</v>
      </c>
      <c r="G1975" s="117">
        <v>7</v>
      </c>
      <c r="H1975" s="117">
        <v>70</v>
      </c>
      <c r="I1975" s="117">
        <f t="shared" si="78"/>
        <v>0.54714285714285715</v>
      </c>
      <c r="J1975" s="118">
        <v>3.83</v>
      </c>
      <c r="K1975" s="196">
        <v>184</v>
      </c>
      <c r="L1975" s="119" t="s">
        <v>12106</v>
      </c>
      <c r="M1975" s="38" t="s">
        <v>15050</v>
      </c>
    </row>
    <row r="1976" spans="1:13" ht="25.5" outlineLevel="1" x14ac:dyDescent="0.25">
      <c r="A1976" s="47" t="s">
        <v>1415</v>
      </c>
      <c r="B1976" s="150">
        <v>1948</v>
      </c>
      <c r="C1976" s="36" t="s">
        <v>1414</v>
      </c>
      <c r="D1976" s="35" t="s">
        <v>1415</v>
      </c>
      <c r="E1976" s="36" t="s">
        <v>11943</v>
      </c>
      <c r="F1976" s="35" t="s">
        <v>15877</v>
      </c>
      <c r="G1976" s="117">
        <v>31</v>
      </c>
      <c r="H1976" s="117">
        <v>310</v>
      </c>
      <c r="I1976" s="117">
        <f t="shared" si="78"/>
        <v>0.54677419354838708</v>
      </c>
      <c r="J1976" s="118">
        <v>16.95</v>
      </c>
      <c r="K1976" s="196">
        <v>184</v>
      </c>
      <c r="L1976" s="119" t="s">
        <v>12106</v>
      </c>
      <c r="M1976" s="38" t="s">
        <v>15050</v>
      </c>
    </row>
    <row r="1977" spans="1:13" ht="25.5" outlineLevel="1" x14ac:dyDescent="0.25">
      <c r="A1977" s="47" t="s">
        <v>1417</v>
      </c>
      <c r="B1977" s="150">
        <v>1949</v>
      </c>
      <c r="C1977" s="36" t="s">
        <v>1416</v>
      </c>
      <c r="D1977" s="35" t="s">
        <v>1417</v>
      </c>
      <c r="E1977" s="36" t="s">
        <v>11943</v>
      </c>
      <c r="F1977" s="35" t="s">
        <v>15877</v>
      </c>
      <c r="G1977" s="117">
        <v>35</v>
      </c>
      <c r="H1977" s="117">
        <v>350</v>
      </c>
      <c r="I1977" s="117">
        <f t="shared" si="78"/>
        <v>0.54685714285714282</v>
      </c>
      <c r="J1977" s="118">
        <v>19.14</v>
      </c>
      <c r="K1977" s="196">
        <v>184</v>
      </c>
      <c r="L1977" s="119" t="s">
        <v>12106</v>
      </c>
      <c r="M1977" s="38" t="s">
        <v>15050</v>
      </c>
    </row>
    <row r="1978" spans="1:13" ht="25.5" outlineLevel="1" x14ac:dyDescent="0.25">
      <c r="A1978" s="47" t="s">
        <v>1419</v>
      </c>
      <c r="B1978" s="150">
        <v>1950</v>
      </c>
      <c r="C1978" s="36" t="s">
        <v>1418</v>
      </c>
      <c r="D1978" s="35" t="s">
        <v>1419</v>
      </c>
      <c r="E1978" s="36" t="s">
        <v>11943</v>
      </c>
      <c r="F1978" s="35" t="s">
        <v>15877</v>
      </c>
      <c r="G1978" s="117">
        <v>9</v>
      </c>
      <c r="H1978" s="117">
        <v>90</v>
      </c>
      <c r="I1978" s="117">
        <f t="shared" si="78"/>
        <v>0.54666666666666663</v>
      </c>
      <c r="J1978" s="118">
        <v>4.92</v>
      </c>
      <c r="K1978" s="196">
        <v>184</v>
      </c>
      <c r="L1978" s="119" t="s">
        <v>12106</v>
      </c>
      <c r="M1978" s="38" t="s">
        <v>15050</v>
      </c>
    </row>
    <row r="1979" spans="1:13" ht="25.5" outlineLevel="1" x14ac:dyDescent="0.25">
      <c r="A1979" s="47" t="s">
        <v>1421</v>
      </c>
      <c r="B1979" s="150">
        <v>1951</v>
      </c>
      <c r="C1979" s="36" t="s">
        <v>1420</v>
      </c>
      <c r="D1979" s="35" t="s">
        <v>1421</v>
      </c>
      <c r="E1979" s="36" t="s">
        <v>11943</v>
      </c>
      <c r="F1979" s="35" t="s">
        <v>15877</v>
      </c>
      <c r="G1979" s="117">
        <v>21</v>
      </c>
      <c r="H1979" s="117">
        <v>210</v>
      </c>
      <c r="I1979" s="117">
        <f t="shared" si="78"/>
        <v>0.54666666666666663</v>
      </c>
      <c r="J1979" s="118">
        <v>11.48</v>
      </c>
      <c r="K1979" s="196">
        <v>184</v>
      </c>
      <c r="L1979" s="119" t="s">
        <v>12106</v>
      </c>
      <c r="M1979" s="38" t="s">
        <v>15050</v>
      </c>
    </row>
    <row r="1980" spans="1:13" ht="25.5" outlineLevel="1" x14ac:dyDescent="0.25">
      <c r="A1980" s="47" t="s">
        <v>1423</v>
      </c>
      <c r="B1980" s="150">
        <v>1952</v>
      </c>
      <c r="C1980" s="36" t="s">
        <v>1422</v>
      </c>
      <c r="D1980" s="35" t="s">
        <v>1423</v>
      </c>
      <c r="E1980" s="36" t="s">
        <v>11943</v>
      </c>
      <c r="F1980" s="35" t="s">
        <v>15877</v>
      </c>
      <c r="G1980" s="117">
        <v>8</v>
      </c>
      <c r="H1980" s="117">
        <v>80</v>
      </c>
      <c r="I1980" s="117">
        <f t="shared" si="78"/>
        <v>0.54625000000000001</v>
      </c>
      <c r="J1980" s="118">
        <v>4.37</v>
      </c>
      <c r="K1980" s="196">
        <v>184</v>
      </c>
      <c r="L1980" s="119" t="s">
        <v>12106</v>
      </c>
      <c r="M1980" s="38" t="s">
        <v>15050</v>
      </c>
    </row>
    <row r="1981" spans="1:13" ht="25.5" outlineLevel="1" x14ac:dyDescent="0.25">
      <c r="A1981" s="47" t="s">
        <v>1425</v>
      </c>
      <c r="B1981" s="150">
        <v>1953</v>
      </c>
      <c r="C1981" s="36" t="s">
        <v>1424</v>
      </c>
      <c r="D1981" s="35" t="s">
        <v>1425</v>
      </c>
      <c r="E1981" s="36" t="s">
        <v>11943</v>
      </c>
      <c r="F1981" s="35" t="s">
        <v>15877</v>
      </c>
      <c r="G1981" s="117">
        <v>7</v>
      </c>
      <c r="H1981" s="117">
        <v>70</v>
      </c>
      <c r="I1981" s="117">
        <f t="shared" si="78"/>
        <v>0.54714285714285715</v>
      </c>
      <c r="J1981" s="118">
        <v>3.83</v>
      </c>
      <c r="K1981" s="196">
        <v>184</v>
      </c>
      <c r="L1981" s="119" t="s">
        <v>12106</v>
      </c>
      <c r="M1981" s="38" t="s">
        <v>15050</v>
      </c>
    </row>
    <row r="1982" spans="1:13" ht="25.5" outlineLevel="1" x14ac:dyDescent="0.25">
      <c r="A1982" s="47" t="s">
        <v>1427</v>
      </c>
      <c r="B1982" s="150">
        <v>1954</v>
      </c>
      <c r="C1982" s="36" t="s">
        <v>1426</v>
      </c>
      <c r="D1982" s="35" t="s">
        <v>1427</v>
      </c>
      <c r="E1982" s="36" t="s">
        <v>11943</v>
      </c>
      <c r="F1982" s="35" t="s">
        <v>15877</v>
      </c>
      <c r="G1982" s="117">
        <v>15</v>
      </c>
      <c r="H1982" s="117">
        <v>150</v>
      </c>
      <c r="I1982" s="117">
        <f t="shared" si="78"/>
        <v>0.54666666666666663</v>
      </c>
      <c r="J1982" s="118">
        <v>8.1999999999999993</v>
      </c>
      <c r="K1982" s="196">
        <v>184</v>
      </c>
      <c r="L1982" s="119" t="s">
        <v>12106</v>
      </c>
      <c r="M1982" s="38" t="s">
        <v>15050</v>
      </c>
    </row>
    <row r="1983" spans="1:13" ht="25.5" outlineLevel="1" x14ac:dyDescent="0.25">
      <c r="A1983" s="47" t="s">
        <v>1428</v>
      </c>
      <c r="B1983" s="150">
        <v>1955</v>
      </c>
      <c r="C1983" s="40" t="s">
        <v>13011</v>
      </c>
      <c r="D1983" s="35" t="s">
        <v>1428</v>
      </c>
      <c r="E1983" s="36" t="s">
        <v>11943</v>
      </c>
      <c r="F1983" s="35" t="s">
        <v>15877</v>
      </c>
      <c r="G1983" s="117">
        <v>41</v>
      </c>
      <c r="H1983" s="117">
        <v>410</v>
      </c>
      <c r="I1983" s="117">
        <f t="shared" si="78"/>
        <v>0.54682926829268297</v>
      </c>
      <c r="J1983" s="118">
        <v>22.42</v>
      </c>
      <c r="K1983" s="196">
        <v>184</v>
      </c>
      <c r="L1983" s="119" t="s">
        <v>12106</v>
      </c>
      <c r="M1983" s="38" t="s">
        <v>15050</v>
      </c>
    </row>
    <row r="1984" spans="1:13" ht="25.5" outlineLevel="1" x14ac:dyDescent="0.25">
      <c r="A1984" s="47" t="s">
        <v>1429</v>
      </c>
      <c r="B1984" s="150">
        <v>1956</v>
      </c>
      <c r="C1984" s="40" t="s">
        <v>13012</v>
      </c>
      <c r="D1984" s="35" t="s">
        <v>1429</v>
      </c>
      <c r="E1984" s="36" t="s">
        <v>11943</v>
      </c>
      <c r="F1984" s="35" t="s">
        <v>15877</v>
      </c>
      <c r="G1984" s="117">
        <v>84</v>
      </c>
      <c r="H1984" s="117">
        <v>840</v>
      </c>
      <c r="I1984" s="117">
        <f t="shared" si="78"/>
        <v>0.54678571428571432</v>
      </c>
      <c r="J1984" s="118">
        <v>45.93</v>
      </c>
      <c r="K1984" s="196">
        <v>184</v>
      </c>
      <c r="L1984" s="119" t="s">
        <v>12106</v>
      </c>
      <c r="M1984" s="38" t="s">
        <v>15050</v>
      </c>
    </row>
    <row r="1985" spans="1:13" ht="25.5" outlineLevel="1" x14ac:dyDescent="0.25">
      <c r="A1985" s="47" t="s">
        <v>1430</v>
      </c>
      <c r="B1985" s="150">
        <v>1957</v>
      </c>
      <c r="C1985" s="40" t="s">
        <v>13013</v>
      </c>
      <c r="D1985" s="35" t="s">
        <v>1430</v>
      </c>
      <c r="E1985" s="36" t="s">
        <v>11943</v>
      </c>
      <c r="F1985" s="35" t="s">
        <v>15877</v>
      </c>
      <c r="G1985" s="117">
        <v>80</v>
      </c>
      <c r="H1985" s="117">
        <v>800</v>
      </c>
      <c r="I1985" s="117">
        <f t="shared" si="78"/>
        <v>0.546875</v>
      </c>
      <c r="J1985" s="118">
        <v>43.75</v>
      </c>
      <c r="K1985" s="196">
        <v>184</v>
      </c>
      <c r="L1985" s="119" t="s">
        <v>12106</v>
      </c>
      <c r="M1985" s="38" t="s">
        <v>15050</v>
      </c>
    </row>
    <row r="1986" spans="1:13" ht="25.5" outlineLevel="1" x14ac:dyDescent="0.25">
      <c r="A1986" s="47" t="s">
        <v>1431</v>
      </c>
      <c r="B1986" s="150">
        <v>1958</v>
      </c>
      <c r="C1986" s="40" t="s">
        <v>13014</v>
      </c>
      <c r="D1986" s="35" t="s">
        <v>1431</v>
      </c>
      <c r="E1986" s="36" t="s">
        <v>11943</v>
      </c>
      <c r="F1986" s="35" t="s">
        <v>15877</v>
      </c>
      <c r="G1986" s="117">
        <v>180</v>
      </c>
      <c r="H1986" s="117">
        <v>1800</v>
      </c>
      <c r="I1986" s="117">
        <f t="shared" si="78"/>
        <v>0.54683333333333339</v>
      </c>
      <c r="J1986" s="118">
        <v>98.43</v>
      </c>
      <c r="K1986" s="196">
        <v>184</v>
      </c>
      <c r="L1986" s="119" t="s">
        <v>12106</v>
      </c>
      <c r="M1986" s="38" t="s">
        <v>15050</v>
      </c>
    </row>
    <row r="1987" spans="1:13" ht="25.5" outlineLevel="1" x14ac:dyDescent="0.25">
      <c r="A1987" s="47" t="s">
        <v>1432</v>
      </c>
      <c r="B1987" s="150">
        <v>1959</v>
      </c>
      <c r="C1987" s="40" t="s">
        <v>13015</v>
      </c>
      <c r="D1987" s="35" t="s">
        <v>1432</v>
      </c>
      <c r="E1987" s="36" t="s">
        <v>11943</v>
      </c>
      <c r="F1987" s="35" t="s">
        <v>15877</v>
      </c>
      <c r="G1987" s="117">
        <v>85</v>
      </c>
      <c r="H1987" s="117">
        <v>850</v>
      </c>
      <c r="I1987" s="117">
        <f t="shared" si="78"/>
        <v>0.54682352941176471</v>
      </c>
      <c r="J1987" s="118">
        <v>46.48</v>
      </c>
      <c r="K1987" s="196">
        <v>184</v>
      </c>
      <c r="L1987" s="119" t="s">
        <v>12106</v>
      </c>
      <c r="M1987" s="38" t="s">
        <v>15050</v>
      </c>
    </row>
    <row r="1988" spans="1:13" ht="25.5" outlineLevel="1" x14ac:dyDescent="0.25">
      <c r="A1988" s="47" t="s">
        <v>1433</v>
      </c>
      <c r="B1988" s="150">
        <v>1960</v>
      </c>
      <c r="C1988" s="40" t="s">
        <v>13016</v>
      </c>
      <c r="D1988" s="35" t="s">
        <v>1433</v>
      </c>
      <c r="E1988" s="36" t="s">
        <v>11943</v>
      </c>
      <c r="F1988" s="35" t="s">
        <v>15877</v>
      </c>
      <c r="G1988" s="117">
        <v>68</v>
      </c>
      <c r="H1988" s="117">
        <v>680</v>
      </c>
      <c r="I1988" s="117">
        <f t="shared" si="78"/>
        <v>0.54676470588235293</v>
      </c>
      <c r="J1988" s="118">
        <v>37.18</v>
      </c>
      <c r="K1988" s="196">
        <v>184</v>
      </c>
      <c r="L1988" s="119" t="s">
        <v>12106</v>
      </c>
      <c r="M1988" s="38" t="s">
        <v>15050</v>
      </c>
    </row>
    <row r="1989" spans="1:13" ht="25.5" outlineLevel="1" x14ac:dyDescent="0.25">
      <c r="A1989" s="47" t="s">
        <v>1434</v>
      </c>
      <c r="B1989" s="150">
        <v>1961</v>
      </c>
      <c r="C1989" s="40" t="s">
        <v>13017</v>
      </c>
      <c r="D1989" s="35" t="s">
        <v>1434</v>
      </c>
      <c r="E1989" s="36" t="s">
        <v>11943</v>
      </c>
      <c r="F1989" s="35" t="s">
        <v>15877</v>
      </c>
      <c r="G1989" s="117">
        <v>7</v>
      </c>
      <c r="H1989" s="117">
        <v>70</v>
      </c>
      <c r="I1989" s="117">
        <f t="shared" si="78"/>
        <v>0.54714285714285715</v>
      </c>
      <c r="J1989" s="118">
        <v>3.83</v>
      </c>
      <c r="K1989" s="196">
        <v>184</v>
      </c>
      <c r="L1989" s="119" t="s">
        <v>12106</v>
      </c>
      <c r="M1989" s="38" t="s">
        <v>15050</v>
      </c>
    </row>
    <row r="1990" spans="1:13" ht="25.5" outlineLevel="1" x14ac:dyDescent="0.25">
      <c r="A1990" s="47" t="s">
        <v>1435</v>
      </c>
      <c r="B1990" s="150">
        <v>1962</v>
      </c>
      <c r="C1990" s="40" t="s">
        <v>13018</v>
      </c>
      <c r="D1990" s="35" t="s">
        <v>1435</v>
      </c>
      <c r="E1990" s="36" t="s">
        <v>11943</v>
      </c>
      <c r="F1990" s="35" t="s">
        <v>15877</v>
      </c>
      <c r="G1990" s="117">
        <v>36</v>
      </c>
      <c r="H1990" s="117">
        <v>5883.71</v>
      </c>
      <c r="I1990" s="117">
        <f t="shared" si="78"/>
        <v>8.9372222222222231</v>
      </c>
      <c r="J1990" s="118">
        <v>321.74</v>
      </c>
      <c r="K1990" s="196">
        <v>184</v>
      </c>
      <c r="L1990" s="119" t="s">
        <v>12106</v>
      </c>
      <c r="M1990" s="38" t="s">
        <v>15050</v>
      </c>
    </row>
    <row r="1991" spans="1:13" ht="25.5" outlineLevel="1" x14ac:dyDescent="0.25">
      <c r="A1991" s="47" t="s">
        <v>1437</v>
      </c>
      <c r="B1991" s="150">
        <v>1963</v>
      </c>
      <c r="C1991" s="36" t="s">
        <v>1436</v>
      </c>
      <c r="D1991" s="35" t="s">
        <v>1437</v>
      </c>
      <c r="E1991" s="36" t="s">
        <v>11943</v>
      </c>
      <c r="F1991" s="35" t="s">
        <v>15877</v>
      </c>
      <c r="G1991" s="117">
        <v>9</v>
      </c>
      <c r="H1991" s="117">
        <v>90</v>
      </c>
      <c r="I1991" s="117">
        <f t="shared" si="78"/>
        <v>0.54666666666666663</v>
      </c>
      <c r="J1991" s="118">
        <v>4.92</v>
      </c>
      <c r="K1991" s="196">
        <v>184</v>
      </c>
      <c r="L1991" s="119" t="s">
        <v>12106</v>
      </c>
      <c r="M1991" s="38" t="s">
        <v>15050</v>
      </c>
    </row>
    <row r="1992" spans="1:13" ht="25.5" outlineLevel="1" x14ac:dyDescent="0.25">
      <c r="A1992" s="47" t="s">
        <v>1438</v>
      </c>
      <c r="B1992" s="150">
        <v>1964</v>
      </c>
      <c r="C1992" s="40" t="s">
        <v>13019</v>
      </c>
      <c r="D1992" s="35" t="s">
        <v>1438</v>
      </c>
      <c r="E1992" s="36" t="s">
        <v>11943</v>
      </c>
      <c r="F1992" s="35" t="s">
        <v>15877</v>
      </c>
      <c r="G1992" s="117">
        <v>1</v>
      </c>
      <c r="H1992" s="117">
        <v>169.49</v>
      </c>
      <c r="I1992" s="117">
        <f t="shared" si="78"/>
        <v>9.27</v>
      </c>
      <c r="J1992" s="118">
        <v>9.27</v>
      </c>
      <c r="K1992" s="196">
        <v>184</v>
      </c>
      <c r="L1992" s="119" t="s">
        <v>12106</v>
      </c>
      <c r="M1992" s="38" t="s">
        <v>15050</v>
      </c>
    </row>
    <row r="1993" spans="1:13" outlineLevel="1" x14ac:dyDescent="0.25">
      <c r="A1993" s="47" t="s">
        <v>9138</v>
      </c>
      <c r="B1993" s="150">
        <v>1965</v>
      </c>
      <c r="C1993" s="40" t="s">
        <v>13020</v>
      </c>
      <c r="D1993" s="35" t="s">
        <v>9138</v>
      </c>
      <c r="E1993" s="36" t="s">
        <v>11491</v>
      </c>
      <c r="F1993" s="35" t="s">
        <v>15877</v>
      </c>
      <c r="G1993" s="117">
        <v>20</v>
      </c>
      <c r="H1993" s="117">
        <v>5416.91</v>
      </c>
      <c r="I1993" s="117">
        <f t="shared" si="78"/>
        <v>281.40500000000003</v>
      </c>
      <c r="J1993" s="118">
        <v>5628.1</v>
      </c>
      <c r="K1993" s="196">
        <v>183</v>
      </c>
      <c r="L1993" s="119" t="s">
        <v>11479</v>
      </c>
      <c r="M1993" s="38" t="s">
        <v>15050</v>
      </c>
    </row>
    <row r="1994" spans="1:13" ht="25.5" outlineLevel="1" x14ac:dyDescent="0.25">
      <c r="A1994" s="47" t="s">
        <v>1439</v>
      </c>
      <c r="B1994" s="150">
        <v>1966</v>
      </c>
      <c r="C1994" s="36" t="s">
        <v>8702</v>
      </c>
      <c r="D1994" s="35" t="s">
        <v>1439</v>
      </c>
      <c r="E1994" s="36" t="s">
        <v>11943</v>
      </c>
      <c r="F1994" s="35" t="s">
        <v>15877</v>
      </c>
      <c r="G1994" s="117">
        <v>100</v>
      </c>
      <c r="H1994" s="117">
        <v>1000</v>
      </c>
      <c r="I1994" s="117">
        <f t="shared" si="78"/>
        <v>0.54679999999999995</v>
      </c>
      <c r="J1994" s="118">
        <v>54.68</v>
      </c>
      <c r="K1994" s="196">
        <v>184</v>
      </c>
      <c r="L1994" s="119" t="s">
        <v>12106</v>
      </c>
      <c r="M1994" s="38" t="s">
        <v>15050</v>
      </c>
    </row>
    <row r="1995" spans="1:13" ht="25.5" outlineLevel="1" x14ac:dyDescent="0.25">
      <c r="A1995" s="47" t="s">
        <v>1440</v>
      </c>
      <c r="B1995" s="150">
        <v>1967</v>
      </c>
      <c r="C1995" s="36" t="s">
        <v>8703</v>
      </c>
      <c r="D1995" s="35" t="s">
        <v>1440</v>
      </c>
      <c r="E1995" s="36" t="s">
        <v>11943</v>
      </c>
      <c r="F1995" s="35" t="s">
        <v>15877</v>
      </c>
      <c r="G1995" s="117">
        <v>224</v>
      </c>
      <c r="H1995" s="117">
        <v>2240</v>
      </c>
      <c r="I1995" s="117">
        <f t="shared" si="78"/>
        <v>0.5468303571428571</v>
      </c>
      <c r="J1995" s="118">
        <v>122.49</v>
      </c>
      <c r="K1995" s="196">
        <v>184</v>
      </c>
      <c r="L1995" s="119" t="s">
        <v>12106</v>
      </c>
      <c r="M1995" s="38" t="s">
        <v>15050</v>
      </c>
    </row>
    <row r="1996" spans="1:13" ht="25.5" outlineLevel="1" x14ac:dyDescent="0.25">
      <c r="A1996" s="47" t="s">
        <v>1442</v>
      </c>
      <c r="B1996" s="150">
        <v>1968</v>
      </c>
      <c r="C1996" s="36" t="s">
        <v>1441</v>
      </c>
      <c r="D1996" s="35" t="s">
        <v>1442</v>
      </c>
      <c r="E1996" s="36" t="s">
        <v>11943</v>
      </c>
      <c r="F1996" s="35" t="s">
        <v>15877</v>
      </c>
      <c r="G1996" s="117">
        <v>90</v>
      </c>
      <c r="H1996" s="117">
        <v>347.73</v>
      </c>
      <c r="I1996" s="117">
        <f t="shared" si="78"/>
        <v>0.21133333333333332</v>
      </c>
      <c r="J1996" s="118">
        <v>19.02</v>
      </c>
      <c r="K1996" s="196">
        <v>184</v>
      </c>
      <c r="L1996" s="119" t="s">
        <v>12106</v>
      </c>
      <c r="M1996" s="38" t="s">
        <v>15050</v>
      </c>
    </row>
    <row r="1997" spans="1:13" ht="25.5" outlineLevel="1" x14ac:dyDescent="0.25">
      <c r="A1997" s="47" t="s">
        <v>1443</v>
      </c>
      <c r="B1997" s="150">
        <v>1969</v>
      </c>
      <c r="C1997" s="36" t="s">
        <v>8704</v>
      </c>
      <c r="D1997" s="35" t="s">
        <v>1443</v>
      </c>
      <c r="E1997" s="36" t="s">
        <v>11943</v>
      </c>
      <c r="F1997" s="35" t="s">
        <v>15877</v>
      </c>
      <c r="G1997" s="117">
        <v>100</v>
      </c>
      <c r="H1997" s="117">
        <v>1000</v>
      </c>
      <c r="I1997" s="117">
        <f t="shared" si="78"/>
        <v>0.54679999999999995</v>
      </c>
      <c r="J1997" s="118">
        <v>54.68</v>
      </c>
      <c r="K1997" s="196">
        <v>184</v>
      </c>
      <c r="L1997" s="119" t="s">
        <v>12106</v>
      </c>
      <c r="M1997" s="38" t="s">
        <v>15050</v>
      </c>
    </row>
    <row r="1998" spans="1:13" ht="25.5" outlineLevel="1" x14ac:dyDescent="0.25">
      <c r="A1998" s="47" t="s">
        <v>1444</v>
      </c>
      <c r="B1998" s="150">
        <v>1970</v>
      </c>
      <c r="C1998" s="36" t="s">
        <v>8705</v>
      </c>
      <c r="D1998" s="35" t="s">
        <v>1444</v>
      </c>
      <c r="E1998" s="36" t="s">
        <v>11943</v>
      </c>
      <c r="F1998" s="35" t="s">
        <v>15877</v>
      </c>
      <c r="G1998" s="117">
        <v>500</v>
      </c>
      <c r="H1998" s="117">
        <v>5000</v>
      </c>
      <c r="I1998" s="117">
        <f t="shared" si="78"/>
        <v>0.54683999999999999</v>
      </c>
      <c r="J1998" s="118">
        <v>273.42</v>
      </c>
      <c r="K1998" s="196">
        <v>184</v>
      </c>
      <c r="L1998" s="119" t="s">
        <v>12106</v>
      </c>
      <c r="M1998" s="38" t="s">
        <v>15050</v>
      </c>
    </row>
    <row r="1999" spans="1:13" ht="25.5" outlineLevel="1" x14ac:dyDescent="0.25">
      <c r="A1999" s="47" t="s">
        <v>1445</v>
      </c>
      <c r="B1999" s="150">
        <v>1971</v>
      </c>
      <c r="C1999" s="36" t="s">
        <v>8706</v>
      </c>
      <c r="D1999" s="35" t="s">
        <v>1445</v>
      </c>
      <c r="E1999" s="36" t="s">
        <v>11943</v>
      </c>
      <c r="F1999" s="35" t="s">
        <v>15877</v>
      </c>
      <c r="G1999" s="122">
        <v>9980</v>
      </c>
      <c r="H1999" s="122">
        <v>99800</v>
      </c>
      <c r="I1999" s="117">
        <f t="shared" si="78"/>
        <v>0.5468356713426854</v>
      </c>
      <c r="J1999" s="123">
        <v>5457.42</v>
      </c>
      <c r="K1999" s="196">
        <v>184</v>
      </c>
      <c r="L1999" s="119" t="s">
        <v>12106</v>
      </c>
      <c r="M1999" s="38" t="s">
        <v>15050</v>
      </c>
    </row>
    <row r="2000" spans="1:13" outlineLevel="1" x14ac:dyDescent="0.25">
      <c r="A2000" s="47" t="s">
        <v>1446</v>
      </c>
      <c r="B2000" s="150">
        <v>1972</v>
      </c>
      <c r="C2000" s="36" t="s">
        <v>8707</v>
      </c>
      <c r="D2000" s="35" t="s">
        <v>1446</v>
      </c>
      <c r="E2000" s="36" t="s">
        <v>11491</v>
      </c>
      <c r="F2000" s="35" t="s">
        <v>15877</v>
      </c>
      <c r="G2000" s="117">
        <v>26</v>
      </c>
      <c r="H2000" s="117">
        <v>260</v>
      </c>
      <c r="I2000" s="117">
        <f t="shared" si="78"/>
        <v>0.54692307692307696</v>
      </c>
      <c r="J2000" s="118">
        <v>14.22</v>
      </c>
      <c r="K2000" s="196">
        <v>184</v>
      </c>
      <c r="L2000" s="119" t="s">
        <v>12106</v>
      </c>
      <c r="M2000" s="38" t="s">
        <v>15050</v>
      </c>
    </row>
    <row r="2001" spans="1:13" ht="25.5" outlineLevel="1" x14ac:dyDescent="0.25">
      <c r="A2001" s="47" t="s">
        <v>1447</v>
      </c>
      <c r="B2001" s="150">
        <v>1973</v>
      </c>
      <c r="C2001" s="36" t="s">
        <v>8708</v>
      </c>
      <c r="D2001" s="35" t="s">
        <v>1447</v>
      </c>
      <c r="E2001" s="36" t="s">
        <v>11943</v>
      </c>
      <c r="F2001" s="35" t="s">
        <v>15877</v>
      </c>
      <c r="G2001" s="117">
        <v>18</v>
      </c>
      <c r="H2001" s="117">
        <v>180</v>
      </c>
      <c r="I2001" s="117">
        <f t="shared" si="78"/>
        <v>0.54666666666666663</v>
      </c>
      <c r="J2001" s="118">
        <v>9.84</v>
      </c>
      <c r="K2001" s="196">
        <v>184</v>
      </c>
      <c r="L2001" s="119" t="s">
        <v>12106</v>
      </c>
      <c r="M2001" s="38" t="s">
        <v>15050</v>
      </c>
    </row>
    <row r="2002" spans="1:13" ht="25.5" outlineLevel="1" x14ac:dyDescent="0.25">
      <c r="A2002" s="47" t="s">
        <v>8710</v>
      </c>
      <c r="B2002" s="150">
        <v>1974</v>
      </c>
      <c r="C2002" s="36" t="s">
        <v>8709</v>
      </c>
      <c r="D2002" s="35" t="s">
        <v>8710</v>
      </c>
      <c r="E2002" s="36" t="s">
        <v>11943</v>
      </c>
      <c r="F2002" s="35" t="s">
        <v>15877</v>
      </c>
      <c r="G2002" s="117">
        <v>40</v>
      </c>
      <c r="H2002" s="117">
        <v>400</v>
      </c>
      <c r="I2002" s="117">
        <f t="shared" si="78"/>
        <v>0.54675000000000007</v>
      </c>
      <c r="J2002" s="118">
        <v>21.87</v>
      </c>
      <c r="K2002" s="196">
        <v>184</v>
      </c>
      <c r="L2002" s="119" t="s">
        <v>12106</v>
      </c>
      <c r="M2002" s="38" t="s">
        <v>15050</v>
      </c>
    </row>
    <row r="2003" spans="1:13" ht="25.5" outlineLevel="1" x14ac:dyDescent="0.25">
      <c r="A2003" s="47" t="s">
        <v>1448</v>
      </c>
      <c r="B2003" s="150">
        <v>1975</v>
      </c>
      <c r="C2003" s="36" t="s">
        <v>8711</v>
      </c>
      <c r="D2003" s="35" t="s">
        <v>1448</v>
      </c>
      <c r="E2003" s="40" t="s">
        <v>13006</v>
      </c>
      <c r="F2003" s="35" t="s">
        <v>15877</v>
      </c>
      <c r="G2003" s="117">
        <v>30</v>
      </c>
      <c r="H2003" s="117">
        <v>300</v>
      </c>
      <c r="I2003" s="117">
        <f t="shared" si="78"/>
        <v>0.54700000000000004</v>
      </c>
      <c r="J2003" s="118">
        <v>16.41</v>
      </c>
      <c r="K2003" s="196">
        <v>184</v>
      </c>
      <c r="L2003" s="119" t="s">
        <v>12106</v>
      </c>
      <c r="M2003" s="38" t="s">
        <v>15050</v>
      </c>
    </row>
    <row r="2004" spans="1:13" ht="25.5" outlineLevel="1" x14ac:dyDescent="0.25">
      <c r="A2004" s="47" t="s">
        <v>1450</v>
      </c>
      <c r="B2004" s="150">
        <v>1976</v>
      </c>
      <c r="C2004" s="36" t="s">
        <v>1449</v>
      </c>
      <c r="D2004" s="35" t="s">
        <v>1450</v>
      </c>
      <c r="E2004" s="36" t="s">
        <v>11943</v>
      </c>
      <c r="F2004" s="35" t="s">
        <v>15877</v>
      </c>
      <c r="G2004" s="117">
        <v>200</v>
      </c>
      <c r="H2004" s="117">
        <v>2000</v>
      </c>
      <c r="I2004" s="117">
        <f t="shared" si="78"/>
        <v>0.54685000000000006</v>
      </c>
      <c r="J2004" s="118">
        <v>109.37</v>
      </c>
      <c r="K2004" s="196">
        <v>184</v>
      </c>
      <c r="L2004" s="119" t="s">
        <v>12106</v>
      </c>
      <c r="M2004" s="38" t="s">
        <v>15050</v>
      </c>
    </row>
    <row r="2005" spans="1:13" ht="25.5" outlineLevel="1" x14ac:dyDescent="0.25">
      <c r="A2005" s="47" t="s">
        <v>1451</v>
      </c>
      <c r="B2005" s="150">
        <v>1977</v>
      </c>
      <c r="C2005" s="36" t="s">
        <v>8712</v>
      </c>
      <c r="D2005" s="35" t="s">
        <v>1451</v>
      </c>
      <c r="E2005" s="36" t="s">
        <v>11943</v>
      </c>
      <c r="F2005" s="35" t="s">
        <v>15877</v>
      </c>
      <c r="G2005" s="117">
        <v>162</v>
      </c>
      <c r="H2005" s="117">
        <v>1620</v>
      </c>
      <c r="I2005" s="117">
        <f t="shared" si="78"/>
        <v>0.54685185185185192</v>
      </c>
      <c r="J2005" s="118">
        <v>88.59</v>
      </c>
      <c r="K2005" s="196">
        <v>184</v>
      </c>
      <c r="L2005" s="119" t="s">
        <v>12106</v>
      </c>
      <c r="M2005" s="38" t="s">
        <v>15050</v>
      </c>
    </row>
    <row r="2006" spans="1:13" ht="25.5" outlineLevel="1" x14ac:dyDescent="0.25">
      <c r="A2006" s="47" t="s">
        <v>1453</v>
      </c>
      <c r="B2006" s="150">
        <v>1978</v>
      </c>
      <c r="C2006" s="36" t="s">
        <v>1452</v>
      </c>
      <c r="D2006" s="35" t="s">
        <v>1453</v>
      </c>
      <c r="E2006" s="36" t="s">
        <v>11943</v>
      </c>
      <c r="F2006" s="35" t="s">
        <v>15877</v>
      </c>
      <c r="G2006" s="117">
        <v>388</v>
      </c>
      <c r="H2006" s="117">
        <v>3880</v>
      </c>
      <c r="I2006" s="117">
        <f t="shared" si="78"/>
        <v>0.54682989690721651</v>
      </c>
      <c r="J2006" s="118">
        <v>212.17</v>
      </c>
      <c r="K2006" s="196">
        <v>184</v>
      </c>
      <c r="L2006" s="119" t="s">
        <v>12106</v>
      </c>
      <c r="M2006" s="38" t="s">
        <v>15050</v>
      </c>
    </row>
    <row r="2007" spans="1:13" ht="25.5" outlineLevel="1" x14ac:dyDescent="0.25">
      <c r="A2007" s="47" t="s">
        <v>1455</v>
      </c>
      <c r="B2007" s="150">
        <v>1979</v>
      </c>
      <c r="C2007" s="36" t="s">
        <v>1454</v>
      </c>
      <c r="D2007" s="35" t="s">
        <v>1455</v>
      </c>
      <c r="E2007" s="36" t="s">
        <v>11943</v>
      </c>
      <c r="F2007" s="35" t="s">
        <v>15877</v>
      </c>
      <c r="G2007" s="117">
        <v>50</v>
      </c>
      <c r="H2007" s="117">
        <v>500</v>
      </c>
      <c r="I2007" s="117">
        <f t="shared" si="78"/>
        <v>0.54679999999999995</v>
      </c>
      <c r="J2007" s="118">
        <v>27.34</v>
      </c>
      <c r="K2007" s="196">
        <v>184</v>
      </c>
      <c r="L2007" s="119" t="s">
        <v>12106</v>
      </c>
      <c r="M2007" s="38" t="s">
        <v>15050</v>
      </c>
    </row>
    <row r="2008" spans="1:13" ht="25.5" outlineLevel="1" x14ac:dyDescent="0.25">
      <c r="A2008" s="47" t="s">
        <v>1456</v>
      </c>
      <c r="B2008" s="150">
        <v>1980</v>
      </c>
      <c r="C2008" s="40" t="s">
        <v>13021</v>
      </c>
      <c r="D2008" s="35" t="s">
        <v>1456</v>
      </c>
      <c r="E2008" s="36" t="s">
        <v>11943</v>
      </c>
      <c r="F2008" s="35" t="s">
        <v>15877</v>
      </c>
      <c r="G2008" s="117">
        <v>2</v>
      </c>
      <c r="H2008" s="117">
        <v>4.67</v>
      </c>
      <c r="I2008" s="117">
        <f t="shared" si="78"/>
        <v>0.13</v>
      </c>
      <c r="J2008" s="118">
        <v>0.26</v>
      </c>
      <c r="K2008" s="196">
        <v>184</v>
      </c>
      <c r="L2008" s="119" t="s">
        <v>12106</v>
      </c>
      <c r="M2008" s="38" t="s">
        <v>15050</v>
      </c>
    </row>
    <row r="2009" spans="1:13" ht="25.5" outlineLevel="1" x14ac:dyDescent="0.25">
      <c r="A2009" s="47" t="s">
        <v>1457</v>
      </c>
      <c r="B2009" s="150">
        <v>1981</v>
      </c>
      <c r="C2009" s="36" t="s">
        <v>8713</v>
      </c>
      <c r="D2009" s="35" t="s">
        <v>1457</v>
      </c>
      <c r="E2009" s="36" t="s">
        <v>11943</v>
      </c>
      <c r="F2009" s="35" t="s">
        <v>15877</v>
      </c>
      <c r="G2009" s="117">
        <v>37</v>
      </c>
      <c r="H2009" s="117">
        <v>370</v>
      </c>
      <c r="I2009" s="117">
        <f t="shared" si="78"/>
        <v>0.54675675675675672</v>
      </c>
      <c r="J2009" s="118">
        <v>20.23</v>
      </c>
      <c r="K2009" s="196">
        <v>184</v>
      </c>
      <c r="L2009" s="119" t="s">
        <v>12106</v>
      </c>
      <c r="M2009" s="38" t="s">
        <v>15050</v>
      </c>
    </row>
    <row r="2010" spans="1:13" ht="25.5" outlineLevel="1" x14ac:dyDescent="0.25">
      <c r="A2010" s="47" t="s">
        <v>8715</v>
      </c>
      <c r="B2010" s="150">
        <v>1982</v>
      </c>
      <c r="C2010" s="36" t="s">
        <v>8714</v>
      </c>
      <c r="D2010" s="35" t="s">
        <v>8715</v>
      </c>
      <c r="E2010" s="36" t="s">
        <v>11943</v>
      </c>
      <c r="F2010" s="35" t="s">
        <v>15877</v>
      </c>
      <c r="G2010" s="117">
        <v>56</v>
      </c>
      <c r="H2010" s="117">
        <v>560</v>
      </c>
      <c r="I2010" s="117">
        <f t="shared" si="78"/>
        <v>0.54678571428571432</v>
      </c>
      <c r="J2010" s="118">
        <v>30.62</v>
      </c>
      <c r="K2010" s="196">
        <v>184</v>
      </c>
      <c r="L2010" s="119" t="s">
        <v>12106</v>
      </c>
      <c r="M2010" s="38" t="s">
        <v>15050</v>
      </c>
    </row>
    <row r="2011" spans="1:13" ht="25.5" outlineLevel="1" x14ac:dyDescent="0.25">
      <c r="A2011" s="47" t="s">
        <v>1458</v>
      </c>
      <c r="B2011" s="150">
        <v>1983</v>
      </c>
      <c r="C2011" s="36" t="s">
        <v>8716</v>
      </c>
      <c r="D2011" s="35" t="s">
        <v>1458</v>
      </c>
      <c r="E2011" s="36" t="s">
        <v>11943</v>
      </c>
      <c r="F2011" s="35" t="s">
        <v>15877</v>
      </c>
      <c r="G2011" s="117">
        <v>16</v>
      </c>
      <c r="H2011" s="117">
        <v>160</v>
      </c>
      <c r="I2011" s="117">
        <f t="shared" si="78"/>
        <v>0.546875</v>
      </c>
      <c r="J2011" s="118">
        <v>8.75</v>
      </c>
      <c r="K2011" s="196">
        <v>184</v>
      </c>
      <c r="L2011" s="119" t="s">
        <v>12106</v>
      </c>
      <c r="M2011" s="38" t="s">
        <v>15050</v>
      </c>
    </row>
    <row r="2012" spans="1:13" ht="25.5" outlineLevel="1" x14ac:dyDescent="0.25">
      <c r="A2012" s="47" t="s">
        <v>1459</v>
      </c>
      <c r="B2012" s="150">
        <v>1984</v>
      </c>
      <c r="C2012" s="36" t="s">
        <v>8717</v>
      </c>
      <c r="D2012" s="35" t="s">
        <v>1459</v>
      </c>
      <c r="E2012" s="36" t="s">
        <v>11943</v>
      </c>
      <c r="F2012" s="35" t="s">
        <v>15877</v>
      </c>
      <c r="G2012" s="117">
        <v>173</v>
      </c>
      <c r="H2012" s="117">
        <v>1730</v>
      </c>
      <c r="I2012" s="117">
        <f t="shared" si="78"/>
        <v>0.54682080924855492</v>
      </c>
      <c r="J2012" s="118">
        <v>94.6</v>
      </c>
      <c r="K2012" s="196">
        <v>184</v>
      </c>
      <c r="L2012" s="119" t="s">
        <v>12106</v>
      </c>
      <c r="M2012" s="38" t="s">
        <v>15050</v>
      </c>
    </row>
    <row r="2013" spans="1:13" ht="25.5" outlineLevel="1" x14ac:dyDescent="0.25">
      <c r="A2013" s="47" t="s">
        <v>1461</v>
      </c>
      <c r="B2013" s="150">
        <v>1985</v>
      </c>
      <c r="C2013" s="36" t="s">
        <v>1460</v>
      </c>
      <c r="D2013" s="35" t="s">
        <v>1461</v>
      </c>
      <c r="E2013" s="36" t="s">
        <v>11943</v>
      </c>
      <c r="F2013" s="35" t="s">
        <v>15877</v>
      </c>
      <c r="G2013" s="117">
        <v>140</v>
      </c>
      <c r="H2013" s="117">
        <v>1400</v>
      </c>
      <c r="I2013" s="117">
        <f t="shared" si="78"/>
        <v>0.54685714285714282</v>
      </c>
      <c r="J2013" s="118">
        <v>76.56</v>
      </c>
      <c r="K2013" s="196">
        <v>184</v>
      </c>
      <c r="L2013" s="119" t="s">
        <v>12106</v>
      </c>
      <c r="M2013" s="38" t="s">
        <v>15050</v>
      </c>
    </row>
    <row r="2014" spans="1:13" ht="25.5" outlineLevel="1" x14ac:dyDescent="0.25">
      <c r="A2014" s="47" t="s">
        <v>1463</v>
      </c>
      <c r="B2014" s="150">
        <v>1986</v>
      </c>
      <c r="C2014" s="36" t="s">
        <v>1462</v>
      </c>
      <c r="D2014" s="35" t="s">
        <v>1463</v>
      </c>
      <c r="E2014" s="36" t="s">
        <v>11943</v>
      </c>
      <c r="F2014" s="35" t="s">
        <v>15877</v>
      </c>
      <c r="G2014" s="117">
        <v>1</v>
      </c>
      <c r="H2014" s="117">
        <v>1.8</v>
      </c>
      <c r="I2014" s="117">
        <f t="shared" si="78"/>
        <v>0.1</v>
      </c>
      <c r="J2014" s="118">
        <v>0.1</v>
      </c>
      <c r="K2014" s="196">
        <v>184</v>
      </c>
      <c r="L2014" s="119" t="s">
        <v>12106</v>
      </c>
      <c r="M2014" s="38" t="s">
        <v>15050</v>
      </c>
    </row>
    <row r="2015" spans="1:13" ht="25.5" outlineLevel="1" x14ac:dyDescent="0.25">
      <c r="A2015" s="47" t="s">
        <v>1465</v>
      </c>
      <c r="B2015" s="150">
        <v>1987</v>
      </c>
      <c r="C2015" s="36" t="s">
        <v>1464</v>
      </c>
      <c r="D2015" s="35" t="s">
        <v>1465</v>
      </c>
      <c r="E2015" s="36" t="s">
        <v>11943</v>
      </c>
      <c r="F2015" s="35" t="s">
        <v>15877</v>
      </c>
      <c r="G2015" s="117">
        <v>96</v>
      </c>
      <c r="H2015" s="117">
        <v>960</v>
      </c>
      <c r="I2015" s="117">
        <f t="shared" si="78"/>
        <v>0.546875</v>
      </c>
      <c r="J2015" s="118">
        <v>52.5</v>
      </c>
      <c r="K2015" s="196">
        <v>184</v>
      </c>
      <c r="L2015" s="119" t="s">
        <v>12106</v>
      </c>
      <c r="M2015" s="38" t="s">
        <v>15050</v>
      </c>
    </row>
    <row r="2016" spans="1:13" ht="25.5" outlineLevel="1" x14ac:dyDescent="0.25">
      <c r="A2016" s="47" t="s">
        <v>1467</v>
      </c>
      <c r="B2016" s="150">
        <v>1988</v>
      </c>
      <c r="C2016" s="36" t="s">
        <v>1466</v>
      </c>
      <c r="D2016" s="35" t="s">
        <v>1467</v>
      </c>
      <c r="E2016" s="36" t="s">
        <v>11943</v>
      </c>
      <c r="F2016" s="35" t="s">
        <v>15877</v>
      </c>
      <c r="G2016" s="117">
        <v>100</v>
      </c>
      <c r="H2016" s="117">
        <v>1000</v>
      </c>
      <c r="I2016" s="117">
        <f t="shared" si="78"/>
        <v>0.54679999999999995</v>
      </c>
      <c r="J2016" s="118">
        <v>54.68</v>
      </c>
      <c r="K2016" s="196">
        <v>184</v>
      </c>
      <c r="L2016" s="119" t="s">
        <v>12106</v>
      </c>
      <c r="M2016" s="38" t="s">
        <v>15050</v>
      </c>
    </row>
    <row r="2017" spans="1:13" ht="25.5" outlineLevel="1" x14ac:dyDescent="0.25">
      <c r="A2017" s="47" t="s">
        <v>1468</v>
      </c>
      <c r="B2017" s="150">
        <v>1989</v>
      </c>
      <c r="C2017" s="36" t="s">
        <v>8718</v>
      </c>
      <c r="D2017" s="35" t="s">
        <v>1468</v>
      </c>
      <c r="E2017" s="36" t="s">
        <v>11943</v>
      </c>
      <c r="F2017" s="35" t="s">
        <v>15877</v>
      </c>
      <c r="G2017" s="117">
        <v>300</v>
      </c>
      <c r="H2017" s="117">
        <v>3000</v>
      </c>
      <c r="I2017" s="117">
        <f t="shared" si="78"/>
        <v>0.54683333333333339</v>
      </c>
      <c r="J2017" s="118">
        <v>164.05</v>
      </c>
      <c r="K2017" s="196">
        <v>184</v>
      </c>
      <c r="L2017" s="119" t="s">
        <v>12106</v>
      </c>
      <c r="M2017" s="38" t="s">
        <v>15050</v>
      </c>
    </row>
    <row r="2018" spans="1:13" ht="25.5" outlineLevel="1" x14ac:dyDescent="0.25">
      <c r="A2018" s="47" t="s">
        <v>1469</v>
      </c>
      <c r="B2018" s="150">
        <v>1990</v>
      </c>
      <c r="C2018" s="36" t="s">
        <v>8719</v>
      </c>
      <c r="D2018" s="35" t="s">
        <v>1469</v>
      </c>
      <c r="E2018" s="36" t="s">
        <v>11943</v>
      </c>
      <c r="F2018" s="35" t="s">
        <v>15877</v>
      </c>
      <c r="G2018" s="117">
        <v>200</v>
      </c>
      <c r="H2018" s="117">
        <v>2000</v>
      </c>
      <c r="I2018" s="117">
        <f t="shared" si="78"/>
        <v>0.54685000000000006</v>
      </c>
      <c r="J2018" s="118">
        <v>109.37</v>
      </c>
      <c r="K2018" s="196">
        <v>184</v>
      </c>
      <c r="L2018" s="119" t="s">
        <v>12106</v>
      </c>
      <c r="M2018" s="38" t="s">
        <v>15050</v>
      </c>
    </row>
    <row r="2019" spans="1:13" ht="25.5" outlineLevel="1" x14ac:dyDescent="0.25">
      <c r="A2019" s="47" t="s">
        <v>8721</v>
      </c>
      <c r="B2019" s="150">
        <v>1991</v>
      </c>
      <c r="C2019" s="36" t="s">
        <v>8720</v>
      </c>
      <c r="D2019" s="35" t="s">
        <v>8721</v>
      </c>
      <c r="E2019" s="36" t="s">
        <v>11943</v>
      </c>
      <c r="F2019" s="35" t="s">
        <v>15877</v>
      </c>
      <c r="G2019" s="117">
        <v>15</v>
      </c>
      <c r="H2019" s="117">
        <v>150</v>
      </c>
      <c r="I2019" s="117">
        <f t="shared" si="78"/>
        <v>0.54666666666666663</v>
      </c>
      <c r="J2019" s="118">
        <v>8.1999999999999993</v>
      </c>
      <c r="K2019" s="196">
        <v>184</v>
      </c>
      <c r="L2019" s="119" t="s">
        <v>12106</v>
      </c>
      <c r="M2019" s="38" t="s">
        <v>15050</v>
      </c>
    </row>
    <row r="2020" spans="1:13" ht="25.5" outlineLevel="1" x14ac:dyDescent="0.25">
      <c r="A2020" s="47" t="s">
        <v>1470</v>
      </c>
      <c r="B2020" s="150">
        <v>1992</v>
      </c>
      <c r="C2020" s="36" t="s">
        <v>8722</v>
      </c>
      <c r="D2020" s="35" t="s">
        <v>1470</v>
      </c>
      <c r="E2020" s="36" t="s">
        <v>11943</v>
      </c>
      <c r="F2020" s="35" t="s">
        <v>15877</v>
      </c>
      <c r="G2020" s="117">
        <v>49</v>
      </c>
      <c r="H2020" s="117">
        <v>490</v>
      </c>
      <c r="I2020" s="117">
        <f t="shared" si="78"/>
        <v>0.54673469387755103</v>
      </c>
      <c r="J2020" s="118">
        <v>26.79</v>
      </c>
      <c r="K2020" s="196">
        <v>184</v>
      </c>
      <c r="L2020" s="119" t="s">
        <v>12106</v>
      </c>
      <c r="M2020" s="38" t="s">
        <v>15050</v>
      </c>
    </row>
    <row r="2021" spans="1:13" ht="25.5" outlineLevel="1" x14ac:dyDescent="0.25">
      <c r="A2021" s="47" t="s">
        <v>1472</v>
      </c>
      <c r="B2021" s="150">
        <v>1993</v>
      </c>
      <c r="C2021" s="36" t="s">
        <v>1471</v>
      </c>
      <c r="D2021" s="35" t="s">
        <v>1472</v>
      </c>
      <c r="E2021" s="36" t="s">
        <v>11943</v>
      </c>
      <c r="F2021" s="35" t="s">
        <v>15877</v>
      </c>
      <c r="G2021" s="117">
        <v>1</v>
      </c>
      <c r="H2021" s="117">
        <v>10</v>
      </c>
      <c r="I2021" s="117">
        <f t="shared" si="78"/>
        <v>0.55000000000000004</v>
      </c>
      <c r="J2021" s="118">
        <v>0.55000000000000004</v>
      </c>
      <c r="K2021" s="196">
        <v>184</v>
      </c>
      <c r="L2021" s="119" t="s">
        <v>12106</v>
      </c>
      <c r="M2021" s="38" t="s">
        <v>15050</v>
      </c>
    </row>
    <row r="2022" spans="1:13" ht="25.5" outlineLevel="1" x14ac:dyDescent="0.25">
      <c r="A2022" s="47" t="s">
        <v>1473</v>
      </c>
      <c r="B2022" s="150">
        <v>1994</v>
      </c>
      <c r="C2022" s="36" t="s">
        <v>8723</v>
      </c>
      <c r="D2022" s="35" t="s">
        <v>1473</v>
      </c>
      <c r="E2022" s="36" t="s">
        <v>11943</v>
      </c>
      <c r="F2022" s="35" t="s">
        <v>15877</v>
      </c>
      <c r="G2022" s="117">
        <v>8</v>
      </c>
      <c r="H2022" s="117">
        <v>80</v>
      </c>
      <c r="I2022" s="117">
        <f t="shared" si="78"/>
        <v>0.54625000000000001</v>
      </c>
      <c r="J2022" s="118">
        <v>4.37</v>
      </c>
      <c r="K2022" s="196">
        <v>184</v>
      </c>
      <c r="L2022" s="119" t="s">
        <v>12106</v>
      </c>
      <c r="M2022" s="38" t="s">
        <v>15050</v>
      </c>
    </row>
    <row r="2023" spans="1:13" ht="25.5" outlineLevel="1" x14ac:dyDescent="0.25">
      <c r="A2023" s="47" t="s">
        <v>1474</v>
      </c>
      <c r="B2023" s="150">
        <v>1995</v>
      </c>
      <c r="C2023" s="36" t="s">
        <v>8724</v>
      </c>
      <c r="D2023" s="35" t="s">
        <v>1474</v>
      </c>
      <c r="E2023" s="36" t="s">
        <v>11943</v>
      </c>
      <c r="F2023" s="35" t="s">
        <v>15877</v>
      </c>
      <c r="G2023" s="117">
        <v>9</v>
      </c>
      <c r="H2023" s="117">
        <v>90</v>
      </c>
      <c r="I2023" s="117">
        <f t="shared" si="78"/>
        <v>0.54666666666666663</v>
      </c>
      <c r="J2023" s="118">
        <v>4.92</v>
      </c>
      <c r="K2023" s="196">
        <v>184</v>
      </c>
      <c r="L2023" s="119" t="s">
        <v>12106</v>
      </c>
      <c r="M2023" s="38" t="s">
        <v>15050</v>
      </c>
    </row>
    <row r="2024" spans="1:13" ht="25.5" outlineLevel="1" x14ac:dyDescent="0.25">
      <c r="A2024" s="47" t="s">
        <v>1475</v>
      </c>
      <c r="B2024" s="150">
        <v>1996</v>
      </c>
      <c r="C2024" s="36" t="s">
        <v>8725</v>
      </c>
      <c r="D2024" s="35" t="s">
        <v>1475</v>
      </c>
      <c r="E2024" s="36" t="s">
        <v>11943</v>
      </c>
      <c r="F2024" s="35" t="s">
        <v>15877</v>
      </c>
      <c r="G2024" s="117">
        <v>1</v>
      </c>
      <c r="H2024" s="117">
        <v>10</v>
      </c>
      <c r="I2024" s="117">
        <f t="shared" si="78"/>
        <v>0.55000000000000004</v>
      </c>
      <c r="J2024" s="118">
        <v>0.55000000000000004</v>
      </c>
      <c r="K2024" s="196">
        <v>184</v>
      </c>
      <c r="L2024" s="119" t="s">
        <v>12106</v>
      </c>
      <c r="M2024" s="38" t="s">
        <v>15050</v>
      </c>
    </row>
    <row r="2025" spans="1:13" ht="25.5" outlineLevel="1" x14ac:dyDescent="0.25">
      <c r="A2025" s="47" t="s">
        <v>1477</v>
      </c>
      <c r="B2025" s="150">
        <v>1997</v>
      </c>
      <c r="C2025" s="36" t="s">
        <v>1476</v>
      </c>
      <c r="D2025" s="35" t="s">
        <v>1477</v>
      </c>
      <c r="E2025" s="36" t="s">
        <v>11943</v>
      </c>
      <c r="F2025" s="35" t="s">
        <v>15877</v>
      </c>
      <c r="G2025" s="117">
        <v>123</v>
      </c>
      <c r="H2025" s="117">
        <v>1230</v>
      </c>
      <c r="I2025" s="117">
        <f t="shared" si="78"/>
        <v>0.54682926829268297</v>
      </c>
      <c r="J2025" s="118">
        <v>67.260000000000005</v>
      </c>
      <c r="K2025" s="196">
        <v>184</v>
      </c>
      <c r="L2025" s="119" t="s">
        <v>12106</v>
      </c>
      <c r="M2025" s="38" t="s">
        <v>15050</v>
      </c>
    </row>
    <row r="2026" spans="1:13" outlineLevel="1" x14ac:dyDescent="0.25">
      <c r="A2026" s="47" t="s">
        <v>9140</v>
      </c>
      <c r="B2026" s="150">
        <v>1998</v>
      </c>
      <c r="C2026" s="36" t="s">
        <v>9139</v>
      </c>
      <c r="D2026" s="35" t="s">
        <v>9140</v>
      </c>
      <c r="E2026" s="36" t="s">
        <v>11491</v>
      </c>
      <c r="F2026" s="35" t="s">
        <v>15877</v>
      </c>
      <c r="G2026" s="117">
        <v>4</v>
      </c>
      <c r="H2026" s="117">
        <v>40</v>
      </c>
      <c r="I2026" s="117">
        <f t="shared" si="78"/>
        <v>10.39</v>
      </c>
      <c r="J2026" s="118">
        <v>41.56</v>
      </c>
      <c r="K2026" s="196">
        <v>165</v>
      </c>
      <c r="L2026" s="119" t="s">
        <v>11479</v>
      </c>
      <c r="M2026" s="38" t="s">
        <v>15050</v>
      </c>
    </row>
    <row r="2027" spans="1:13" outlineLevel="1" x14ac:dyDescent="0.25">
      <c r="A2027" s="47" t="s">
        <v>9142</v>
      </c>
      <c r="B2027" s="150">
        <v>1999</v>
      </c>
      <c r="C2027" s="36" t="s">
        <v>9141</v>
      </c>
      <c r="D2027" s="35" t="s">
        <v>9142</v>
      </c>
      <c r="E2027" s="36" t="s">
        <v>11491</v>
      </c>
      <c r="F2027" s="35" t="s">
        <v>15877</v>
      </c>
      <c r="G2027" s="117">
        <v>1</v>
      </c>
      <c r="H2027" s="117">
        <v>3700</v>
      </c>
      <c r="I2027" s="117">
        <f t="shared" si="78"/>
        <v>3844.25</v>
      </c>
      <c r="J2027" s="118">
        <v>3844.25</v>
      </c>
      <c r="K2027" s="196">
        <v>165</v>
      </c>
      <c r="L2027" s="119" t="s">
        <v>11479</v>
      </c>
      <c r="M2027" s="38" t="s">
        <v>15050</v>
      </c>
    </row>
    <row r="2028" spans="1:13" outlineLevel="1" x14ac:dyDescent="0.25">
      <c r="A2028" s="47" t="s">
        <v>9143</v>
      </c>
      <c r="B2028" s="150">
        <v>2000</v>
      </c>
      <c r="C2028" s="40" t="s">
        <v>13022</v>
      </c>
      <c r="D2028" s="35" t="s">
        <v>9143</v>
      </c>
      <c r="E2028" s="36" t="s">
        <v>11491</v>
      </c>
      <c r="F2028" s="35" t="s">
        <v>15877</v>
      </c>
      <c r="G2028" s="117">
        <v>100</v>
      </c>
      <c r="H2028" s="117">
        <v>1000</v>
      </c>
      <c r="I2028" s="117">
        <f t="shared" si="78"/>
        <v>10.389900000000001</v>
      </c>
      <c r="J2028" s="118">
        <v>1038.99</v>
      </c>
      <c r="K2028" s="196">
        <v>165</v>
      </c>
      <c r="L2028" s="119" t="s">
        <v>11479</v>
      </c>
      <c r="M2028" s="38" t="s">
        <v>15050</v>
      </c>
    </row>
    <row r="2029" spans="1:13" outlineLevel="1" x14ac:dyDescent="0.25">
      <c r="A2029" s="47" t="s">
        <v>9144</v>
      </c>
      <c r="B2029" s="150">
        <v>2001</v>
      </c>
      <c r="C2029" s="40" t="s">
        <v>13023</v>
      </c>
      <c r="D2029" s="35" t="s">
        <v>9144</v>
      </c>
      <c r="E2029" s="36" t="s">
        <v>11491</v>
      </c>
      <c r="F2029" s="35" t="s">
        <v>15877</v>
      </c>
      <c r="G2029" s="117">
        <v>100</v>
      </c>
      <c r="H2029" s="117">
        <v>1000</v>
      </c>
      <c r="I2029" s="117">
        <f t="shared" si="78"/>
        <v>10.389900000000001</v>
      </c>
      <c r="J2029" s="118">
        <v>1038.99</v>
      </c>
      <c r="K2029" s="196">
        <v>165</v>
      </c>
      <c r="L2029" s="119" t="s">
        <v>11479</v>
      </c>
      <c r="M2029" s="38" t="s">
        <v>15050</v>
      </c>
    </row>
    <row r="2030" spans="1:13" outlineLevel="1" x14ac:dyDescent="0.25">
      <c r="A2030" s="47" t="s">
        <v>9145</v>
      </c>
      <c r="B2030" s="150">
        <v>2002</v>
      </c>
      <c r="C2030" s="40" t="s">
        <v>13024</v>
      </c>
      <c r="D2030" s="35" t="s">
        <v>9145</v>
      </c>
      <c r="E2030" s="36" t="s">
        <v>11491</v>
      </c>
      <c r="F2030" s="35" t="s">
        <v>15877</v>
      </c>
      <c r="G2030" s="117">
        <v>3</v>
      </c>
      <c r="H2030" s="117">
        <v>27</v>
      </c>
      <c r="I2030" s="117">
        <f t="shared" si="78"/>
        <v>9.35</v>
      </c>
      <c r="J2030" s="118">
        <v>28.05</v>
      </c>
      <c r="K2030" s="196">
        <v>165</v>
      </c>
      <c r="L2030" s="119" t="s">
        <v>11479</v>
      </c>
      <c r="M2030" s="38" t="s">
        <v>15050</v>
      </c>
    </row>
    <row r="2031" spans="1:13" outlineLevel="1" x14ac:dyDescent="0.25">
      <c r="A2031" s="47" t="s">
        <v>9146</v>
      </c>
      <c r="B2031" s="150">
        <v>2003</v>
      </c>
      <c r="C2031" s="40" t="s">
        <v>13025</v>
      </c>
      <c r="D2031" s="35" t="s">
        <v>9146</v>
      </c>
      <c r="E2031" s="36" t="s">
        <v>11491</v>
      </c>
      <c r="F2031" s="35" t="s">
        <v>15877</v>
      </c>
      <c r="G2031" s="117">
        <v>60</v>
      </c>
      <c r="H2031" s="117">
        <v>600</v>
      </c>
      <c r="I2031" s="117">
        <f t="shared" si="78"/>
        <v>10.389833333333334</v>
      </c>
      <c r="J2031" s="118">
        <v>623.39</v>
      </c>
      <c r="K2031" s="196">
        <v>165</v>
      </c>
      <c r="L2031" s="119" t="s">
        <v>11479</v>
      </c>
      <c r="M2031" s="38" t="s">
        <v>15050</v>
      </c>
    </row>
    <row r="2032" spans="1:13" outlineLevel="1" x14ac:dyDescent="0.25">
      <c r="A2032" s="47" t="s">
        <v>9149</v>
      </c>
      <c r="B2032" s="150">
        <v>2004</v>
      </c>
      <c r="C2032" s="36" t="s">
        <v>9148</v>
      </c>
      <c r="D2032" s="35" t="s">
        <v>9149</v>
      </c>
      <c r="E2032" s="40" t="s">
        <v>13026</v>
      </c>
      <c r="F2032" s="35" t="s">
        <v>15877</v>
      </c>
      <c r="G2032" s="117">
        <v>1</v>
      </c>
      <c r="H2032" s="117">
        <v>38232</v>
      </c>
      <c r="I2032" s="117">
        <f t="shared" si="78"/>
        <v>39722.57</v>
      </c>
      <c r="J2032" s="118">
        <v>39722.57</v>
      </c>
      <c r="K2032" s="196">
        <v>165</v>
      </c>
      <c r="L2032" s="119" t="s">
        <v>11479</v>
      </c>
      <c r="M2032" s="38" t="s">
        <v>15050</v>
      </c>
    </row>
    <row r="2033" spans="1:13" outlineLevel="1" x14ac:dyDescent="0.25">
      <c r="A2033" s="47" t="s">
        <v>9152</v>
      </c>
      <c r="B2033" s="150">
        <v>2005</v>
      </c>
      <c r="C2033" s="40" t="s">
        <v>13027</v>
      </c>
      <c r="D2033" s="35" t="s">
        <v>9152</v>
      </c>
      <c r="E2033" s="36" t="s">
        <v>11491</v>
      </c>
      <c r="F2033" s="35" t="s">
        <v>15877</v>
      </c>
      <c r="G2033" s="117">
        <v>10</v>
      </c>
      <c r="H2033" s="117">
        <v>210</v>
      </c>
      <c r="I2033" s="117">
        <f t="shared" si="78"/>
        <v>21.818999999999999</v>
      </c>
      <c r="J2033" s="118">
        <v>218.19</v>
      </c>
      <c r="K2033" s="196">
        <v>165</v>
      </c>
      <c r="L2033" s="119" t="s">
        <v>11479</v>
      </c>
      <c r="M2033" s="38" t="s">
        <v>15050</v>
      </c>
    </row>
    <row r="2034" spans="1:13" outlineLevel="1" x14ac:dyDescent="0.25">
      <c r="A2034" s="47" t="s">
        <v>9153</v>
      </c>
      <c r="B2034" s="150">
        <v>2006</v>
      </c>
      <c r="C2034" s="40" t="s">
        <v>13028</v>
      </c>
      <c r="D2034" s="35" t="s">
        <v>9153</v>
      </c>
      <c r="E2034" s="36" t="s">
        <v>11491</v>
      </c>
      <c r="F2034" s="35" t="s">
        <v>15877</v>
      </c>
      <c r="G2034" s="117">
        <v>1</v>
      </c>
      <c r="H2034" s="117">
        <v>10</v>
      </c>
      <c r="I2034" s="117">
        <f t="shared" ref="I2034:I2097" si="79">J2034/G2034</f>
        <v>10.39</v>
      </c>
      <c r="J2034" s="118">
        <v>10.39</v>
      </c>
      <c r="K2034" s="196">
        <v>165</v>
      </c>
      <c r="L2034" s="119" t="s">
        <v>11479</v>
      </c>
      <c r="M2034" s="38" t="s">
        <v>15050</v>
      </c>
    </row>
    <row r="2035" spans="1:13" ht="25.5" outlineLevel="1" x14ac:dyDescent="0.25">
      <c r="A2035" s="47" t="s">
        <v>12115</v>
      </c>
      <c r="B2035" s="150">
        <v>2007</v>
      </c>
      <c r="C2035" s="40" t="s">
        <v>13029</v>
      </c>
      <c r="D2035" s="35" t="s">
        <v>12115</v>
      </c>
      <c r="E2035" s="36" t="s">
        <v>11943</v>
      </c>
      <c r="F2035" s="35" t="s">
        <v>15877</v>
      </c>
      <c r="G2035" s="117">
        <v>1</v>
      </c>
      <c r="H2035" s="117">
        <v>2036.55</v>
      </c>
      <c r="I2035" s="117">
        <f t="shared" si="79"/>
        <v>111.37</v>
      </c>
      <c r="J2035" s="118">
        <v>111.37</v>
      </c>
      <c r="K2035" s="196">
        <v>184</v>
      </c>
      <c r="L2035" s="119" t="s">
        <v>12106</v>
      </c>
      <c r="M2035" s="38" t="s">
        <v>15050</v>
      </c>
    </row>
    <row r="2036" spans="1:13" ht="25.5" outlineLevel="1" x14ac:dyDescent="0.25">
      <c r="A2036" s="47" t="s">
        <v>1486</v>
      </c>
      <c r="B2036" s="150">
        <v>2008</v>
      </c>
      <c r="C2036" s="40" t="s">
        <v>13030</v>
      </c>
      <c r="D2036" s="35" t="s">
        <v>1486</v>
      </c>
      <c r="E2036" s="36" t="s">
        <v>11943</v>
      </c>
      <c r="F2036" s="35" t="s">
        <v>15877</v>
      </c>
      <c r="G2036" s="117">
        <v>2</v>
      </c>
      <c r="H2036" s="117">
        <v>20</v>
      </c>
      <c r="I2036" s="117">
        <f t="shared" si="79"/>
        <v>0.54500000000000004</v>
      </c>
      <c r="J2036" s="118">
        <v>1.0900000000000001</v>
      </c>
      <c r="K2036" s="196">
        <v>184</v>
      </c>
      <c r="L2036" s="119" t="s">
        <v>12106</v>
      </c>
      <c r="M2036" s="38" t="s">
        <v>15050</v>
      </c>
    </row>
    <row r="2037" spans="1:13" ht="25.5" outlineLevel="1" x14ac:dyDescent="0.25">
      <c r="A2037" s="47" t="s">
        <v>1487</v>
      </c>
      <c r="B2037" s="150">
        <v>2009</v>
      </c>
      <c r="C2037" s="36" t="s">
        <v>8727</v>
      </c>
      <c r="D2037" s="35" t="s">
        <v>1487</v>
      </c>
      <c r="E2037" s="36" t="s">
        <v>11943</v>
      </c>
      <c r="F2037" s="35" t="s">
        <v>15877</v>
      </c>
      <c r="G2037" s="117">
        <v>10</v>
      </c>
      <c r="H2037" s="117">
        <v>975</v>
      </c>
      <c r="I2037" s="117">
        <f t="shared" si="79"/>
        <v>5.3319999999999999</v>
      </c>
      <c r="J2037" s="118">
        <v>53.32</v>
      </c>
      <c r="K2037" s="196">
        <v>184</v>
      </c>
      <c r="L2037" s="119" t="s">
        <v>12106</v>
      </c>
      <c r="M2037" s="38" t="s">
        <v>15050</v>
      </c>
    </row>
    <row r="2038" spans="1:13" ht="25.5" outlineLevel="1" x14ac:dyDescent="0.25">
      <c r="A2038" s="47" t="s">
        <v>1489</v>
      </c>
      <c r="B2038" s="150">
        <v>2010</v>
      </c>
      <c r="C2038" s="36" t="s">
        <v>1488</v>
      </c>
      <c r="D2038" s="35" t="s">
        <v>1489</v>
      </c>
      <c r="E2038" s="36" t="s">
        <v>11943</v>
      </c>
      <c r="F2038" s="35" t="s">
        <v>15877</v>
      </c>
      <c r="G2038" s="117">
        <v>1</v>
      </c>
      <c r="H2038" s="117">
        <v>10</v>
      </c>
      <c r="I2038" s="117">
        <f t="shared" si="79"/>
        <v>0.55000000000000004</v>
      </c>
      <c r="J2038" s="118">
        <v>0.55000000000000004</v>
      </c>
      <c r="K2038" s="196">
        <v>184</v>
      </c>
      <c r="L2038" s="119" t="s">
        <v>12106</v>
      </c>
      <c r="M2038" s="38" t="s">
        <v>15050</v>
      </c>
    </row>
    <row r="2039" spans="1:13" ht="25.5" outlineLevel="1" x14ac:dyDescent="0.25">
      <c r="A2039" s="47" t="s">
        <v>8729</v>
      </c>
      <c r="B2039" s="150">
        <v>2011</v>
      </c>
      <c r="C2039" s="36" t="s">
        <v>8728</v>
      </c>
      <c r="D2039" s="35" t="s">
        <v>8729</v>
      </c>
      <c r="E2039" s="36" t="s">
        <v>11943</v>
      </c>
      <c r="F2039" s="35" t="s">
        <v>15877</v>
      </c>
      <c r="G2039" s="117">
        <v>1</v>
      </c>
      <c r="H2039" s="117">
        <v>92</v>
      </c>
      <c r="I2039" s="117">
        <f t="shared" si="79"/>
        <v>5.03</v>
      </c>
      <c r="J2039" s="118">
        <v>5.03</v>
      </c>
      <c r="K2039" s="196">
        <v>184</v>
      </c>
      <c r="L2039" s="119" t="s">
        <v>12106</v>
      </c>
      <c r="M2039" s="38" t="s">
        <v>15050</v>
      </c>
    </row>
    <row r="2040" spans="1:13" outlineLevel="1" x14ac:dyDescent="0.25">
      <c r="A2040" s="47" t="s">
        <v>1490</v>
      </c>
      <c r="B2040" s="150">
        <v>2012</v>
      </c>
      <c r="C2040" s="36" t="s">
        <v>8730</v>
      </c>
      <c r="D2040" s="35" t="s">
        <v>1490</v>
      </c>
      <c r="E2040" s="36" t="s">
        <v>11491</v>
      </c>
      <c r="F2040" s="35" t="s">
        <v>15877</v>
      </c>
      <c r="G2040" s="117">
        <v>2</v>
      </c>
      <c r="H2040" s="117">
        <v>21.55</v>
      </c>
      <c r="I2040" s="117">
        <f t="shared" si="79"/>
        <v>0.59</v>
      </c>
      <c r="J2040" s="118">
        <v>1.18</v>
      </c>
      <c r="K2040" s="196">
        <v>184</v>
      </c>
      <c r="L2040" s="119" t="s">
        <v>12106</v>
      </c>
      <c r="M2040" s="38" t="s">
        <v>15050</v>
      </c>
    </row>
    <row r="2041" spans="1:13" ht="25.5" outlineLevel="1" x14ac:dyDescent="0.25">
      <c r="A2041" s="47" t="s">
        <v>1492</v>
      </c>
      <c r="B2041" s="150">
        <v>2013</v>
      </c>
      <c r="C2041" s="36" t="s">
        <v>1491</v>
      </c>
      <c r="D2041" s="35" t="s">
        <v>1492</v>
      </c>
      <c r="E2041" s="36" t="s">
        <v>11943</v>
      </c>
      <c r="F2041" s="35" t="s">
        <v>15877</v>
      </c>
      <c r="G2041" s="117">
        <v>9</v>
      </c>
      <c r="H2041" s="117">
        <v>38745</v>
      </c>
      <c r="I2041" s="117">
        <f t="shared" si="79"/>
        <v>235.41222222222223</v>
      </c>
      <c r="J2041" s="118">
        <v>2118.71</v>
      </c>
      <c r="K2041" s="196">
        <v>184</v>
      </c>
      <c r="L2041" s="119" t="s">
        <v>12106</v>
      </c>
      <c r="M2041" s="38" t="s">
        <v>15050</v>
      </c>
    </row>
    <row r="2042" spans="1:13" ht="25.5" outlineLevel="1" x14ac:dyDescent="0.25">
      <c r="A2042" s="47" t="s">
        <v>1493</v>
      </c>
      <c r="B2042" s="150">
        <v>2014</v>
      </c>
      <c r="C2042" s="36" t="s">
        <v>8731</v>
      </c>
      <c r="D2042" s="35" t="s">
        <v>1493</v>
      </c>
      <c r="E2042" s="36" t="s">
        <v>11943</v>
      </c>
      <c r="F2042" s="35" t="s">
        <v>15877</v>
      </c>
      <c r="G2042" s="117">
        <v>6</v>
      </c>
      <c r="H2042" s="117">
        <v>738</v>
      </c>
      <c r="I2042" s="117">
        <f t="shared" si="79"/>
        <v>6.7266666666666666</v>
      </c>
      <c r="J2042" s="118">
        <v>40.36</v>
      </c>
      <c r="K2042" s="196">
        <v>184</v>
      </c>
      <c r="L2042" s="119" t="s">
        <v>12106</v>
      </c>
      <c r="M2042" s="38" t="s">
        <v>15050</v>
      </c>
    </row>
    <row r="2043" spans="1:13" ht="25.5" outlineLevel="1" x14ac:dyDescent="0.25">
      <c r="A2043" s="47" t="s">
        <v>1495</v>
      </c>
      <c r="B2043" s="150">
        <v>2015</v>
      </c>
      <c r="C2043" s="36" t="s">
        <v>1494</v>
      </c>
      <c r="D2043" s="35" t="s">
        <v>1495</v>
      </c>
      <c r="E2043" s="36" t="s">
        <v>11943</v>
      </c>
      <c r="F2043" s="35" t="s">
        <v>15877</v>
      </c>
      <c r="G2043" s="117">
        <v>1</v>
      </c>
      <c r="H2043" s="117">
        <v>440</v>
      </c>
      <c r="I2043" s="117">
        <f t="shared" si="79"/>
        <v>24.06</v>
      </c>
      <c r="J2043" s="118">
        <v>24.06</v>
      </c>
      <c r="K2043" s="196">
        <v>184</v>
      </c>
      <c r="L2043" s="119" t="s">
        <v>12106</v>
      </c>
      <c r="M2043" s="38" t="s">
        <v>15050</v>
      </c>
    </row>
    <row r="2044" spans="1:13" ht="25.5" outlineLevel="1" x14ac:dyDescent="0.25">
      <c r="A2044" s="47" t="s">
        <v>1497</v>
      </c>
      <c r="B2044" s="150">
        <v>2016</v>
      </c>
      <c r="C2044" s="36" t="s">
        <v>1496</v>
      </c>
      <c r="D2044" s="35" t="s">
        <v>1497</v>
      </c>
      <c r="E2044" s="36" t="s">
        <v>11943</v>
      </c>
      <c r="F2044" s="35" t="s">
        <v>15877</v>
      </c>
      <c r="G2044" s="117">
        <v>1</v>
      </c>
      <c r="H2044" s="117">
        <v>234</v>
      </c>
      <c r="I2044" s="117">
        <f t="shared" si="79"/>
        <v>12.8</v>
      </c>
      <c r="J2044" s="118">
        <v>12.8</v>
      </c>
      <c r="K2044" s="196">
        <v>184</v>
      </c>
      <c r="L2044" s="119" t="s">
        <v>12106</v>
      </c>
      <c r="M2044" s="38" t="s">
        <v>15050</v>
      </c>
    </row>
    <row r="2045" spans="1:13" ht="25.5" outlineLevel="1" x14ac:dyDescent="0.25">
      <c r="A2045" s="47" t="s">
        <v>8733</v>
      </c>
      <c r="B2045" s="150">
        <v>2017</v>
      </c>
      <c r="C2045" s="36" t="s">
        <v>8732</v>
      </c>
      <c r="D2045" s="35" t="s">
        <v>8733</v>
      </c>
      <c r="E2045" s="36" t="s">
        <v>11943</v>
      </c>
      <c r="F2045" s="35" t="s">
        <v>15877</v>
      </c>
      <c r="G2045" s="117">
        <v>3</v>
      </c>
      <c r="H2045" s="117">
        <v>1170</v>
      </c>
      <c r="I2045" s="117">
        <f t="shared" si="79"/>
        <v>21.326666666666664</v>
      </c>
      <c r="J2045" s="118">
        <v>63.98</v>
      </c>
      <c r="K2045" s="196">
        <v>184</v>
      </c>
      <c r="L2045" s="119" t="s">
        <v>12106</v>
      </c>
      <c r="M2045" s="38" t="s">
        <v>15050</v>
      </c>
    </row>
    <row r="2046" spans="1:13" ht="25.5" outlineLevel="1" x14ac:dyDescent="0.25">
      <c r="A2046" s="47" t="s">
        <v>1498</v>
      </c>
      <c r="B2046" s="150">
        <v>2018</v>
      </c>
      <c r="C2046" s="36" t="s">
        <v>8734</v>
      </c>
      <c r="D2046" s="35" t="s">
        <v>1498</v>
      </c>
      <c r="E2046" s="36" t="s">
        <v>11943</v>
      </c>
      <c r="F2046" s="35" t="s">
        <v>15877</v>
      </c>
      <c r="G2046" s="117">
        <v>1</v>
      </c>
      <c r="H2046" s="117">
        <v>224</v>
      </c>
      <c r="I2046" s="117">
        <f t="shared" si="79"/>
        <v>12.25</v>
      </c>
      <c r="J2046" s="118">
        <v>12.25</v>
      </c>
      <c r="K2046" s="196">
        <v>184</v>
      </c>
      <c r="L2046" s="119" t="s">
        <v>12106</v>
      </c>
      <c r="M2046" s="38" t="s">
        <v>15050</v>
      </c>
    </row>
    <row r="2047" spans="1:13" ht="25.5" outlineLevel="1" x14ac:dyDescent="0.25">
      <c r="A2047" s="47" t="s">
        <v>1499</v>
      </c>
      <c r="B2047" s="150">
        <v>2019</v>
      </c>
      <c r="C2047" s="36" t="s">
        <v>8735</v>
      </c>
      <c r="D2047" s="35" t="s">
        <v>1499</v>
      </c>
      <c r="E2047" s="36" t="s">
        <v>11943</v>
      </c>
      <c r="F2047" s="35" t="s">
        <v>15877</v>
      </c>
      <c r="G2047" s="117">
        <v>11</v>
      </c>
      <c r="H2047" s="117">
        <v>561</v>
      </c>
      <c r="I2047" s="117">
        <f t="shared" si="79"/>
        <v>2.7890909090909091</v>
      </c>
      <c r="J2047" s="118">
        <v>30.68</v>
      </c>
      <c r="K2047" s="196">
        <v>184</v>
      </c>
      <c r="L2047" s="119" t="s">
        <v>12106</v>
      </c>
      <c r="M2047" s="38" t="s">
        <v>15050</v>
      </c>
    </row>
    <row r="2048" spans="1:13" ht="25.5" outlineLevel="1" x14ac:dyDescent="0.25">
      <c r="A2048" s="47" t="s">
        <v>1500</v>
      </c>
      <c r="B2048" s="150">
        <v>2020</v>
      </c>
      <c r="C2048" s="36" t="s">
        <v>8736</v>
      </c>
      <c r="D2048" s="35" t="s">
        <v>1500</v>
      </c>
      <c r="E2048" s="36" t="s">
        <v>11943</v>
      </c>
      <c r="F2048" s="35" t="s">
        <v>15877</v>
      </c>
      <c r="G2048" s="117">
        <v>1</v>
      </c>
      <c r="H2048" s="117">
        <v>39</v>
      </c>
      <c r="I2048" s="117">
        <f t="shared" si="79"/>
        <v>2.13</v>
      </c>
      <c r="J2048" s="118">
        <v>2.13</v>
      </c>
      <c r="K2048" s="196">
        <v>184</v>
      </c>
      <c r="L2048" s="119" t="s">
        <v>12106</v>
      </c>
      <c r="M2048" s="38" t="s">
        <v>15050</v>
      </c>
    </row>
    <row r="2049" spans="1:13" ht="25.5" outlineLevel="1" x14ac:dyDescent="0.25">
      <c r="A2049" s="47" t="s">
        <v>1501</v>
      </c>
      <c r="B2049" s="150">
        <v>2021</v>
      </c>
      <c r="C2049" s="36" t="s">
        <v>8737</v>
      </c>
      <c r="D2049" s="35" t="s">
        <v>1501</v>
      </c>
      <c r="E2049" s="36" t="s">
        <v>11943</v>
      </c>
      <c r="F2049" s="35" t="s">
        <v>15877</v>
      </c>
      <c r="G2049" s="117">
        <v>5</v>
      </c>
      <c r="H2049" s="117">
        <v>1170</v>
      </c>
      <c r="I2049" s="117">
        <f t="shared" si="79"/>
        <v>12.795999999999999</v>
      </c>
      <c r="J2049" s="118">
        <v>63.98</v>
      </c>
      <c r="K2049" s="196">
        <v>184</v>
      </c>
      <c r="L2049" s="119" t="s">
        <v>12106</v>
      </c>
      <c r="M2049" s="38" t="s">
        <v>15050</v>
      </c>
    </row>
    <row r="2050" spans="1:13" ht="25.5" outlineLevel="1" x14ac:dyDescent="0.25">
      <c r="A2050" s="47" t="s">
        <v>1502</v>
      </c>
      <c r="B2050" s="150">
        <v>2022</v>
      </c>
      <c r="C2050" s="36" t="s">
        <v>8738</v>
      </c>
      <c r="D2050" s="35" t="s">
        <v>1502</v>
      </c>
      <c r="E2050" s="36" t="s">
        <v>11943</v>
      </c>
      <c r="F2050" s="35" t="s">
        <v>15877</v>
      </c>
      <c r="G2050" s="117">
        <v>3</v>
      </c>
      <c r="H2050" s="117">
        <v>450</v>
      </c>
      <c r="I2050" s="117">
        <f t="shared" si="79"/>
        <v>8.2033333333333331</v>
      </c>
      <c r="J2050" s="118">
        <v>24.61</v>
      </c>
      <c r="K2050" s="196">
        <v>184</v>
      </c>
      <c r="L2050" s="119" t="s">
        <v>12106</v>
      </c>
      <c r="M2050" s="38" t="s">
        <v>15050</v>
      </c>
    </row>
    <row r="2051" spans="1:13" ht="25.5" outlineLevel="1" x14ac:dyDescent="0.25">
      <c r="A2051" s="47" t="s">
        <v>1503</v>
      </c>
      <c r="B2051" s="150">
        <v>2023</v>
      </c>
      <c r="C2051" s="36" t="s">
        <v>8739</v>
      </c>
      <c r="D2051" s="35" t="s">
        <v>1503</v>
      </c>
      <c r="E2051" s="36" t="s">
        <v>11943</v>
      </c>
      <c r="F2051" s="35" t="s">
        <v>15877</v>
      </c>
      <c r="G2051" s="117">
        <v>5</v>
      </c>
      <c r="H2051" s="117">
        <v>1950</v>
      </c>
      <c r="I2051" s="117">
        <f t="shared" si="79"/>
        <v>21.326000000000001</v>
      </c>
      <c r="J2051" s="118">
        <v>106.63</v>
      </c>
      <c r="K2051" s="196">
        <v>184</v>
      </c>
      <c r="L2051" s="119" t="s">
        <v>12106</v>
      </c>
      <c r="M2051" s="38" t="s">
        <v>15050</v>
      </c>
    </row>
    <row r="2052" spans="1:13" ht="25.5" outlineLevel="1" x14ac:dyDescent="0.25">
      <c r="A2052" s="47" t="s">
        <v>1504</v>
      </c>
      <c r="B2052" s="150">
        <v>2024</v>
      </c>
      <c r="C2052" s="36" t="s">
        <v>8740</v>
      </c>
      <c r="D2052" s="35" t="s">
        <v>1504</v>
      </c>
      <c r="E2052" s="36" t="s">
        <v>11943</v>
      </c>
      <c r="F2052" s="35" t="s">
        <v>15877</v>
      </c>
      <c r="G2052" s="117">
        <v>5</v>
      </c>
      <c r="H2052" s="117">
        <v>780</v>
      </c>
      <c r="I2052" s="117">
        <f t="shared" si="79"/>
        <v>8.5299999999999994</v>
      </c>
      <c r="J2052" s="118">
        <v>42.65</v>
      </c>
      <c r="K2052" s="196">
        <v>184</v>
      </c>
      <c r="L2052" s="119" t="s">
        <v>12106</v>
      </c>
      <c r="M2052" s="38" t="s">
        <v>15050</v>
      </c>
    </row>
    <row r="2053" spans="1:13" ht="25.5" outlineLevel="1" x14ac:dyDescent="0.25">
      <c r="A2053" s="47" t="s">
        <v>1505</v>
      </c>
      <c r="B2053" s="150">
        <v>2025</v>
      </c>
      <c r="C2053" s="36" t="s">
        <v>8741</v>
      </c>
      <c r="D2053" s="35" t="s">
        <v>1505</v>
      </c>
      <c r="E2053" s="36" t="s">
        <v>11943</v>
      </c>
      <c r="F2053" s="35" t="s">
        <v>15877</v>
      </c>
      <c r="G2053" s="117">
        <v>5</v>
      </c>
      <c r="H2053" s="117">
        <v>875</v>
      </c>
      <c r="I2053" s="117">
        <f t="shared" si="79"/>
        <v>9.57</v>
      </c>
      <c r="J2053" s="118">
        <v>47.85</v>
      </c>
      <c r="K2053" s="196">
        <v>184</v>
      </c>
      <c r="L2053" s="119" t="s">
        <v>12106</v>
      </c>
      <c r="M2053" s="38" t="s">
        <v>15050</v>
      </c>
    </row>
    <row r="2054" spans="1:13" ht="25.5" outlineLevel="1" x14ac:dyDescent="0.25">
      <c r="A2054" s="47" t="s">
        <v>1506</v>
      </c>
      <c r="B2054" s="150">
        <v>2026</v>
      </c>
      <c r="C2054" s="36" t="s">
        <v>8742</v>
      </c>
      <c r="D2054" s="35" t="s">
        <v>1506</v>
      </c>
      <c r="E2054" s="36" t="s">
        <v>11943</v>
      </c>
      <c r="F2054" s="35" t="s">
        <v>15877</v>
      </c>
      <c r="G2054" s="117">
        <v>4</v>
      </c>
      <c r="H2054" s="117">
        <v>700</v>
      </c>
      <c r="I2054" s="117">
        <f t="shared" si="79"/>
        <v>9.57</v>
      </c>
      <c r="J2054" s="118">
        <v>38.28</v>
      </c>
      <c r="K2054" s="196">
        <v>184</v>
      </c>
      <c r="L2054" s="119" t="s">
        <v>12106</v>
      </c>
      <c r="M2054" s="38" t="s">
        <v>15050</v>
      </c>
    </row>
    <row r="2055" spans="1:13" ht="25.5" outlineLevel="1" x14ac:dyDescent="0.25">
      <c r="A2055" s="47" t="s">
        <v>1507</v>
      </c>
      <c r="B2055" s="150">
        <v>2027</v>
      </c>
      <c r="C2055" s="36" t="s">
        <v>8743</v>
      </c>
      <c r="D2055" s="35" t="s">
        <v>1507</v>
      </c>
      <c r="E2055" s="36" t="s">
        <v>11943</v>
      </c>
      <c r="F2055" s="35" t="s">
        <v>15877</v>
      </c>
      <c r="G2055" s="117">
        <v>4</v>
      </c>
      <c r="H2055" s="117">
        <v>700</v>
      </c>
      <c r="I2055" s="117">
        <f t="shared" si="79"/>
        <v>9.57</v>
      </c>
      <c r="J2055" s="118">
        <v>38.28</v>
      </c>
      <c r="K2055" s="196">
        <v>184</v>
      </c>
      <c r="L2055" s="119" t="s">
        <v>12106</v>
      </c>
      <c r="M2055" s="38" t="s">
        <v>15050</v>
      </c>
    </row>
    <row r="2056" spans="1:13" ht="25.5" outlineLevel="1" x14ac:dyDescent="0.25">
      <c r="A2056" s="47" t="s">
        <v>1509</v>
      </c>
      <c r="B2056" s="150">
        <v>2028</v>
      </c>
      <c r="C2056" s="36" t="s">
        <v>1508</v>
      </c>
      <c r="D2056" s="35" t="s">
        <v>1509</v>
      </c>
      <c r="E2056" s="36" t="s">
        <v>11943</v>
      </c>
      <c r="F2056" s="35" t="s">
        <v>15877</v>
      </c>
      <c r="G2056" s="117">
        <v>2</v>
      </c>
      <c r="H2056" s="117">
        <v>20</v>
      </c>
      <c r="I2056" s="117">
        <f t="shared" si="79"/>
        <v>0.54500000000000004</v>
      </c>
      <c r="J2056" s="118">
        <v>1.0900000000000001</v>
      </c>
      <c r="K2056" s="196">
        <v>184</v>
      </c>
      <c r="L2056" s="119" t="s">
        <v>12106</v>
      </c>
      <c r="M2056" s="38" t="s">
        <v>15050</v>
      </c>
    </row>
    <row r="2057" spans="1:13" ht="25.5" outlineLevel="1" x14ac:dyDescent="0.25">
      <c r="A2057" s="47" t="s">
        <v>1511</v>
      </c>
      <c r="B2057" s="150">
        <v>2029</v>
      </c>
      <c r="C2057" s="36" t="s">
        <v>1510</v>
      </c>
      <c r="D2057" s="35" t="s">
        <v>1511</v>
      </c>
      <c r="E2057" s="36" t="s">
        <v>11943</v>
      </c>
      <c r="F2057" s="35" t="s">
        <v>15877</v>
      </c>
      <c r="G2057" s="117">
        <v>1</v>
      </c>
      <c r="H2057" s="117">
        <v>175</v>
      </c>
      <c r="I2057" s="117">
        <f t="shared" si="79"/>
        <v>9.57</v>
      </c>
      <c r="J2057" s="118">
        <v>9.57</v>
      </c>
      <c r="K2057" s="196">
        <v>184</v>
      </c>
      <c r="L2057" s="119" t="s">
        <v>12106</v>
      </c>
      <c r="M2057" s="38" t="s">
        <v>15050</v>
      </c>
    </row>
    <row r="2058" spans="1:13" ht="25.5" outlineLevel="1" x14ac:dyDescent="0.25">
      <c r="A2058" s="47" t="s">
        <v>1512</v>
      </c>
      <c r="B2058" s="150">
        <v>2030</v>
      </c>
      <c r="C2058" s="40" t="s">
        <v>13031</v>
      </c>
      <c r="D2058" s="35" t="s">
        <v>1512</v>
      </c>
      <c r="E2058" s="36" t="s">
        <v>11943</v>
      </c>
      <c r="F2058" s="35" t="s">
        <v>15877</v>
      </c>
      <c r="G2058" s="117">
        <v>2</v>
      </c>
      <c r="H2058" s="117">
        <v>482.52</v>
      </c>
      <c r="I2058" s="117">
        <f t="shared" si="79"/>
        <v>13.195</v>
      </c>
      <c r="J2058" s="118">
        <v>26.39</v>
      </c>
      <c r="K2058" s="196">
        <v>184</v>
      </c>
      <c r="L2058" s="119" t="s">
        <v>12106</v>
      </c>
      <c r="M2058" s="38" t="s">
        <v>15050</v>
      </c>
    </row>
    <row r="2059" spans="1:13" ht="25.5" outlineLevel="1" x14ac:dyDescent="0.25">
      <c r="A2059" s="47" t="s">
        <v>1513</v>
      </c>
      <c r="B2059" s="150">
        <v>2031</v>
      </c>
      <c r="C2059" s="40" t="s">
        <v>13032</v>
      </c>
      <c r="D2059" s="35" t="s">
        <v>1513</v>
      </c>
      <c r="E2059" s="36" t="s">
        <v>11943</v>
      </c>
      <c r="F2059" s="35" t="s">
        <v>15877</v>
      </c>
      <c r="G2059" s="117">
        <v>4</v>
      </c>
      <c r="H2059" s="117">
        <v>731.44</v>
      </c>
      <c r="I2059" s="117">
        <f t="shared" si="79"/>
        <v>10</v>
      </c>
      <c r="J2059" s="118">
        <v>40</v>
      </c>
      <c r="K2059" s="196">
        <v>184</v>
      </c>
      <c r="L2059" s="119" t="s">
        <v>12106</v>
      </c>
      <c r="M2059" s="38" t="s">
        <v>15050</v>
      </c>
    </row>
    <row r="2060" spans="1:13" ht="25.5" outlineLevel="1" x14ac:dyDescent="0.25">
      <c r="A2060" s="47" t="s">
        <v>1514</v>
      </c>
      <c r="B2060" s="150">
        <v>2032</v>
      </c>
      <c r="C2060" s="40" t="s">
        <v>13033</v>
      </c>
      <c r="D2060" s="35" t="s">
        <v>1514</v>
      </c>
      <c r="E2060" s="36" t="s">
        <v>11943</v>
      </c>
      <c r="F2060" s="35" t="s">
        <v>15877</v>
      </c>
      <c r="G2060" s="117">
        <v>4</v>
      </c>
      <c r="H2060" s="117">
        <v>599.21</v>
      </c>
      <c r="I2060" s="117">
        <f t="shared" si="79"/>
        <v>8.1925000000000008</v>
      </c>
      <c r="J2060" s="118">
        <v>32.770000000000003</v>
      </c>
      <c r="K2060" s="196">
        <v>184</v>
      </c>
      <c r="L2060" s="119" t="s">
        <v>12106</v>
      </c>
      <c r="M2060" s="38" t="s">
        <v>15050</v>
      </c>
    </row>
    <row r="2061" spans="1:13" ht="25.5" outlineLevel="1" x14ac:dyDescent="0.25">
      <c r="A2061" s="47" t="s">
        <v>1515</v>
      </c>
      <c r="B2061" s="150">
        <v>2033</v>
      </c>
      <c r="C2061" s="40" t="s">
        <v>13034</v>
      </c>
      <c r="D2061" s="35" t="s">
        <v>1515</v>
      </c>
      <c r="E2061" s="36" t="s">
        <v>11943</v>
      </c>
      <c r="F2061" s="35" t="s">
        <v>15877</v>
      </c>
      <c r="G2061" s="117">
        <v>1</v>
      </c>
      <c r="H2061" s="117">
        <v>260</v>
      </c>
      <c r="I2061" s="117">
        <f t="shared" si="79"/>
        <v>14.22</v>
      </c>
      <c r="J2061" s="118">
        <v>14.22</v>
      </c>
      <c r="K2061" s="196">
        <v>184</v>
      </c>
      <c r="L2061" s="119" t="s">
        <v>12106</v>
      </c>
      <c r="M2061" s="38" t="s">
        <v>15050</v>
      </c>
    </row>
    <row r="2062" spans="1:13" ht="25.5" outlineLevel="1" x14ac:dyDescent="0.25">
      <c r="A2062" s="47" t="s">
        <v>1517</v>
      </c>
      <c r="B2062" s="150">
        <v>2034</v>
      </c>
      <c r="C2062" s="36" t="s">
        <v>1516</v>
      </c>
      <c r="D2062" s="35" t="s">
        <v>1517</v>
      </c>
      <c r="E2062" s="36" t="s">
        <v>11943</v>
      </c>
      <c r="F2062" s="35" t="s">
        <v>15877</v>
      </c>
      <c r="G2062" s="117">
        <v>3</v>
      </c>
      <c r="H2062" s="117">
        <v>30</v>
      </c>
      <c r="I2062" s="117">
        <f t="shared" si="79"/>
        <v>0.54666666666666663</v>
      </c>
      <c r="J2062" s="118">
        <v>1.64</v>
      </c>
      <c r="K2062" s="196">
        <v>184</v>
      </c>
      <c r="L2062" s="119" t="s">
        <v>12106</v>
      </c>
      <c r="M2062" s="38" t="s">
        <v>15050</v>
      </c>
    </row>
    <row r="2063" spans="1:13" ht="25.5" outlineLevel="1" x14ac:dyDescent="0.25">
      <c r="A2063" s="47" t="s">
        <v>1518</v>
      </c>
      <c r="B2063" s="150">
        <v>2035</v>
      </c>
      <c r="C2063" s="40" t="s">
        <v>13035</v>
      </c>
      <c r="D2063" s="35" t="s">
        <v>1518</v>
      </c>
      <c r="E2063" s="36" t="s">
        <v>11943</v>
      </c>
      <c r="F2063" s="35" t="s">
        <v>15877</v>
      </c>
      <c r="G2063" s="117">
        <v>1</v>
      </c>
      <c r="H2063" s="117">
        <v>10</v>
      </c>
      <c r="I2063" s="117">
        <f t="shared" si="79"/>
        <v>0.55000000000000004</v>
      </c>
      <c r="J2063" s="118">
        <v>0.55000000000000004</v>
      </c>
      <c r="K2063" s="196">
        <v>184</v>
      </c>
      <c r="L2063" s="119" t="s">
        <v>12106</v>
      </c>
      <c r="M2063" s="38" t="s">
        <v>15050</v>
      </c>
    </row>
    <row r="2064" spans="1:13" ht="25.5" outlineLevel="1" x14ac:dyDescent="0.25">
      <c r="A2064" s="47" t="s">
        <v>1519</v>
      </c>
      <c r="B2064" s="150">
        <v>2036</v>
      </c>
      <c r="C2064" s="40" t="s">
        <v>13036</v>
      </c>
      <c r="D2064" s="35" t="s">
        <v>1519</v>
      </c>
      <c r="E2064" s="36" t="s">
        <v>11943</v>
      </c>
      <c r="F2064" s="35" t="s">
        <v>15877</v>
      </c>
      <c r="G2064" s="117">
        <v>4</v>
      </c>
      <c r="H2064" s="117">
        <v>953.18</v>
      </c>
      <c r="I2064" s="117">
        <f t="shared" si="79"/>
        <v>13.03</v>
      </c>
      <c r="J2064" s="118">
        <v>52.12</v>
      </c>
      <c r="K2064" s="196">
        <v>184</v>
      </c>
      <c r="L2064" s="119" t="s">
        <v>12106</v>
      </c>
      <c r="M2064" s="38" t="s">
        <v>15050</v>
      </c>
    </row>
    <row r="2065" spans="1:13" ht="25.5" outlineLevel="1" x14ac:dyDescent="0.25">
      <c r="A2065" s="47" t="s">
        <v>1520</v>
      </c>
      <c r="B2065" s="150">
        <v>2037</v>
      </c>
      <c r="C2065" s="40" t="s">
        <v>13037</v>
      </c>
      <c r="D2065" s="35" t="s">
        <v>1520</v>
      </c>
      <c r="E2065" s="36" t="s">
        <v>11943</v>
      </c>
      <c r="F2065" s="35" t="s">
        <v>15877</v>
      </c>
      <c r="G2065" s="117">
        <v>1</v>
      </c>
      <c r="H2065" s="117">
        <v>10</v>
      </c>
      <c r="I2065" s="117">
        <f t="shared" si="79"/>
        <v>0.55000000000000004</v>
      </c>
      <c r="J2065" s="118">
        <v>0.55000000000000004</v>
      </c>
      <c r="K2065" s="196">
        <v>184</v>
      </c>
      <c r="L2065" s="119" t="s">
        <v>12106</v>
      </c>
      <c r="M2065" s="38" t="s">
        <v>15050</v>
      </c>
    </row>
    <row r="2066" spans="1:13" ht="25.5" outlineLevel="1" x14ac:dyDescent="0.25">
      <c r="A2066" s="47" t="s">
        <v>1521</v>
      </c>
      <c r="B2066" s="150">
        <v>2038</v>
      </c>
      <c r="C2066" s="40" t="s">
        <v>13038</v>
      </c>
      <c r="D2066" s="35" t="s">
        <v>1521</v>
      </c>
      <c r="E2066" s="36" t="s">
        <v>11943</v>
      </c>
      <c r="F2066" s="35" t="s">
        <v>15877</v>
      </c>
      <c r="G2066" s="117">
        <v>5</v>
      </c>
      <c r="H2066" s="117">
        <v>50</v>
      </c>
      <c r="I2066" s="117">
        <f t="shared" si="79"/>
        <v>0.54600000000000004</v>
      </c>
      <c r="J2066" s="118">
        <v>2.73</v>
      </c>
      <c r="K2066" s="196">
        <v>184</v>
      </c>
      <c r="L2066" s="119" t="s">
        <v>12106</v>
      </c>
      <c r="M2066" s="38" t="s">
        <v>15050</v>
      </c>
    </row>
    <row r="2067" spans="1:13" ht="25.5" outlineLevel="1" x14ac:dyDescent="0.25">
      <c r="A2067" s="47" t="s">
        <v>1522</v>
      </c>
      <c r="B2067" s="150">
        <v>2039</v>
      </c>
      <c r="C2067" s="40" t="s">
        <v>13039</v>
      </c>
      <c r="D2067" s="35" t="s">
        <v>1522</v>
      </c>
      <c r="E2067" s="36" t="s">
        <v>11943</v>
      </c>
      <c r="F2067" s="35" t="s">
        <v>15877</v>
      </c>
      <c r="G2067" s="117">
        <v>3</v>
      </c>
      <c r="H2067" s="117">
        <v>687</v>
      </c>
      <c r="I2067" s="117">
        <f t="shared" si="79"/>
        <v>12.523333333333333</v>
      </c>
      <c r="J2067" s="118">
        <v>37.57</v>
      </c>
      <c r="K2067" s="196">
        <v>184</v>
      </c>
      <c r="L2067" s="119" t="s">
        <v>12106</v>
      </c>
      <c r="M2067" s="38" t="s">
        <v>15050</v>
      </c>
    </row>
    <row r="2068" spans="1:13" ht="25.5" outlineLevel="1" x14ac:dyDescent="0.25">
      <c r="A2068" s="47" t="s">
        <v>1524</v>
      </c>
      <c r="B2068" s="150">
        <v>2040</v>
      </c>
      <c r="C2068" s="36" t="s">
        <v>1523</v>
      </c>
      <c r="D2068" s="35" t="s">
        <v>1524</v>
      </c>
      <c r="E2068" s="36" t="s">
        <v>11943</v>
      </c>
      <c r="F2068" s="35" t="s">
        <v>15877</v>
      </c>
      <c r="G2068" s="117">
        <v>2</v>
      </c>
      <c r="H2068" s="117">
        <v>20</v>
      </c>
      <c r="I2068" s="117">
        <f t="shared" si="79"/>
        <v>0.54500000000000004</v>
      </c>
      <c r="J2068" s="118">
        <v>1.0900000000000001</v>
      </c>
      <c r="K2068" s="196">
        <v>184</v>
      </c>
      <c r="L2068" s="119" t="s">
        <v>12106</v>
      </c>
      <c r="M2068" s="38" t="s">
        <v>15050</v>
      </c>
    </row>
    <row r="2069" spans="1:13" ht="25.5" outlineLevel="1" x14ac:dyDescent="0.25">
      <c r="A2069" s="47" t="s">
        <v>1525</v>
      </c>
      <c r="B2069" s="150">
        <v>2041</v>
      </c>
      <c r="C2069" s="40" t="s">
        <v>13040</v>
      </c>
      <c r="D2069" s="35" t="s">
        <v>1525</v>
      </c>
      <c r="E2069" s="36" t="s">
        <v>11943</v>
      </c>
      <c r="F2069" s="35" t="s">
        <v>15877</v>
      </c>
      <c r="G2069" s="117">
        <v>2</v>
      </c>
      <c r="H2069" s="117">
        <v>3154.62</v>
      </c>
      <c r="I2069" s="117">
        <f t="shared" si="79"/>
        <v>86.254999999999995</v>
      </c>
      <c r="J2069" s="118">
        <v>172.51</v>
      </c>
      <c r="K2069" s="196">
        <v>184</v>
      </c>
      <c r="L2069" s="119" t="s">
        <v>12106</v>
      </c>
      <c r="M2069" s="38" t="s">
        <v>15050</v>
      </c>
    </row>
    <row r="2070" spans="1:13" ht="25.5" outlineLevel="1" x14ac:dyDescent="0.25">
      <c r="A2070" s="47" t="s">
        <v>1527</v>
      </c>
      <c r="B2070" s="150">
        <v>2042</v>
      </c>
      <c r="C2070" s="36" t="s">
        <v>1526</v>
      </c>
      <c r="D2070" s="35" t="s">
        <v>1527</v>
      </c>
      <c r="E2070" s="36" t="s">
        <v>11943</v>
      </c>
      <c r="F2070" s="35" t="s">
        <v>15877</v>
      </c>
      <c r="G2070" s="117">
        <v>25</v>
      </c>
      <c r="H2070" s="117">
        <v>8629.01</v>
      </c>
      <c r="I2070" s="117">
        <f t="shared" si="79"/>
        <v>18.874400000000001</v>
      </c>
      <c r="J2070" s="118">
        <v>471.86</v>
      </c>
      <c r="K2070" s="196">
        <v>184</v>
      </c>
      <c r="L2070" s="119" t="s">
        <v>12106</v>
      </c>
      <c r="M2070" s="38" t="s">
        <v>15050</v>
      </c>
    </row>
    <row r="2071" spans="1:13" ht="25.5" outlineLevel="1" x14ac:dyDescent="0.25">
      <c r="A2071" s="47" t="s">
        <v>1529</v>
      </c>
      <c r="B2071" s="150">
        <v>2043</v>
      </c>
      <c r="C2071" s="36" t="s">
        <v>1528</v>
      </c>
      <c r="D2071" s="35" t="s">
        <v>1529</v>
      </c>
      <c r="E2071" s="36" t="s">
        <v>11943</v>
      </c>
      <c r="F2071" s="35" t="s">
        <v>15877</v>
      </c>
      <c r="G2071" s="117">
        <v>35</v>
      </c>
      <c r="H2071" s="117">
        <v>9819.35</v>
      </c>
      <c r="I2071" s="117">
        <f t="shared" si="79"/>
        <v>15.341714285714287</v>
      </c>
      <c r="J2071" s="118">
        <v>536.96</v>
      </c>
      <c r="K2071" s="196">
        <v>184</v>
      </c>
      <c r="L2071" s="119" t="s">
        <v>12106</v>
      </c>
      <c r="M2071" s="38" t="s">
        <v>15050</v>
      </c>
    </row>
    <row r="2072" spans="1:13" outlineLevel="1" x14ac:dyDescent="0.25">
      <c r="A2072" s="47" t="s">
        <v>9161</v>
      </c>
      <c r="B2072" s="150">
        <v>2044</v>
      </c>
      <c r="C2072" s="40" t="s">
        <v>13041</v>
      </c>
      <c r="D2072" s="35" t="s">
        <v>9161</v>
      </c>
      <c r="E2072" s="36" t="s">
        <v>11491</v>
      </c>
      <c r="F2072" s="35" t="s">
        <v>15877</v>
      </c>
      <c r="G2072" s="117">
        <v>11</v>
      </c>
      <c r="H2072" s="117">
        <v>3796.76</v>
      </c>
      <c r="I2072" s="117">
        <f t="shared" si="79"/>
        <v>358.61727272727273</v>
      </c>
      <c r="J2072" s="118">
        <v>3944.79</v>
      </c>
      <c r="K2072" s="196">
        <v>166</v>
      </c>
      <c r="L2072" s="119" t="s">
        <v>11479</v>
      </c>
      <c r="M2072" s="38" t="s">
        <v>15050</v>
      </c>
    </row>
    <row r="2073" spans="1:13" outlineLevel="1" x14ac:dyDescent="0.25">
      <c r="A2073" s="47" t="s">
        <v>9162</v>
      </c>
      <c r="B2073" s="150">
        <v>2045</v>
      </c>
      <c r="C2073" s="40" t="s">
        <v>13042</v>
      </c>
      <c r="D2073" s="35" t="s">
        <v>9162</v>
      </c>
      <c r="E2073" s="36" t="s">
        <v>11491</v>
      </c>
      <c r="F2073" s="35" t="s">
        <v>15877</v>
      </c>
      <c r="G2073" s="117">
        <v>14</v>
      </c>
      <c r="H2073" s="117">
        <v>4877.62</v>
      </c>
      <c r="I2073" s="117">
        <f t="shared" si="79"/>
        <v>361.98500000000001</v>
      </c>
      <c r="J2073" s="118">
        <v>5067.79</v>
      </c>
      <c r="K2073" s="196">
        <v>166</v>
      </c>
      <c r="L2073" s="119" t="s">
        <v>11479</v>
      </c>
      <c r="M2073" s="38" t="s">
        <v>15050</v>
      </c>
    </row>
    <row r="2074" spans="1:13" ht="25.5" outlineLevel="1" x14ac:dyDescent="0.25">
      <c r="A2074" s="47" t="s">
        <v>1531</v>
      </c>
      <c r="B2074" s="150">
        <v>2046</v>
      </c>
      <c r="C2074" s="36" t="s">
        <v>1530</v>
      </c>
      <c r="D2074" s="35" t="s">
        <v>1531</v>
      </c>
      <c r="E2074" s="36" t="s">
        <v>11943</v>
      </c>
      <c r="F2074" s="35" t="s">
        <v>15877</v>
      </c>
      <c r="G2074" s="117">
        <v>9</v>
      </c>
      <c r="H2074" s="117">
        <v>1720.44</v>
      </c>
      <c r="I2074" s="117">
        <f t="shared" si="79"/>
        <v>10.453333333333333</v>
      </c>
      <c r="J2074" s="118">
        <v>94.08</v>
      </c>
      <c r="K2074" s="196">
        <v>184</v>
      </c>
      <c r="L2074" s="119" t="s">
        <v>12106</v>
      </c>
      <c r="M2074" s="38" t="s">
        <v>15050</v>
      </c>
    </row>
    <row r="2075" spans="1:13" ht="25.5" outlineLevel="1" x14ac:dyDescent="0.25">
      <c r="A2075" s="47" t="s">
        <v>1533</v>
      </c>
      <c r="B2075" s="150">
        <v>2047</v>
      </c>
      <c r="C2075" s="36" t="s">
        <v>1532</v>
      </c>
      <c r="D2075" s="35" t="s">
        <v>1533</v>
      </c>
      <c r="E2075" s="36" t="s">
        <v>11943</v>
      </c>
      <c r="F2075" s="35" t="s">
        <v>15877</v>
      </c>
      <c r="G2075" s="117">
        <v>10</v>
      </c>
      <c r="H2075" s="117">
        <v>1498.6</v>
      </c>
      <c r="I2075" s="117">
        <f t="shared" si="79"/>
        <v>8.1950000000000003</v>
      </c>
      <c r="J2075" s="118">
        <v>81.95</v>
      </c>
      <c r="K2075" s="196">
        <v>184</v>
      </c>
      <c r="L2075" s="119" t="s">
        <v>12106</v>
      </c>
      <c r="M2075" s="38" t="s">
        <v>15050</v>
      </c>
    </row>
    <row r="2076" spans="1:13" ht="25.5" outlineLevel="1" x14ac:dyDescent="0.25">
      <c r="A2076" s="47" t="s">
        <v>1535</v>
      </c>
      <c r="B2076" s="150">
        <v>2048</v>
      </c>
      <c r="C2076" s="36" t="s">
        <v>1534</v>
      </c>
      <c r="D2076" s="35" t="s">
        <v>1535</v>
      </c>
      <c r="E2076" s="36" t="s">
        <v>11943</v>
      </c>
      <c r="F2076" s="35" t="s">
        <v>15877</v>
      </c>
      <c r="G2076" s="117">
        <v>2</v>
      </c>
      <c r="H2076" s="117">
        <v>354</v>
      </c>
      <c r="I2076" s="117">
        <f t="shared" si="79"/>
        <v>9.68</v>
      </c>
      <c r="J2076" s="118">
        <v>19.36</v>
      </c>
      <c r="K2076" s="196">
        <v>184</v>
      </c>
      <c r="L2076" s="119" t="s">
        <v>12106</v>
      </c>
      <c r="M2076" s="38" t="s">
        <v>15050</v>
      </c>
    </row>
    <row r="2077" spans="1:13" ht="25.5" outlineLevel="1" x14ac:dyDescent="0.25">
      <c r="A2077" s="47" t="s">
        <v>1537</v>
      </c>
      <c r="B2077" s="150">
        <v>2049</v>
      </c>
      <c r="C2077" s="36" t="s">
        <v>1536</v>
      </c>
      <c r="D2077" s="35" t="s">
        <v>1537</v>
      </c>
      <c r="E2077" s="36" t="s">
        <v>11943</v>
      </c>
      <c r="F2077" s="35" t="s">
        <v>15877</v>
      </c>
      <c r="G2077" s="117">
        <v>6</v>
      </c>
      <c r="H2077" s="117">
        <v>60</v>
      </c>
      <c r="I2077" s="117">
        <f t="shared" si="79"/>
        <v>0.54666666666666663</v>
      </c>
      <c r="J2077" s="118">
        <v>3.28</v>
      </c>
      <c r="K2077" s="196">
        <v>184</v>
      </c>
      <c r="L2077" s="119" t="s">
        <v>12106</v>
      </c>
      <c r="M2077" s="38" t="s">
        <v>15050</v>
      </c>
    </row>
    <row r="2078" spans="1:13" ht="25.5" outlineLevel="1" x14ac:dyDescent="0.25">
      <c r="A2078" s="47" t="s">
        <v>1539</v>
      </c>
      <c r="B2078" s="150">
        <v>2050</v>
      </c>
      <c r="C2078" s="36" t="s">
        <v>1538</v>
      </c>
      <c r="D2078" s="35" t="s">
        <v>1539</v>
      </c>
      <c r="E2078" s="36" t="s">
        <v>11943</v>
      </c>
      <c r="F2078" s="35" t="s">
        <v>15877</v>
      </c>
      <c r="G2078" s="117">
        <v>15</v>
      </c>
      <c r="H2078" s="117">
        <v>150</v>
      </c>
      <c r="I2078" s="117">
        <f t="shared" si="79"/>
        <v>0.54666666666666663</v>
      </c>
      <c r="J2078" s="118">
        <v>8.1999999999999993</v>
      </c>
      <c r="K2078" s="196">
        <v>184</v>
      </c>
      <c r="L2078" s="119" t="s">
        <v>12106</v>
      </c>
      <c r="M2078" s="38" t="s">
        <v>15050</v>
      </c>
    </row>
    <row r="2079" spans="1:13" ht="25.5" outlineLevel="1" x14ac:dyDescent="0.25">
      <c r="A2079" s="47" t="s">
        <v>1541</v>
      </c>
      <c r="B2079" s="150">
        <v>2051</v>
      </c>
      <c r="C2079" s="36" t="s">
        <v>1540</v>
      </c>
      <c r="D2079" s="35" t="s">
        <v>1541</v>
      </c>
      <c r="E2079" s="36" t="s">
        <v>11943</v>
      </c>
      <c r="F2079" s="35" t="s">
        <v>15877</v>
      </c>
      <c r="G2079" s="117">
        <v>13</v>
      </c>
      <c r="H2079" s="117">
        <v>130</v>
      </c>
      <c r="I2079" s="117">
        <f t="shared" si="79"/>
        <v>0.54692307692307696</v>
      </c>
      <c r="J2079" s="118">
        <v>7.11</v>
      </c>
      <c r="K2079" s="196">
        <v>184</v>
      </c>
      <c r="L2079" s="119" t="s">
        <v>12106</v>
      </c>
      <c r="M2079" s="38" t="s">
        <v>15050</v>
      </c>
    </row>
    <row r="2080" spans="1:13" ht="25.5" outlineLevel="1" x14ac:dyDescent="0.25">
      <c r="A2080" s="47" t="s">
        <v>1543</v>
      </c>
      <c r="B2080" s="150">
        <v>2052</v>
      </c>
      <c r="C2080" s="36" t="s">
        <v>1542</v>
      </c>
      <c r="D2080" s="35" t="s">
        <v>1543</v>
      </c>
      <c r="E2080" s="36" t="s">
        <v>11943</v>
      </c>
      <c r="F2080" s="35" t="s">
        <v>15877</v>
      </c>
      <c r="G2080" s="117">
        <v>11</v>
      </c>
      <c r="H2080" s="117">
        <v>110</v>
      </c>
      <c r="I2080" s="117">
        <f t="shared" si="79"/>
        <v>0.54727272727272724</v>
      </c>
      <c r="J2080" s="118">
        <v>6.02</v>
      </c>
      <c r="K2080" s="196">
        <v>184</v>
      </c>
      <c r="L2080" s="119" t="s">
        <v>12106</v>
      </c>
      <c r="M2080" s="38" t="s">
        <v>15050</v>
      </c>
    </row>
    <row r="2081" spans="1:13" ht="25.5" outlineLevel="1" x14ac:dyDescent="0.25">
      <c r="A2081" s="47" t="s">
        <v>1544</v>
      </c>
      <c r="B2081" s="150">
        <v>2053</v>
      </c>
      <c r="C2081" s="40" t="s">
        <v>13043</v>
      </c>
      <c r="D2081" s="35" t="s">
        <v>1544</v>
      </c>
      <c r="E2081" s="36" t="s">
        <v>11943</v>
      </c>
      <c r="F2081" s="35" t="s">
        <v>15877</v>
      </c>
      <c r="G2081" s="117">
        <v>5</v>
      </c>
      <c r="H2081" s="117">
        <v>1695</v>
      </c>
      <c r="I2081" s="117">
        <f t="shared" si="79"/>
        <v>18.538</v>
      </c>
      <c r="J2081" s="118">
        <v>92.69</v>
      </c>
      <c r="K2081" s="196">
        <v>184</v>
      </c>
      <c r="L2081" s="119" t="s">
        <v>12106</v>
      </c>
      <c r="M2081" s="38" t="s">
        <v>15050</v>
      </c>
    </row>
    <row r="2082" spans="1:13" ht="25.5" outlineLevel="1" x14ac:dyDescent="0.25">
      <c r="A2082" s="47" t="s">
        <v>1545</v>
      </c>
      <c r="B2082" s="150">
        <v>2054</v>
      </c>
      <c r="C2082" s="40" t="s">
        <v>13044</v>
      </c>
      <c r="D2082" s="35" t="s">
        <v>1545</v>
      </c>
      <c r="E2082" s="36" t="s">
        <v>11943</v>
      </c>
      <c r="F2082" s="35" t="s">
        <v>15877</v>
      </c>
      <c r="G2082" s="117">
        <v>5</v>
      </c>
      <c r="H2082" s="117">
        <v>67.180000000000007</v>
      </c>
      <c r="I2082" s="117">
        <f t="shared" si="79"/>
        <v>0.73399999999999999</v>
      </c>
      <c r="J2082" s="118">
        <v>3.67</v>
      </c>
      <c r="K2082" s="196">
        <v>184</v>
      </c>
      <c r="L2082" s="119" t="s">
        <v>12106</v>
      </c>
      <c r="M2082" s="38" t="s">
        <v>15050</v>
      </c>
    </row>
    <row r="2083" spans="1:13" ht="25.5" outlineLevel="1" x14ac:dyDescent="0.25">
      <c r="A2083" s="47" t="s">
        <v>1547</v>
      </c>
      <c r="B2083" s="150">
        <v>2055</v>
      </c>
      <c r="C2083" s="36" t="s">
        <v>1546</v>
      </c>
      <c r="D2083" s="35" t="s">
        <v>1547</v>
      </c>
      <c r="E2083" s="36" t="s">
        <v>11943</v>
      </c>
      <c r="F2083" s="35" t="s">
        <v>15877</v>
      </c>
      <c r="G2083" s="117">
        <v>2</v>
      </c>
      <c r="H2083" s="117">
        <v>20</v>
      </c>
      <c r="I2083" s="117">
        <f t="shared" si="79"/>
        <v>0.54500000000000004</v>
      </c>
      <c r="J2083" s="118">
        <v>1.0900000000000001</v>
      </c>
      <c r="K2083" s="196">
        <v>184</v>
      </c>
      <c r="L2083" s="119" t="s">
        <v>12106</v>
      </c>
      <c r="M2083" s="38" t="s">
        <v>15050</v>
      </c>
    </row>
    <row r="2084" spans="1:13" ht="25.5" outlineLevel="1" x14ac:dyDescent="0.25">
      <c r="A2084" s="47" t="s">
        <v>9163</v>
      </c>
      <c r="B2084" s="150">
        <v>2056</v>
      </c>
      <c r="C2084" s="40" t="s">
        <v>13045</v>
      </c>
      <c r="D2084" s="35" t="s">
        <v>9163</v>
      </c>
      <c r="E2084" s="36" t="s">
        <v>11491</v>
      </c>
      <c r="F2084" s="35" t="s">
        <v>15877</v>
      </c>
      <c r="G2084" s="117">
        <v>1</v>
      </c>
      <c r="H2084" s="117">
        <v>2482.1999999999998</v>
      </c>
      <c r="I2084" s="117">
        <f t="shared" si="79"/>
        <v>2578.9699999999998</v>
      </c>
      <c r="J2084" s="118">
        <v>2578.9699999999998</v>
      </c>
      <c r="K2084" s="196">
        <v>166</v>
      </c>
      <c r="L2084" s="119" t="s">
        <v>11479</v>
      </c>
      <c r="M2084" s="38" t="s">
        <v>15050</v>
      </c>
    </row>
    <row r="2085" spans="1:13" ht="25.5" outlineLevel="1" x14ac:dyDescent="0.25">
      <c r="A2085" s="47" t="s">
        <v>1549</v>
      </c>
      <c r="B2085" s="150">
        <v>2057</v>
      </c>
      <c r="C2085" s="36" t="s">
        <v>1548</v>
      </c>
      <c r="D2085" s="35" t="s">
        <v>1549</v>
      </c>
      <c r="E2085" s="36" t="s">
        <v>11943</v>
      </c>
      <c r="F2085" s="35" t="s">
        <v>15877</v>
      </c>
      <c r="G2085" s="117">
        <v>1</v>
      </c>
      <c r="H2085" s="117">
        <v>10</v>
      </c>
      <c r="I2085" s="117">
        <f t="shared" si="79"/>
        <v>0.55000000000000004</v>
      </c>
      <c r="J2085" s="118">
        <v>0.55000000000000004</v>
      </c>
      <c r="K2085" s="196">
        <v>184</v>
      </c>
      <c r="L2085" s="119" t="s">
        <v>12106</v>
      </c>
      <c r="M2085" s="38" t="s">
        <v>15050</v>
      </c>
    </row>
    <row r="2086" spans="1:13" ht="25.5" outlineLevel="1" x14ac:dyDescent="0.25">
      <c r="A2086" s="47" t="s">
        <v>1551</v>
      </c>
      <c r="B2086" s="150">
        <v>2058</v>
      </c>
      <c r="C2086" s="36" t="s">
        <v>1550</v>
      </c>
      <c r="D2086" s="35" t="s">
        <v>1551</v>
      </c>
      <c r="E2086" s="36" t="s">
        <v>11943</v>
      </c>
      <c r="F2086" s="35" t="s">
        <v>15877</v>
      </c>
      <c r="G2086" s="117">
        <v>3</v>
      </c>
      <c r="H2086" s="117">
        <v>30</v>
      </c>
      <c r="I2086" s="117">
        <f t="shared" si="79"/>
        <v>0.54666666666666663</v>
      </c>
      <c r="J2086" s="118">
        <v>1.64</v>
      </c>
      <c r="K2086" s="196">
        <v>184</v>
      </c>
      <c r="L2086" s="119" t="s">
        <v>12106</v>
      </c>
      <c r="M2086" s="38" t="s">
        <v>15050</v>
      </c>
    </row>
    <row r="2087" spans="1:13" ht="25.5" outlineLevel="1" x14ac:dyDescent="0.25">
      <c r="A2087" s="47" t="s">
        <v>1553</v>
      </c>
      <c r="B2087" s="150">
        <v>2059</v>
      </c>
      <c r="C2087" s="36" t="s">
        <v>1552</v>
      </c>
      <c r="D2087" s="35" t="s">
        <v>1553</v>
      </c>
      <c r="E2087" s="36" t="s">
        <v>11943</v>
      </c>
      <c r="F2087" s="35" t="s">
        <v>15877</v>
      </c>
      <c r="G2087" s="117">
        <v>2</v>
      </c>
      <c r="H2087" s="117">
        <v>20</v>
      </c>
      <c r="I2087" s="117">
        <f t="shared" si="79"/>
        <v>0.54500000000000004</v>
      </c>
      <c r="J2087" s="118">
        <v>1.0900000000000001</v>
      </c>
      <c r="K2087" s="196">
        <v>184</v>
      </c>
      <c r="L2087" s="119" t="s">
        <v>12106</v>
      </c>
      <c r="M2087" s="38" t="s">
        <v>15050</v>
      </c>
    </row>
    <row r="2088" spans="1:13" ht="25.5" outlineLevel="1" x14ac:dyDescent="0.25">
      <c r="A2088" s="47" t="s">
        <v>1555</v>
      </c>
      <c r="B2088" s="150">
        <v>2060</v>
      </c>
      <c r="C2088" s="36" t="s">
        <v>1554</v>
      </c>
      <c r="D2088" s="35" t="s">
        <v>1555</v>
      </c>
      <c r="E2088" s="36" t="s">
        <v>11943</v>
      </c>
      <c r="F2088" s="35" t="s">
        <v>15877</v>
      </c>
      <c r="G2088" s="117">
        <v>4</v>
      </c>
      <c r="H2088" s="117">
        <v>40</v>
      </c>
      <c r="I2088" s="117">
        <f t="shared" si="79"/>
        <v>0.54749999999999999</v>
      </c>
      <c r="J2088" s="118">
        <v>2.19</v>
      </c>
      <c r="K2088" s="196">
        <v>184</v>
      </c>
      <c r="L2088" s="119" t="s">
        <v>12106</v>
      </c>
      <c r="M2088" s="38" t="s">
        <v>15050</v>
      </c>
    </row>
    <row r="2089" spans="1:13" ht="25.5" outlineLevel="1" x14ac:dyDescent="0.25">
      <c r="A2089" s="47" t="s">
        <v>1557</v>
      </c>
      <c r="B2089" s="150">
        <v>2061</v>
      </c>
      <c r="C2089" s="36" t="s">
        <v>1556</v>
      </c>
      <c r="D2089" s="35" t="s">
        <v>1557</v>
      </c>
      <c r="E2089" s="36" t="s">
        <v>11943</v>
      </c>
      <c r="F2089" s="35" t="s">
        <v>15877</v>
      </c>
      <c r="G2089" s="117">
        <v>4</v>
      </c>
      <c r="H2089" s="117">
        <v>40</v>
      </c>
      <c r="I2089" s="117">
        <f t="shared" si="79"/>
        <v>0.54749999999999999</v>
      </c>
      <c r="J2089" s="118">
        <v>2.19</v>
      </c>
      <c r="K2089" s="196">
        <v>184</v>
      </c>
      <c r="L2089" s="119" t="s">
        <v>12106</v>
      </c>
      <c r="M2089" s="38" t="s">
        <v>15050</v>
      </c>
    </row>
    <row r="2090" spans="1:13" ht="25.5" outlineLevel="1" x14ac:dyDescent="0.25">
      <c r="A2090" s="47" t="s">
        <v>1559</v>
      </c>
      <c r="B2090" s="150">
        <v>2062</v>
      </c>
      <c r="C2090" s="36" t="s">
        <v>1558</v>
      </c>
      <c r="D2090" s="35" t="s">
        <v>1559</v>
      </c>
      <c r="E2090" s="36" t="s">
        <v>11943</v>
      </c>
      <c r="F2090" s="35" t="s">
        <v>15877</v>
      </c>
      <c r="G2090" s="117">
        <v>1</v>
      </c>
      <c r="H2090" s="117">
        <v>10</v>
      </c>
      <c r="I2090" s="117">
        <f t="shared" si="79"/>
        <v>0.55000000000000004</v>
      </c>
      <c r="J2090" s="118">
        <v>0.55000000000000004</v>
      </c>
      <c r="K2090" s="196">
        <v>184</v>
      </c>
      <c r="L2090" s="119" t="s">
        <v>12106</v>
      </c>
      <c r="M2090" s="38" t="s">
        <v>15050</v>
      </c>
    </row>
    <row r="2091" spans="1:13" ht="25.5" outlineLevel="1" x14ac:dyDescent="0.25">
      <c r="A2091" s="47" t="s">
        <v>1561</v>
      </c>
      <c r="B2091" s="150">
        <v>2063</v>
      </c>
      <c r="C2091" s="36" t="s">
        <v>1560</v>
      </c>
      <c r="D2091" s="35" t="s">
        <v>1561</v>
      </c>
      <c r="E2091" s="36" t="s">
        <v>11943</v>
      </c>
      <c r="F2091" s="35" t="s">
        <v>15877</v>
      </c>
      <c r="G2091" s="117">
        <v>1</v>
      </c>
      <c r="H2091" s="117">
        <v>10</v>
      </c>
      <c r="I2091" s="117">
        <f t="shared" si="79"/>
        <v>0.55000000000000004</v>
      </c>
      <c r="J2091" s="118">
        <v>0.55000000000000004</v>
      </c>
      <c r="K2091" s="196">
        <v>184</v>
      </c>
      <c r="L2091" s="119" t="s">
        <v>12106</v>
      </c>
      <c r="M2091" s="38" t="s">
        <v>15050</v>
      </c>
    </row>
    <row r="2092" spans="1:13" ht="25.5" outlineLevel="1" x14ac:dyDescent="0.25">
      <c r="A2092" s="47" t="s">
        <v>1563</v>
      </c>
      <c r="B2092" s="150">
        <v>2064</v>
      </c>
      <c r="C2092" s="36" t="s">
        <v>1562</v>
      </c>
      <c r="D2092" s="35" t="s">
        <v>1563</v>
      </c>
      <c r="E2092" s="36" t="s">
        <v>11943</v>
      </c>
      <c r="F2092" s="35" t="s">
        <v>15877</v>
      </c>
      <c r="G2092" s="117">
        <v>6</v>
      </c>
      <c r="H2092" s="117">
        <v>60</v>
      </c>
      <c r="I2092" s="117">
        <f t="shared" si="79"/>
        <v>0.54666666666666663</v>
      </c>
      <c r="J2092" s="118">
        <v>3.28</v>
      </c>
      <c r="K2092" s="196">
        <v>184</v>
      </c>
      <c r="L2092" s="119" t="s">
        <v>12106</v>
      </c>
      <c r="M2092" s="38" t="s">
        <v>15050</v>
      </c>
    </row>
    <row r="2093" spans="1:13" ht="25.5" outlineLevel="1" x14ac:dyDescent="0.25">
      <c r="A2093" s="47" t="s">
        <v>1565</v>
      </c>
      <c r="B2093" s="150">
        <v>2065</v>
      </c>
      <c r="C2093" s="36" t="s">
        <v>1564</v>
      </c>
      <c r="D2093" s="35" t="s">
        <v>1565</v>
      </c>
      <c r="E2093" s="36" t="s">
        <v>11943</v>
      </c>
      <c r="F2093" s="35" t="s">
        <v>15877</v>
      </c>
      <c r="G2093" s="117">
        <v>4</v>
      </c>
      <c r="H2093" s="117">
        <v>40</v>
      </c>
      <c r="I2093" s="117">
        <f t="shared" si="79"/>
        <v>0.54749999999999999</v>
      </c>
      <c r="J2093" s="118">
        <v>2.19</v>
      </c>
      <c r="K2093" s="196">
        <v>184</v>
      </c>
      <c r="L2093" s="119" t="s">
        <v>12106</v>
      </c>
      <c r="M2093" s="38" t="s">
        <v>15050</v>
      </c>
    </row>
    <row r="2094" spans="1:13" ht="25.5" outlineLevel="1" x14ac:dyDescent="0.25">
      <c r="A2094" s="47" t="s">
        <v>1567</v>
      </c>
      <c r="B2094" s="150">
        <v>2066</v>
      </c>
      <c r="C2094" s="36" t="s">
        <v>1566</v>
      </c>
      <c r="D2094" s="35" t="s">
        <v>1567</v>
      </c>
      <c r="E2094" s="36" t="s">
        <v>11943</v>
      </c>
      <c r="F2094" s="35" t="s">
        <v>15877</v>
      </c>
      <c r="G2094" s="117">
        <v>43</v>
      </c>
      <c r="H2094" s="117">
        <v>430</v>
      </c>
      <c r="I2094" s="117">
        <f t="shared" si="79"/>
        <v>0.54674418604651165</v>
      </c>
      <c r="J2094" s="118">
        <v>23.51</v>
      </c>
      <c r="K2094" s="196">
        <v>184</v>
      </c>
      <c r="L2094" s="119" t="s">
        <v>12106</v>
      </c>
      <c r="M2094" s="38" t="s">
        <v>15050</v>
      </c>
    </row>
    <row r="2095" spans="1:13" ht="25.5" outlineLevel="1" x14ac:dyDescent="0.25">
      <c r="A2095" s="47" t="s">
        <v>1569</v>
      </c>
      <c r="B2095" s="150">
        <v>2067</v>
      </c>
      <c r="C2095" s="36" t="s">
        <v>1568</v>
      </c>
      <c r="D2095" s="35" t="s">
        <v>1569</v>
      </c>
      <c r="E2095" s="36" t="s">
        <v>11943</v>
      </c>
      <c r="F2095" s="35" t="s">
        <v>15877</v>
      </c>
      <c r="G2095" s="117">
        <v>3</v>
      </c>
      <c r="H2095" s="117">
        <v>569.61</v>
      </c>
      <c r="I2095" s="117">
        <f t="shared" si="79"/>
        <v>10.383333333333333</v>
      </c>
      <c r="J2095" s="118">
        <v>31.15</v>
      </c>
      <c r="K2095" s="196">
        <v>184</v>
      </c>
      <c r="L2095" s="119" t="s">
        <v>12106</v>
      </c>
      <c r="M2095" s="38" t="s">
        <v>15050</v>
      </c>
    </row>
    <row r="2096" spans="1:13" ht="25.5" outlineLevel="1" x14ac:dyDescent="0.25">
      <c r="A2096" s="47" t="s">
        <v>1571</v>
      </c>
      <c r="B2096" s="150">
        <v>2068</v>
      </c>
      <c r="C2096" s="36" t="s">
        <v>1570</v>
      </c>
      <c r="D2096" s="35" t="s">
        <v>1571</v>
      </c>
      <c r="E2096" s="36" t="s">
        <v>11943</v>
      </c>
      <c r="F2096" s="35" t="s">
        <v>15877</v>
      </c>
      <c r="G2096" s="117">
        <v>5</v>
      </c>
      <c r="H2096" s="117">
        <v>50</v>
      </c>
      <c r="I2096" s="117">
        <f t="shared" si="79"/>
        <v>0.54600000000000004</v>
      </c>
      <c r="J2096" s="118">
        <v>2.73</v>
      </c>
      <c r="K2096" s="196">
        <v>184</v>
      </c>
      <c r="L2096" s="119" t="s">
        <v>12106</v>
      </c>
      <c r="M2096" s="38" t="s">
        <v>15050</v>
      </c>
    </row>
    <row r="2097" spans="1:13" ht="25.5" outlineLevel="1" x14ac:dyDescent="0.25">
      <c r="A2097" s="47" t="s">
        <v>1573</v>
      </c>
      <c r="B2097" s="150">
        <v>2069</v>
      </c>
      <c r="C2097" s="36" t="s">
        <v>1572</v>
      </c>
      <c r="D2097" s="35" t="s">
        <v>1573</v>
      </c>
      <c r="E2097" s="36" t="s">
        <v>11943</v>
      </c>
      <c r="F2097" s="35" t="s">
        <v>15877</v>
      </c>
      <c r="G2097" s="117">
        <v>1</v>
      </c>
      <c r="H2097" s="117">
        <v>10</v>
      </c>
      <c r="I2097" s="117">
        <f t="shared" si="79"/>
        <v>0.55000000000000004</v>
      </c>
      <c r="J2097" s="118">
        <v>0.55000000000000004</v>
      </c>
      <c r="K2097" s="196">
        <v>184</v>
      </c>
      <c r="L2097" s="119" t="s">
        <v>12106</v>
      </c>
      <c r="M2097" s="38" t="s">
        <v>15050</v>
      </c>
    </row>
    <row r="2098" spans="1:13" ht="25.5" outlineLevel="1" x14ac:dyDescent="0.25">
      <c r="A2098" s="47" t="s">
        <v>9177</v>
      </c>
      <c r="B2098" s="150">
        <v>2070</v>
      </c>
      <c r="C2098" s="36" t="s">
        <v>9176</v>
      </c>
      <c r="D2098" s="35" t="s">
        <v>9177</v>
      </c>
      <c r="E2098" s="36" t="s">
        <v>11491</v>
      </c>
      <c r="F2098" s="35" t="s">
        <v>15878</v>
      </c>
      <c r="G2098" s="117">
        <v>1</v>
      </c>
      <c r="H2098" s="117">
        <v>7857.54</v>
      </c>
      <c r="I2098" s="117">
        <f t="shared" ref="I2098:I2160" si="80">J2098/G2098</f>
        <v>8163.89</v>
      </c>
      <c r="J2098" s="118">
        <v>8163.89</v>
      </c>
      <c r="K2098" s="196">
        <v>166</v>
      </c>
      <c r="L2098" s="119" t="s">
        <v>11479</v>
      </c>
      <c r="M2098" s="38" t="s">
        <v>15050</v>
      </c>
    </row>
    <row r="2099" spans="1:13" ht="25.5" outlineLevel="1" x14ac:dyDescent="0.25">
      <c r="A2099" s="47" t="s">
        <v>9179</v>
      </c>
      <c r="B2099" s="150">
        <v>2071</v>
      </c>
      <c r="C2099" s="36" t="s">
        <v>9178</v>
      </c>
      <c r="D2099" s="35" t="s">
        <v>9179</v>
      </c>
      <c r="E2099" s="36" t="s">
        <v>11491</v>
      </c>
      <c r="F2099" s="35" t="s">
        <v>15877</v>
      </c>
      <c r="G2099" s="117">
        <v>3</v>
      </c>
      <c r="H2099" s="117">
        <v>30</v>
      </c>
      <c r="I2099" s="117">
        <f t="shared" si="80"/>
        <v>10.39</v>
      </c>
      <c r="J2099" s="118">
        <v>31.17</v>
      </c>
      <c r="K2099" s="196">
        <v>166</v>
      </c>
      <c r="L2099" s="119" t="s">
        <v>11479</v>
      </c>
      <c r="M2099" s="38" t="s">
        <v>15050</v>
      </c>
    </row>
    <row r="2100" spans="1:13" ht="38.25" outlineLevel="1" x14ac:dyDescent="0.25">
      <c r="A2100" s="47" t="s">
        <v>9180</v>
      </c>
      <c r="B2100" s="150">
        <v>2072</v>
      </c>
      <c r="C2100" s="40" t="s">
        <v>13046</v>
      </c>
      <c r="D2100" s="35" t="s">
        <v>9180</v>
      </c>
      <c r="E2100" s="36" t="s">
        <v>11491</v>
      </c>
      <c r="F2100" s="35" t="s">
        <v>15877</v>
      </c>
      <c r="G2100" s="117">
        <v>1</v>
      </c>
      <c r="H2100" s="117">
        <v>2607.5</v>
      </c>
      <c r="I2100" s="117">
        <f t="shared" si="80"/>
        <v>2709.16</v>
      </c>
      <c r="J2100" s="118">
        <v>2709.16</v>
      </c>
      <c r="K2100" s="196">
        <v>166</v>
      </c>
      <c r="L2100" s="119" t="s">
        <v>11479</v>
      </c>
      <c r="M2100" s="38" t="s">
        <v>15050</v>
      </c>
    </row>
    <row r="2101" spans="1:13" ht="25.5" outlineLevel="1" x14ac:dyDescent="0.25">
      <c r="A2101" s="47" t="s">
        <v>9181</v>
      </c>
      <c r="B2101" s="150">
        <v>2073</v>
      </c>
      <c r="C2101" s="40" t="s">
        <v>13047</v>
      </c>
      <c r="D2101" s="35" t="s">
        <v>9181</v>
      </c>
      <c r="E2101" s="36" t="s">
        <v>11491</v>
      </c>
      <c r="F2101" s="35" t="s">
        <v>15877</v>
      </c>
      <c r="G2101" s="117">
        <v>30</v>
      </c>
      <c r="H2101" s="117">
        <v>37734.120000000003</v>
      </c>
      <c r="I2101" s="117">
        <f t="shared" si="80"/>
        <v>1306.8426666666667</v>
      </c>
      <c r="J2101" s="118">
        <v>39205.279999999999</v>
      </c>
      <c r="K2101" s="196">
        <v>166</v>
      </c>
      <c r="L2101" s="119" t="s">
        <v>11479</v>
      </c>
      <c r="M2101" s="38" t="s">
        <v>15050</v>
      </c>
    </row>
    <row r="2102" spans="1:13" ht="25.5" outlineLevel="1" x14ac:dyDescent="0.25">
      <c r="A2102" s="47" t="s">
        <v>1574</v>
      </c>
      <c r="B2102" s="150">
        <v>2074</v>
      </c>
      <c r="C2102" s="40" t="s">
        <v>13048</v>
      </c>
      <c r="D2102" s="35" t="s">
        <v>1574</v>
      </c>
      <c r="E2102" s="36" t="s">
        <v>11943</v>
      </c>
      <c r="F2102" s="35" t="s">
        <v>15877</v>
      </c>
      <c r="G2102" s="117">
        <v>1</v>
      </c>
      <c r="H2102" s="117">
        <v>30</v>
      </c>
      <c r="I2102" s="117">
        <f t="shared" si="80"/>
        <v>1.64</v>
      </c>
      <c r="J2102" s="118">
        <v>1.64</v>
      </c>
      <c r="K2102" s="196">
        <v>184</v>
      </c>
      <c r="L2102" s="119" t="s">
        <v>12106</v>
      </c>
      <c r="M2102" s="38" t="s">
        <v>15050</v>
      </c>
    </row>
    <row r="2103" spans="1:13" ht="25.5" outlineLevel="1" x14ac:dyDescent="0.25">
      <c r="A2103" s="47" t="s">
        <v>1576</v>
      </c>
      <c r="B2103" s="150">
        <v>2075</v>
      </c>
      <c r="C2103" s="36" t="s">
        <v>1575</v>
      </c>
      <c r="D2103" s="35" t="s">
        <v>1576</v>
      </c>
      <c r="E2103" s="36" t="s">
        <v>11943</v>
      </c>
      <c r="F2103" s="35" t="s">
        <v>15877</v>
      </c>
      <c r="G2103" s="117">
        <v>7</v>
      </c>
      <c r="H2103" s="117">
        <v>70</v>
      </c>
      <c r="I2103" s="117">
        <f t="shared" si="80"/>
        <v>0.54714285714285715</v>
      </c>
      <c r="J2103" s="118">
        <v>3.83</v>
      </c>
      <c r="K2103" s="196">
        <v>184</v>
      </c>
      <c r="L2103" s="119" t="s">
        <v>12106</v>
      </c>
      <c r="M2103" s="38" t="s">
        <v>15050</v>
      </c>
    </row>
    <row r="2104" spans="1:13" ht="25.5" outlineLevel="1" x14ac:dyDescent="0.25">
      <c r="A2104" s="47" t="s">
        <v>1578</v>
      </c>
      <c r="B2104" s="150">
        <v>2076</v>
      </c>
      <c r="C2104" s="36" t="s">
        <v>1577</v>
      </c>
      <c r="D2104" s="35" t="s">
        <v>1578</v>
      </c>
      <c r="E2104" s="36" t="s">
        <v>11943</v>
      </c>
      <c r="F2104" s="35" t="s">
        <v>15877</v>
      </c>
      <c r="G2104" s="117">
        <v>4</v>
      </c>
      <c r="H2104" s="117">
        <v>40</v>
      </c>
      <c r="I2104" s="117">
        <f t="shared" si="80"/>
        <v>0.54749999999999999</v>
      </c>
      <c r="J2104" s="118">
        <v>2.19</v>
      </c>
      <c r="K2104" s="196">
        <v>184</v>
      </c>
      <c r="L2104" s="119" t="s">
        <v>12106</v>
      </c>
      <c r="M2104" s="38" t="s">
        <v>15050</v>
      </c>
    </row>
    <row r="2105" spans="1:13" ht="25.5" outlineLevel="1" x14ac:dyDescent="0.25">
      <c r="A2105" s="47" t="s">
        <v>1580</v>
      </c>
      <c r="B2105" s="150">
        <v>2077</v>
      </c>
      <c r="C2105" s="36" t="s">
        <v>1579</v>
      </c>
      <c r="D2105" s="35" t="s">
        <v>1580</v>
      </c>
      <c r="E2105" s="36" t="s">
        <v>11943</v>
      </c>
      <c r="F2105" s="35" t="s">
        <v>15877</v>
      </c>
      <c r="G2105" s="117">
        <v>6</v>
      </c>
      <c r="H2105" s="117">
        <v>128.25</v>
      </c>
      <c r="I2105" s="117">
        <f t="shared" si="80"/>
        <v>1.1683333333333332</v>
      </c>
      <c r="J2105" s="118">
        <v>7.01</v>
      </c>
      <c r="K2105" s="196">
        <v>184</v>
      </c>
      <c r="L2105" s="119" t="s">
        <v>12106</v>
      </c>
      <c r="M2105" s="38" t="s">
        <v>15050</v>
      </c>
    </row>
    <row r="2106" spans="1:13" ht="25.5" outlineLevel="1" x14ac:dyDescent="0.25">
      <c r="A2106" s="47" t="s">
        <v>1581</v>
      </c>
      <c r="B2106" s="150">
        <v>2078</v>
      </c>
      <c r="C2106" s="40" t="s">
        <v>13049</v>
      </c>
      <c r="D2106" s="35" t="s">
        <v>1581</v>
      </c>
      <c r="E2106" s="36" t="s">
        <v>11943</v>
      </c>
      <c r="F2106" s="35" t="s">
        <v>15877</v>
      </c>
      <c r="G2106" s="117">
        <v>12</v>
      </c>
      <c r="H2106" s="117">
        <v>144</v>
      </c>
      <c r="I2106" s="117">
        <f t="shared" si="80"/>
        <v>0.65583333333333338</v>
      </c>
      <c r="J2106" s="118">
        <v>7.87</v>
      </c>
      <c r="K2106" s="196">
        <v>184</v>
      </c>
      <c r="L2106" s="119" t="s">
        <v>12106</v>
      </c>
      <c r="M2106" s="38" t="s">
        <v>15050</v>
      </c>
    </row>
    <row r="2107" spans="1:13" ht="25.5" outlineLevel="1" x14ac:dyDescent="0.25">
      <c r="A2107" s="47" t="s">
        <v>1582</v>
      </c>
      <c r="B2107" s="150">
        <v>2079</v>
      </c>
      <c r="C2107" s="40" t="s">
        <v>13050</v>
      </c>
      <c r="D2107" s="35" t="s">
        <v>1582</v>
      </c>
      <c r="E2107" s="36" t="s">
        <v>11943</v>
      </c>
      <c r="F2107" s="35" t="s">
        <v>15877</v>
      </c>
      <c r="G2107" s="117">
        <v>5</v>
      </c>
      <c r="H2107" s="117">
        <v>295</v>
      </c>
      <c r="I2107" s="117">
        <f t="shared" si="80"/>
        <v>3.226</v>
      </c>
      <c r="J2107" s="118">
        <v>16.13</v>
      </c>
      <c r="K2107" s="196">
        <v>184</v>
      </c>
      <c r="L2107" s="119" t="s">
        <v>12106</v>
      </c>
      <c r="M2107" s="38" t="s">
        <v>15050</v>
      </c>
    </row>
    <row r="2108" spans="1:13" ht="25.5" outlineLevel="1" x14ac:dyDescent="0.25">
      <c r="A2108" s="47" t="s">
        <v>9182</v>
      </c>
      <c r="B2108" s="150">
        <v>2080</v>
      </c>
      <c r="C2108" s="40" t="s">
        <v>13051</v>
      </c>
      <c r="D2108" s="35" t="s">
        <v>9182</v>
      </c>
      <c r="E2108" s="36" t="s">
        <v>11491</v>
      </c>
      <c r="F2108" s="35" t="s">
        <v>15877</v>
      </c>
      <c r="G2108" s="117">
        <v>4</v>
      </c>
      <c r="H2108" s="117">
        <v>252</v>
      </c>
      <c r="I2108" s="117">
        <f t="shared" si="80"/>
        <v>65.454999999999998</v>
      </c>
      <c r="J2108" s="118">
        <v>261.82</v>
      </c>
      <c r="K2108" s="196">
        <v>166</v>
      </c>
      <c r="L2108" s="119" t="s">
        <v>11479</v>
      </c>
      <c r="M2108" s="38" t="s">
        <v>15050</v>
      </c>
    </row>
    <row r="2109" spans="1:13" ht="25.5" outlineLevel="1" x14ac:dyDescent="0.25">
      <c r="A2109" s="47" t="s">
        <v>9183</v>
      </c>
      <c r="B2109" s="150">
        <v>2081</v>
      </c>
      <c r="C2109" s="40" t="s">
        <v>13052</v>
      </c>
      <c r="D2109" s="35" t="s">
        <v>9183</v>
      </c>
      <c r="E2109" s="36" t="s">
        <v>11491</v>
      </c>
      <c r="F2109" s="35" t="s">
        <v>15877</v>
      </c>
      <c r="G2109" s="117">
        <v>2</v>
      </c>
      <c r="H2109" s="117">
        <v>160.47999999999999</v>
      </c>
      <c r="I2109" s="117">
        <f t="shared" si="80"/>
        <v>83.37</v>
      </c>
      <c r="J2109" s="118">
        <v>166.74</v>
      </c>
      <c r="K2109" s="196">
        <v>166</v>
      </c>
      <c r="L2109" s="119" t="s">
        <v>11479</v>
      </c>
      <c r="M2109" s="38" t="s">
        <v>15050</v>
      </c>
    </row>
    <row r="2110" spans="1:13" ht="25.5" outlineLevel="1" x14ac:dyDescent="0.25">
      <c r="A2110" s="47" t="s">
        <v>1583</v>
      </c>
      <c r="B2110" s="150">
        <v>2082</v>
      </c>
      <c r="C2110" s="40" t="s">
        <v>13053</v>
      </c>
      <c r="D2110" s="35" t="s">
        <v>1583</v>
      </c>
      <c r="E2110" s="36" t="s">
        <v>11943</v>
      </c>
      <c r="F2110" s="35" t="s">
        <v>15877</v>
      </c>
      <c r="G2110" s="117">
        <v>5</v>
      </c>
      <c r="H2110" s="117">
        <v>6324.54</v>
      </c>
      <c r="I2110" s="117">
        <f t="shared" si="80"/>
        <v>69.17</v>
      </c>
      <c r="J2110" s="118">
        <v>345.85</v>
      </c>
      <c r="K2110" s="196">
        <v>184</v>
      </c>
      <c r="L2110" s="119" t="s">
        <v>12106</v>
      </c>
      <c r="M2110" s="38" t="s">
        <v>15050</v>
      </c>
    </row>
    <row r="2111" spans="1:13" ht="38.25" outlineLevel="1" x14ac:dyDescent="0.25">
      <c r="A2111" s="47" t="s">
        <v>9184</v>
      </c>
      <c r="B2111" s="150">
        <v>2083</v>
      </c>
      <c r="C2111" s="40" t="s">
        <v>13054</v>
      </c>
      <c r="D2111" s="35" t="s">
        <v>9184</v>
      </c>
      <c r="E2111" s="36" t="s">
        <v>11491</v>
      </c>
      <c r="F2111" s="35" t="s">
        <v>15877</v>
      </c>
      <c r="G2111" s="117">
        <v>40</v>
      </c>
      <c r="H2111" s="117">
        <v>920</v>
      </c>
      <c r="I2111" s="117">
        <f t="shared" si="80"/>
        <v>23.896750000000001</v>
      </c>
      <c r="J2111" s="118">
        <v>955.87</v>
      </c>
      <c r="K2111" s="196">
        <v>166</v>
      </c>
      <c r="L2111" s="119" t="s">
        <v>11479</v>
      </c>
      <c r="M2111" s="38" t="s">
        <v>15050</v>
      </c>
    </row>
    <row r="2112" spans="1:13" outlineLevel="1" x14ac:dyDescent="0.25">
      <c r="A2112" s="47" t="s">
        <v>9185</v>
      </c>
      <c r="B2112" s="150">
        <v>2084</v>
      </c>
      <c r="C2112" s="40" t="s">
        <v>13055</v>
      </c>
      <c r="D2112" s="35" t="s">
        <v>9185</v>
      </c>
      <c r="E2112" s="36" t="s">
        <v>11491</v>
      </c>
      <c r="F2112" s="35" t="s">
        <v>15877</v>
      </c>
      <c r="G2112" s="117">
        <v>6</v>
      </c>
      <c r="H2112" s="117">
        <v>216</v>
      </c>
      <c r="I2112" s="117">
        <f t="shared" si="80"/>
        <v>37.403333333333329</v>
      </c>
      <c r="J2112" s="118">
        <v>224.42</v>
      </c>
      <c r="K2112" s="196">
        <v>166</v>
      </c>
      <c r="L2112" s="119" t="s">
        <v>11479</v>
      </c>
      <c r="M2112" s="38" t="s">
        <v>15050</v>
      </c>
    </row>
    <row r="2113" spans="1:13" ht="25.5" outlineLevel="1" x14ac:dyDescent="0.25">
      <c r="A2113" s="47" t="s">
        <v>9186</v>
      </c>
      <c r="B2113" s="150">
        <v>2085</v>
      </c>
      <c r="C2113" s="40" t="s">
        <v>13056</v>
      </c>
      <c r="D2113" s="35" t="s">
        <v>9186</v>
      </c>
      <c r="E2113" s="36" t="s">
        <v>11491</v>
      </c>
      <c r="F2113" s="35" t="s">
        <v>15877</v>
      </c>
      <c r="G2113" s="117">
        <v>9</v>
      </c>
      <c r="H2113" s="117">
        <v>90</v>
      </c>
      <c r="I2113" s="117">
        <f t="shared" si="80"/>
        <v>10.39</v>
      </c>
      <c r="J2113" s="118">
        <v>93.51</v>
      </c>
      <c r="K2113" s="196">
        <v>166</v>
      </c>
      <c r="L2113" s="119" t="s">
        <v>11479</v>
      </c>
      <c r="M2113" s="38" t="s">
        <v>15050</v>
      </c>
    </row>
    <row r="2114" spans="1:13" ht="25.5" outlineLevel="1" x14ac:dyDescent="0.25">
      <c r="A2114" s="47" t="s">
        <v>9187</v>
      </c>
      <c r="B2114" s="150">
        <v>2086</v>
      </c>
      <c r="C2114" s="36" t="s">
        <v>15233</v>
      </c>
      <c r="D2114" s="35" t="s">
        <v>9187</v>
      </c>
      <c r="E2114" s="36" t="s">
        <v>11491</v>
      </c>
      <c r="F2114" s="35" t="s">
        <v>15877</v>
      </c>
      <c r="G2114" s="117">
        <v>6</v>
      </c>
      <c r="H2114" s="117">
        <v>72</v>
      </c>
      <c r="I2114" s="117">
        <f t="shared" si="80"/>
        <v>12.468333333333334</v>
      </c>
      <c r="J2114" s="118">
        <v>74.81</v>
      </c>
      <c r="K2114" s="196">
        <v>166</v>
      </c>
      <c r="L2114" s="119" t="s">
        <v>11479</v>
      </c>
      <c r="M2114" s="38" t="s">
        <v>15050</v>
      </c>
    </row>
    <row r="2115" spans="1:13" ht="25.5" outlineLevel="1" x14ac:dyDescent="0.25">
      <c r="A2115" s="47" t="s">
        <v>9188</v>
      </c>
      <c r="B2115" s="150">
        <v>2087</v>
      </c>
      <c r="C2115" s="40" t="s">
        <v>13057</v>
      </c>
      <c r="D2115" s="35" t="s">
        <v>9188</v>
      </c>
      <c r="E2115" s="36" t="s">
        <v>11491</v>
      </c>
      <c r="F2115" s="35" t="s">
        <v>15877</v>
      </c>
      <c r="G2115" s="117">
        <v>10</v>
      </c>
      <c r="H2115" s="117">
        <v>120</v>
      </c>
      <c r="I2115" s="117">
        <f t="shared" si="80"/>
        <v>12.468</v>
      </c>
      <c r="J2115" s="118">
        <v>124.68</v>
      </c>
      <c r="K2115" s="196">
        <v>166</v>
      </c>
      <c r="L2115" s="119" t="s">
        <v>11479</v>
      </c>
      <c r="M2115" s="38" t="s">
        <v>15050</v>
      </c>
    </row>
    <row r="2116" spans="1:13" ht="25.5" outlineLevel="1" x14ac:dyDescent="0.25">
      <c r="A2116" s="47" t="s">
        <v>9189</v>
      </c>
      <c r="B2116" s="150">
        <v>2088</v>
      </c>
      <c r="C2116" s="40" t="s">
        <v>13058</v>
      </c>
      <c r="D2116" s="35" t="s">
        <v>9189</v>
      </c>
      <c r="E2116" s="36" t="s">
        <v>11491</v>
      </c>
      <c r="F2116" s="35" t="s">
        <v>15877</v>
      </c>
      <c r="G2116" s="117">
        <v>8</v>
      </c>
      <c r="H2116" s="117">
        <v>96</v>
      </c>
      <c r="I2116" s="117">
        <f t="shared" si="80"/>
        <v>12.467499999999999</v>
      </c>
      <c r="J2116" s="118">
        <v>99.74</v>
      </c>
      <c r="K2116" s="196">
        <v>166</v>
      </c>
      <c r="L2116" s="119" t="s">
        <v>11479</v>
      </c>
      <c r="M2116" s="38" t="s">
        <v>15050</v>
      </c>
    </row>
    <row r="2117" spans="1:13" ht="25.5" outlineLevel="1" x14ac:dyDescent="0.25">
      <c r="A2117" s="47" t="s">
        <v>9190</v>
      </c>
      <c r="B2117" s="150">
        <v>2089</v>
      </c>
      <c r="C2117" s="40" t="s">
        <v>13059</v>
      </c>
      <c r="D2117" s="35" t="s">
        <v>9190</v>
      </c>
      <c r="E2117" s="36" t="s">
        <v>11491</v>
      </c>
      <c r="F2117" s="35" t="s">
        <v>15877</v>
      </c>
      <c r="G2117" s="117">
        <v>10</v>
      </c>
      <c r="H2117" s="117">
        <v>100</v>
      </c>
      <c r="I2117" s="117">
        <f t="shared" si="80"/>
        <v>10.39</v>
      </c>
      <c r="J2117" s="118">
        <v>103.9</v>
      </c>
      <c r="K2117" s="196">
        <v>166</v>
      </c>
      <c r="L2117" s="119" t="s">
        <v>11479</v>
      </c>
      <c r="M2117" s="38" t="s">
        <v>15050</v>
      </c>
    </row>
    <row r="2118" spans="1:13" ht="25.5" outlineLevel="1" x14ac:dyDescent="0.25">
      <c r="A2118" s="47" t="s">
        <v>1584</v>
      </c>
      <c r="B2118" s="150">
        <v>2090</v>
      </c>
      <c r="C2118" s="40" t="s">
        <v>13060</v>
      </c>
      <c r="D2118" s="35" t="s">
        <v>1584</v>
      </c>
      <c r="E2118" s="36" t="s">
        <v>11943</v>
      </c>
      <c r="F2118" s="35" t="s">
        <v>15877</v>
      </c>
      <c r="G2118" s="117">
        <v>3</v>
      </c>
      <c r="H2118" s="117">
        <v>15.74</v>
      </c>
      <c r="I2118" s="117">
        <f t="shared" si="80"/>
        <v>0.28666666666666668</v>
      </c>
      <c r="J2118" s="118">
        <v>0.86</v>
      </c>
      <c r="K2118" s="196">
        <v>184</v>
      </c>
      <c r="L2118" s="119" t="s">
        <v>12106</v>
      </c>
      <c r="M2118" s="38" t="s">
        <v>15050</v>
      </c>
    </row>
    <row r="2119" spans="1:13" ht="25.5" outlineLevel="1" x14ac:dyDescent="0.25">
      <c r="A2119" s="47" t="s">
        <v>1585</v>
      </c>
      <c r="B2119" s="150">
        <v>2091</v>
      </c>
      <c r="C2119" s="40" t="s">
        <v>13061</v>
      </c>
      <c r="D2119" s="35" t="s">
        <v>1585</v>
      </c>
      <c r="E2119" s="36" t="s">
        <v>11943</v>
      </c>
      <c r="F2119" s="35" t="s">
        <v>15877</v>
      </c>
      <c r="G2119" s="117">
        <v>9</v>
      </c>
      <c r="H2119" s="117">
        <v>90</v>
      </c>
      <c r="I2119" s="117">
        <f t="shared" si="80"/>
        <v>0.54666666666666663</v>
      </c>
      <c r="J2119" s="118">
        <v>4.92</v>
      </c>
      <c r="K2119" s="196">
        <v>184</v>
      </c>
      <c r="L2119" s="119" t="s">
        <v>12106</v>
      </c>
      <c r="M2119" s="38" t="s">
        <v>15050</v>
      </c>
    </row>
    <row r="2120" spans="1:13" outlineLevel="1" x14ac:dyDescent="0.25">
      <c r="A2120" s="47" t="s">
        <v>9191</v>
      </c>
      <c r="B2120" s="150">
        <v>2092</v>
      </c>
      <c r="C2120" s="40" t="s">
        <v>13062</v>
      </c>
      <c r="D2120" s="35" t="s">
        <v>9191</v>
      </c>
      <c r="E2120" s="36" t="s">
        <v>11491</v>
      </c>
      <c r="F2120" s="35" t="s">
        <v>15877</v>
      </c>
      <c r="G2120" s="117">
        <v>337</v>
      </c>
      <c r="H2120" s="117">
        <v>3370</v>
      </c>
      <c r="I2120" s="117">
        <f t="shared" si="80"/>
        <v>10.389881305637982</v>
      </c>
      <c r="J2120" s="118">
        <v>3501.39</v>
      </c>
      <c r="K2120" s="196">
        <v>166</v>
      </c>
      <c r="L2120" s="119" t="s">
        <v>11479</v>
      </c>
      <c r="M2120" s="38" t="s">
        <v>15050</v>
      </c>
    </row>
    <row r="2121" spans="1:13" ht="25.5" outlineLevel="1" x14ac:dyDescent="0.25">
      <c r="A2121" s="47" t="s">
        <v>9192</v>
      </c>
      <c r="B2121" s="150">
        <v>2093</v>
      </c>
      <c r="C2121" s="40" t="s">
        <v>13063</v>
      </c>
      <c r="D2121" s="35" t="s">
        <v>9192</v>
      </c>
      <c r="E2121" s="36" t="s">
        <v>11491</v>
      </c>
      <c r="F2121" s="35" t="s">
        <v>15877</v>
      </c>
      <c r="G2121" s="117">
        <v>95</v>
      </c>
      <c r="H2121" s="117">
        <v>950</v>
      </c>
      <c r="I2121" s="117">
        <f t="shared" si="80"/>
        <v>10.389894736842106</v>
      </c>
      <c r="J2121" s="118">
        <v>987.04</v>
      </c>
      <c r="K2121" s="196">
        <v>166</v>
      </c>
      <c r="L2121" s="119" t="s">
        <v>11479</v>
      </c>
      <c r="M2121" s="38" t="s">
        <v>15050</v>
      </c>
    </row>
    <row r="2122" spans="1:13" outlineLevel="1" x14ac:dyDescent="0.25">
      <c r="A2122" s="47" t="s">
        <v>9193</v>
      </c>
      <c r="B2122" s="150">
        <v>2094</v>
      </c>
      <c r="C2122" s="40" t="s">
        <v>13064</v>
      </c>
      <c r="D2122" s="35" t="s">
        <v>9193</v>
      </c>
      <c r="E2122" s="36" t="s">
        <v>11491</v>
      </c>
      <c r="F2122" s="35" t="s">
        <v>15877</v>
      </c>
      <c r="G2122" s="117">
        <v>88</v>
      </c>
      <c r="H2122" s="117">
        <v>1100.25</v>
      </c>
      <c r="I2122" s="117">
        <f t="shared" si="80"/>
        <v>12.990340909090911</v>
      </c>
      <c r="J2122" s="118">
        <v>1143.1500000000001</v>
      </c>
      <c r="K2122" s="196">
        <v>166</v>
      </c>
      <c r="L2122" s="119" t="s">
        <v>11479</v>
      </c>
      <c r="M2122" s="38" t="s">
        <v>15050</v>
      </c>
    </row>
    <row r="2123" spans="1:13" ht="25.5" outlineLevel="1" x14ac:dyDescent="0.25">
      <c r="A2123" s="47" t="s">
        <v>9194</v>
      </c>
      <c r="B2123" s="150">
        <v>2095</v>
      </c>
      <c r="C2123" s="40" t="s">
        <v>13065</v>
      </c>
      <c r="D2123" s="35" t="s">
        <v>9194</v>
      </c>
      <c r="E2123" s="36" t="s">
        <v>11491</v>
      </c>
      <c r="F2123" s="35" t="s">
        <v>15877</v>
      </c>
      <c r="G2123" s="117">
        <v>2</v>
      </c>
      <c r="H2123" s="117">
        <v>54</v>
      </c>
      <c r="I2123" s="117">
        <f t="shared" si="80"/>
        <v>28.055</v>
      </c>
      <c r="J2123" s="118">
        <v>56.11</v>
      </c>
      <c r="K2123" s="196">
        <v>166</v>
      </c>
      <c r="L2123" s="119" t="s">
        <v>11479</v>
      </c>
      <c r="M2123" s="38" t="s">
        <v>15050</v>
      </c>
    </row>
    <row r="2124" spans="1:13" ht="25.5" outlineLevel="1" x14ac:dyDescent="0.25">
      <c r="A2124" s="47" t="s">
        <v>9195</v>
      </c>
      <c r="B2124" s="150">
        <v>2096</v>
      </c>
      <c r="C2124" s="40" t="s">
        <v>13066</v>
      </c>
      <c r="D2124" s="35" t="s">
        <v>9195</v>
      </c>
      <c r="E2124" s="36" t="s">
        <v>11491</v>
      </c>
      <c r="F2124" s="35" t="s">
        <v>15877</v>
      </c>
      <c r="G2124" s="117">
        <v>5</v>
      </c>
      <c r="H2124" s="117">
        <v>197.5</v>
      </c>
      <c r="I2124" s="117">
        <f t="shared" si="80"/>
        <v>41.04</v>
      </c>
      <c r="J2124" s="118">
        <v>205.2</v>
      </c>
      <c r="K2124" s="196">
        <v>166</v>
      </c>
      <c r="L2124" s="119" t="s">
        <v>11479</v>
      </c>
      <c r="M2124" s="38" t="s">
        <v>15050</v>
      </c>
    </row>
    <row r="2125" spans="1:13" outlineLevel="1" x14ac:dyDescent="0.25">
      <c r="A2125" s="47" t="s">
        <v>9196</v>
      </c>
      <c r="B2125" s="150">
        <v>2097</v>
      </c>
      <c r="C2125" s="40" t="s">
        <v>13067</v>
      </c>
      <c r="D2125" s="35" t="s">
        <v>9196</v>
      </c>
      <c r="E2125" s="36" t="s">
        <v>11491</v>
      </c>
      <c r="F2125" s="35" t="s">
        <v>15877</v>
      </c>
      <c r="G2125" s="117">
        <v>10</v>
      </c>
      <c r="H2125" s="117">
        <v>123.29</v>
      </c>
      <c r="I2125" s="117">
        <f t="shared" si="80"/>
        <v>12.809999999999999</v>
      </c>
      <c r="J2125" s="118">
        <v>128.1</v>
      </c>
      <c r="K2125" s="196">
        <v>166</v>
      </c>
      <c r="L2125" s="119" t="s">
        <v>11479</v>
      </c>
      <c r="M2125" s="38" t="s">
        <v>15050</v>
      </c>
    </row>
    <row r="2126" spans="1:13" ht="25.5" outlineLevel="1" x14ac:dyDescent="0.25">
      <c r="A2126" s="47" t="s">
        <v>9197</v>
      </c>
      <c r="B2126" s="150">
        <v>2098</v>
      </c>
      <c r="C2126" s="40" t="s">
        <v>13068</v>
      </c>
      <c r="D2126" s="35" t="s">
        <v>9197</v>
      </c>
      <c r="E2126" s="36" t="s">
        <v>11491</v>
      </c>
      <c r="F2126" s="35" t="s">
        <v>15877</v>
      </c>
      <c r="G2126" s="117">
        <v>47</v>
      </c>
      <c r="H2126" s="117">
        <v>503.56</v>
      </c>
      <c r="I2126" s="117">
        <f t="shared" si="80"/>
        <v>11.131702127659576</v>
      </c>
      <c r="J2126" s="118">
        <v>523.19000000000005</v>
      </c>
      <c r="K2126" s="196">
        <v>166</v>
      </c>
      <c r="L2126" s="119" t="s">
        <v>11479</v>
      </c>
      <c r="M2126" s="38" t="s">
        <v>15050</v>
      </c>
    </row>
    <row r="2127" spans="1:13" ht="25.5" outlineLevel="1" x14ac:dyDescent="0.25">
      <c r="A2127" s="47" t="s">
        <v>9198</v>
      </c>
      <c r="B2127" s="150">
        <v>2099</v>
      </c>
      <c r="C2127" s="40" t="s">
        <v>13069</v>
      </c>
      <c r="D2127" s="35" t="s">
        <v>9198</v>
      </c>
      <c r="E2127" s="36" t="s">
        <v>11491</v>
      </c>
      <c r="F2127" s="35" t="s">
        <v>15877</v>
      </c>
      <c r="G2127" s="117">
        <v>20</v>
      </c>
      <c r="H2127" s="117">
        <v>1758.57</v>
      </c>
      <c r="I2127" s="117">
        <f t="shared" si="80"/>
        <v>91.356500000000011</v>
      </c>
      <c r="J2127" s="118">
        <v>1827.13</v>
      </c>
      <c r="K2127" s="196">
        <v>166</v>
      </c>
      <c r="L2127" s="119" t="s">
        <v>11479</v>
      </c>
      <c r="M2127" s="38" t="s">
        <v>15050</v>
      </c>
    </row>
    <row r="2128" spans="1:13" ht="25.5" outlineLevel="1" x14ac:dyDescent="0.25">
      <c r="A2128" s="47" t="s">
        <v>9199</v>
      </c>
      <c r="B2128" s="150">
        <v>2100</v>
      </c>
      <c r="C2128" s="40" t="s">
        <v>13070</v>
      </c>
      <c r="D2128" s="35" t="s">
        <v>9199</v>
      </c>
      <c r="E2128" s="36" t="s">
        <v>11491</v>
      </c>
      <c r="F2128" s="35" t="s">
        <v>15877</v>
      </c>
      <c r="G2128" s="117">
        <v>10</v>
      </c>
      <c r="H2128" s="117">
        <v>140</v>
      </c>
      <c r="I2128" s="117">
        <f t="shared" si="80"/>
        <v>14.546000000000001</v>
      </c>
      <c r="J2128" s="118">
        <v>145.46</v>
      </c>
      <c r="K2128" s="196">
        <v>166</v>
      </c>
      <c r="L2128" s="119" t="s">
        <v>11479</v>
      </c>
      <c r="M2128" s="38" t="s">
        <v>15050</v>
      </c>
    </row>
    <row r="2129" spans="1:13" ht="25.5" outlineLevel="1" x14ac:dyDescent="0.25">
      <c r="A2129" s="47" t="s">
        <v>9200</v>
      </c>
      <c r="B2129" s="150">
        <v>2101</v>
      </c>
      <c r="C2129" s="40" t="s">
        <v>13071</v>
      </c>
      <c r="D2129" s="35" t="s">
        <v>9200</v>
      </c>
      <c r="E2129" s="36" t="s">
        <v>11491</v>
      </c>
      <c r="F2129" s="35" t="s">
        <v>15877</v>
      </c>
      <c r="G2129" s="117">
        <v>2</v>
      </c>
      <c r="H2129" s="117">
        <v>45.2</v>
      </c>
      <c r="I2129" s="117">
        <f t="shared" si="80"/>
        <v>23.48</v>
      </c>
      <c r="J2129" s="118">
        <v>46.96</v>
      </c>
      <c r="K2129" s="196">
        <v>166</v>
      </c>
      <c r="L2129" s="119" t="s">
        <v>11479</v>
      </c>
      <c r="M2129" s="38" t="s">
        <v>15050</v>
      </c>
    </row>
    <row r="2130" spans="1:13" outlineLevel="1" x14ac:dyDescent="0.25">
      <c r="A2130" s="47" t="s">
        <v>9201</v>
      </c>
      <c r="B2130" s="150">
        <v>2102</v>
      </c>
      <c r="C2130" s="40" t="s">
        <v>13072</v>
      </c>
      <c r="D2130" s="35" t="s">
        <v>9201</v>
      </c>
      <c r="E2130" s="36" t="s">
        <v>11491</v>
      </c>
      <c r="F2130" s="35" t="s">
        <v>15877</v>
      </c>
      <c r="G2130" s="117">
        <v>13</v>
      </c>
      <c r="H2130" s="117">
        <v>667.84</v>
      </c>
      <c r="I2130" s="117">
        <f t="shared" si="80"/>
        <v>53.375384615384618</v>
      </c>
      <c r="J2130" s="118">
        <v>693.88</v>
      </c>
      <c r="K2130" s="196">
        <v>166</v>
      </c>
      <c r="L2130" s="119" t="s">
        <v>11479</v>
      </c>
      <c r="M2130" s="38" t="s">
        <v>15050</v>
      </c>
    </row>
    <row r="2131" spans="1:13" ht="25.5" outlineLevel="1" x14ac:dyDescent="0.25">
      <c r="A2131" s="47" t="s">
        <v>1586</v>
      </c>
      <c r="B2131" s="150">
        <v>2103</v>
      </c>
      <c r="C2131" s="40" t="s">
        <v>13073</v>
      </c>
      <c r="D2131" s="35" t="s">
        <v>1586</v>
      </c>
      <c r="E2131" s="36" t="s">
        <v>11943</v>
      </c>
      <c r="F2131" s="35" t="s">
        <v>15877</v>
      </c>
      <c r="G2131" s="117">
        <v>100</v>
      </c>
      <c r="H2131" s="117">
        <v>1000</v>
      </c>
      <c r="I2131" s="117">
        <f t="shared" si="80"/>
        <v>0.54679999999999995</v>
      </c>
      <c r="J2131" s="118">
        <v>54.68</v>
      </c>
      <c r="K2131" s="196">
        <v>184</v>
      </c>
      <c r="L2131" s="119" t="s">
        <v>12106</v>
      </c>
      <c r="M2131" s="38" t="s">
        <v>15050</v>
      </c>
    </row>
    <row r="2132" spans="1:13" outlineLevel="1" x14ac:dyDescent="0.25">
      <c r="A2132" s="47" t="s">
        <v>9202</v>
      </c>
      <c r="B2132" s="150">
        <v>2104</v>
      </c>
      <c r="C2132" s="40" t="s">
        <v>13074</v>
      </c>
      <c r="D2132" s="35" t="s">
        <v>9202</v>
      </c>
      <c r="E2132" s="36" t="s">
        <v>11491</v>
      </c>
      <c r="F2132" s="35" t="s">
        <v>15877</v>
      </c>
      <c r="G2132" s="117">
        <v>6</v>
      </c>
      <c r="H2132" s="117">
        <v>87.86</v>
      </c>
      <c r="I2132" s="117">
        <f t="shared" si="80"/>
        <v>15.215000000000002</v>
      </c>
      <c r="J2132" s="118">
        <v>91.29</v>
      </c>
      <c r="K2132" s="196">
        <v>166</v>
      </c>
      <c r="L2132" s="119" t="s">
        <v>11479</v>
      </c>
      <c r="M2132" s="38" t="s">
        <v>15050</v>
      </c>
    </row>
    <row r="2133" spans="1:13" outlineLevel="1" x14ac:dyDescent="0.25">
      <c r="A2133" s="47" t="s">
        <v>9203</v>
      </c>
      <c r="B2133" s="150">
        <v>2105</v>
      </c>
      <c r="C2133" s="40" t="s">
        <v>13075</v>
      </c>
      <c r="D2133" s="35" t="s">
        <v>9203</v>
      </c>
      <c r="E2133" s="36" t="s">
        <v>11491</v>
      </c>
      <c r="F2133" s="35" t="s">
        <v>15877</v>
      </c>
      <c r="G2133" s="117">
        <v>1</v>
      </c>
      <c r="H2133" s="117">
        <v>132.41</v>
      </c>
      <c r="I2133" s="117">
        <f t="shared" si="80"/>
        <v>137.57</v>
      </c>
      <c r="J2133" s="118">
        <v>137.57</v>
      </c>
      <c r="K2133" s="196">
        <v>166</v>
      </c>
      <c r="L2133" s="119" t="s">
        <v>11479</v>
      </c>
      <c r="M2133" s="38" t="s">
        <v>15050</v>
      </c>
    </row>
    <row r="2134" spans="1:13" ht="25.5" outlineLevel="1" x14ac:dyDescent="0.25">
      <c r="A2134" s="47" t="s">
        <v>9204</v>
      </c>
      <c r="B2134" s="150">
        <v>2106</v>
      </c>
      <c r="C2134" s="40" t="s">
        <v>13076</v>
      </c>
      <c r="D2134" s="35" t="s">
        <v>9204</v>
      </c>
      <c r="E2134" s="36" t="s">
        <v>11491</v>
      </c>
      <c r="F2134" s="35" t="s">
        <v>15877</v>
      </c>
      <c r="G2134" s="117">
        <v>3</v>
      </c>
      <c r="H2134" s="117">
        <v>44.7</v>
      </c>
      <c r="I2134" s="117">
        <f t="shared" si="80"/>
        <v>15.479999999999999</v>
      </c>
      <c r="J2134" s="118">
        <v>46.44</v>
      </c>
      <c r="K2134" s="196">
        <v>166</v>
      </c>
      <c r="L2134" s="119" t="s">
        <v>11479</v>
      </c>
      <c r="M2134" s="38" t="s">
        <v>15050</v>
      </c>
    </row>
    <row r="2135" spans="1:13" ht="25.5" outlineLevel="1" x14ac:dyDescent="0.25">
      <c r="A2135" s="47" t="s">
        <v>1588</v>
      </c>
      <c r="B2135" s="150">
        <v>2107</v>
      </c>
      <c r="C2135" s="36" t="s">
        <v>1587</v>
      </c>
      <c r="D2135" s="35" t="s">
        <v>1588</v>
      </c>
      <c r="E2135" s="36" t="s">
        <v>11943</v>
      </c>
      <c r="F2135" s="35" t="s">
        <v>15877</v>
      </c>
      <c r="G2135" s="117">
        <v>100</v>
      </c>
      <c r="H2135" s="117">
        <v>1000</v>
      </c>
      <c r="I2135" s="117">
        <f t="shared" si="80"/>
        <v>0.54679999999999995</v>
      </c>
      <c r="J2135" s="118">
        <v>54.68</v>
      </c>
      <c r="K2135" s="196">
        <v>184</v>
      </c>
      <c r="L2135" s="119" t="s">
        <v>12106</v>
      </c>
      <c r="M2135" s="38" t="s">
        <v>15050</v>
      </c>
    </row>
    <row r="2136" spans="1:13" ht="25.5" outlineLevel="1" x14ac:dyDescent="0.25">
      <c r="A2136" s="47" t="s">
        <v>1589</v>
      </c>
      <c r="B2136" s="150">
        <v>2108</v>
      </c>
      <c r="C2136" s="40" t="s">
        <v>13077</v>
      </c>
      <c r="D2136" s="35" t="s">
        <v>1589</v>
      </c>
      <c r="E2136" s="36" t="s">
        <v>11943</v>
      </c>
      <c r="F2136" s="35" t="s">
        <v>15877</v>
      </c>
      <c r="G2136" s="117">
        <v>100</v>
      </c>
      <c r="H2136" s="117">
        <v>1000</v>
      </c>
      <c r="I2136" s="117">
        <f t="shared" si="80"/>
        <v>0.54679999999999995</v>
      </c>
      <c r="J2136" s="118">
        <v>54.68</v>
      </c>
      <c r="K2136" s="196">
        <v>184</v>
      </c>
      <c r="L2136" s="119" t="s">
        <v>12106</v>
      </c>
      <c r="M2136" s="38" t="s">
        <v>15050</v>
      </c>
    </row>
    <row r="2137" spans="1:13" ht="25.5" outlineLevel="1" x14ac:dyDescent="0.25">
      <c r="A2137" s="47" t="s">
        <v>1590</v>
      </c>
      <c r="B2137" s="150">
        <v>2109</v>
      </c>
      <c r="C2137" s="40" t="s">
        <v>13078</v>
      </c>
      <c r="D2137" s="35" t="s">
        <v>1590</v>
      </c>
      <c r="E2137" s="36" t="s">
        <v>11943</v>
      </c>
      <c r="F2137" s="35" t="s">
        <v>15877</v>
      </c>
      <c r="G2137" s="117">
        <v>100</v>
      </c>
      <c r="H2137" s="117">
        <v>1000</v>
      </c>
      <c r="I2137" s="117">
        <f t="shared" si="80"/>
        <v>0.54679999999999995</v>
      </c>
      <c r="J2137" s="118">
        <v>54.68</v>
      </c>
      <c r="K2137" s="196">
        <v>184</v>
      </c>
      <c r="L2137" s="119" t="s">
        <v>12106</v>
      </c>
      <c r="M2137" s="38" t="s">
        <v>15050</v>
      </c>
    </row>
    <row r="2138" spans="1:13" ht="25.5" outlineLevel="1" x14ac:dyDescent="0.25">
      <c r="A2138" s="47" t="s">
        <v>1591</v>
      </c>
      <c r="B2138" s="150">
        <v>2110</v>
      </c>
      <c r="C2138" s="40" t="s">
        <v>13079</v>
      </c>
      <c r="D2138" s="35" t="s">
        <v>1591</v>
      </c>
      <c r="E2138" s="36" t="s">
        <v>11943</v>
      </c>
      <c r="F2138" s="35" t="s">
        <v>15877</v>
      </c>
      <c r="G2138" s="117">
        <v>100</v>
      </c>
      <c r="H2138" s="117">
        <v>1000</v>
      </c>
      <c r="I2138" s="117">
        <f t="shared" si="80"/>
        <v>0.54679999999999995</v>
      </c>
      <c r="J2138" s="118">
        <v>54.68</v>
      </c>
      <c r="K2138" s="196">
        <v>184</v>
      </c>
      <c r="L2138" s="119" t="s">
        <v>12106</v>
      </c>
      <c r="M2138" s="38" t="s">
        <v>15050</v>
      </c>
    </row>
    <row r="2139" spans="1:13" ht="25.5" outlineLevel="1" x14ac:dyDescent="0.25">
      <c r="A2139" s="47" t="s">
        <v>1592</v>
      </c>
      <c r="B2139" s="150">
        <v>2111</v>
      </c>
      <c r="C2139" s="40" t="s">
        <v>13080</v>
      </c>
      <c r="D2139" s="35" t="s">
        <v>1592</v>
      </c>
      <c r="E2139" s="36" t="s">
        <v>11943</v>
      </c>
      <c r="F2139" s="35" t="s">
        <v>15877</v>
      </c>
      <c r="G2139" s="117">
        <v>37</v>
      </c>
      <c r="H2139" s="117">
        <v>370</v>
      </c>
      <c r="I2139" s="117">
        <f t="shared" si="80"/>
        <v>0.54675675675675672</v>
      </c>
      <c r="J2139" s="118">
        <v>20.23</v>
      </c>
      <c r="K2139" s="196">
        <v>184</v>
      </c>
      <c r="L2139" s="119" t="s">
        <v>12106</v>
      </c>
      <c r="M2139" s="38" t="s">
        <v>15050</v>
      </c>
    </row>
    <row r="2140" spans="1:13" ht="25.5" outlineLevel="1" x14ac:dyDescent="0.25">
      <c r="A2140" s="47" t="s">
        <v>1594</v>
      </c>
      <c r="B2140" s="150">
        <v>2112</v>
      </c>
      <c r="C2140" s="36" t="s">
        <v>1593</v>
      </c>
      <c r="D2140" s="35" t="s">
        <v>1594</v>
      </c>
      <c r="E2140" s="36" t="s">
        <v>11943</v>
      </c>
      <c r="F2140" s="35" t="s">
        <v>15877</v>
      </c>
      <c r="G2140" s="117">
        <v>1</v>
      </c>
      <c r="H2140" s="117">
        <v>10</v>
      </c>
      <c r="I2140" s="117">
        <f t="shared" si="80"/>
        <v>0.55000000000000004</v>
      </c>
      <c r="J2140" s="118">
        <v>0.55000000000000004</v>
      </c>
      <c r="K2140" s="196">
        <v>184</v>
      </c>
      <c r="L2140" s="119" t="s">
        <v>12106</v>
      </c>
      <c r="M2140" s="38" t="s">
        <v>15050</v>
      </c>
    </row>
    <row r="2141" spans="1:13" ht="25.5" outlineLevel="1" x14ac:dyDescent="0.25">
      <c r="A2141" s="47" t="s">
        <v>1596</v>
      </c>
      <c r="B2141" s="150">
        <v>2113</v>
      </c>
      <c r="C2141" s="36" t="s">
        <v>1595</v>
      </c>
      <c r="D2141" s="35" t="s">
        <v>1596</v>
      </c>
      <c r="E2141" s="36" t="s">
        <v>11943</v>
      </c>
      <c r="F2141" s="35" t="s">
        <v>15877</v>
      </c>
      <c r="G2141" s="117">
        <v>36</v>
      </c>
      <c r="H2141" s="117">
        <v>360</v>
      </c>
      <c r="I2141" s="117">
        <f t="shared" si="80"/>
        <v>0.54694444444444446</v>
      </c>
      <c r="J2141" s="118">
        <v>19.690000000000001</v>
      </c>
      <c r="K2141" s="196">
        <v>184</v>
      </c>
      <c r="L2141" s="119" t="s">
        <v>12106</v>
      </c>
      <c r="M2141" s="38" t="s">
        <v>15050</v>
      </c>
    </row>
    <row r="2142" spans="1:13" ht="25.5" outlineLevel="1" x14ac:dyDescent="0.25">
      <c r="A2142" s="47" t="s">
        <v>1598</v>
      </c>
      <c r="B2142" s="150">
        <v>2114</v>
      </c>
      <c r="C2142" s="36" t="s">
        <v>1597</v>
      </c>
      <c r="D2142" s="35" t="s">
        <v>1598</v>
      </c>
      <c r="E2142" s="36" t="s">
        <v>11943</v>
      </c>
      <c r="F2142" s="35" t="s">
        <v>15877</v>
      </c>
      <c r="G2142" s="117">
        <v>12</v>
      </c>
      <c r="H2142" s="117">
        <v>120</v>
      </c>
      <c r="I2142" s="117">
        <f t="shared" si="80"/>
        <v>0.54666666666666663</v>
      </c>
      <c r="J2142" s="118">
        <v>6.56</v>
      </c>
      <c r="K2142" s="196">
        <v>184</v>
      </c>
      <c r="L2142" s="119" t="s">
        <v>12106</v>
      </c>
      <c r="M2142" s="38" t="s">
        <v>15050</v>
      </c>
    </row>
    <row r="2143" spans="1:13" ht="25.5" outlineLevel="1" x14ac:dyDescent="0.25">
      <c r="A2143" s="47" t="s">
        <v>1600</v>
      </c>
      <c r="B2143" s="150">
        <v>2115</v>
      </c>
      <c r="C2143" s="36" t="s">
        <v>1599</v>
      </c>
      <c r="D2143" s="35" t="s">
        <v>1600</v>
      </c>
      <c r="E2143" s="36" t="s">
        <v>11943</v>
      </c>
      <c r="F2143" s="35" t="s">
        <v>15877</v>
      </c>
      <c r="G2143" s="117">
        <v>50</v>
      </c>
      <c r="H2143" s="117">
        <v>500</v>
      </c>
      <c r="I2143" s="117">
        <f t="shared" si="80"/>
        <v>0.54679999999999995</v>
      </c>
      <c r="J2143" s="118">
        <v>27.34</v>
      </c>
      <c r="K2143" s="196">
        <v>184</v>
      </c>
      <c r="L2143" s="119" t="s">
        <v>12106</v>
      </c>
      <c r="M2143" s="38" t="s">
        <v>15050</v>
      </c>
    </row>
    <row r="2144" spans="1:13" ht="25.5" outlineLevel="1" x14ac:dyDescent="0.25">
      <c r="A2144" s="47" t="s">
        <v>1602</v>
      </c>
      <c r="B2144" s="150">
        <v>2116</v>
      </c>
      <c r="C2144" s="36" t="s">
        <v>1601</v>
      </c>
      <c r="D2144" s="35" t="s">
        <v>1602</v>
      </c>
      <c r="E2144" s="36" t="s">
        <v>11943</v>
      </c>
      <c r="F2144" s="35" t="s">
        <v>15877</v>
      </c>
      <c r="G2144" s="117">
        <v>18</v>
      </c>
      <c r="H2144" s="117">
        <v>180</v>
      </c>
      <c r="I2144" s="117">
        <f t="shared" si="80"/>
        <v>0.54666666666666663</v>
      </c>
      <c r="J2144" s="118">
        <v>9.84</v>
      </c>
      <c r="K2144" s="196">
        <v>184</v>
      </c>
      <c r="L2144" s="119" t="s">
        <v>12106</v>
      </c>
      <c r="M2144" s="38" t="s">
        <v>15050</v>
      </c>
    </row>
    <row r="2145" spans="1:13" ht="25.5" outlineLevel="1" x14ac:dyDescent="0.25">
      <c r="A2145" s="47" t="s">
        <v>1603</v>
      </c>
      <c r="B2145" s="150">
        <v>2117</v>
      </c>
      <c r="C2145" s="36" t="s">
        <v>8744</v>
      </c>
      <c r="D2145" s="35" t="s">
        <v>1603</v>
      </c>
      <c r="E2145" s="36" t="s">
        <v>11943</v>
      </c>
      <c r="F2145" s="35" t="s">
        <v>15877</v>
      </c>
      <c r="G2145" s="117">
        <v>5</v>
      </c>
      <c r="H2145" s="117">
        <v>50</v>
      </c>
      <c r="I2145" s="117">
        <f t="shared" si="80"/>
        <v>0.54600000000000004</v>
      </c>
      <c r="J2145" s="118">
        <v>2.73</v>
      </c>
      <c r="K2145" s="196">
        <v>184</v>
      </c>
      <c r="L2145" s="119" t="s">
        <v>12106</v>
      </c>
      <c r="M2145" s="38" t="s">
        <v>15050</v>
      </c>
    </row>
    <row r="2146" spans="1:13" ht="25.5" outlineLevel="1" x14ac:dyDescent="0.25">
      <c r="A2146" s="47" t="s">
        <v>1604</v>
      </c>
      <c r="B2146" s="150">
        <v>2118</v>
      </c>
      <c r="C2146" s="36" t="s">
        <v>8745</v>
      </c>
      <c r="D2146" s="35" t="s">
        <v>1604</v>
      </c>
      <c r="E2146" s="36" t="s">
        <v>11943</v>
      </c>
      <c r="F2146" s="35" t="s">
        <v>15877</v>
      </c>
      <c r="G2146" s="117">
        <v>12</v>
      </c>
      <c r="H2146" s="117">
        <v>120</v>
      </c>
      <c r="I2146" s="117">
        <f t="shared" si="80"/>
        <v>0.54666666666666663</v>
      </c>
      <c r="J2146" s="118">
        <v>6.56</v>
      </c>
      <c r="K2146" s="196">
        <v>184</v>
      </c>
      <c r="L2146" s="119" t="s">
        <v>12106</v>
      </c>
      <c r="M2146" s="38" t="s">
        <v>15050</v>
      </c>
    </row>
    <row r="2147" spans="1:13" ht="25.5" outlineLevel="1" x14ac:dyDescent="0.25">
      <c r="A2147" s="47" t="s">
        <v>1605</v>
      </c>
      <c r="B2147" s="150">
        <v>2119</v>
      </c>
      <c r="C2147" s="36" t="s">
        <v>8746</v>
      </c>
      <c r="D2147" s="35" t="s">
        <v>1605</v>
      </c>
      <c r="E2147" s="36" t="s">
        <v>11943</v>
      </c>
      <c r="F2147" s="35" t="s">
        <v>15877</v>
      </c>
      <c r="G2147" s="117">
        <v>7</v>
      </c>
      <c r="H2147" s="117">
        <v>70</v>
      </c>
      <c r="I2147" s="117">
        <f t="shared" si="80"/>
        <v>0.54714285714285715</v>
      </c>
      <c r="J2147" s="118">
        <v>3.83</v>
      </c>
      <c r="K2147" s="196">
        <v>184</v>
      </c>
      <c r="L2147" s="119" t="s">
        <v>12106</v>
      </c>
      <c r="M2147" s="38" t="s">
        <v>15050</v>
      </c>
    </row>
    <row r="2148" spans="1:13" ht="25.5" outlineLevel="1" x14ac:dyDescent="0.25">
      <c r="A2148" s="47" t="s">
        <v>1606</v>
      </c>
      <c r="B2148" s="150">
        <v>2120</v>
      </c>
      <c r="C2148" s="36" t="s">
        <v>8747</v>
      </c>
      <c r="D2148" s="35" t="s">
        <v>1606</v>
      </c>
      <c r="E2148" s="36" t="s">
        <v>11943</v>
      </c>
      <c r="F2148" s="35" t="s">
        <v>15877</v>
      </c>
      <c r="G2148" s="117">
        <v>8</v>
      </c>
      <c r="H2148" s="117">
        <v>80</v>
      </c>
      <c r="I2148" s="117">
        <f t="shared" si="80"/>
        <v>0.54625000000000001</v>
      </c>
      <c r="J2148" s="118">
        <v>4.37</v>
      </c>
      <c r="K2148" s="196">
        <v>184</v>
      </c>
      <c r="L2148" s="119" t="s">
        <v>12106</v>
      </c>
      <c r="M2148" s="38" t="s">
        <v>15050</v>
      </c>
    </row>
    <row r="2149" spans="1:13" ht="25.5" outlineLevel="1" x14ac:dyDescent="0.25">
      <c r="A2149" s="47" t="s">
        <v>8749</v>
      </c>
      <c r="B2149" s="150">
        <v>2121</v>
      </c>
      <c r="C2149" s="36" t="s">
        <v>8748</v>
      </c>
      <c r="D2149" s="35" t="s">
        <v>8749</v>
      </c>
      <c r="E2149" s="36" t="s">
        <v>11943</v>
      </c>
      <c r="F2149" s="35" t="s">
        <v>15877</v>
      </c>
      <c r="G2149" s="117">
        <v>16</v>
      </c>
      <c r="H2149" s="117">
        <v>160</v>
      </c>
      <c r="I2149" s="117">
        <f t="shared" si="80"/>
        <v>0.546875</v>
      </c>
      <c r="J2149" s="118">
        <v>8.75</v>
      </c>
      <c r="K2149" s="196">
        <v>184</v>
      </c>
      <c r="L2149" s="119" t="s">
        <v>12106</v>
      </c>
      <c r="M2149" s="38" t="s">
        <v>15050</v>
      </c>
    </row>
    <row r="2150" spans="1:13" ht="25.5" outlineLevel="1" x14ac:dyDescent="0.25">
      <c r="A2150" s="47" t="s">
        <v>1607</v>
      </c>
      <c r="B2150" s="150">
        <v>2122</v>
      </c>
      <c r="C2150" s="40" t="s">
        <v>13081</v>
      </c>
      <c r="D2150" s="35" t="s">
        <v>1607</v>
      </c>
      <c r="E2150" s="36" t="s">
        <v>11943</v>
      </c>
      <c r="F2150" s="35" t="s">
        <v>15877</v>
      </c>
      <c r="G2150" s="117">
        <v>10</v>
      </c>
      <c r="H2150" s="117">
        <v>100</v>
      </c>
      <c r="I2150" s="117">
        <f t="shared" si="80"/>
        <v>0.54699999999999993</v>
      </c>
      <c r="J2150" s="118">
        <v>5.47</v>
      </c>
      <c r="K2150" s="196">
        <v>184</v>
      </c>
      <c r="L2150" s="119" t="s">
        <v>12106</v>
      </c>
      <c r="M2150" s="38" t="s">
        <v>15050</v>
      </c>
    </row>
    <row r="2151" spans="1:13" ht="25.5" outlineLevel="1" x14ac:dyDescent="0.25">
      <c r="A2151" s="47" t="s">
        <v>1608</v>
      </c>
      <c r="B2151" s="150">
        <v>2123</v>
      </c>
      <c r="C2151" s="40" t="s">
        <v>13082</v>
      </c>
      <c r="D2151" s="35" t="s">
        <v>1608</v>
      </c>
      <c r="E2151" s="36" t="s">
        <v>11943</v>
      </c>
      <c r="F2151" s="35" t="s">
        <v>15877</v>
      </c>
      <c r="G2151" s="117">
        <v>6</v>
      </c>
      <c r="H2151" s="117">
        <v>60</v>
      </c>
      <c r="I2151" s="117">
        <f t="shared" si="80"/>
        <v>0.54666666666666663</v>
      </c>
      <c r="J2151" s="118">
        <v>3.28</v>
      </c>
      <c r="K2151" s="196">
        <v>184</v>
      </c>
      <c r="L2151" s="119" t="s">
        <v>12106</v>
      </c>
      <c r="M2151" s="38" t="s">
        <v>15050</v>
      </c>
    </row>
    <row r="2152" spans="1:13" ht="25.5" outlineLevel="1" x14ac:dyDescent="0.25">
      <c r="A2152" s="47" t="s">
        <v>1609</v>
      </c>
      <c r="B2152" s="150">
        <v>2124</v>
      </c>
      <c r="C2152" s="40" t="s">
        <v>13083</v>
      </c>
      <c r="D2152" s="35" t="s">
        <v>1609</v>
      </c>
      <c r="E2152" s="36" t="s">
        <v>11943</v>
      </c>
      <c r="F2152" s="35" t="s">
        <v>15877</v>
      </c>
      <c r="G2152" s="117">
        <v>2</v>
      </c>
      <c r="H2152" s="117">
        <v>1940</v>
      </c>
      <c r="I2152" s="117">
        <f t="shared" si="80"/>
        <v>53.045000000000002</v>
      </c>
      <c r="J2152" s="118">
        <v>106.09</v>
      </c>
      <c r="K2152" s="196">
        <v>184</v>
      </c>
      <c r="L2152" s="119" t="s">
        <v>12106</v>
      </c>
      <c r="M2152" s="38" t="s">
        <v>15050</v>
      </c>
    </row>
    <row r="2153" spans="1:13" ht="25.5" outlineLevel="1" x14ac:dyDescent="0.25">
      <c r="A2153" s="47" t="s">
        <v>1610</v>
      </c>
      <c r="B2153" s="150">
        <v>2125</v>
      </c>
      <c r="C2153" s="36" t="s">
        <v>8750</v>
      </c>
      <c r="D2153" s="35" t="s">
        <v>1610</v>
      </c>
      <c r="E2153" s="36" t="s">
        <v>11943</v>
      </c>
      <c r="F2153" s="35" t="s">
        <v>15877</v>
      </c>
      <c r="G2153" s="117">
        <v>3</v>
      </c>
      <c r="H2153" s="117">
        <v>30</v>
      </c>
      <c r="I2153" s="117">
        <f t="shared" si="80"/>
        <v>0.54666666666666663</v>
      </c>
      <c r="J2153" s="118">
        <v>1.64</v>
      </c>
      <c r="K2153" s="196">
        <v>184</v>
      </c>
      <c r="L2153" s="119" t="s">
        <v>12106</v>
      </c>
      <c r="M2153" s="38" t="s">
        <v>15050</v>
      </c>
    </row>
    <row r="2154" spans="1:13" ht="25.5" outlineLevel="1" x14ac:dyDescent="0.25">
      <c r="A2154" s="47" t="s">
        <v>1611</v>
      </c>
      <c r="B2154" s="150">
        <v>2126</v>
      </c>
      <c r="C2154" s="36" t="s">
        <v>8751</v>
      </c>
      <c r="D2154" s="35" t="s">
        <v>1611</v>
      </c>
      <c r="E2154" s="36" t="s">
        <v>11943</v>
      </c>
      <c r="F2154" s="35" t="s">
        <v>15877</v>
      </c>
      <c r="G2154" s="117">
        <v>6</v>
      </c>
      <c r="H2154" s="117">
        <v>99.65</v>
      </c>
      <c r="I2154" s="117">
        <f t="shared" si="80"/>
        <v>0.90833333333333333</v>
      </c>
      <c r="J2154" s="118">
        <v>5.45</v>
      </c>
      <c r="K2154" s="196">
        <v>184</v>
      </c>
      <c r="L2154" s="119" t="s">
        <v>12106</v>
      </c>
      <c r="M2154" s="38" t="s">
        <v>15050</v>
      </c>
    </row>
    <row r="2155" spans="1:13" ht="38.25" outlineLevel="1" x14ac:dyDescent="0.25">
      <c r="A2155" s="47" t="s">
        <v>1612</v>
      </c>
      <c r="B2155" s="150">
        <v>2127</v>
      </c>
      <c r="C2155" s="40" t="s">
        <v>13084</v>
      </c>
      <c r="D2155" s="35" t="s">
        <v>1612</v>
      </c>
      <c r="E2155" s="36" t="s">
        <v>11943</v>
      </c>
      <c r="F2155" s="35" t="s">
        <v>15877</v>
      </c>
      <c r="G2155" s="117">
        <v>34</v>
      </c>
      <c r="H2155" s="117">
        <v>340</v>
      </c>
      <c r="I2155" s="117">
        <f t="shared" si="80"/>
        <v>0.54676470588235293</v>
      </c>
      <c r="J2155" s="118">
        <v>18.59</v>
      </c>
      <c r="K2155" s="196">
        <v>184</v>
      </c>
      <c r="L2155" s="119" t="s">
        <v>12106</v>
      </c>
      <c r="M2155" s="38" t="s">
        <v>15050</v>
      </c>
    </row>
    <row r="2156" spans="1:13" ht="25.5" outlineLevel="1" x14ac:dyDescent="0.25">
      <c r="A2156" s="47" t="s">
        <v>1613</v>
      </c>
      <c r="B2156" s="150">
        <v>2128</v>
      </c>
      <c r="C2156" s="40" t="s">
        <v>13085</v>
      </c>
      <c r="D2156" s="35" t="s">
        <v>1613</v>
      </c>
      <c r="E2156" s="36" t="s">
        <v>11943</v>
      </c>
      <c r="F2156" s="35" t="s">
        <v>15877</v>
      </c>
      <c r="G2156" s="117">
        <v>20</v>
      </c>
      <c r="H2156" s="117">
        <v>200</v>
      </c>
      <c r="I2156" s="117">
        <f t="shared" si="80"/>
        <v>0.54699999999999993</v>
      </c>
      <c r="J2156" s="118">
        <v>10.94</v>
      </c>
      <c r="K2156" s="196">
        <v>184</v>
      </c>
      <c r="L2156" s="119" t="s">
        <v>12106</v>
      </c>
      <c r="M2156" s="38" t="s">
        <v>15050</v>
      </c>
    </row>
    <row r="2157" spans="1:13" ht="25.5" outlineLevel="1" x14ac:dyDescent="0.25">
      <c r="A2157" s="47" t="s">
        <v>1614</v>
      </c>
      <c r="B2157" s="150">
        <v>2129</v>
      </c>
      <c r="C2157" s="40" t="s">
        <v>13086</v>
      </c>
      <c r="D2157" s="35" t="s">
        <v>1614</v>
      </c>
      <c r="E2157" s="36" t="s">
        <v>11943</v>
      </c>
      <c r="F2157" s="35" t="s">
        <v>15877</v>
      </c>
      <c r="G2157" s="117">
        <v>6</v>
      </c>
      <c r="H2157" s="117">
        <v>308.38</v>
      </c>
      <c r="I2157" s="117">
        <f t="shared" si="80"/>
        <v>2.81</v>
      </c>
      <c r="J2157" s="118">
        <v>16.86</v>
      </c>
      <c r="K2157" s="196">
        <v>184</v>
      </c>
      <c r="L2157" s="119" t="s">
        <v>12106</v>
      </c>
      <c r="M2157" s="38" t="s">
        <v>15050</v>
      </c>
    </row>
    <row r="2158" spans="1:13" ht="25.5" outlineLevel="1" x14ac:dyDescent="0.25">
      <c r="A2158" s="47" t="s">
        <v>1615</v>
      </c>
      <c r="B2158" s="150">
        <v>2130</v>
      </c>
      <c r="C2158" s="40" t="s">
        <v>13087</v>
      </c>
      <c r="D2158" s="35" t="s">
        <v>1615</v>
      </c>
      <c r="E2158" s="36" t="s">
        <v>11943</v>
      </c>
      <c r="F2158" s="35" t="s">
        <v>15877</v>
      </c>
      <c r="G2158" s="117">
        <v>11</v>
      </c>
      <c r="H2158" s="117">
        <v>110</v>
      </c>
      <c r="I2158" s="117">
        <f t="shared" si="80"/>
        <v>0.54727272727272724</v>
      </c>
      <c r="J2158" s="118">
        <v>6.02</v>
      </c>
      <c r="K2158" s="196">
        <v>184</v>
      </c>
      <c r="L2158" s="119" t="s">
        <v>12106</v>
      </c>
      <c r="M2158" s="38" t="s">
        <v>15050</v>
      </c>
    </row>
    <row r="2159" spans="1:13" ht="25.5" outlineLevel="1" x14ac:dyDescent="0.25">
      <c r="A2159" s="47" t="s">
        <v>1616</v>
      </c>
      <c r="B2159" s="150">
        <v>2131</v>
      </c>
      <c r="C2159" s="40" t="s">
        <v>13088</v>
      </c>
      <c r="D2159" s="35" t="s">
        <v>1616</v>
      </c>
      <c r="E2159" s="36" t="s">
        <v>11943</v>
      </c>
      <c r="F2159" s="35" t="s">
        <v>15877</v>
      </c>
      <c r="G2159" s="117">
        <v>2</v>
      </c>
      <c r="H2159" s="117">
        <v>20</v>
      </c>
      <c r="I2159" s="117">
        <f t="shared" si="80"/>
        <v>0.54500000000000004</v>
      </c>
      <c r="J2159" s="118">
        <v>1.0900000000000001</v>
      </c>
      <c r="K2159" s="196">
        <v>184</v>
      </c>
      <c r="L2159" s="119" t="s">
        <v>12106</v>
      </c>
      <c r="M2159" s="38" t="s">
        <v>15050</v>
      </c>
    </row>
    <row r="2160" spans="1:13" ht="25.5" outlineLevel="1" x14ac:dyDescent="0.25">
      <c r="A2160" s="47" t="s">
        <v>1618</v>
      </c>
      <c r="B2160" s="150">
        <v>2132</v>
      </c>
      <c r="C2160" s="36" t="s">
        <v>1617</v>
      </c>
      <c r="D2160" s="35" t="s">
        <v>1618</v>
      </c>
      <c r="E2160" s="36" t="s">
        <v>11943</v>
      </c>
      <c r="F2160" s="35" t="s">
        <v>15877</v>
      </c>
      <c r="G2160" s="117">
        <v>25</v>
      </c>
      <c r="H2160" s="117">
        <v>250</v>
      </c>
      <c r="I2160" s="117">
        <f t="shared" si="80"/>
        <v>0.54679999999999995</v>
      </c>
      <c r="J2160" s="118">
        <v>13.67</v>
      </c>
      <c r="K2160" s="196">
        <v>184</v>
      </c>
      <c r="L2160" s="119" t="s">
        <v>12106</v>
      </c>
      <c r="M2160" s="38" t="s">
        <v>15050</v>
      </c>
    </row>
    <row r="2161" spans="1:13" ht="25.5" outlineLevel="1" x14ac:dyDescent="0.25">
      <c r="A2161" s="47" t="s">
        <v>1620</v>
      </c>
      <c r="B2161" s="150">
        <v>2133</v>
      </c>
      <c r="C2161" s="36" t="s">
        <v>1619</v>
      </c>
      <c r="D2161" s="35" t="s">
        <v>1620</v>
      </c>
      <c r="E2161" s="36" t="s">
        <v>11943</v>
      </c>
      <c r="F2161" s="35" t="s">
        <v>15877</v>
      </c>
      <c r="G2161" s="117">
        <v>25</v>
      </c>
      <c r="H2161" s="117">
        <v>258</v>
      </c>
      <c r="I2161" s="117">
        <f t="shared" ref="I2161:I2224" si="81">J2161/G2161</f>
        <v>0.56440000000000001</v>
      </c>
      <c r="J2161" s="118">
        <v>14.11</v>
      </c>
      <c r="K2161" s="196">
        <v>184</v>
      </c>
      <c r="L2161" s="119" t="s">
        <v>12106</v>
      </c>
      <c r="M2161" s="38" t="s">
        <v>15050</v>
      </c>
    </row>
    <row r="2162" spans="1:13" ht="25.5" outlineLevel="1" x14ac:dyDescent="0.25">
      <c r="A2162" s="47" t="s">
        <v>1621</v>
      </c>
      <c r="B2162" s="150">
        <v>2134</v>
      </c>
      <c r="C2162" s="40" t="s">
        <v>13089</v>
      </c>
      <c r="D2162" s="35" t="s">
        <v>1621</v>
      </c>
      <c r="E2162" s="36" t="s">
        <v>11943</v>
      </c>
      <c r="F2162" s="35" t="s">
        <v>15877</v>
      </c>
      <c r="G2162" s="117">
        <v>2</v>
      </c>
      <c r="H2162" s="117">
        <v>12</v>
      </c>
      <c r="I2162" s="117">
        <f t="shared" si="81"/>
        <v>0.33</v>
      </c>
      <c r="J2162" s="118">
        <v>0.66</v>
      </c>
      <c r="K2162" s="196">
        <v>184</v>
      </c>
      <c r="L2162" s="119" t="s">
        <v>12106</v>
      </c>
      <c r="M2162" s="38" t="s">
        <v>15050</v>
      </c>
    </row>
    <row r="2163" spans="1:13" ht="25.5" outlineLevel="1" x14ac:dyDescent="0.25">
      <c r="A2163" s="47" t="s">
        <v>1623</v>
      </c>
      <c r="B2163" s="150">
        <v>2135</v>
      </c>
      <c r="C2163" s="36" t="s">
        <v>1622</v>
      </c>
      <c r="D2163" s="35" t="s">
        <v>1623</v>
      </c>
      <c r="E2163" s="36" t="s">
        <v>11943</v>
      </c>
      <c r="F2163" s="35" t="s">
        <v>15877</v>
      </c>
      <c r="G2163" s="117">
        <v>24</v>
      </c>
      <c r="H2163" s="117">
        <v>240</v>
      </c>
      <c r="I2163" s="117">
        <f t="shared" si="81"/>
        <v>0.54666666666666663</v>
      </c>
      <c r="J2163" s="118">
        <v>13.12</v>
      </c>
      <c r="K2163" s="196">
        <v>184</v>
      </c>
      <c r="L2163" s="119" t="s">
        <v>12106</v>
      </c>
      <c r="M2163" s="38" t="s">
        <v>15050</v>
      </c>
    </row>
    <row r="2164" spans="1:13" ht="25.5" outlineLevel="1" x14ac:dyDescent="0.25">
      <c r="A2164" s="47" t="s">
        <v>9205</v>
      </c>
      <c r="B2164" s="150">
        <v>2136</v>
      </c>
      <c r="C2164" s="40" t="s">
        <v>13090</v>
      </c>
      <c r="D2164" s="35" t="s">
        <v>9205</v>
      </c>
      <c r="E2164" s="36" t="s">
        <v>11491</v>
      </c>
      <c r="F2164" s="35" t="s">
        <v>15877</v>
      </c>
      <c r="G2164" s="117">
        <v>5</v>
      </c>
      <c r="H2164" s="117">
        <v>5490.09</v>
      </c>
      <c r="I2164" s="117">
        <f t="shared" si="81"/>
        <v>1140.826</v>
      </c>
      <c r="J2164" s="118">
        <v>5704.13</v>
      </c>
      <c r="K2164" s="196">
        <v>166</v>
      </c>
      <c r="L2164" s="119" t="s">
        <v>11479</v>
      </c>
      <c r="M2164" s="38" t="s">
        <v>15050</v>
      </c>
    </row>
    <row r="2165" spans="1:13" ht="25.5" outlineLevel="1" x14ac:dyDescent="0.25">
      <c r="A2165" s="47" t="s">
        <v>8753</v>
      </c>
      <c r="B2165" s="150">
        <v>2137</v>
      </c>
      <c r="C2165" s="36" t="s">
        <v>8752</v>
      </c>
      <c r="D2165" s="35" t="s">
        <v>8753</v>
      </c>
      <c r="E2165" s="36" t="s">
        <v>11943</v>
      </c>
      <c r="F2165" s="35" t="s">
        <v>15877</v>
      </c>
      <c r="G2165" s="117">
        <v>7</v>
      </c>
      <c r="H2165" s="117">
        <v>70</v>
      </c>
      <c r="I2165" s="117">
        <f t="shared" si="81"/>
        <v>0.54714285714285715</v>
      </c>
      <c r="J2165" s="118">
        <v>3.83</v>
      </c>
      <c r="K2165" s="196">
        <v>184</v>
      </c>
      <c r="L2165" s="119" t="s">
        <v>12106</v>
      </c>
      <c r="M2165" s="38" t="s">
        <v>15050</v>
      </c>
    </row>
    <row r="2166" spans="1:13" ht="25.5" outlineLevel="1" x14ac:dyDescent="0.25">
      <c r="A2166" s="47" t="s">
        <v>1624</v>
      </c>
      <c r="B2166" s="150">
        <v>2138</v>
      </c>
      <c r="C2166" s="36" t="s">
        <v>8754</v>
      </c>
      <c r="D2166" s="35" t="s">
        <v>1624</v>
      </c>
      <c r="E2166" s="36" t="s">
        <v>11943</v>
      </c>
      <c r="F2166" s="35" t="s">
        <v>15877</v>
      </c>
      <c r="G2166" s="117">
        <v>13</v>
      </c>
      <c r="H2166" s="117">
        <v>23.5</v>
      </c>
      <c r="I2166" s="117">
        <f t="shared" si="81"/>
        <v>9.9230769230769234E-2</v>
      </c>
      <c r="J2166" s="118">
        <v>1.29</v>
      </c>
      <c r="K2166" s="196">
        <v>184</v>
      </c>
      <c r="L2166" s="119" t="s">
        <v>12106</v>
      </c>
      <c r="M2166" s="38" t="s">
        <v>15050</v>
      </c>
    </row>
    <row r="2167" spans="1:13" ht="25.5" outlineLevel="1" x14ac:dyDescent="0.25">
      <c r="A2167" s="47" t="s">
        <v>1625</v>
      </c>
      <c r="B2167" s="150">
        <v>2139</v>
      </c>
      <c r="C2167" s="36" t="s">
        <v>8755</v>
      </c>
      <c r="D2167" s="35" t="s">
        <v>1625</v>
      </c>
      <c r="E2167" s="36" t="s">
        <v>11943</v>
      </c>
      <c r="F2167" s="35" t="s">
        <v>15877</v>
      </c>
      <c r="G2167" s="117">
        <v>18</v>
      </c>
      <c r="H2167" s="117">
        <v>180</v>
      </c>
      <c r="I2167" s="117">
        <f t="shared" si="81"/>
        <v>0.54666666666666663</v>
      </c>
      <c r="J2167" s="118">
        <v>9.84</v>
      </c>
      <c r="K2167" s="196">
        <v>184</v>
      </c>
      <c r="L2167" s="119" t="s">
        <v>12106</v>
      </c>
      <c r="M2167" s="38" t="s">
        <v>15050</v>
      </c>
    </row>
    <row r="2168" spans="1:13" ht="25.5" outlineLevel="1" x14ac:dyDescent="0.25">
      <c r="A2168" s="47" t="s">
        <v>8757</v>
      </c>
      <c r="B2168" s="150">
        <v>2140</v>
      </c>
      <c r="C2168" s="36" t="s">
        <v>8756</v>
      </c>
      <c r="D2168" s="35" t="s">
        <v>8757</v>
      </c>
      <c r="E2168" s="36" t="s">
        <v>11943</v>
      </c>
      <c r="F2168" s="35" t="s">
        <v>15877</v>
      </c>
      <c r="G2168" s="117">
        <v>57</v>
      </c>
      <c r="H2168" s="117">
        <v>1088.7</v>
      </c>
      <c r="I2168" s="117">
        <f t="shared" si="81"/>
        <v>1.0443859649122806</v>
      </c>
      <c r="J2168" s="118">
        <v>59.53</v>
      </c>
      <c r="K2168" s="196">
        <v>184</v>
      </c>
      <c r="L2168" s="119" t="s">
        <v>12106</v>
      </c>
      <c r="M2168" s="38" t="s">
        <v>15050</v>
      </c>
    </row>
    <row r="2169" spans="1:13" ht="25.5" outlineLevel="1" x14ac:dyDescent="0.25">
      <c r="A2169" s="47" t="s">
        <v>1626</v>
      </c>
      <c r="B2169" s="150">
        <v>2141</v>
      </c>
      <c r="C2169" s="36" t="s">
        <v>8758</v>
      </c>
      <c r="D2169" s="35" t="s">
        <v>1626</v>
      </c>
      <c r="E2169" s="36" t="s">
        <v>11943</v>
      </c>
      <c r="F2169" s="35" t="s">
        <v>15877</v>
      </c>
      <c r="G2169" s="117">
        <v>10</v>
      </c>
      <c r="H2169" s="117">
        <v>100</v>
      </c>
      <c r="I2169" s="117">
        <f t="shared" si="81"/>
        <v>0.54699999999999993</v>
      </c>
      <c r="J2169" s="118">
        <v>5.47</v>
      </c>
      <c r="K2169" s="196">
        <v>184</v>
      </c>
      <c r="L2169" s="119" t="s">
        <v>12106</v>
      </c>
      <c r="M2169" s="38" t="s">
        <v>15050</v>
      </c>
    </row>
    <row r="2170" spans="1:13" ht="25.5" outlineLevel="1" x14ac:dyDescent="0.25">
      <c r="A2170" s="47" t="s">
        <v>1627</v>
      </c>
      <c r="B2170" s="150">
        <v>2142</v>
      </c>
      <c r="C2170" s="36" t="s">
        <v>8759</v>
      </c>
      <c r="D2170" s="35" t="s">
        <v>1627</v>
      </c>
      <c r="E2170" s="36" t="s">
        <v>11943</v>
      </c>
      <c r="F2170" s="35" t="s">
        <v>15877</v>
      </c>
      <c r="G2170" s="117">
        <v>10</v>
      </c>
      <c r="H2170" s="117">
        <v>100</v>
      </c>
      <c r="I2170" s="117">
        <f t="shared" si="81"/>
        <v>0.54699999999999993</v>
      </c>
      <c r="J2170" s="118">
        <v>5.47</v>
      </c>
      <c r="K2170" s="196">
        <v>184</v>
      </c>
      <c r="L2170" s="119" t="s">
        <v>12106</v>
      </c>
      <c r="M2170" s="38" t="s">
        <v>15050</v>
      </c>
    </row>
    <row r="2171" spans="1:13" ht="25.5" outlineLevel="1" x14ac:dyDescent="0.25">
      <c r="A2171" s="47" t="s">
        <v>1628</v>
      </c>
      <c r="B2171" s="150">
        <v>2143</v>
      </c>
      <c r="C2171" s="36" t="s">
        <v>8760</v>
      </c>
      <c r="D2171" s="35" t="s">
        <v>1628</v>
      </c>
      <c r="E2171" s="36" t="s">
        <v>11943</v>
      </c>
      <c r="F2171" s="35" t="s">
        <v>15877</v>
      </c>
      <c r="G2171" s="117">
        <v>29</v>
      </c>
      <c r="H2171" s="117">
        <v>290</v>
      </c>
      <c r="I2171" s="117">
        <f t="shared" si="81"/>
        <v>0.54689655172413787</v>
      </c>
      <c r="J2171" s="118">
        <v>15.86</v>
      </c>
      <c r="K2171" s="196">
        <v>184</v>
      </c>
      <c r="L2171" s="119" t="s">
        <v>12106</v>
      </c>
      <c r="M2171" s="38" t="s">
        <v>15050</v>
      </c>
    </row>
    <row r="2172" spans="1:13" ht="25.5" outlineLevel="1" x14ac:dyDescent="0.25">
      <c r="A2172" s="47" t="s">
        <v>1629</v>
      </c>
      <c r="B2172" s="150">
        <v>2144</v>
      </c>
      <c r="C2172" s="36" t="s">
        <v>8761</v>
      </c>
      <c r="D2172" s="35" t="s">
        <v>1629</v>
      </c>
      <c r="E2172" s="36" t="s">
        <v>11943</v>
      </c>
      <c r="F2172" s="35" t="s">
        <v>15877</v>
      </c>
      <c r="G2172" s="117">
        <v>10</v>
      </c>
      <c r="H2172" s="117">
        <v>100</v>
      </c>
      <c r="I2172" s="117">
        <f t="shared" si="81"/>
        <v>0.54699999999999993</v>
      </c>
      <c r="J2172" s="118">
        <v>5.47</v>
      </c>
      <c r="K2172" s="196">
        <v>184</v>
      </c>
      <c r="L2172" s="119" t="s">
        <v>12106</v>
      </c>
      <c r="M2172" s="38" t="s">
        <v>15050</v>
      </c>
    </row>
    <row r="2173" spans="1:13" ht="25.5" outlineLevel="1" x14ac:dyDescent="0.25">
      <c r="A2173" s="47" t="s">
        <v>1630</v>
      </c>
      <c r="B2173" s="150">
        <v>2145</v>
      </c>
      <c r="C2173" s="36" t="s">
        <v>8762</v>
      </c>
      <c r="D2173" s="35" t="s">
        <v>1630</v>
      </c>
      <c r="E2173" s="36" t="s">
        <v>11943</v>
      </c>
      <c r="F2173" s="35" t="s">
        <v>15877</v>
      </c>
      <c r="G2173" s="117">
        <v>10</v>
      </c>
      <c r="H2173" s="117">
        <v>100</v>
      </c>
      <c r="I2173" s="117">
        <f t="shared" si="81"/>
        <v>0.54699999999999993</v>
      </c>
      <c r="J2173" s="118">
        <v>5.47</v>
      </c>
      <c r="K2173" s="196">
        <v>184</v>
      </c>
      <c r="L2173" s="119" t="s">
        <v>12106</v>
      </c>
      <c r="M2173" s="38" t="s">
        <v>15050</v>
      </c>
    </row>
    <row r="2174" spans="1:13" ht="25.5" outlineLevel="1" x14ac:dyDescent="0.25">
      <c r="A2174" s="47" t="s">
        <v>1631</v>
      </c>
      <c r="B2174" s="150">
        <v>2146</v>
      </c>
      <c r="C2174" s="36" t="s">
        <v>8763</v>
      </c>
      <c r="D2174" s="35" t="s">
        <v>1631</v>
      </c>
      <c r="E2174" s="36" t="s">
        <v>11943</v>
      </c>
      <c r="F2174" s="35" t="s">
        <v>15877</v>
      </c>
      <c r="G2174" s="117">
        <v>19</v>
      </c>
      <c r="H2174" s="117">
        <v>190</v>
      </c>
      <c r="I2174" s="117">
        <f t="shared" si="81"/>
        <v>0.54684210526315791</v>
      </c>
      <c r="J2174" s="118">
        <v>10.39</v>
      </c>
      <c r="K2174" s="196">
        <v>184</v>
      </c>
      <c r="L2174" s="119" t="s">
        <v>12106</v>
      </c>
      <c r="M2174" s="38" t="s">
        <v>15050</v>
      </c>
    </row>
    <row r="2175" spans="1:13" ht="25.5" outlineLevel="1" x14ac:dyDescent="0.25">
      <c r="A2175" s="47" t="s">
        <v>1632</v>
      </c>
      <c r="B2175" s="150">
        <v>2147</v>
      </c>
      <c r="C2175" s="36" t="s">
        <v>8764</v>
      </c>
      <c r="D2175" s="35" t="s">
        <v>1632</v>
      </c>
      <c r="E2175" s="36" t="s">
        <v>11943</v>
      </c>
      <c r="F2175" s="35" t="s">
        <v>15877</v>
      </c>
      <c r="G2175" s="117">
        <v>2</v>
      </c>
      <c r="H2175" s="117">
        <v>20</v>
      </c>
      <c r="I2175" s="117">
        <f t="shared" si="81"/>
        <v>0.54500000000000004</v>
      </c>
      <c r="J2175" s="118">
        <v>1.0900000000000001</v>
      </c>
      <c r="K2175" s="196">
        <v>184</v>
      </c>
      <c r="L2175" s="119" t="s">
        <v>12106</v>
      </c>
      <c r="M2175" s="38" t="s">
        <v>15050</v>
      </c>
    </row>
    <row r="2176" spans="1:13" ht="25.5" outlineLevel="1" x14ac:dyDescent="0.25">
      <c r="A2176" s="47" t="s">
        <v>8766</v>
      </c>
      <c r="B2176" s="150">
        <v>2148</v>
      </c>
      <c r="C2176" s="36" t="s">
        <v>8765</v>
      </c>
      <c r="D2176" s="35" t="s">
        <v>8766</v>
      </c>
      <c r="E2176" s="36" t="s">
        <v>11943</v>
      </c>
      <c r="F2176" s="35" t="s">
        <v>15877</v>
      </c>
      <c r="G2176" s="117">
        <v>2</v>
      </c>
      <c r="H2176" s="117">
        <v>20</v>
      </c>
      <c r="I2176" s="117">
        <f t="shared" si="81"/>
        <v>0.54500000000000004</v>
      </c>
      <c r="J2176" s="118">
        <v>1.0900000000000001</v>
      </c>
      <c r="K2176" s="196">
        <v>184</v>
      </c>
      <c r="L2176" s="119" t="s">
        <v>12106</v>
      </c>
      <c r="M2176" s="38" t="s">
        <v>15050</v>
      </c>
    </row>
    <row r="2177" spans="1:13" ht="25.5" outlineLevel="1" x14ac:dyDescent="0.25">
      <c r="A2177" s="47" t="s">
        <v>1633</v>
      </c>
      <c r="B2177" s="150">
        <v>2149</v>
      </c>
      <c r="C2177" s="36" t="s">
        <v>8767</v>
      </c>
      <c r="D2177" s="35" t="s">
        <v>1633</v>
      </c>
      <c r="E2177" s="36" t="s">
        <v>11943</v>
      </c>
      <c r="F2177" s="35" t="s">
        <v>15877</v>
      </c>
      <c r="G2177" s="117">
        <v>59</v>
      </c>
      <c r="H2177" s="117">
        <v>590</v>
      </c>
      <c r="I2177" s="117">
        <f t="shared" si="81"/>
        <v>0.54677966101694908</v>
      </c>
      <c r="J2177" s="118">
        <v>32.26</v>
      </c>
      <c r="K2177" s="196">
        <v>184</v>
      </c>
      <c r="L2177" s="119" t="s">
        <v>12106</v>
      </c>
      <c r="M2177" s="38" t="s">
        <v>15050</v>
      </c>
    </row>
    <row r="2178" spans="1:13" ht="25.5" outlineLevel="1" x14ac:dyDescent="0.25">
      <c r="A2178" s="47" t="s">
        <v>1634</v>
      </c>
      <c r="B2178" s="150">
        <v>2150</v>
      </c>
      <c r="C2178" s="36" t="s">
        <v>8768</v>
      </c>
      <c r="D2178" s="35" t="s">
        <v>1634</v>
      </c>
      <c r="E2178" s="36" t="s">
        <v>11943</v>
      </c>
      <c r="F2178" s="35" t="s">
        <v>15877</v>
      </c>
      <c r="G2178" s="117">
        <v>49</v>
      </c>
      <c r="H2178" s="117">
        <v>490</v>
      </c>
      <c r="I2178" s="117">
        <f t="shared" si="81"/>
        <v>0.54673469387755103</v>
      </c>
      <c r="J2178" s="118">
        <v>26.79</v>
      </c>
      <c r="K2178" s="196">
        <v>184</v>
      </c>
      <c r="L2178" s="119" t="s">
        <v>12106</v>
      </c>
      <c r="M2178" s="38" t="s">
        <v>15050</v>
      </c>
    </row>
    <row r="2179" spans="1:13" ht="25.5" outlineLevel="1" x14ac:dyDescent="0.25">
      <c r="A2179" s="47" t="s">
        <v>1635</v>
      </c>
      <c r="B2179" s="150">
        <v>2151</v>
      </c>
      <c r="C2179" s="36" t="s">
        <v>8769</v>
      </c>
      <c r="D2179" s="35" t="s">
        <v>1635</v>
      </c>
      <c r="E2179" s="36" t="s">
        <v>11943</v>
      </c>
      <c r="F2179" s="35" t="s">
        <v>15877</v>
      </c>
      <c r="G2179" s="117">
        <v>33</v>
      </c>
      <c r="H2179" s="117">
        <v>330</v>
      </c>
      <c r="I2179" s="117">
        <f t="shared" si="81"/>
        <v>0.54696969696969699</v>
      </c>
      <c r="J2179" s="118">
        <v>18.05</v>
      </c>
      <c r="K2179" s="196">
        <v>184</v>
      </c>
      <c r="L2179" s="119" t="s">
        <v>12106</v>
      </c>
      <c r="M2179" s="38" t="s">
        <v>15050</v>
      </c>
    </row>
    <row r="2180" spans="1:13" ht="38.25" outlineLevel="1" x14ac:dyDescent="0.25">
      <c r="A2180" s="47" t="s">
        <v>9206</v>
      </c>
      <c r="B2180" s="150">
        <v>2152</v>
      </c>
      <c r="C2180" s="40" t="s">
        <v>13091</v>
      </c>
      <c r="D2180" s="35" t="s">
        <v>9206</v>
      </c>
      <c r="E2180" s="36" t="s">
        <v>11491</v>
      </c>
      <c r="F2180" s="35" t="s">
        <v>15877</v>
      </c>
      <c r="G2180" s="117">
        <v>3</v>
      </c>
      <c r="H2180" s="117">
        <v>177.96</v>
      </c>
      <c r="I2180" s="117">
        <f t="shared" si="81"/>
        <v>61.633333333333333</v>
      </c>
      <c r="J2180" s="118">
        <v>184.9</v>
      </c>
      <c r="K2180" s="196">
        <v>183</v>
      </c>
      <c r="L2180" s="119" t="s">
        <v>11479</v>
      </c>
      <c r="M2180" s="38" t="s">
        <v>15050</v>
      </c>
    </row>
    <row r="2181" spans="1:13" ht="38.25" outlineLevel="1" x14ac:dyDescent="0.25">
      <c r="A2181" s="47" t="s">
        <v>9207</v>
      </c>
      <c r="B2181" s="150">
        <v>2153</v>
      </c>
      <c r="C2181" s="40" t="s">
        <v>13092</v>
      </c>
      <c r="D2181" s="35" t="s">
        <v>9207</v>
      </c>
      <c r="E2181" s="36" t="s">
        <v>11491</v>
      </c>
      <c r="F2181" s="35" t="s">
        <v>15877</v>
      </c>
      <c r="G2181" s="117">
        <v>1</v>
      </c>
      <c r="H2181" s="117">
        <v>26.75</v>
      </c>
      <c r="I2181" s="117">
        <f t="shared" si="81"/>
        <v>27.79</v>
      </c>
      <c r="J2181" s="118">
        <v>27.79</v>
      </c>
      <c r="K2181" s="196">
        <v>183</v>
      </c>
      <c r="L2181" s="119" t="s">
        <v>11479</v>
      </c>
      <c r="M2181" s="38" t="s">
        <v>15050</v>
      </c>
    </row>
    <row r="2182" spans="1:13" ht="25.5" outlineLevel="1" x14ac:dyDescent="0.25">
      <c r="A2182" s="47" t="s">
        <v>1636</v>
      </c>
      <c r="B2182" s="150">
        <v>2154</v>
      </c>
      <c r="C2182" s="40" t="s">
        <v>13093</v>
      </c>
      <c r="D2182" s="35" t="s">
        <v>1636</v>
      </c>
      <c r="E2182" s="36" t="s">
        <v>11943</v>
      </c>
      <c r="F2182" s="35" t="s">
        <v>15877</v>
      </c>
      <c r="G2182" s="117">
        <v>50</v>
      </c>
      <c r="H2182" s="117">
        <v>500</v>
      </c>
      <c r="I2182" s="117">
        <f t="shared" si="81"/>
        <v>0.54679999999999995</v>
      </c>
      <c r="J2182" s="118">
        <v>27.34</v>
      </c>
      <c r="K2182" s="196">
        <v>184</v>
      </c>
      <c r="L2182" s="119" t="s">
        <v>12106</v>
      </c>
      <c r="M2182" s="38" t="s">
        <v>15050</v>
      </c>
    </row>
    <row r="2183" spans="1:13" ht="25.5" outlineLevel="1" x14ac:dyDescent="0.25">
      <c r="A2183" s="47" t="s">
        <v>1637</v>
      </c>
      <c r="B2183" s="150">
        <v>2155</v>
      </c>
      <c r="C2183" s="40" t="s">
        <v>13094</v>
      </c>
      <c r="D2183" s="35" t="s">
        <v>1637</v>
      </c>
      <c r="E2183" s="36" t="s">
        <v>11943</v>
      </c>
      <c r="F2183" s="35" t="s">
        <v>15877</v>
      </c>
      <c r="G2183" s="117">
        <v>26</v>
      </c>
      <c r="H2183" s="117">
        <v>2.6</v>
      </c>
      <c r="I2183" s="117">
        <f t="shared" si="81"/>
        <v>5.3846153846153853E-3</v>
      </c>
      <c r="J2183" s="118">
        <v>0.14000000000000001</v>
      </c>
      <c r="K2183" s="196">
        <v>184</v>
      </c>
      <c r="L2183" s="119" t="s">
        <v>12106</v>
      </c>
      <c r="M2183" s="38" t="s">
        <v>15050</v>
      </c>
    </row>
    <row r="2184" spans="1:13" ht="25.5" outlineLevel="1" x14ac:dyDescent="0.25">
      <c r="A2184" s="47" t="s">
        <v>1638</v>
      </c>
      <c r="B2184" s="150">
        <v>2156</v>
      </c>
      <c r="C2184" s="40" t="s">
        <v>13095</v>
      </c>
      <c r="D2184" s="35" t="s">
        <v>1638</v>
      </c>
      <c r="E2184" s="36" t="s">
        <v>11943</v>
      </c>
      <c r="F2184" s="35" t="s">
        <v>15877</v>
      </c>
      <c r="G2184" s="117">
        <v>9</v>
      </c>
      <c r="H2184" s="117">
        <v>347.4</v>
      </c>
      <c r="I2184" s="117">
        <f t="shared" si="81"/>
        <v>2.1111111111111112</v>
      </c>
      <c r="J2184" s="118">
        <v>19</v>
      </c>
      <c r="K2184" s="196">
        <v>184</v>
      </c>
      <c r="L2184" s="119" t="s">
        <v>12106</v>
      </c>
      <c r="M2184" s="38" t="s">
        <v>15050</v>
      </c>
    </row>
    <row r="2185" spans="1:13" ht="25.5" outlineLevel="1" x14ac:dyDescent="0.25">
      <c r="A2185" s="47" t="s">
        <v>1639</v>
      </c>
      <c r="B2185" s="150">
        <v>2157</v>
      </c>
      <c r="C2185" s="40" t="s">
        <v>13096</v>
      </c>
      <c r="D2185" s="35" t="s">
        <v>1639</v>
      </c>
      <c r="E2185" s="36" t="s">
        <v>11943</v>
      </c>
      <c r="F2185" s="35" t="s">
        <v>15877</v>
      </c>
      <c r="G2185" s="117">
        <v>8</v>
      </c>
      <c r="H2185" s="117">
        <v>80</v>
      </c>
      <c r="I2185" s="117">
        <f t="shared" si="81"/>
        <v>0.54625000000000001</v>
      </c>
      <c r="J2185" s="118">
        <v>4.37</v>
      </c>
      <c r="K2185" s="196">
        <v>184</v>
      </c>
      <c r="L2185" s="119" t="s">
        <v>12106</v>
      </c>
      <c r="M2185" s="38" t="s">
        <v>15050</v>
      </c>
    </row>
    <row r="2186" spans="1:13" ht="25.5" outlineLevel="1" x14ac:dyDescent="0.25">
      <c r="A2186" s="47" t="s">
        <v>1640</v>
      </c>
      <c r="B2186" s="150">
        <v>2158</v>
      </c>
      <c r="C2186" s="40" t="s">
        <v>13097</v>
      </c>
      <c r="D2186" s="35" t="s">
        <v>1640</v>
      </c>
      <c r="E2186" s="36" t="s">
        <v>11943</v>
      </c>
      <c r="F2186" s="35" t="s">
        <v>15877</v>
      </c>
      <c r="G2186" s="117">
        <v>10</v>
      </c>
      <c r="H2186" s="117">
        <v>100</v>
      </c>
      <c r="I2186" s="117">
        <f t="shared" si="81"/>
        <v>0.54699999999999993</v>
      </c>
      <c r="J2186" s="118">
        <v>5.47</v>
      </c>
      <c r="K2186" s="196">
        <v>184</v>
      </c>
      <c r="L2186" s="119" t="s">
        <v>12106</v>
      </c>
      <c r="M2186" s="38" t="s">
        <v>15050</v>
      </c>
    </row>
    <row r="2187" spans="1:13" ht="25.5" outlineLevel="1" x14ac:dyDescent="0.25">
      <c r="A2187" s="47" t="s">
        <v>1641</v>
      </c>
      <c r="B2187" s="150">
        <v>2159</v>
      </c>
      <c r="C2187" s="36" t="s">
        <v>8770</v>
      </c>
      <c r="D2187" s="35" t="s">
        <v>1641</v>
      </c>
      <c r="E2187" s="36" t="s">
        <v>11943</v>
      </c>
      <c r="F2187" s="35" t="s">
        <v>15877</v>
      </c>
      <c r="G2187" s="117">
        <v>30</v>
      </c>
      <c r="H2187" s="117">
        <v>300</v>
      </c>
      <c r="I2187" s="117">
        <f t="shared" si="81"/>
        <v>0.54700000000000004</v>
      </c>
      <c r="J2187" s="118">
        <v>16.41</v>
      </c>
      <c r="K2187" s="196">
        <v>184</v>
      </c>
      <c r="L2187" s="119" t="s">
        <v>12106</v>
      </c>
      <c r="M2187" s="38" t="s">
        <v>15050</v>
      </c>
    </row>
    <row r="2188" spans="1:13" ht="25.5" outlineLevel="1" x14ac:dyDescent="0.25">
      <c r="A2188" s="47" t="s">
        <v>1642</v>
      </c>
      <c r="B2188" s="150">
        <v>2160</v>
      </c>
      <c r="C2188" s="40" t="s">
        <v>13098</v>
      </c>
      <c r="D2188" s="35" t="s">
        <v>1642</v>
      </c>
      <c r="E2188" s="36" t="s">
        <v>11943</v>
      </c>
      <c r="F2188" s="35" t="s">
        <v>15877</v>
      </c>
      <c r="G2188" s="117">
        <v>3</v>
      </c>
      <c r="H2188" s="117">
        <v>30</v>
      </c>
      <c r="I2188" s="117">
        <f t="shared" si="81"/>
        <v>0.54666666666666663</v>
      </c>
      <c r="J2188" s="118">
        <v>1.64</v>
      </c>
      <c r="K2188" s="196">
        <v>184</v>
      </c>
      <c r="L2188" s="119" t="s">
        <v>12106</v>
      </c>
      <c r="M2188" s="38" t="s">
        <v>15050</v>
      </c>
    </row>
    <row r="2189" spans="1:13" ht="25.5" outlineLevel="1" x14ac:dyDescent="0.25">
      <c r="A2189" s="47" t="s">
        <v>8771</v>
      </c>
      <c r="B2189" s="150">
        <v>2161</v>
      </c>
      <c r="C2189" s="40" t="s">
        <v>13099</v>
      </c>
      <c r="D2189" s="35" t="s">
        <v>8771</v>
      </c>
      <c r="E2189" s="36" t="s">
        <v>11943</v>
      </c>
      <c r="F2189" s="35" t="s">
        <v>15877</v>
      </c>
      <c r="G2189" s="117">
        <v>28</v>
      </c>
      <c r="H2189" s="117">
        <v>280</v>
      </c>
      <c r="I2189" s="117">
        <f t="shared" si="81"/>
        <v>0.54678571428571432</v>
      </c>
      <c r="J2189" s="118">
        <v>15.31</v>
      </c>
      <c r="K2189" s="196">
        <v>184</v>
      </c>
      <c r="L2189" s="119" t="s">
        <v>12106</v>
      </c>
      <c r="M2189" s="38" t="s">
        <v>15050</v>
      </c>
    </row>
    <row r="2190" spans="1:13" ht="25.5" outlineLevel="1" x14ac:dyDescent="0.25">
      <c r="A2190" s="47" t="s">
        <v>1643</v>
      </c>
      <c r="B2190" s="150">
        <v>2162</v>
      </c>
      <c r="C2190" s="36" t="s">
        <v>8772</v>
      </c>
      <c r="D2190" s="35" t="s">
        <v>1643</v>
      </c>
      <c r="E2190" s="36" t="s">
        <v>11943</v>
      </c>
      <c r="F2190" s="35" t="s">
        <v>15877</v>
      </c>
      <c r="G2190" s="117">
        <v>16</v>
      </c>
      <c r="H2190" s="117">
        <v>160</v>
      </c>
      <c r="I2190" s="117">
        <f t="shared" si="81"/>
        <v>0.546875</v>
      </c>
      <c r="J2190" s="118">
        <v>8.75</v>
      </c>
      <c r="K2190" s="196">
        <v>184</v>
      </c>
      <c r="L2190" s="119" t="s">
        <v>12106</v>
      </c>
      <c r="M2190" s="38" t="s">
        <v>15050</v>
      </c>
    </row>
    <row r="2191" spans="1:13" ht="25.5" outlineLevel="1" x14ac:dyDescent="0.25">
      <c r="A2191" s="47" t="s">
        <v>1644</v>
      </c>
      <c r="B2191" s="150">
        <v>2163</v>
      </c>
      <c r="C2191" s="40" t="s">
        <v>13100</v>
      </c>
      <c r="D2191" s="35" t="s">
        <v>1644</v>
      </c>
      <c r="E2191" s="36" t="s">
        <v>11943</v>
      </c>
      <c r="F2191" s="35" t="s">
        <v>15877</v>
      </c>
      <c r="G2191" s="117">
        <v>16</v>
      </c>
      <c r="H2191" s="117">
        <v>160</v>
      </c>
      <c r="I2191" s="117">
        <f t="shared" si="81"/>
        <v>0.546875</v>
      </c>
      <c r="J2191" s="118">
        <v>8.75</v>
      </c>
      <c r="K2191" s="196">
        <v>184</v>
      </c>
      <c r="L2191" s="119" t="s">
        <v>12106</v>
      </c>
      <c r="M2191" s="38" t="s">
        <v>15050</v>
      </c>
    </row>
    <row r="2192" spans="1:13" ht="25.5" outlineLevel="1" x14ac:dyDescent="0.25">
      <c r="A2192" s="47" t="s">
        <v>1645</v>
      </c>
      <c r="B2192" s="150">
        <v>2164</v>
      </c>
      <c r="C2192" s="40" t="s">
        <v>13101</v>
      </c>
      <c r="D2192" s="35" t="s">
        <v>1645</v>
      </c>
      <c r="E2192" s="36" t="s">
        <v>11943</v>
      </c>
      <c r="F2192" s="35" t="s">
        <v>15877</v>
      </c>
      <c r="G2192" s="117">
        <v>14</v>
      </c>
      <c r="H2192" s="117">
        <v>140</v>
      </c>
      <c r="I2192" s="117">
        <f t="shared" si="81"/>
        <v>0.54714285714285715</v>
      </c>
      <c r="J2192" s="118">
        <v>7.66</v>
      </c>
      <c r="K2192" s="196">
        <v>184</v>
      </c>
      <c r="L2192" s="119" t="s">
        <v>12106</v>
      </c>
      <c r="M2192" s="38" t="s">
        <v>15050</v>
      </c>
    </row>
    <row r="2193" spans="1:13" ht="25.5" outlineLevel="1" x14ac:dyDescent="0.25">
      <c r="A2193" s="47" t="s">
        <v>1646</v>
      </c>
      <c r="B2193" s="150">
        <v>2165</v>
      </c>
      <c r="C2193" s="40" t="s">
        <v>13102</v>
      </c>
      <c r="D2193" s="35" t="s">
        <v>1646</v>
      </c>
      <c r="E2193" s="36" t="s">
        <v>11943</v>
      </c>
      <c r="F2193" s="35" t="s">
        <v>15877</v>
      </c>
      <c r="G2193" s="117">
        <v>29</v>
      </c>
      <c r="H2193" s="117">
        <v>290</v>
      </c>
      <c r="I2193" s="117">
        <f t="shared" si="81"/>
        <v>0.54689655172413787</v>
      </c>
      <c r="J2193" s="118">
        <v>15.86</v>
      </c>
      <c r="K2193" s="196">
        <v>184</v>
      </c>
      <c r="L2193" s="119" t="s">
        <v>12106</v>
      </c>
      <c r="M2193" s="38" t="s">
        <v>15050</v>
      </c>
    </row>
    <row r="2194" spans="1:13" ht="25.5" outlineLevel="1" x14ac:dyDescent="0.25">
      <c r="A2194" s="47" t="s">
        <v>1647</v>
      </c>
      <c r="B2194" s="150">
        <v>2166</v>
      </c>
      <c r="C2194" s="40" t="s">
        <v>13103</v>
      </c>
      <c r="D2194" s="35" t="s">
        <v>1647</v>
      </c>
      <c r="E2194" s="36" t="s">
        <v>11943</v>
      </c>
      <c r="F2194" s="35" t="s">
        <v>15877</v>
      </c>
      <c r="G2194" s="117">
        <v>2</v>
      </c>
      <c r="H2194" s="117">
        <v>20</v>
      </c>
      <c r="I2194" s="117">
        <f t="shared" si="81"/>
        <v>0.54500000000000004</v>
      </c>
      <c r="J2194" s="118">
        <v>1.0900000000000001</v>
      </c>
      <c r="K2194" s="196">
        <v>184</v>
      </c>
      <c r="L2194" s="119" t="s">
        <v>12106</v>
      </c>
      <c r="M2194" s="38" t="s">
        <v>15050</v>
      </c>
    </row>
    <row r="2195" spans="1:13" ht="25.5" outlineLevel="1" x14ac:dyDescent="0.25">
      <c r="A2195" s="47" t="s">
        <v>1648</v>
      </c>
      <c r="B2195" s="150">
        <v>2167</v>
      </c>
      <c r="C2195" s="36" t="s">
        <v>8773</v>
      </c>
      <c r="D2195" s="35" t="s">
        <v>1648</v>
      </c>
      <c r="E2195" s="36" t="s">
        <v>11943</v>
      </c>
      <c r="F2195" s="35" t="s">
        <v>15877</v>
      </c>
      <c r="G2195" s="117">
        <v>15</v>
      </c>
      <c r="H2195" s="117">
        <v>150</v>
      </c>
      <c r="I2195" s="117">
        <f t="shared" si="81"/>
        <v>0.54666666666666663</v>
      </c>
      <c r="J2195" s="118">
        <v>8.1999999999999993</v>
      </c>
      <c r="K2195" s="196">
        <v>184</v>
      </c>
      <c r="L2195" s="119" t="s">
        <v>12106</v>
      </c>
      <c r="M2195" s="38" t="s">
        <v>15050</v>
      </c>
    </row>
    <row r="2196" spans="1:13" ht="25.5" outlineLevel="1" x14ac:dyDescent="0.25">
      <c r="A2196" s="47" t="s">
        <v>1649</v>
      </c>
      <c r="B2196" s="150">
        <v>2168</v>
      </c>
      <c r="C2196" s="40" t="s">
        <v>13104</v>
      </c>
      <c r="D2196" s="35" t="s">
        <v>1649</v>
      </c>
      <c r="E2196" s="36" t="s">
        <v>11943</v>
      </c>
      <c r="F2196" s="35" t="s">
        <v>15877</v>
      </c>
      <c r="G2196" s="117">
        <v>6</v>
      </c>
      <c r="H2196" s="117">
        <v>60</v>
      </c>
      <c r="I2196" s="117">
        <f t="shared" si="81"/>
        <v>0.54666666666666663</v>
      </c>
      <c r="J2196" s="118">
        <v>3.28</v>
      </c>
      <c r="K2196" s="196">
        <v>184</v>
      </c>
      <c r="L2196" s="119" t="s">
        <v>12106</v>
      </c>
      <c r="M2196" s="38" t="s">
        <v>15050</v>
      </c>
    </row>
    <row r="2197" spans="1:13" ht="25.5" outlineLevel="1" x14ac:dyDescent="0.25">
      <c r="A2197" s="47" t="s">
        <v>1650</v>
      </c>
      <c r="B2197" s="150">
        <v>2169</v>
      </c>
      <c r="C2197" s="40" t="s">
        <v>13105</v>
      </c>
      <c r="D2197" s="35" t="s">
        <v>1650</v>
      </c>
      <c r="E2197" s="36" t="s">
        <v>11943</v>
      </c>
      <c r="F2197" s="35" t="s">
        <v>15877</v>
      </c>
      <c r="G2197" s="117">
        <v>3</v>
      </c>
      <c r="H2197" s="117">
        <v>30</v>
      </c>
      <c r="I2197" s="117">
        <f t="shared" si="81"/>
        <v>0.54666666666666663</v>
      </c>
      <c r="J2197" s="118">
        <v>1.64</v>
      </c>
      <c r="K2197" s="196">
        <v>184</v>
      </c>
      <c r="L2197" s="119" t="s">
        <v>12106</v>
      </c>
      <c r="M2197" s="38" t="s">
        <v>15050</v>
      </c>
    </row>
    <row r="2198" spans="1:13" ht="25.5" outlineLevel="1" x14ac:dyDescent="0.25">
      <c r="A2198" s="47" t="s">
        <v>8774</v>
      </c>
      <c r="B2198" s="150">
        <v>2170</v>
      </c>
      <c r="C2198" s="40" t="s">
        <v>13106</v>
      </c>
      <c r="D2198" s="35" t="s">
        <v>8774</v>
      </c>
      <c r="E2198" s="36" t="s">
        <v>11943</v>
      </c>
      <c r="F2198" s="35" t="s">
        <v>15877</v>
      </c>
      <c r="G2198" s="117">
        <v>10</v>
      </c>
      <c r="H2198" s="117">
        <v>100</v>
      </c>
      <c r="I2198" s="117">
        <f t="shared" si="81"/>
        <v>0.54699999999999993</v>
      </c>
      <c r="J2198" s="118">
        <v>5.47</v>
      </c>
      <c r="K2198" s="196">
        <v>184</v>
      </c>
      <c r="L2198" s="119" t="s">
        <v>12106</v>
      </c>
      <c r="M2198" s="38" t="s">
        <v>15050</v>
      </c>
    </row>
    <row r="2199" spans="1:13" ht="25.5" outlineLevel="1" x14ac:dyDescent="0.25">
      <c r="A2199" s="47" t="s">
        <v>8775</v>
      </c>
      <c r="B2199" s="150">
        <v>2171</v>
      </c>
      <c r="C2199" s="40" t="s">
        <v>13107</v>
      </c>
      <c r="D2199" s="35" t="s">
        <v>8775</v>
      </c>
      <c r="E2199" s="36" t="s">
        <v>11943</v>
      </c>
      <c r="F2199" s="35" t="s">
        <v>15877</v>
      </c>
      <c r="G2199" s="117">
        <v>8</v>
      </c>
      <c r="H2199" s="117">
        <v>80</v>
      </c>
      <c r="I2199" s="117">
        <f t="shared" si="81"/>
        <v>0.54625000000000001</v>
      </c>
      <c r="J2199" s="118">
        <v>4.37</v>
      </c>
      <c r="K2199" s="196">
        <v>184</v>
      </c>
      <c r="L2199" s="119" t="s">
        <v>12106</v>
      </c>
      <c r="M2199" s="38" t="s">
        <v>15050</v>
      </c>
    </row>
    <row r="2200" spans="1:13" ht="25.5" outlineLevel="1" x14ac:dyDescent="0.25">
      <c r="A2200" s="47" t="s">
        <v>1651</v>
      </c>
      <c r="B2200" s="150">
        <v>2172</v>
      </c>
      <c r="C2200" s="40" t="s">
        <v>13108</v>
      </c>
      <c r="D2200" s="35" t="s">
        <v>1651</v>
      </c>
      <c r="E2200" s="36" t="s">
        <v>11943</v>
      </c>
      <c r="F2200" s="35" t="s">
        <v>15877</v>
      </c>
      <c r="G2200" s="117">
        <v>9</v>
      </c>
      <c r="H2200" s="117">
        <v>90</v>
      </c>
      <c r="I2200" s="117">
        <f t="shared" si="81"/>
        <v>0.54666666666666663</v>
      </c>
      <c r="J2200" s="118">
        <v>4.92</v>
      </c>
      <c r="K2200" s="196">
        <v>184</v>
      </c>
      <c r="L2200" s="119" t="s">
        <v>12106</v>
      </c>
      <c r="M2200" s="38" t="s">
        <v>15050</v>
      </c>
    </row>
    <row r="2201" spans="1:13" ht="25.5" outlineLevel="1" x14ac:dyDescent="0.25">
      <c r="A2201" s="47" t="s">
        <v>1652</v>
      </c>
      <c r="B2201" s="150">
        <v>2173</v>
      </c>
      <c r="C2201" s="40" t="s">
        <v>13109</v>
      </c>
      <c r="D2201" s="35" t="s">
        <v>1652</v>
      </c>
      <c r="E2201" s="36" t="s">
        <v>11943</v>
      </c>
      <c r="F2201" s="35" t="s">
        <v>15877</v>
      </c>
      <c r="G2201" s="117">
        <v>20</v>
      </c>
      <c r="H2201" s="117">
        <v>200</v>
      </c>
      <c r="I2201" s="117">
        <f t="shared" si="81"/>
        <v>0.54699999999999993</v>
      </c>
      <c r="J2201" s="118">
        <v>10.94</v>
      </c>
      <c r="K2201" s="196">
        <v>184</v>
      </c>
      <c r="L2201" s="119" t="s">
        <v>12106</v>
      </c>
      <c r="M2201" s="38" t="s">
        <v>15050</v>
      </c>
    </row>
    <row r="2202" spans="1:13" ht="25.5" outlineLevel="1" x14ac:dyDescent="0.25">
      <c r="A2202" s="47" t="s">
        <v>1653</v>
      </c>
      <c r="B2202" s="150">
        <v>2174</v>
      </c>
      <c r="C2202" s="36" t="s">
        <v>8776</v>
      </c>
      <c r="D2202" s="35" t="s">
        <v>1653</v>
      </c>
      <c r="E2202" s="36" t="s">
        <v>11943</v>
      </c>
      <c r="F2202" s="35" t="s">
        <v>15877</v>
      </c>
      <c r="G2202" s="117">
        <v>10</v>
      </c>
      <c r="H2202" s="117">
        <v>10</v>
      </c>
      <c r="I2202" s="117">
        <f t="shared" si="81"/>
        <v>5.5000000000000007E-2</v>
      </c>
      <c r="J2202" s="118">
        <v>0.55000000000000004</v>
      </c>
      <c r="K2202" s="196">
        <v>184</v>
      </c>
      <c r="L2202" s="119" t="s">
        <v>12106</v>
      </c>
      <c r="M2202" s="38" t="s">
        <v>15050</v>
      </c>
    </row>
    <row r="2203" spans="1:13" ht="25.5" outlineLevel="1" x14ac:dyDescent="0.25">
      <c r="A2203" s="47" t="s">
        <v>1654</v>
      </c>
      <c r="B2203" s="150">
        <v>2175</v>
      </c>
      <c r="C2203" s="40" t="s">
        <v>13110</v>
      </c>
      <c r="D2203" s="35" t="s">
        <v>1654</v>
      </c>
      <c r="E2203" s="36" t="s">
        <v>11943</v>
      </c>
      <c r="F2203" s="35" t="s">
        <v>15877</v>
      </c>
      <c r="G2203" s="117">
        <v>9</v>
      </c>
      <c r="H2203" s="117">
        <v>90</v>
      </c>
      <c r="I2203" s="117">
        <f t="shared" si="81"/>
        <v>0.54666666666666663</v>
      </c>
      <c r="J2203" s="118">
        <v>4.92</v>
      </c>
      <c r="K2203" s="196">
        <v>184</v>
      </c>
      <c r="L2203" s="119" t="s">
        <v>12106</v>
      </c>
      <c r="M2203" s="38" t="s">
        <v>15050</v>
      </c>
    </row>
    <row r="2204" spans="1:13" ht="25.5" outlineLevel="1" x14ac:dyDescent="0.25">
      <c r="A2204" s="47" t="s">
        <v>1655</v>
      </c>
      <c r="B2204" s="150">
        <v>2176</v>
      </c>
      <c r="C2204" s="40" t="s">
        <v>13111</v>
      </c>
      <c r="D2204" s="35" t="s">
        <v>1655</v>
      </c>
      <c r="E2204" s="36" t="s">
        <v>11943</v>
      </c>
      <c r="F2204" s="35" t="s">
        <v>15877</v>
      </c>
      <c r="G2204" s="117">
        <v>35</v>
      </c>
      <c r="H2204" s="117">
        <v>350</v>
      </c>
      <c r="I2204" s="117">
        <f t="shared" si="81"/>
        <v>0.54685714285714282</v>
      </c>
      <c r="J2204" s="118">
        <v>19.14</v>
      </c>
      <c r="K2204" s="196">
        <v>184</v>
      </c>
      <c r="L2204" s="119" t="s">
        <v>12106</v>
      </c>
      <c r="M2204" s="38" t="s">
        <v>15050</v>
      </c>
    </row>
    <row r="2205" spans="1:13" ht="25.5" outlineLevel="1" x14ac:dyDescent="0.25">
      <c r="A2205" s="47" t="s">
        <v>1656</v>
      </c>
      <c r="B2205" s="150">
        <v>2177</v>
      </c>
      <c r="C2205" s="40" t="s">
        <v>13112</v>
      </c>
      <c r="D2205" s="35" t="s">
        <v>1656</v>
      </c>
      <c r="E2205" s="36" t="s">
        <v>11943</v>
      </c>
      <c r="F2205" s="35" t="s">
        <v>15877</v>
      </c>
      <c r="G2205" s="117">
        <v>32</v>
      </c>
      <c r="H2205" s="117">
        <v>320</v>
      </c>
      <c r="I2205" s="117">
        <f t="shared" si="81"/>
        <v>0.546875</v>
      </c>
      <c r="J2205" s="118">
        <v>17.5</v>
      </c>
      <c r="K2205" s="196">
        <v>184</v>
      </c>
      <c r="L2205" s="119" t="s">
        <v>12106</v>
      </c>
      <c r="M2205" s="38" t="s">
        <v>15050</v>
      </c>
    </row>
    <row r="2206" spans="1:13" ht="25.5" outlineLevel="1" x14ac:dyDescent="0.25">
      <c r="A2206" s="47" t="s">
        <v>1657</v>
      </c>
      <c r="B2206" s="150">
        <v>2178</v>
      </c>
      <c r="C2206" s="40" t="s">
        <v>13113</v>
      </c>
      <c r="D2206" s="35" t="s">
        <v>1657</v>
      </c>
      <c r="E2206" s="36" t="s">
        <v>11943</v>
      </c>
      <c r="F2206" s="35" t="s">
        <v>15877</v>
      </c>
      <c r="G2206" s="117">
        <v>5</v>
      </c>
      <c r="H2206" s="117">
        <v>50</v>
      </c>
      <c r="I2206" s="117">
        <f t="shared" si="81"/>
        <v>0.54600000000000004</v>
      </c>
      <c r="J2206" s="118">
        <v>2.73</v>
      </c>
      <c r="K2206" s="196">
        <v>184</v>
      </c>
      <c r="L2206" s="119" t="s">
        <v>12106</v>
      </c>
      <c r="M2206" s="38" t="s">
        <v>15050</v>
      </c>
    </row>
    <row r="2207" spans="1:13" ht="25.5" outlineLevel="1" x14ac:dyDescent="0.25">
      <c r="A2207" s="47" t="s">
        <v>1658</v>
      </c>
      <c r="B2207" s="150">
        <v>2179</v>
      </c>
      <c r="C2207" s="40" t="s">
        <v>13114</v>
      </c>
      <c r="D2207" s="35" t="s">
        <v>1658</v>
      </c>
      <c r="E2207" s="36" t="s">
        <v>11943</v>
      </c>
      <c r="F2207" s="35" t="s">
        <v>15877</v>
      </c>
      <c r="G2207" s="117">
        <v>26</v>
      </c>
      <c r="H2207" s="117">
        <v>260</v>
      </c>
      <c r="I2207" s="117">
        <f t="shared" si="81"/>
        <v>0.54692307692307696</v>
      </c>
      <c r="J2207" s="118">
        <v>14.22</v>
      </c>
      <c r="K2207" s="196">
        <v>184</v>
      </c>
      <c r="L2207" s="119" t="s">
        <v>12106</v>
      </c>
      <c r="M2207" s="38" t="s">
        <v>15050</v>
      </c>
    </row>
    <row r="2208" spans="1:13" ht="25.5" outlineLevel="1" x14ac:dyDescent="0.25">
      <c r="A2208" s="47" t="s">
        <v>8777</v>
      </c>
      <c r="B2208" s="150">
        <v>2180</v>
      </c>
      <c r="C2208" s="40" t="s">
        <v>13115</v>
      </c>
      <c r="D2208" s="35" t="s">
        <v>8777</v>
      </c>
      <c r="E2208" s="36" t="s">
        <v>11943</v>
      </c>
      <c r="F2208" s="35" t="s">
        <v>15877</v>
      </c>
      <c r="G2208" s="117">
        <v>25</v>
      </c>
      <c r="H2208" s="117">
        <v>250</v>
      </c>
      <c r="I2208" s="117">
        <f t="shared" si="81"/>
        <v>0.54679999999999995</v>
      </c>
      <c r="J2208" s="118">
        <v>13.67</v>
      </c>
      <c r="K2208" s="196">
        <v>184</v>
      </c>
      <c r="L2208" s="119" t="s">
        <v>12106</v>
      </c>
      <c r="M2208" s="38" t="s">
        <v>15050</v>
      </c>
    </row>
    <row r="2209" spans="1:13" ht="25.5" outlineLevel="1" x14ac:dyDescent="0.25">
      <c r="A2209" s="47" t="s">
        <v>1659</v>
      </c>
      <c r="B2209" s="150">
        <v>2181</v>
      </c>
      <c r="C2209" s="40" t="s">
        <v>13116</v>
      </c>
      <c r="D2209" s="35" t="s">
        <v>1659</v>
      </c>
      <c r="E2209" s="36" t="s">
        <v>11943</v>
      </c>
      <c r="F2209" s="35" t="s">
        <v>15877</v>
      </c>
      <c r="G2209" s="117">
        <v>5</v>
      </c>
      <c r="H2209" s="117">
        <v>50</v>
      </c>
      <c r="I2209" s="117">
        <f t="shared" si="81"/>
        <v>0.54600000000000004</v>
      </c>
      <c r="J2209" s="118">
        <v>2.73</v>
      </c>
      <c r="K2209" s="196">
        <v>184</v>
      </c>
      <c r="L2209" s="119" t="s">
        <v>12106</v>
      </c>
      <c r="M2209" s="38" t="s">
        <v>15050</v>
      </c>
    </row>
    <row r="2210" spans="1:13" ht="25.5" outlineLevel="1" x14ac:dyDescent="0.25">
      <c r="A2210" s="47" t="s">
        <v>1660</v>
      </c>
      <c r="B2210" s="150">
        <v>2182</v>
      </c>
      <c r="C2210" s="40" t="s">
        <v>13117</v>
      </c>
      <c r="D2210" s="35" t="s">
        <v>1660</v>
      </c>
      <c r="E2210" s="36" t="s">
        <v>11943</v>
      </c>
      <c r="F2210" s="35" t="s">
        <v>15877</v>
      </c>
      <c r="G2210" s="117">
        <v>6</v>
      </c>
      <c r="H2210" s="117">
        <v>30</v>
      </c>
      <c r="I2210" s="117">
        <f t="shared" si="81"/>
        <v>0.27333333333333332</v>
      </c>
      <c r="J2210" s="118">
        <v>1.64</v>
      </c>
      <c r="K2210" s="196">
        <v>184</v>
      </c>
      <c r="L2210" s="119" t="s">
        <v>12106</v>
      </c>
      <c r="M2210" s="38" t="s">
        <v>15050</v>
      </c>
    </row>
    <row r="2211" spans="1:13" ht="25.5" outlineLevel="1" x14ac:dyDescent="0.25">
      <c r="A2211" s="47" t="s">
        <v>1661</v>
      </c>
      <c r="B2211" s="150">
        <v>2183</v>
      </c>
      <c r="C2211" s="40" t="s">
        <v>13118</v>
      </c>
      <c r="D2211" s="35" t="s">
        <v>1661</v>
      </c>
      <c r="E2211" s="36" t="s">
        <v>11943</v>
      </c>
      <c r="F2211" s="35" t="s">
        <v>15877</v>
      </c>
      <c r="G2211" s="117">
        <v>30</v>
      </c>
      <c r="H2211" s="117">
        <v>300</v>
      </c>
      <c r="I2211" s="117">
        <f t="shared" si="81"/>
        <v>0.54700000000000004</v>
      </c>
      <c r="J2211" s="118">
        <v>16.41</v>
      </c>
      <c r="K2211" s="196">
        <v>184</v>
      </c>
      <c r="L2211" s="119" t="s">
        <v>12106</v>
      </c>
      <c r="M2211" s="38" t="s">
        <v>15050</v>
      </c>
    </row>
    <row r="2212" spans="1:13" ht="25.5" outlineLevel="1" x14ac:dyDescent="0.25">
      <c r="A2212" s="47" t="s">
        <v>1662</v>
      </c>
      <c r="B2212" s="150">
        <v>2184</v>
      </c>
      <c r="C2212" s="40" t="s">
        <v>13119</v>
      </c>
      <c r="D2212" s="35" t="s">
        <v>1662</v>
      </c>
      <c r="E2212" s="36" t="s">
        <v>11943</v>
      </c>
      <c r="F2212" s="35" t="s">
        <v>15877</v>
      </c>
      <c r="G2212" s="117">
        <v>8</v>
      </c>
      <c r="H2212" s="117">
        <v>80</v>
      </c>
      <c r="I2212" s="117">
        <f t="shared" si="81"/>
        <v>0.54625000000000001</v>
      </c>
      <c r="J2212" s="118">
        <v>4.37</v>
      </c>
      <c r="K2212" s="196">
        <v>184</v>
      </c>
      <c r="L2212" s="119" t="s">
        <v>12106</v>
      </c>
      <c r="M2212" s="38" t="s">
        <v>15050</v>
      </c>
    </row>
    <row r="2213" spans="1:13" ht="25.5" outlineLevel="1" x14ac:dyDescent="0.25">
      <c r="A2213" s="47" t="s">
        <v>1663</v>
      </c>
      <c r="B2213" s="150">
        <v>2185</v>
      </c>
      <c r="C2213" s="40" t="s">
        <v>13120</v>
      </c>
      <c r="D2213" s="35" t="s">
        <v>1663</v>
      </c>
      <c r="E2213" s="36" t="s">
        <v>11943</v>
      </c>
      <c r="F2213" s="35" t="s">
        <v>15877</v>
      </c>
      <c r="G2213" s="117">
        <v>17</v>
      </c>
      <c r="H2213" s="117">
        <v>170</v>
      </c>
      <c r="I2213" s="117">
        <f t="shared" si="81"/>
        <v>0.54705882352941182</v>
      </c>
      <c r="J2213" s="118">
        <v>9.3000000000000007</v>
      </c>
      <c r="K2213" s="196">
        <v>184</v>
      </c>
      <c r="L2213" s="119" t="s">
        <v>12106</v>
      </c>
      <c r="M2213" s="38" t="s">
        <v>15050</v>
      </c>
    </row>
    <row r="2214" spans="1:13" ht="25.5" outlineLevel="1" x14ac:dyDescent="0.25">
      <c r="A2214" s="47" t="s">
        <v>1664</v>
      </c>
      <c r="B2214" s="150">
        <v>2186</v>
      </c>
      <c r="C2214" s="40" t="s">
        <v>13121</v>
      </c>
      <c r="D2214" s="35" t="s">
        <v>1664</v>
      </c>
      <c r="E2214" s="36" t="s">
        <v>11943</v>
      </c>
      <c r="F2214" s="35" t="s">
        <v>15877</v>
      </c>
      <c r="G2214" s="117">
        <v>16</v>
      </c>
      <c r="H2214" s="117">
        <v>160</v>
      </c>
      <c r="I2214" s="117">
        <f t="shared" si="81"/>
        <v>0.546875</v>
      </c>
      <c r="J2214" s="118">
        <v>8.75</v>
      </c>
      <c r="K2214" s="196">
        <v>184</v>
      </c>
      <c r="L2214" s="119" t="s">
        <v>12106</v>
      </c>
      <c r="M2214" s="38" t="s">
        <v>15050</v>
      </c>
    </row>
    <row r="2215" spans="1:13" ht="25.5" outlineLevel="1" x14ac:dyDescent="0.25">
      <c r="A2215" s="47" t="s">
        <v>1665</v>
      </c>
      <c r="B2215" s="150">
        <v>2187</v>
      </c>
      <c r="C2215" s="40" t="s">
        <v>13122</v>
      </c>
      <c r="D2215" s="35" t="s">
        <v>1665</v>
      </c>
      <c r="E2215" s="36" t="s">
        <v>11943</v>
      </c>
      <c r="F2215" s="35" t="s">
        <v>15877</v>
      </c>
      <c r="G2215" s="117">
        <v>4</v>
      </c>
      <c r="H2215" s="117">
        <v>40</v>
      </c>
      <c r="I2215" s="117">
        <f t="shared" si="81"/>
        <v>0.54749999999999999</v>
      </c>
      <c r="J2215" s="118">
        <v>2.19</v>
      </c>
      <c r="K2215" s="196">
        <v>184</v>
      </c>
      <c r="L2215" s="119" t="s">
        <v>12106</v>
      </c>
      <c r="M2215" s="38" t="s">
        <v>15050</v>
      </c>
    </row>
    <row r="2216" spans="1:13" ht="25.5" outlineLevel="1" x14ac:dyDescent="0.25">
      <c r="A2216" s="47" t="s">
        <v>1666</v>
      </c>
      <c r="B2216" s="150">
        <v>2188</v>
      </c>
      <c r="C2216" s="40" t="s">
        <v>13123</v>
      </c>
      <c r="D2216" s="35" t="s">
        <v>1666</v>
      </c>
      <c r="E2216" s="36" t="s">
        <v>11943</v>
      </c>
      <c r="F2216" s="35" t="s">
        <v>15877</v>
      </c>
      <c r="G2216" s="117">
        <v>25</v>
      </c>
      <c r="H2216" s="117">
        <v>250</v>
      </c>
      <c r="I2216" s="117">
        <f t="shared" si="81"/>
        <v>0.54679999999999995</v>
      </c>
      <c r="J2216" s="118">
        <v>13.67</v>
      </c>
      <c r="K2216" s="196">
        <v>184</v>
      </c>
      <c r="L2216" s="119" t="s">
        <v>12106</v>
      </c>
      <c r="M2216" s="38" t="s">
        <v>15050</v>
      </c>
    </row>
    <row r="2217" spans="1:13" ht="25.5" outlineLevel="1" x14ac:dyDescent="0.25">
      <c r="A2217" s="47" t="s">
        <v>1667</v>
      </c>
      <c r="B2217" s="150">
        <v>2189</v>
      </c>
      <c r="C2217" s="40" t="s">
        <v>13124</v>
      </c>
      <c r="D2217" s="35" t="s">
        <v>1667</v>
      </c>
      <c r="E2217" s="36" t="s">
        <v>11943</v>
      </c>
      <c r="F2217" s="35" t="s">
        <v>15877</v>
      </c>
      <c r="G2217" s="117">
        <v>15</v>
      </c>
      <c r="H2217" s="117">
        <v>150</v>
      </c>
      <c r="I2217" s="117">
        <f t="shared" si="81"/>
        <v>0.54666666666666663</v>
      </c>
      <c r="J2217" s="118">
        <v>8.1999999999999993</v>
      </c>
      <c r="K2217" s="196">
        <v>184</v>
      </c>
      <c r="L2217" s="119" t="s">
        <v>12106</v>
      </c>
      <c r="M2217" s="38" t="s">
        <v>15050</v>
      </c>
    </row>
    <row r="2218" spans="1:13" ht="25.5" outlineLevel="1" x14ac:dyDescent="0.25">
      <c r="A2218" s="47" t="s">
        <v>1668</v>
      </c>
      <c r="B2218" s="150">
        <v>2190</v>
      </c>
      <c r="C2218" s="40" t="s">
        <v>13125</v>
      </c>
      <c r="D2218" s="35" t="s">
        <v>1668</v>
      </c>
      <c r="E2218" s="36" t="s">
        <v>11943</v>
      </c>
      <c r="F2218" s="35" t="s">
        <v>15877</v>
      </c>
      <c r="G2218" s="117">
        <v>6</v>
      </c>
      <c r="H2218" s="117">
        <v>60</v>
      </c>
      <c r="I2218" s="117">
        <f t="shared" si="81"/>
        <v>0.54666666666666663</v>
      </c>
      <c r="J2218" s="118">
        <v>3.28</v>
      </c>
      <c r="K2218" s="196">
        <v>184</v>
      </c>
      <c r="L2218" s="119" t="s">
        <v>12106</v>
      </c>
      <c r="M2218" s="38" t="s">
        <v>15050</v>
      </c>
    </row>
    <row r="2219" spans="1:13" ht="25.5" outlineLevel="1" x14ac:dyDescent="0.25">
      <c r="A2219" s="47" t="s">
        <v>1669</v>
      </c>
      <c r="B2219" s="150">
        <v>2191</v>
      </c>
      <c r="C2219" s="40" t="s">
        <v>13126</v>
      </c>
      <c r="D2219" s="35" t="s">
        <v>1669</v>
      </c>
      <c r="E2219" s="36" t="s">
        <v>11943</v>
      </c>
      <c r="F2219" s="35" t="s">
        <v>15877</v>
      </c>
      <c r="G2219" s="117">
        <v>25</v>
      </c>
      <c r="H2219" s="117">
        <v>250</v>
      </c>
      <c r="I2219" s="117">
        <f t="shared" si="81"/>
        <v>0.54679999999999995</v>
      </c>
      <c r="J2219" s="118">
        <v>13.67</v>
      </c>
      <c r="K2219" s="196">
        <v>184</v>
      </c>
      <c r="L2219" s="119" t="s">
        <v>12106</v>
      </c>
      <c r="M2219" s="38" t="s">
        <v>15050</v>
      </c>
    </row>
    <row r="2220" spans="1:13" ht="25.5" outlineLevel="1" x14ac:dyDescent="0.25">
      <c r="A2220" s="47" t="s">
        <v>1670</v>
      </c>
      <c r="B2220" s="150">
        <v>2192</v>
      </c>
      <c r="C2220" s="36" t="s">
        <v>8778</v>
      </c>
      <c r="D2220" s="35" t="s">
        <v>1670</v>
      </c>
      <c r="E2220" s="36" t="s">
        <v>11943</v>
      </c>
      <c r="F2220" s="35" t="s">
        <v>15877</v>
      </c>
      <c r="G2220" s="117">
        <v>19</v>
      </c>
      <c r="H2220" s="117">
        <v>190</v>
      </c>
      <c r="I2220" s="117">
        <f t="shared" si="81"/>
        <v>0.54684210526315791</v>
      </c>
      <c r="J2220" s="118">
        <v>10.39</v>
      </c>
      <c r="K2220" s="196">
        <v>184</v>
      </c>
      <c r="L2220" s="119" t="s">
        <v>12106</v>
      </c>
      <c r="M2220" s="38" t="s">
        <v>15050</v>
      </c>
    </row>
    <row r="2221" spans="1:13" ht="25.5" outlineLevel="1" x14ac:dyDescent="0.25">
      <c r="A2221" s="47" t="s">
        <v>1671</v>
      </c>
      <c r="B2221" s="150">
        <v>2193</v>
      </c>
      <c r="C2221" s="40" t="s">
        <v>13127</v>
      </c>
      <c r="D2221" s="35" t="s">
        <v>1671</v>
      </c>
      <c r="E2221" s="36" t="s">
        <v>11943</v>
      </c>
      <c r="F2221" s="35" t="s">
        <v>15877</v>
      </c>
      <c r="G2221" s="117">
        <v>25</v>
      </c>
      <c r="H2221" s="117">
        <v>250</v>
      </c>
      <c r="I2221" s="117">
        <f t="shared" si="81"/>
        <v>0.54679999999999995</v>
      </c>
      <c r="J2221" s="118">
        <v>13.67</v>
      </c>
      <c r="K2221" s="196">
        <v>184</v>
      </c>
      <c r="L2221" s="119" t="s">
        <v>12106</v>
      </c>
      <c r="M2221" s="38" t="s">
        <v>15050</v>
      </c>
    </row>
    <row r="2222" spans="1:13" ht="25.5" outlineLevel="1" x14ac:dyDescent="0.25">
      <c r="A2222" s="47" t="s">
        <v>1672</v>
      </c>
      <c r="B2222" s="150">
        <v>2194</v>
      </c>
      <c r="C2222" s="40" t="s">
        <v>13128</v>
      </c>
      <c r="D2222" s="35" t="s">
        <v>1672</v>
      </c>
      <c r="E2222" s="36" t="s">
        <v>11943</v>
      </c>
      <c r="F2222" s="35" t="s">
        <v>15877</v>
      </c>
      <c r="G2222" s="117">
        <v>9</v>
      </c>
      <c r="H2222" s="117">
        <v>90</v>
      </c>
      <c r="I2222" s="117">
        <f t="shared" si="81"/>
        <v>0.54666666666666663</v>
      </c>
      <c r="J2222" s="118">
        <v>4.92</v>
      </c>
      <c r="K2222" s="196">
        <v>184</v>
      </c>
      <c r="L2222" s="119" t="s">
        <v>12106</v>
      </c>
      <c r="M2222" s="38" t="s">
        <v>15050</v>
      </c>
    </row>
    <row r="2223" spans="1:13" ht="25.5" outlineLevel="1" x14ac:dyDescent="0.25">
      <c r="A2223" s="47" t="s">
        <v>1673</v>
      </c>
      <c r="B2223" s="150">
        <v>2195</v>
      </c>
      <c r="C2223" s="40" t="s">
        <v>13129</v>
      </c>
      <c r="D2223" s="35" t="s">
        <v>1673</v>
      </c>
      <c r="E2223" s="36" t="s">
        <v>11943</v>
      </c>
      <c r="F2223" s="35" t="s">
        <v>15877</v>
      </c>
      <c r="G2223" s="117">
        <v>9</v>
      </c>
      <c r="H2223" s="117">
        <v>90</v>
      </c>
      <c r="I2223" s="117">
        <f t="shared" si="81"/>
        <v>0.54666666666666663</v>
      </c>
      <c r="J2223" s="118">
        <v>4.92</v>
      </c>
      <c r="K2223" s="196">
        <v>184</v>
      </c>
      <c r="L2223" s="119" t="s">
        <v>12106</v>
      </c>
      <c r="M2223" s="38" t="s">
        <v>15050</v>
      </c>
    </row>
    <row r="2224" spans="1:13" ht="25.5" outlineLevel="1" x14ac:dyDescent="0.25">
      <c r="A2224" s="47" t="s">
        <v>1674</v>
      </c>
      <c r="B2224" s="150">
        <v>2196</v>
      </c>
      <c r="C2224" s="40" t="s">
        <v>13130</v>
      </c>
      <c r="D2224" s="35" t="s">
        <v>1674</v>
      </c>
      <c r="E2224" s="36" t="s">
        <v>11943</v>
      </c>
      <c r="F2224" s="35" t="s">
        <v>15877</v>
      </c>
      <c r="G2224" s="117">
        <v>13</v>
      </c>
      <c r="H2224" s="117">
        <v>130</v>
      </c>
      <c r="I2224" s="117">
        <f t="shared" si="81"/>
        <v>0.54692307692307696</v>
      </c>
      <c r="J2224" s="118">
        <v>7.11</v>
      </c>
      <c r="K2224" s="196">
        <v>184</v>
      </c>
      <c r="L2224" s="119" t="s">
        <v>12106</v>
      </c>
      <c r="M2224" s="38" t="s">
        <v>15050</v>
      </c>
    </row>
    <row r="2225" spans="1:13" ht="25.5" outlineLevel="1" x14ac:dyDescent="0.25">
      <c r="A2225" s="47" t="s">
        <v>1675</v>
      </c>
      <c r="B2225" s="150">
        <v>2197</v>
      </c>
      <c r="C2225" s="40" t="s">
        <v>13131</v>
      </c>
      <c r="D2225" s="35" t="s">
        <v>1675</v>
      </c>
      <c r="E2225" s="36" t="s">
        <v>11943</v>
      </c>
      <c r="F2225" s="35" t="s">
        <v>15877</v>
      </c>
      <c r="G2225" s="117">
        <v>8</v>
      </c>
      <c r="H2225" s="117">
        <v>80</v>
      </c>
      <c r="I2225" s="117">
        <f t="shared" ref="I2225:I2288" si="82">J2225/G2225</f>
        <v>0.54625000000000001</v>
      </c>
      <c r="J2225" s="118">
        <v>4.37</v>
      </c>
      <c r="K2225" s="196">
        <v>184</v>
      </c>
      <c r="L2225" s="119" t="s">
        <v>12106</v>
      </c>
      <c r="M2225" s="38" t="s">
        <v>15050</v>
      </c>
    </row>
    <row r="2226" spans="1:13" ht="25.5" outlineLevel="1" x14ac:dyDescent="0.25">
      <c r="A2226" s="47" t="s">
        <v>1676</v>
      </c>
      <c r="B2226" s="150">
        <v>2198</v>
      </c>
      <c r="C2226" s="36" t="s">
        <v>8779</v>
      </c>
      <c r="D2226" s="35" t="s">
        <v>1676</v>
      </c>
      <c r="E2226" s="36" t="s">
        <v>11943</v>
      </c>
      <c r="F2226" s="35" t="s">
        <v>15877</v>
      </c>
      <c r="G2226" s="117">
        <v>7</v>
      </c>
      <c r="H2226" s="117">
        <v>70</v>
      </c>
      <c r="I2226" s="117">
        <f t="shared" si="82"/>
        <v>0.54714285714285715</v>
      </c>
      <c r="J2226" s="118">
        <v>3.83</v>
      </c>
      <c r="K2226" s="196">
        <v>184</v>
      </c>
      <c r="L2226" s="119" t="s">
        <v>12106</v>
      </c>
      <c r="M2226" s="38" t="s">
        <v>15050</v>
      </c>
    </row>
    <row r="2227" spans="1:13" ht="25.5" outlineLevel="1" x14ac:dyDescent="0.25">
      <c r="A2227" s="47" t="s">
        <v>1677</v>
      </c>
      <c r="B2227" s="150">
        <v>2199</v>
      </c>
      <c r="C2227" s="40" t="s">
        <v>13132</v>
      </c>
      <c r="D2227" s="35" t="s">
        <v>1677</v>
      </c>
      <c r="E2227" s="40" t="s">
        <v>13006</v>
      </c>
      <c r="F2227" s="35" t="s">
        <v>15877</v>
      </c>
      <c r="G2227" s="117">
        <v>25</v>
      </c>
      <c r="H2227" s="117">
        <v>250</v>
      </c>
      <c r="I2227" s="117">
        <f t="shared" si="82"/>
        <v>0.54679999999999995</v>
      </c>
      <c r="J2227" s="118">
        <v>13.67</v>
      </c>
      <c r="K2227" s="196">
        <v>184</v>
      </c>
      <c r="L2227" s="119" t="s">
        <v>12106</v>
      </c>
      <c r="M2227" s="38" t="s">
        <v>15050</v>
      </c>
    </row>
    <row r="2228" spans="1:13" ht="25.5" outlineLevel="1" x14ac:dyDescent="0.25">
      <c r="A2228" s="47" t="s">
        <v>1678</v>
      </c>
      <c r="B2228" s="150">
        <v>2200</v>
      </c>
      <c r="C2228" s="40" t="s">
        <v>13133</v>
      </c>
      <c r="D2228" s="35" t="s">
        <v>1678</v>
      </c>
      <c r="E2228" s="36" t="s">
        <v>11943</v>
      </c>
      <c r="F2228" s="35" t="s">
        <v>15877</v>
      </c>
      <c r="G2228" s="117">
        <v>4</v>
      </c>
      <c r="H2228" s="117">
        <v>40</v>
      </c>
      <c r="I2228" s="117">
        <f t="shared" si="82"/>
        <v>0.54749999999999999</v>
      </c>
      <c r="J2228" s="118">
        <v>2.19</v>
      </c>
      <c r="K2228" s="196">
        <v>184</v>
      </c>
      <c r="L2228" s="119" t="s">
        <v>12106</v>
      </c>
      <c r="M2228" s="38" t="s">
        <v>15050</v>
      </c>
    </row>
    <row r="2229" spans="1:13" ht="25.5" outlineLevel="1" x14ac:dyDescent="0.25">
      <c r="A2229" s="47" t="s">
        <v>1679</v>
      </c>
      <c r="B2229" s="150">
        <v>2201</v>
      </c>
      <c r="C2229" s="40" t="s">
        <v>13134</v>
      </c>
      <c r="D2229" s="35" t="s">
        <v>1679</v>
      </c>
      <c r="E2229" s="36" t="s">
        <v>11943</v>
      </c>
      <c r="F2229" s="35" t="s">
        <v>15877</v>
      </c>
      <c r="G2229" s="117">
        <v>15</v>
      </c>
      <c r="H2229" s="117">
        <v>150</v>
      </c>
      <c r="I2229" s="117">
        <f t="shared" si="82"/>
        <v>0.54666666666666663</v>
      </c>
      <c r="J2229" s="118">
        <v>8.1999999999999993</v>
      </c>
      <c r="K2229" s="196">
        <v>184</v>
      </c>
      <c r="L2229" s="119" t="s">
        <v>12106</v>
      </c>
      <c r="M2229" s="38" t="s">
        <v>15050</v>
      </c>
    </row>
    <row r="2230" spans="1:13" ht="38.25" outlineLevel="1" x14ac:dyDescent="0.25">
      <c r="A2230" s="47" t="s">
        <v>1680</v>
      </c>
      <c r="B2230" s="150">
        <v>2202</v>
      </c>
      <c r="C2230" s="40" t="s">
        <v>13135</v>
      </c>
      <c r="D2230" s="35" t="s">
        <v>1680</v>
      </c>
      <c r="E2230" s="36" t="s">
        <v>11943</v>
      </c>
      <c r="F2230" s="35" t="s">
        <v>15877</v>
      </c>
      <c r="G2230" s="117">
        <v>9</v>
      </c>
      <c r="H2230" s="117">
        <v>90</v>
      </c>
      <c r="I2230" s="117">
        <f t="shared" si="82"/>
        <v>0.54666666666666663</v>
      </c>
      <c r="J2230" s="118">
        <v>4.92</v>
      </c>
      <c r="K2230" s="196">
        <v>184</v>
      </c>
      <c r="L2230" s="119" t="s">
        <v>12106</v>
      </c>
      <c r="M2230" s="38" t="s">
        <v>15050</v>
      </c>
    </row>
    <row r="2231" spans="1:13" ht="25.5" outlineLevel="1" x14ac:dyDescent="0.25">
      <c r="A2231" s="47" t="s">
        <v>8781</v>
      </c>
      <c r="B2231" s="150">
        <v>2203</v>
      </c>
      <c r="C2231" s="36" t="s">
        <v>8780</v>
      </c>
      <c r="D2231" s="35" t="s">
        <v>8781</v>
      </c>
      <c r="E2231" s="36" t="s">
        <v>11943</v>
      </c>
      <c r="F2231" s="35" t="s">
        <v>15877</v>
      </c>
      <c r="G2231" s="117">
        <v>4</v>
      </c>
      <c r="H2231" s="117">
        <v>40</v>
      </c>
      <c r="I2231" s="117">
        <f t="shared" si="82"/>
        <v>0.54749999999999999</v>
      </c>
      <c r="J2231" s="118">
        <v>2.19</v>
      </c>
      <c r="K2231" s="196">
        <v>184</v>
      </c>
      <c r="L2231" s="119" t="s">
        <v>12106</v>
      </c>
      <c r="M2231" s="38" t="s">
        <v>15050</v>
      </c>
    </row>
    <row r="2232" spans="1:13" ht="25.5" outlineLevel="1" x14ac:dyDescent="0.25">
      <c r="A2232" s="47" t="s">
        <v>1681</v>
      </c>
      <c r="B2232" s="150">
        <v>2204</v>
      </c>
      <c r="C2232" s="36" t="s">
        <v>8782</v>
      </c>
      <c r="D2232" s="35" t="s">
        <v>1681</v>
      </c>
      <c r="E2232" s="36" t="s">
        <v>11943</v>
      </c>
      <c r="F2232" s="35" t="s">
        <v>15877</v>
      </c>
      <c r="G2232" s="117">
        <v>15</v>
      </c>
      <c r="H2232" s="117">
        <v>150</v>
      </c>
      <c r="I2232" s="117">
        <f t="shared" si="82"/>
        <v>0.54666666666666663</v>
      </c>
      <c r="J2232" s="118">
        <v>8.1999999999999993</v>
      </c>
      <c r="K2232" s="196">
        <v>184</v>
      </c>
      <c r="L2232" s="119" t="s">
        <v>12106</v>
      </c>
      <c r="M2232" s="38" t="s">
        <v>15050</v>
      </c>
    </row>
    <row r="2233" spans="1:13" ht="25.5" outlineLevel="1" x14ac:dyDescent="0.25">
      <c r="A2233" s="47" t="s">
        <v>1682</v>
      </c>
      <c r="B2233" s="150">
        <v>2205</v>
      </c>
      <c r="C2233" s="40" t="s">
        <v>13136</v>
      </c>
      <c r="D2233" s="35" t="s">
        <v>1682</v>
      </c>
      <c r="E2233" s="36" t="s">
        <v>11943</v>
      </c>
      <c r="F2233" s="35" t="s">
        <v>15877</v>
      </c>
      <c r="G2233" s="117">
        <v>7</v>
      </c>
      <c r="H2233" s="117">
        <v>70</v>
      </c>
      <c r="I2233" s="117">
        <f t="shared" si="82"/>
        <v>0.54714285714285715</v>
      </c>
      <c r="J2233" s="118">
        <v>3.83</v>
      </c>
      <c r="K2233" s="196">
        <v>184</v>
      </c>
      <c r="L2233" s="119" t="s">
        <v>12106</v>
      </c>
      <c r="M2233" s="38" t="s">
        <v>15050</v>
      </c>
    </row>
    <row r="2234" spans="1:13" ht="25.5" outlineLevel="1" x14ac:dyDescent="0.25">
      <c r="A2234" s="47" t="s">
        <v>1683</v>
      </c>
      <c r="B2234" s="150">
        <v>2206</v>
      </c>
      <c r="C2234" s="36" t="s">
        <v>8783</v>
      </c>
      <c r="D2234" s="35" t="s">
        <v>1683</v>
      </c>
      <c r="E2234" s="36" t="s">
        <v>11943</v>
      </c>
      <c r="F2234" s="35" t="s">
        <v>15877</v>
      </c>
      <c r="G2234" s="117">
        <v>19</v>
      </c>
      <c r="H2234" s="117">
        <v>190</v>
      </c>
      <c r="I2234" s="117">
        <f t="shared" si="82"/>
        <v>0.54684210526315791</v>
      </c>
      <c r="J2234" s="118">
        <v>10.39</v>
      </c>
      <c r="K2234" s="196">
        <v>184</v>
      </c>
      <c r="L2234" s="119" t="s">
        <v>12106</v>
      </c>
      <c r="M2234" s="38" t="s">
        <v>15050</v>
      </c>
    </row>
    <row r="2235" spans="1:13" ht="38.25" outlineLevel="1" x14ac:dyDescent="0.25">
      <c r="A2235" s="47" t="s">
        <v>1684</v>
      </c>
      <c r="B2235" s="150">
        <v>2207</v>
      </c>
      <c r="C2235" s="40" t="s">
        <v>13137</v>
      </c>
      <c r="D2235" s="35" t="s">
        <v>1684</v>
      </c>
      <c r="E2235" s="36" t="s">
        <v>11943</v>
      </c>
      <c r="F2235" s="35" t="s">
        <v>15877</v>
      </c>
      <c r="G2235" s="117">
        <v>10</v>
      </c>
      <c r="H2235" s="117">
        <v>100</v>
      </c>
      <c r="I2235" s="117">
        <f t="shared" si="82"/>
        <v>0.54699999999999993</v>
      </c>
      <c r="J2235" s="118">
        <v>5.47</v>
      </c>
      <c r="K2235" s="196">
        <v>184</v>
      </c>
      <c r="L2235" s="119" t="s">
        <v>12106</v>
      </c>
      <c r="M2235" s="38" t="s">
        <v>15050</v>
      </c>
    </row>
    <row r="2236" spans="1:13" ht="25.5" outlineLevel="1" x14ac:dyDescent="0.25">
      <c r="A2236" s="47" t="s">
        <v>1685</v>
      </c>
      <c r="B2236" s="150">
        <v>2208</v>
      </c>
      <c r="C2236" s="40" t="s">
        <v>13138</v>
      </c>
      <c r="D2236" s="35" t="s">
        <v>1685</v>
      </c>
      <c r="E2236" s="36" t="s">
        <v>11943</v>
      </c>
      <c r="F2236" s="35" t="s">
        <v>15877</v>
      </c>
      <c r="G2236" s="117">
        <v>24</v>
      </c>
      <c r="H2236" s="117">
        <v>240</v>
      </c>
      <c r="I2236" s="117">
        <f t="shared" si="82"/>
        <v>0.54666666666666663</v>
      </c>
      <c r="J2236" s="118">
        <v>13.12</v>
      </c>
      <c r="K2236" s="196">
        <v>184</v>
      </c>
      <c r="L2236" s="119" t="s">
        <v>12106</v>
      </c>
      <c r="M2236" s="38" t="s">
        <v>15050</v>
      </c>
    </row>
    <row r="2237" spans="1:13" ht="25.5" outlineLevel="1" x14ac:dyDescent="0.25">
      <c r="A2237" s="47" t="s">
        <v>1686</v>
      </c>
      <c r="B2237" s="150">
        <v>2209</v>
      </c>
      <c r="C2237" s="36" t="s">
        <v>8784</v>
      </c>
      <c r="D2237" s="35" t="s">
        <v>1686</v>
      </c>
      <c r="E2237" s="36" t="s">
        <v>11943</v>
      </c>
      <c r="F2237" s="35" t="s">
        <v>15877</v>
      </c>
      <c r="G2237" s="117">
        <v>2</v>
      </c>
      <c r="H2237" s="117">
        <v>20</v>
      </c>
      <c r="I2237" s="117">
        <f t="shared" si="82"/>
        <v>0.54500000000000004</v>
      </c>
      <c r="J2237" s="118">
        <v>1.0900000000000001</v>
      </c>
      <c r="K2237" s="196">
        <v>184</v>
      </c>
      <c r="L2237" s="119" t="s">
        <v>12106</v>
      </c>
      <c r="M2237" s="38" t="s">
        <v>15050</v>
      </c>
    </row>
    <row r="2238" spans="1:13" ht="25.5" outlineLevel="1" x14ac:dyDescent="0.25">
      <c r="A2238" s="47" t="s">
        <v>1687</v>
      </c>
      <c r="B2238" s="150">
        <v>2210</v>
      </c>
      <c r="C2238" s="36" t="s">
        <v>8785</v>
      </c>
      <c r="D2238" s="35" t="s">
        <v>1687</v>
      </c>
      <c r="E2238" s="36" t="s">
        <v>11943</v>
      </c>
      <c r="F2238" s="35" t="s">
        <v>15877</v>
      </c>
      <c r="G2238" s="117">
        <v>6</v>
      </c>
      <c r="H2238" s="117">
        <v>60</v>
      </c>
      <c r="I2238" s="117">
        <f t="shared" si="82"/>
        <v>0.54666666666666663</v>
      </c>
      <c r="J2238" s="118">
        <v>3.28</v>
      </c>
      <c r="K2238" s="196">
        <v>184</v>
      </c>
      <c r="L2238" s="119" t="s">
        <v>12106</v>
      </c>
      <c r="M2238" s="38" t="s">
        <v>15050</v>
      </c>
    </row>
    <row r="2239" spans="1:13" ht="25.5" outlineLevel="1" x14ac:dyDescent="0.25">
      <c r="A2239" s="47" t="s">
        <v>1688</v>
      </c>
      <c r="B2239" s="150">
        <v>2211</v>
      </c>
      <c r="C2239" s="40" t="s">
        <v>13139</v>
      </c>
      <c r="D2239" s="35" t="s">
        <v>1688</v>
      </c>
      <c r="E2239" s="36" t="s">
        <v>11943</v>
      </c>
      <c r="F2239" s="35" t="s">
        <v>15877</v>
      </c>
      <c r="G2239" s="117">
        <v>9</v>
      </c>
      <c r="H2239" s="117">
        <v>738.58</v>
      </c>
      <c r="I2239" s="117">
        <f t="shared" si="82"/>
        <v>4.4877777777777776</v>
      </c>
      <c r="J2239" s="118">
        <v>40.39</v>
      </c>
      <c r="K2239" s="196">
        <v>184</v>
      </c>
      <c r="L2239" s="119" t="s">
        <v>12106</v>
      </c>
      <c r="M2239" s="38" t="s">
        <v>15050</v>
      </c>
    </row>
    <row r="2240" spans="1:13" ht="25.5" outlineLevel="1" x14ac:dyDescent="0.25">
      <c r="A2240" s="47" t="s">
        <v>1689</v>
      </c>
      <c r="B2240" s="150">
        <v>2212</v>
      </c>
      <c r="C2240" s="40" t="s">
        <v>13140</v>
      </c>
      <c r="D2240" s="35" t="s">
        <v>1689</v>
      </c>
      <c r="E2240" s="36" t="s">
        <v>11943</v>
      </c>
      <c r="F2240" s="35" t="s">
        <v>15877</v>
      </c>
      <c r="G2240" s="117">
        <v>63</v>
      </c>
      <c r="H2240" s="117">
        <v>630</v>
      </c>
      <c r="I2240" s="117">
        <f t="shared" si="82"/>
        <v>0.54682539682539688</v>
      </c>
      <c r="J2240" s="118">
        <v>34.450000000000003</v>
      </c>
      <c r="K2240" s="196">
        <v>184</v>
      </c>
      <c r="L2240" s="119" t="s">
        <v>12106</v>
      </c>
      <c r="M2240" s="38" t="s">
        <v>15050</v>
      </c>
    </row>
    <row r="2241" spans="1:13" ht="25.5" outlineLevel="1" x14ac:dyDescent="0.25">
      <c r="A2241" s="47" t="s">
        <v>1690</v>
      </c>
      <c r="B2241" s="150">
        <v>2213</v>
      </c>
      <c r="C2241" s="40" t="s">
        <v>13141</v>
      </c>
      <c r="D2241" s="35" t="s">
        <v>1690</v>
      </c>
      <c r="E2241" s="36" t="s">
        <v>11943</v>
      </c>
      <c r="F2241" s="35" t="s">
        <v>15877</v>
      </c>
      <c r="G2241" s="117">
        <v>15</v>
      </c>
      <c r="H2241" s="117">
        <v>150</v>
      </c>
      <c r="I2241" s="117">
        <f t="shared" si="82"/>
        <v>0.54666666666666663</v>
      </c>
      <c r="J2241" s="118">
        <v>8.1999999999999993</v>
      </c>
      <c r="K2241" s="196">
        <v>184</v>
      </c>
      <c r="L2241" s="119" t="s">
        <v>12106</v>
      </c>
      <c r="M2241" s="38" t="s">
        <v>15050</v>
      </c>
    </row>
    <row r="2242" spans="1:13" ht="25.5" outlineLevel="1" x14ac:dyDescent="0.25">
      <c r="A2242" s="47" t="s">
        <v>1691</v>
      </c>
      <c r="B2242" s="150">
        <v>2214</v>
      </c>
      <c r="C2242" s="40" t="s">
        <v>13142</v>
      </c>
      <c r="D2242" s="35" t="s">
        <v>1691</v>
      </c>
      <c r="E2242" s="36" t="s">
        <v>11943</v>
      </c>
      <c r="F2242" s="35" t="s">
        <v>15877</v>
      </c>
      <c r="G2242" s="117">
        <v>21</v>
      </c>
      <c r="H2242" s="117">
        <v>210</v>
      </c>
      <c r="I2242" s="117">
        <f t="shared" si="82"/>
        <v>0.54666666666666663</v>
      </c>
      <c r="J2242" s="118">
        <v>11.48</v>
      </c>
      <c r="K2242" s="196">
        <v>184</v>
      </c>
      <c r="L2242" s="119" t="s">
        <v>12106</v>
      </c>
      <c r="M2242" s="38" t="s">
        <v>15050</v>
      </c>
    </row>
    <row r="2243" spans="1:13" ht="25.5" outlineLevel="1" x14ac:dyDescent="0.25">
      <c r="A2243" s="47" t="s">
        <v>1692</v>
      </c>
      <c r="B2243" s="150">
        <v>2215</v>
      </c>
      <c r="C2243" s="40" t="s">
        <v>13143</v>
      </c>
      <c r="D2243" s="35" t="s">
        <v>1692</v>
      </c>
      <c r="E2243" s="36" t="s">
        <v>11943</v>
      </c>
      <c r="F2243" s="35" t="s">
        <v>15877</v>
      </c>
      <c r="G2243" s="117">
        <v>22</v>
      </c>
      <c r="H2243" s="117">
        <v>220</v>
      </c>
      <c r="I2243" s="117">
        <f t="shared" si="82"/>
        <v>0.54681818181818176</v>
      </c>
      <c r="J2243" s="118">
        <v>12.03</v>
      </c>
      <c r="K2243" s="196">
        <v>184</v>
      </c>
      <c r="L2243" s="119" t="s">
        <v>12106</v>
      </c>
      <c r="M2243" s="38" t="s">
        <v>15050</v>
      </c>
    </row>
    <row r="2244" spans="1:13" ht="25.5" outlineLevel="1" x14ac:dyDescent="0.25">
      <c r="A2244" s="47" t="s">
        <v>1693</v>
      </c>
      <c r="B2244" s="150">
        <v>2216</v>
      </c>
      <c r="C2244" s="40" t="s">
        <v>13144</v>
      </c>
      <c r="D2244" s="35" t="s">
        <v>1693</v>
      </c>
      <c r="E2244" s="36" t="s">
        <v>11943</v>
      </c>
      <c r="F2244" s="35" t="s">
        <v>15877</v>
      </c>
      <c r="G2244" s="117">
        <v>31</v>
      </c>
      <c r="H2244" s="117">
        <v>310</v>
      </c>
      <c r="I2244" s="117">
        <f t="shared" si="82"/>
        <v>0.54677419354838708</v>
      </c>
      <c r="J2244" s="118">
        <v>16.95</v>
      </c>
      <c r="K2244" s="196">
        <v>184</v>
      </c>
      <c r="L2244" s="119" t="s">
        <v>12106</v>
      </c>
      <c r="M2244" s="38" t="s">
        <v>15050</v>
      </c>
    </row>
    <row r="2245" spans="1:13" ht="25.5" outlineLevel="1" x14ac:dyDescent="0.25">
      <c r="A2245" s="47" t="s">
        <v>9208</v>
      </c>
      <c r="B2245" s="150">
        <v>2217</v>
      </c>
      <c r="C2245" s="40" t="s">
        <v>13145</v>
      </c>
      <c r="D2245" s="35" t="s">
        <v>9208</v>
      </c>
      <c r="E2245" s="36" t="s">
        <v>11491</v>
      </c>
      <c r="F2245" s="35" t="s">
        <v>15877</v>
      </c>
      <c r="G2245" s="117">
        <v>3</v>
      </c>
      <c r="H2245" s="117">
        <v>4449.1499999999996</v>
      </c>
      <c r="I2245" s="117">
        <f t="shared" si="82"/>
        <v>1540.87</v>
      </c>
      <c r="J2245" s="118">
        <v>4622.6099999999997</v>
      </c>
      <c r="K2245" s="196">
        <v>166</v>
      </c>
      <c r="L2245" s="119" t="s">
        <v>11479</v>
      </c>
      <c r="M2245" s="38" t="s">
        <v>15050</v>
      </c>
    </row>
    <row r="2246" spans="1:13" ht="25.5" outlineLevel="1" x14ac:dyDescent="0.25">
      <c r="A2246" s="47" t="s">
        <v>1694</v>
      </c>
      <c r="B2246" s="150">
        <v>2218</v>
      </c>
      <c r="C2246" s="40" t="s">
        <v>13146</v>
      </c>
      <c r="D2246" s="35" t="s">
        <v>1694</v>
      </c>
      <c r="E2246" s="36" t="s">
        <v>11943</v>
      </c>
      <c r="F2246" s="35" t="s">
        <v>15877</v>
      </c>
      <c r="G2246" s="117">
        <v>1</v>
      </c>
      <c r="H2246" s="117">
        <v>10</v>
      </c>
      <c r="I2246" s="117">
        <f t="shared" si="82"/>
        <v>0.55000000000000004</v>
      </c>
      <c r="J2246" s="118">
        <v>0.55000000000000004</v>
      </c>
      <c r="K2246" s="196">
        <v>184</v>
      </c>
      <c r="L2246" s="119" t="s">
        <v>12106</v>
      </c>
      <c r="M2246" s="38" t="s">
        <v>15050</v>
      </c>
    </row>
    <row r="2247" spans="1:13" ht="25.5" outlineLevel="1" x14ac:dyDescent="0.25">
      <c r="A2247" s="47" t="s">
        <v>1695</v>
      </c>
      <c r="B2247" s="150">
        <v>2219</v>
      </c>
      <c r="C2247" s="40" t="s">
        <v>13147</v>
      </c>
      <c r="D2247" s="35" t="s">
        <v>1695</v>
      </c>
      <c r="E2247" s="36" t="s">
        <v>11943</v>
      </c>
      <c r="F2247" s="35" t="s">
        <v>15877</v>
      </c>
      <c r="G2247" s="117">
        <v>11</v>
      </c>
      <c r="H2247" s="117">
        <v>110</v>
      </c>
      <c r="I2247" s="117">
        <f t="shared" si="82"/>
        <v>0.54727272727272724</v>
      </c>
      <c r="J2247" s="118">
        <v>6.02</v>
      </c>
      <c r="K2247" s="196">
        <v>184</v>
      </c>
      <c r="L2247" s="119" t="s">
        <v>12106</v>
      </c>
      <c r="M2247" s="38" t="s">
        <v>15050</v>
      </c>
    </row>
    <row r="2248" spans="1:13" ht="25.5" outlineLevel="1" x14ac:dyDescent="0.25">
      <c r="A2248" s="47" t="s">
        <v>1696</v>
      </c>
      <c r="B2248" s="150">
        <v>2220</v>
      </c>
      <c r="C2248" s="40" t="s">
        <v>13148</v>
      </c>
      <c r="D2248" s="35" t="s">
        <v>1696</v>
      </c>
      <c r="E2248" s="36" t="s">
        <v>11943</v>
      </c>
      <c r="F2248" s="35" t="s">
        <v>15877</v>
      </c>
      <c r="G2248" s="117">
        <v>13</v>
      </c>
      <c r="H2248" s="117">
        <v>130</v>
      </c>
      <c r="I2248" s="117">
        <f t="shared" si="82"/>
        <v>0.54692307692307696</v>
      </c>
      <c r="J2248" s="118">
        <v>7.11</v>
      </c>
      <c r="K2248" s="196">
        <v>184</v>
      </c>
      <c r="L2248" s="119" t="s">
        <v>12106</v>
      </c>
      <c r="M2248" s="38" t="s">
        <v>15050</v>
      </c>
    </row>
    <row r="2249" spans="1:13" ht="25.5" outlineLevel="1" x14ac:dyDescent="0.25">
      <c r="A2249" s="47" t="s">
        <v>1697</v>
      </c>
      <c r="B2249" s="150">
        <v>2221</v>
      </c>
      <c r="C2249" s="40" t="s">
        <v>13149</v>
      </c>
      <c r="D2249" s="35" t="s">
        <v>1697</v>
      </c>
      <c r="E2249" s="36" t="s">
        <v>11943</v>
      </c>
      <c r="F2249" s="35" t="s">
        <v>15877</v>
      </c>
      <c r="G2249" s="117">
        <v>8</v>
      </c>
      <c r="H2249" s="117">
        <v>80</v>
      </c>
      <c r="I2249" s="117">
        <f t="shared" si="82"/>
        <v>0.54625000000000001</v>
      </c>
      <c r="J2249" s="118">
        <v>4.37</v>
      </c>
      <c r="K2249" s="196">
        <v>184</v>
      </c>
      <c r="L2249" s="119" t="s">
        <v>12106</v>
      </c>
      <c r="M2249" s="38" t="s">
        <v>15050</v>
      </c>
    </row>
    <row r="2250" spans="1:13" ht="25.5" outlineLevel="1" x14ac:dyDescent="0.25">
      <c r="A2250" s="47" t="s">
        <v>1698</v>
      </c>
      <c r="B2250" s="150">
        <v>2222</v>
      </c>
      <c r="C2250" s="40" t="s">
        <v>13150</v>
      </c>
      <c r="D2250" s="35" t="s">
        <v>1698</v>
      </c>
      <c r="E2250" s="36" t="s">
        <v>11943</v>
      </c>
      <c r="F2250" s="35" t="s">
        <v>15877</v>
      </c>
      <c r="G2250" s="117">
        <v>2</v>
      </c>
      <c r="H2250" s="117">
        <v>67.260000000000005</v>
      </c>
      <c r="I2250" s="117">
        <f t="shared" si="82"/>
        <v>1.84</v>
      </c>
      <c r="J2250" s="118">
        <v>3.68</v>
      </c>
      <c r="K2250" s="196">
        <v>184</v>
      </c>
      <c r="L2250" s="119" t="s">
        <v>12106</v>
      </c>
      <c r="M2250" s="38" t="s">
        <v>15050</v>
      </c>
    </row>
    <row r="2251" spans="1:13" ht="25.5" outlineLevel="1" x14ac:dyDescent="0.25">
      <c r="A2251" s="47" t="s">
        <v>9209</v>
      </c>
      <c r="B2251" s="150">
        <v>2223</v>
      </c>
      <c r="C2251" s="40" t="s">
        <v>13151</v>
      </c>
      <c r="D2251" s="35" t="s">
        <v>9209</v>
      </c>
      <c r="E2251" s="36" t="s">
        <v>11491</v>
      </c>
      <c r="F2251" s="35" t="s">
        <v>15877</v>
      </c>
      <c r="G2251" s="117">
        <v>2</v>
      </c>
      <c r="H2251" s="117">
        <v>968.58</v>
      </c>
      <c r="I2251" s="117">
        <f t="shared" si="82"/>
        <v>503.17</v>
      </c>
      <c r="J2251" s="118">
        <v>1006.34</v>
      </c>
      <c r="K2251" s="196">
        <v>166</v>
      </c>
      <c r="L2251" s="119" t="s">
        <v>11479</v>
      </c>
      <c r="M2251" s="38" t="s">
        <v>15050</v>
      </c>
    </row>
    <row r="2252" spans="1:13" outlineLevel="1" x14ac:dyDescent="0.25">
      <c r="A2252" s="47" t="s">
        <v>9210</v>
      </c>
      <c r="B2252" s="150">
        <v>2224</v>
      </c>
      <c r="C2252" s="40" t="s">
        <v>13152</v>
      </c>
      <c r="D2252" s="35" t="s">
        <v>9210</v>
      </c>
      <c r="E2252" s="36" t="s">
        <v>11491</v>
      </c>
      <c r="F2252" s="35" t="s">
        <v>15877</v>
      </c>
      <c r="G2252" s="117">
        <v>5</v>
      </c>
      <c r="H2252" s="117">
        <v>318.97000000000003</v>
      </c>
      <c r="I2252" s="117">
        <f t="shared" si="82"/>
        <v>66.282000000000011</v>
      </c>
      <c r="J2252" s="118">
        <v>331.41</v>
      </c>
      <c r="K2252" s="196">
        <v>166</v>
      </c>
      <c r="L2252" s="119" t="s">
        <v>11479</v>
      </c>
      <c r="M2252" s="38" t="s">
        <v>15050</v>
      </c>
    </row>
    <row r="2253" spans="1:13" outlineLevel="1" x14ac:dyDescent="0.25">
      <c r="A2253" s="47" t="s">
        <v>9211</v>
      </c>
      <c r="B2253" s="150">
        <v>2225</v>
      </c>
      <c r="C2253" s="40" t="s">
        <v>13153</v>
      </c>
      <c r="D2253" s="35" t="s">
        <v>9211</v>
      </c>
      <c r="E2253" s="36" t="s">
        <v>11491</v>
      </c>
      <c r="F2253" s="35" t="s">
        <v>15877</v>
      </c>
      <c r="G2253" s="117">
        <v>3</v>
      </c>
      <c r="H2253" s="117">
        <v>252.75</v>
      </c>
      <c r="I2253" s="117">
        <f t="shared" si="82"/>
        <v>87.533333333333346</v>
      </c>
      <c r="J2253" s="118">
        <v>262.60000000000002</v>
      </c>
      <c r="K2253" s="196">
        <v>166</v>
      </c>
      <c r="L2253" s="119" t="s">
        <v>11479</v>
      </c>
      <c r="M2253" s="38" t="s">
        <v>15050</v>
      </c>
    </row>
    <row r="2254" spans="1:13" ht="25.5" outlineLevel="1" x14ac:dyDescent="0.25">
      <c r="A2254" s="47" t="s">
        <v>9212</v>
      </c>
      <c r="B2254" s="150">
        <v>2226</v>
      </c>
      <c r="C2254" s="40" t="s">
        <v>13154</v>
      </c>
      <c r="D2254" s="35" t="s">
        <v>9212</v>
      </c>
      <c r="E2254" s="36" t="s">
        <v>11491</v>
      </c>
      <c r="F2254" s="35" t="s">
        <v>15877</v>
      </c>
      <c r="G2254" s="117">
        <v>8</v>
      </c>
      <c r="H2254" s="117">
        <v>429.8</v>
      </c>
      <c r="I2254" s="117">
        <f t="shared" si="82"/>
        <v>55.82</v>
      </c>
      <c r="J2254" s="118">
        <v>446.56</v>
      </c>
      <c r="K2254" s="196">
        <v>166</v>
      </c>
      <c r="L2254" s="119" t="s">
        <v>11479</v>
      </c>
      <c r="M2254" s="38" t="s">
        <v>15050</v>
      </c>
    </row>
    <row r="2255" spans="1:13" ht="25.5" outlineLevel="1" x14ac:dyDescent="0.25">
      <c r="A2255" s="47" t="s">
        <v>1699</v>
      </c>
      <c r="B2255" s="150">
        <v>2227</v>
      </c>
      <c r="C2255" s="40" t="s">
        <v>13155</v>
      </c>
      <c r="D2255" s="35" t="s">
        <v>1699</v>
      </c>
      <c r="E2255" s="36" t="s">
        <v>11943</v>
      </c>
      <c r="F2255" s="35" t="s">
        <v>15877</v>
      </c>
      <c r="G2255" s="117">
        <v>1</v>
      </c>
      <c r="H2255" s="117">
        <v>132</v>
      </c>
      <c r="I2255" s="117">
        <f t="shared" si="82"/>
        <v>7.22</v>
      </c>
      <c r="J2255" s="118">
        <v>7.22</v>
      </c>
      <c r="K2255" s="196">
        <v>184</v>
      </c>
      <c r="L2255" s="119" t="s">
        <v>12106</v>
      </c>
      <c r="M2255" s="38" t="s">
        <v>15050</v>
      </c>
    </row>
    <row r="2256" spans="1:13" ht="25.5" outlineLevel="1" x14ac:dyDescent="0.25">
      <c r="A2256" s="47" t="s">
        <v>9213</v>
      </c>
      <c r="B2256" s="150">
        <v>2228</v>
      </c>
      <c r="C2256" s="40" t="s">
        <v>13156</v>
      </c>
      <c r="D2256" s="35" t="s">
        <v>9213</v>
      </c>
      <c r="E2256" s="36" t="s">
        <v>11491</v>
      </c>
      <c r="F2256" s="35" t="s">
        <v>15877</v>
      </c>
      <c r="G2256" s="117">
        <v>8</v>
      </c>
      <c r="H2256" s="117">
        <v>1566.16</v>
      </c>
      <c r="I2256" s="117">
        <f t="shared" si="82"/>
        <v>203.4025</v>
      </c>
      <c r="J2256" s="118">
        <v>1627.22</v>
      </c>
      <c r="K2256" s="196">
        <v>166</v>
      </c>
      <c r="L2256" s="119" t="s">
        <v>11479</v>
      </c>
      <c r="M2256" s="38" t="s">
        <v>15050</v>
      </c>
    </row>
    <row r="2257" spans="1:13" outlineLevel="1" x14ac:dyDescent="0.25">
      <c r="A2257" s="47" t="s">
        <v>9214</v>
      </c>
      <c r="B2257" s="150">
        <v>2229</v>
      </c>
      <c r="C2257" s="40" t="s">
        <v>13157</v>
      </c>
      <c r="D2257" s="35" t="s">
        <v>9214</v>
      </c>
      <c r="E2257" s="36" t="s">
        <v>11491</v>
      </c>
      <c r="F2257" s="35" t="s">
        <v>15877</v>
      </c>
      <c r="G2257" s="117">
        <v>10</v>
      </c>
      <c r="H2257" s="117">
        <v>842.5</v>
      </c>
      <c r="I2257" s="117">
        <f t="shared" si="82"/>
        <v>87.534999999999997</v>
      </c>
      <c r="J2257" s="118">
        <v>875.35</v>
      </c>
      <c r="K2257" s="196">
        <v>166</v>
      </c>
      <c r="L2257" s="119" t="s">
        <v>11479</v>
      </c>
      <c r="M2257" s="38" t="s">
        <v>15050</v>
      </c>
    </row>
    <row r="2258" spans="1:13" ht="25.5" outlineLevel="1" x14ac:dyDescent="0.25">
      <c r="A2258" s="47" t="s">
        <v>1700</v>
      </c>
      <c r="B2258" s="150">
        <v>2230</v>
      </c>
      <c r="C2258" s="40" t="s">
        <v>13158</v>
      </c>
      <c r="D2258" s="35" t="s">
        <v>1700</v>
      </c>
      <c r="E2258" s="36" t="s">
        <v>11943</v>
      </c>
      <c r="F2258" s="35" t="s">
        <v>15877</v>
      </c>
      <c r="G2258" s="117">
        <v>13</v>
      </c>
      <c r="H2258" s="117">
        <v>2367.67</v>
      </c>
      <c r="I2258" s="117">
        <f t="shared" si="82"/>
        <v>9.9592307692307696</v>
      </c>
      <c r="J2258" s="118">
        <v>129.47</v>
      </c>
      <c r="K2258" s="196">
        <v>184</v>
      </c>
      <c r="L2258" s="119" t="s">
        <v>12106</v>
      </c>
      <c r="M2258" s="38" t="s">
        <v>15050</v>
      </c>
    </row>
    <row r="2259" spans="1:13" outlineLevel="1" x14ac:dyDescent="0.25">
      <c r="A2259" s="47" t="s">
        <v>9215</v>
      </c>
      <c r="B2259" s="150">
        <v>2231</v>
      </c>
      <c r="C2259" s="40" t="s">
        <v>13159</v>
      </c>
      <c r="D2259" s="35" t="s">
        <v>9215</v>
      </c>
      <c r="E2259" s="36" t="s">
        <v>11491</v>
      </c>
      <c r="F2259" s="35" t="s">
        <v>15877</v>
      </c>
      <c r="G2259" s="117">
        <v>17</v>
      </c>
      <c r="H2259" s="117">
        <v>913.33</v>
      </c>
      <c r="I2259" s="117">
        <f t="shared" si="82"/>
        <v>55.82</v>
      </c>
      <c r="J2259" s="118">
        <v>948.94</v>
      </c>
      <c r="K2259" s="196">
        <v>166</v>
      </c>
      <c r="L2259" s="119" t="s">
        <v>11479</v>
      </c>
      <c r="M2259" s="38" t="s">
        <v>15050</v>
      </c>
    </row>
    <row r="2260" spans="1:13" ht="25.5" outlineLevel="1" x14ac:dyDescent="0.25">
      <c r="A2260" s="47" t="s">
        <v>9216</v>
      </c>
      <c r="B2260" s="150">
        <v>2232</v>
      </c>
      <c r="C2260" s="40" t="s">
        <v>13160</v>
      </c>
      <c r="D2260" s="35" t="s">
        <v>9216</v>
      </c>
      <c r="E2260" s="36" t="s">
        <v>11491</v>
      </c>
      <c r="F2260" s="35" t="s">
        <v>15877</v>
      </c>
      <c r="G2260" s="117">
        <v>1</v>
      </c>
      <c r="H2260" s="117">
        <v>132</v>
      </c>
      <c r="I2260" s="117">
        <f t="shared" si="82"/>
        <v>137.15</v>
      </c>
      <c r="J2260" s="118">
        <v>137.15</v>
      </c>
      <c r="K2260" s="196">
        <v>166</v>
      </c>
      <c r="L2260" s="119" t="s">
        <v>11479</v>
      </c>
      <c r="M2260" s="38" t="s">
        <v>15050</v>
      </c>
    </row>
    <row r="2261" spans="1:13" ht="25.5" outlineLevel="1" x14ac:dyDescent="0.25">
      <c r="A2261" s="47" t="s">
        <v>9217</v>
      </c>
      <c r="B2261" s="150">
        <v>2233</v>
      </c>
      <c r="C2261" s="40" t="s">
        <v>13161</v>
      </c>
      <c r="D2261" s="35" t="s">
        <v>9217</v>
      </c>
      <c r="E2261" s="36" t="s">
        <v>11491</v>
      </c>
      <c r="F2261" s="35" t="s">
        <v>15877</v>
      </c>
      <c r="G2261" s="117">
        <v>20</v>
      </c>
      <c r="H2261" s="117">
        <v>1457.56</v>
      </c>
      <c r="I2261" s="117">
        <f t="shared" si="82"/>
        <v>75.719500000000011</v>
      </c>
      <c r="J2261" s="118">
        <v>1514.39</v>
      </c>
      <c r="K2261" s="196">
        <v>166</v>
      </c>
      <c r="L2261" s="119" t="s">
        <v>11479</v>
      </c>
      <c r="M2261" s="38" t="s">
        <v>15050</v>
      </c>
    </row>
    <row r="2262" spans="1:13" ht="25.5" outlineLevel="1" x14ac:dyDescent="0.25">
      <c r="A2262" s="47" t="s">
        <v>9218</v>
      </c>
      <c r="B2262" s="150">
        <v>2234</v>
      </c>
      <c r="C2262" s="40" t="s">
        <v>13162</v>
      </c>
      <c r="D2262" s="35" t="s">
        <v>9218</v>
      </c>
      <c r="E2262" s="36" t="s">
        <v>11491</v>
      </c>
      <c r="F2262" s="35" t="s">
        <v>15877</v>
      </c>
      <c r="G2262" s="117">
        <v>18</v>
      </c>
      <c r="H2262" s="117">
        <v>3984.23</v>
      </c>
      <c r="I2262" s="117">
        <f t="shared" si="82"/>
        <v>229.97555555555559</v>
      </c>
      <c r="J2262" s="118">
        <v>4139.5600000000004</v>
      </c>
      <c r="K2262" s="196">
        <v>166</v>
      </c>
      <c r="L2262" s="119" t="s">
        <v>11479</v>
      </c>
      <c r="M2262" s="38" t="s">
        <v>15050</v>
      </c>
    </row>
    <row r="2263" spans="1:13" ht="25.5" outlineLevel="1" x14ac:dyDescent="0.25">
      <c r="A2263" s="47" t="s">
        <v>9219</v>
      </c>
      <c r="B2263" s="150">
        <v>2235</v>
      </c>
      <c r="C2263" s="40" t="s">
        <v>13163</v>
      </c>
      <c r="D2263" s="35" t="s">
        <v>9219</v>
      </c>
      <c r="E2263" s="36" t="s">
        <v>11491</v>
      </c>
      <c r="F2263" s="35" t="s">
        <v>15877</v>
      </c>
      <c r="G2263" s="117">
        <v>3</v>
      </c>
      <c r="H2263" s="117">
        <v>453</v>
      </c>
      <c r="I2263" s="117">
        <f t="shared" si="82"/>
        <v>156.88666666666668</v>
      </c>
      <c r="J2263" s="118">
        <v>470.66</v>
      </c>
      <c r="K2263" s="196">
        <v>166</v>
      </c>
      <c r="L2263" s="119" t="s">
        <v>11479</v>
      </c>
      <c r="M2263" s="38" t="s">
        <v>15050</v>
      </c>
    </row>
    <row r="2264" spans="1:13" ht="25.5" outlineLevel="1" x14ac:dyDescent="0.25">
      <c r="A2264" s="47" t="s">
        <v>1701</v>
      </c>
      <c r="B2264" s="150">
        <v>2236</v>
      </c>
      <c r="C2264" s="40" t="s">
        <v>13164</v>
      </c>
      <c r="D2264" s="35" t="s">
        <v>1701</v>
      </c>
      <c r="E2264" s="36" t="s">
        <v>11943</v>
      </c>
      <c r="F2264" s="35" t="s">
        <v>15877</v>
      </c>
      <c r="G2264" s="117">
        <v>5</v>
      </c>
      <c r="H2264" s="117">
        <v>4763</v>
      </c>
      <c r="I2264" s="117">
        <f t="shared" si="82"/>
        <v>52.091999999999999</v>
      </c>
      <c r="J2264" s="118">
        <v>260.45999999999998</v>
      </c>
      <c r="K2264" s="196">
        <v>184</v>
      </c>
      <c r="L2264" s="119" t="s">
        <v>12106</v>
      </c>
      <c r="M2264" s="38" t="s">
        <v>15050</v>
      </c>
    </row>
    <row r="2265" spans="1:13" outlineLevel="1" x14ac:dyDescent="0.25">
      <c r="A2265" s="47" t="s">
        <v>9220</v>
      </c>
      <c r="B2265" s="150">
        <v>2237</v>
      </c>
      <c r="C2265" s="40" t="s">
        <v>13165</v>
      </c>
      <c r="D2265" s="35" t="s">
        <v>9220</v>
      </c>
      <c r="E2265" s="36" t="s">
        <v>11491</v>
      </c>
      <c r="F2265" s="35" t="s">
        <v>15877</v>
      </c>
      <c r="G2265" s="117">
        <v>4</v>
      </c>
      <c r="H2265" s="117">
        <v>238.64</v>
      </c>
      <c r="I2265" s="117">
        <f t="shared" si="82"/>
        <v>61.984999999999999</v>
      </c>
      <c r="J2265" s="118">
        <v>247.94</v>
      </c>
      <c r="K2265" s="196">
        <v>166</v>
      </c>
      <c r="L2265" s="119" t="s">
        <v>11479</v>
      </c>
      <c r="M2265" s="38" t="s">
        <v>15050</v>
      </c>
    </row>
    <row r="2266" spans="1:13" ht="25.5" outlineLevel="1" x14ac:dyDescent="0.25">
      <c r="A2266" s="47" t="s">
        <v>9221</v>
      </c>
      <c r="B2266" s="150">
        <v>2238</v>
      </c>
      <c r="C2266" s="40" t="s">
        <v>13166</v>
      </c>
      <c r="D2266" s="35" t="s">
        <v>9221</v>
      </c>
      <c r="E2266" s="36" t="s">
        <v>11491</v>
      </c>
      <c r="F2266" s="35" t="s">
        <v>15877</v>
      </c>
      <c r="G2266" s="117">
        <v>2</v>
      </c>
      <c r="H2266" s="117">
        <v>136</v>
      </c>
      <c r="I2266" s="117">
        <f t="shared" si="82"/>
        <v>70.650000000000006</v>
      </c>
      <c r="J2266" s="118">
        <v>141.30000000000001</v>
      </c>
      <c r="K2266" s="196">
        <v>166</v>
      </c>
      <c r="L2266" s="119" t="s">
        <v>11479</v>
      </c>
      <c r="M2266" s="38" t="s">
        <v>15050</v>
      </c>
    </row>
    <row r="2267" spans="1:13" outlineLevel="1" x14ac:dyDescent="0.25">
      <c r="A2267" s="47" t="s">
        <v>9222</v>
      </c>
      <c r="B2267" s="150">
        <v>2239</v>
      </c>
      <c r="C2267" s="40" t="s">
        <v>13167</v>
      </c>
      <c r="D2267" s="35" t="s">
        <v>9222</v>
      </c>
      <c r="E2267" s="36" t="s">
        <v>11491</v>
      </c>
      <c r="F2267" s="35" t="s">
        <v>15877</v>
      </c>
      <c r="G2267" s="117">
        <v>5</v>
      </c>
      <c r="H2267" s="117">
        <v>365.37</v>
      </c>
      <c r="I2267" s="117">
        <f t="shared" si="82"/>
        <v>75.921999999999997</v>
      </c>
      <c r="J2267" s="118">
        <v>379.61</v>
      </c>
      <c r="K2267" s="196">
        <v>166</v>
      </c>
      <c r="L2267" s="119" t="s">
        <v>11479</v>
      </c>
      <c r="M2267" s="38" t="s">
        <v>15050</v>
      </c>
    </row>
    <row r="2268" spans="1:13" ht="25.5" outlineLevel="1" x14ac:dyDescent="0.25">
      <c r="A2268" s="47" t="s">
        <v>1702</v>
      </c>
      <c r="B2268" s="150">
        <v>2240</v>
      </c>
      <c r="C2268" s="40" t="s">
        <v>13168</v>
      </c>
      <c r="D2268" s="35" t="s">
        <v>1702</v>
      </c>
      <c r="E2268" s="36" t="s">
        <v>11943</v>
      </c>
      <c r="F2268" s="35" t="s">
        <v>15877</v>
      </c>
      <c r="G2268" s="117">
        <v>6</v>
      </c>
      <c r="H2268" s="117">
        <v>96.65</v>
      </c>
      <c r="I2268" s="117">
        <f t="shared" si="82"/>
        <v>0.88166666666666671</v>
      </c>
      <c r="J2268" s="118">
        <v>5.29</v>
      </c>
      <c r="K2268" s="196">
        <v>184</v>
      </c>
      <c r="L2268" s="119" t="s">
        <v>12106</v>
      </c>
      <c r="M2268" s="38" t="s">
        <v>15050</v>
      </c>
    </row>
    <row r="2269" spans="1:13" ht="25.5" outlineLevel="1" x14ac:dyDescent="0.25">
      <c r="A2269" s="47" t="s">
        <v>1703</v>
      </c>
      <c r="B2269" s="150">
        <v>2241</v>
      </c>
      <c r="C2269" s="40" t="s">
        <v>13169</v>
      </c>
      <c r="D2269" s="35" t="s">
        <v>1703</v>
      </c>
      <c r="E2269" s="36" t="s">
        <v>11943</v>
      </c>
      <c r="F2269" s="35" t="s">
        <v>15877</v>
      </c>
      <c r="G2269" s="117">
        <v>25</v>
      </c>
      <c r="H2269" s="117">
        <v>250</v>
      </c>
      <c r="I2269" s="117">
        <f t="shared" si="82"/>
        <v>0.54679999999999995</v>
      </c>
      <c r="J2269" s="118">
        <v>13.67</v>
      </c>
      <c r="K2269" s="196">
        <v>184</v>
      </c>
      <c r="L2269" s="119" t="s">
        <v>12106</v>
      </c>
      <c r="M2269" s="38" t="s">
        <v>15050</v>
      </c>
    </row>
    <row r="2270" spans="1:13" ht="25.5" outlineLevel="1" x14ac:dyDescent="0.25">
      <c r="A2270" s="47" t="s">
        <v>1704</v>
      </c>
      <c r="B2270" s="150">
        <v>2242</v>
      </c>
      <c r="C2270" s="40" t="s">
        <v>13170</v>
      </c>
      <c r="D2270" s="35" t="s">
        <v>1704</v>
      </c>
      <c r="E2270" s="36" t="s">
        <v>11943</v>
      </c>
      <c r="F2270" s="35" t="s">
        <v>15877</v>
      </c>
      <c r="G2270" s="117">
        <v>24</v>
      </c>
      <c r="H2270" s="117">
        <v>240</v>
      </c>
      <c r="I2270" s="117">
        <f t="shared" si="82"/>
        <v>0.54666666666666663</v>
      </c>
      <c r="J2270" s="118">
        <v>13.12</v>
      </c>
      <c r="K2270" s="196">
        <v>184</v>
      </c>
      <c r="L2270" s="119" t="s">
        <v>12106</v>
      </c>
      <c r="M2270" s="38" t="s">
        <v>15050</v>
      </c>
    </row>
    <row r="2271" spans="1:13" ht="25.5" outlineLevel="1" x14ac:dyDescent="0.25">
      <c r="A2271" s="47" t="s">
        <v>1705</v>
      </c>
      <c r="B2271" s="150">
        <v>2243</v>
      </c>
      <c r="C2271" s="40" t="s">
        <v>13171</v>
      </c>
      <c r="D2271" s="35" t="s">
        <v>1705</v>
      </c>
      <c r="E2271" s="36" t="s">
        <v>11943</v>
      </c>
      <c r="F2271" s="35" t="s">
        <v>15877</v>
      </c>
      <c r="G2271" s="117">
        <v>108</v>
      </c>
      <c r="H2271" s="117">
        <v>1025.1199999999999</v>
      </c>
      <c r="I2271" s="117">
        <f t="shared" si="82"/>
        <v>0.51907407407407413</v>
      </c>
      <c r="J2271" s="118">
        <v>56.06</v>
      </c>
      <c r="K2271" s="196">
        <v>184</v>
      </c>
      <c r="L2271" s="119" t="s">
        <v>12106</v>
      </c>
      <c r="M2271" s="38" t="s">
        <v>15050</v>
      </c>
    </row>
    <row r="2272" spans="1:13" ht="25.5" outlineLevel="1" x14ac:dyDescent="0.25">
      <c r="A2272" s="47" t="s">
        <v>1706</v>
      </c>
      <c r="B2272" s="150">
        <v>2244</v>
      </c>
      <c r="C2272" s="40" t="s">
        <v>13172</v>
      </c>
      <c r="D2272" s="35" t="s">
        <v>1706</v>
      </c>
      <c r="E2272" s="36" t="s">
        <v>11943</v>
      </c>
      <c r="F2272" s="35" t="s">
        <v>15877</v>
      </c>
      <c r="G2272" s="117">
        <v>22</v>
      </c>
      <c r="H2272" s="117">
        <v>220</v>
      </c>
      <c r="I2272" s="117">
        <f t="shared" si="82"/>
        <v>0.54681818181818176</v>
      </c>
      <c r="J2272" s="118">
        <v>12.03</v>
      </c>
      <c r="K2272" s="196">
        <v>184</v>
      </c>
      <c r="L2272" s="119" t="s">
        <v>12106</v>
      </c>
      <c r="M2272" s="38" t="s">
        <v>15050</v>
      </c>
    </row>
    <row r="2273" spans="1:13" ht="25.5" outlineLevel="1" x14ac:dyDescent="0.25">
      <c r="A2273" s="47" t="s">
        <v>1707</v>
      </c>
      <c r="B2273" s="150">
        <v>2245</v>
      </c>
      <c r="C2273" s="40" t="s">
        <v>13173</v>
      </c>
      <c r="D2273" s="35" t="s">
        <v>1707</v>
      </c>
      <c r="E2273" s="36" t="s">
        <v>11943</v>
      </c>
      <c r="F2273" s="35" t="s">
        <v>15877</v>
      </c>
      <c r="G2273" s="117">
        <v>88</v>
      </c>
      <c r="H2273" s="117">
        <v>880</v>
      </c>
      <c r="I2273" s="117">
        <f t="shared" si="82"/>
        <v>0.54681818181818176</v>
      </c>
      <c r="J2273" s="118">
        <v>48.12</v>
      </c>
      <c r="K2273" s="196">
        <v>184</v>
      </c>
      <c r="L2273" s="119" t="s">
        <v>12106</v>
      </c>
      <c r="M2273" s="38" t="s">
        <v>15050</v>
      </c>
    </row>
    <row r="2274" spans="1:13" ht="25.5" outlineLevel="1" x14ac:dyDescent="0.25">
      <c r="A2274" s="47" t="s">
        <v>1708</v>
      </c>
      <c r="B2274" s="150">
        <v>2246</v>
      </c>
      <c r="C2274" s="40" t="s">
        <v>13174</v>
      </c>
      <c r="D2274" s="35" t="s">
        <v>1708</v>
      </c>
      <c r="E2274" s="36" t="s">
        <v>11943</v>
      </c>
      <c r="F2274" s="35" t="s">
        <v>15877</v>
      </c>
      <c r="G2274" s="117">
        <v>100</v>
      </c>
      <c r="H2274" s="117">
        <v>1000</v>
      </c>
      <c r="I2274" s="117">
        <f t="shared" si="82"/>
        <v>0.54679999999999995</v>
      </c>
      <c r="J2274" s="118">
        <v>54.68</v>
      </c>
      <c r="K2274" s="196">
        <v>184</v>
      </c>
      <c r="L2274" s="119" t="s">
        <v>12106</v>
      </c>
      <c r="M2274" s="38" t="s">
        <v>15050</v>
      </c>
    </row>
    <row r="2275" spans="1:13" ht="25.5" outlineLevel="1" x14ac:dyDescent="0.25">
      <c r="A2275" s="47" t="s">
        <v>9223</v>
      </c>
      <c r="B2275" s="150">
        <v>2247</v>
      </c>
      <c r="C2275" s="40" t="s">
        <v>13175</v>
      </c>
      <c r="D2275" s="35" t="s">
        <v>9223</v>
      </c>
      <c r="E2275" s="36" t="s">
        <v>11491</v>
      </c>
      <c r="F2275" s="35" t="s">
        <v>15877</v>
      </c>
      <c r="G2275" s="117">
        <v>161</v>
      </c>
      <c r="H2275" s="117">
        <v>1610</v>
      </c>
      <c r="I2275" s="117">
        <f t="shared" si="82"/>
        <v>10.389875776397515</v>
      </c>
      <c r="J2275" s="118">
        <v>1672.77</v>
      </c>
      <c r="K2275" s="196">
        <v>166</v>
      </c>
      <c r="L2275" s="119" t="s">
        <v>11479</v>
      </c>
      <c r="M2275" s="38" t="s">
        <v>15050</v>
      </c>
    </row>
    <row r="2276" spans="1:13" ht="25.5" outlineLevel="1" x14ac:dyDescent="0.25">
      <c r="A2276" s="47" t="s">
        <v>1709</v>
      </c>
      <c r="B2276" s="150">
        <v>2248</v>
      </c>
      <c r="C2276" s="40" t="s">
        <v>13176</v>
      </c>
      <c r="D2276" s="35" t="s">
        <v>1709</v>
      </c>
      <c r="E2276" s="36" t="s">
        <v>11943</v>
      </c>
      <c r="F2276" s="35" t="s">
        <v>15877</v>
      </c>
      <c r="G2276" s="117">
        <v>148</v>
      </c>
      <c r="H2276" s="117">
        <v>1479.8</v>
      </c>
      <c r="I2276" s="117">
        <f t="shared" si="82"/>
        <v>0.54675675675675672</v>
      </c>
      <c r="J2276" s="118">
        <v>80.92</v>
      </c>
      <c r="K2276" s="196">
        <v>184</v>
      </c>
      <c r="L2276" s="119" t="s">
        <v>12106</v>
      </c>
      <c r="M2276" s="38" t="s">
        <v>15050</v>
      </c>
    </row>
    <row r="2277" spans="1:13" ht="25.5" outlineLevel="1" x14ac:dyDescent="0.25">
      <c r="A2277" s="47" t="s">
        <v>1710</v>
      </c>
      <c r="B2277" s="150">
        <v>2249</v>
      </c>
      <c r="C2277" s="40" t="s">
        <v>13177</v>
      </c>
      <c r="D2277" s="35" t="s">
        <v>1710</v>
      </c>
      <c r="E2277" s="36" t="s">
        <v>11943</v>
      </c>
      <c r="F2277" s="35" t="s">
        <v>15877</v>
      </c>
      <c r="G2277" s="117">
        <v>5</v>
      </c>
      <c r="H2277" s="117">
        <v>50</v>
      </c>
      <c r="I2277" s="117">
        <f t="shared" si="82"/>
        <v>0.54600000000000004</v>
      </c>
      <c r="J2277" s="118">
        <v>2.73</v>
      </c>
      <c r="K2277" s="196">
        <v>184</v>
      </c>
      <c r="L2277" s="119" t="s">
        <v>12106</v>
      </c>
      <c r="M2277" s="38" t="s">
        <v>15050</v>
      </c>
    </row>
    <row r="2278" spans="1:13" outlineLevel="1" x14ac:dyDescent="0.25">
      <c r="A2278" s="47" t="s">
        <v>9224</v>
      </c>
      <c r="B2278" s="150">
        <v>2250</v>
      </c>
      <c r="C2278" s="40" t="s">
        <v>13178</v>
      </c>
      <c r="D2278" s="35" t="s">
        <v>9224</v>
      </c>
      <c r="E2278" s="36" t="s">
        <v>11491</v>
      </c>
      <c r="F2278" s="35" t="s">
        <v>15877</v>
      </c>
      <c r="G2278" s="117">
        <v>15</v>
      </c>
      <c r="H2278" s="117">
        <v>245.35</v>
      </c>
      <c r="I2278" s="117">
        <f t="shared" si="82"/>
        <v>16.994666666666667</v>
      </c>
      <c r="J2278" s="118">
        <v>254.92</v>
      </c>
      <c r="K2278" s="196">
        <v>166</v>
      </c>
      <c r="L2278" s="119" t="s">
        <v>11479</v>
      </c>
      <c r="M2278" s="38" t="s">
        <v>15050</v>
      </c>
    </row>
    <row r="2279" spans="1:13" ht="25.5" outlineLevel="1" x14ac:dyDescent="0.25">
      <c r="A2279" s="47" t="s">
        <v>1711</v>
      </c>
      <c r="B2279" s="150">
        <v>2251</v>
      </c>
      <c r="C2279" s="40" t="s">
        <v>13179</v>
      </c>
      <c r="D2279" s="35" t="s">
        <v>1711</v>
      </c>
      <c r="E2279" s="36" t="s">
        <v>11943</v>
      </c>
      <c r="F2279" s="35" t="s">
        <v>15877</v>
      </c>
      <c r="G2279" s="117">
        <v>2</v>
      </c>
      <c r="H2279" s="117">
        <v>20</v>
      </c>
      <c r="I2279" s="117">
        <f t="shared" si="82"/>
        <v>0.54500000000000004</v>
      </c>
      <c r="J2279" s="118">
        <v>1.0900000000000001</v>
      </c>
      <c r="K2279" s="196">
        <v>184</v>
      </c>
      <c r="L2279" s="119" t="s">
        <v>12106</v>
      </c>
      <c r="M2279" s="38" t="s">
        <v>15050</v>
      </c>
    </row>
    <row r="2280" spans="1:13" ht="25.5" outlineLevel="1" x14ac:dyDescent="0.25">
      <c r="A2280" s="47" t="s">
        <v>1712</v>
      </c>
      <c r="B2280" s="150">
        <v>2252</v>
      </c>
      <c r="C2280" s="40" t="s">
        <v>13180</v>
      </c>
      <c r="D2280" s="35" t="s">
        <v>1712</v>
      </c>
      <c r="E2280" s="36" t="s">
        <v>11943</v>
      </c>
      <c r="F2280" s="35" t="s">
        <v>15877</v>
      </c>
      <c r="G2280" s="117">
        <v>100</v>
      </c>
      <c r="H2280" s="117">
        <v>1000</v>
      </c>
      <c r="I2280" s="117">
        <f t="shared" si="82"/>
        <v>0.54679999999999995</v>
      </c>
      <c r="J2280" s="118">
        <v>54.68</v>
      </c>
      <c r="K2280" s="196">
        <v>184</v>
      </c>
      <c r="L2280" s="119" t="s">
        <v>12106</v>
      </c>
      <c r="M2280" s="38" t="s">
        <v>15050</v>
      </c>
    </row>
    <row r="2281" spans="1:13" ht="25.5" outlineLevel="1" x14ac:dyDescent="0.25">
      <c r="A2281" s="47" t="s">
        <v>1713</v>
      </c>
      <c r="B2281" s="150">
        <v>2253</v>
      </c>
      <c r="C2281" s="40" t="s">
        <v>13181</v>
      </c>
      <c r="D2281" s="35" t="s">
        <v>1713</v>
      </c>
      <c r="E2281" s="36" t="s">
        <v>11943</v>
      </c>
      <c r="F2281" s="35" t="s">
        <v>15877</v>
      </c>
      <c r="G2281" s="117">
        <v>100</v>
      </c>
      <c r="H2281" s="117">
        <v>1000</v>
      </c>
      <c r="I2281" s="117">
        <f t="shared" si="82"/>
        <v>0.54679999999999995</v>
      </c>
      <c r="J2281" s="118">
        <v>54.68</v>
      </c>
      <c r="K2281" s="196">
        <v>184</v>
      </c>
      <c r="L2281" s="119" t="s">
        <v>12106</v>
      </c>
      <c r="M2281" s="38" t="s">
        <v>15050</v>
      </c>
    </row>
    <row r="2282" spans="1:13" ht="25.5" outlineLevel="1" x14ac:dyDescent="0.25">
      <c r="A2282" s="47" t="s">
        <v>1714</v>
      </c>
      <c r="B2282" s="150">
        <v>2254</v>
      </c>
      <c r="C2282" s="40" t="s">
        <v>13182</v>
      </c>
      <c r="D2282" s="35" t="s">
        <v>1714</v>
      </c>
      <c r="E2282" s="36" t="s">
        <v>11943</v>
      </c>
      <c r="F2282" s="35" t="s">
        <v>15877</v>
      </c>
      <c r="G2282" s="117">
        <v>193</v>
      </c>
      <c r="H2282" s="117">
        <v>1930</v>
      </c>
      <c r="I2282" s="117">
        <f t="shared" si="82"/>
        <v>0.54683937823834206</v>
      </c>
      <c r="J2282" s="118">
        <v>105.54</v>
      </c>
      <c r="K2282" s="196">
        <v>184</v>
      </c>
      <c r="L2282" s="119" t="s">
        <v>12106</v>
      </c>
      <c r="M2282" s="38" t="s">
        <v>15050</v>
      </c>
    </row>
    <row r="2283" spans="1:13" ht="25.5" outlineLevel="1" x14ac:dyDescent="0.25">
      <c r="A2283" s="47" t="s">
        <v>1715</v>
      </c>
      <c r="B2283" s="150">
        <v>2255</v>
      </c>
      <c r="C2283" s="40" t="s">
        <v>13183</v>
      </c>
      <c r="D2283" s="35" t="s">
        <v>1715</v>
      </c>
      <c r="E2283" s="36" t="s">
        <v>11943</v>
      </c>
      <c r="F2283" s="35" t="s">
        <v>15877</v>
      </c>
      <c r="G2283" s="117">
        <v>100</v>
      </c>
      <c r="H2283" s="117">
        <v>1000</v>
      </c>
      <c r="I2283" s="117">
        <f t="shared" si="82"/>
        <v>0.54679999999999995</v>
      </c>
      <c r="J2283" s="118">
        <v>54.68</v>
      </c>
      <c r="K2283" s="196">
        <v>184</v>
      </c>
      <c r="L2283" s="119" t="s">
        <v>12106</v>
      </c>
      <c r="M2283" s="38" t="s">
        <v>15050</v>
      </c>
    </row>
    <row r="2284" spans="1:13" ht="25.5" outlineLevel="1" x14ac:dyDescent="0.25">
      <c r="A2284" s="47" t="s">
        <v>1716</v>
      </c>
      <c r="B2284" s="150">
        <v>2256</v>
      </c>
      <c r="C2284" s="40" t="s">
        <v>13184</v>
      </c>
      <c r="D2284" s="35" t="s">
        <v>1716</v>
      </c>
      <c r="E2284" s="36" t="s">
        <v>11943</v>
      </c>
      <c r="F2284" s="35" t="s">
        <v>15877</v>
      </c>
      <c r="G2284" s="117">
        <v>100</v>
      </c>
      <c r="H2284" s="117">
        <v>1000</v>
      </c>
      <c r="I2284" s="117">
        <f t="shared" si="82"/>
        <v>0.54679999999999995</v>
      </c>
      <c r="J2284" s="118">
        <v>54.68</v>
      </c>
      <c r="K2284" s="196">
        <v>184</v>
      </c>
      <c r="L2284" s="119" t="s">
        <v>12106</v>
      </c>
      <c r="M2284" s="38" t="s">
        <v>15050</v>
      </c>
    </row>
    <row r="2285" spans="1:13" ht="25.5" outlineLevel="1" x14ac:dyDescent="0.25">
      <c r="A2285" s="47" t="s">
        <v>1717</v>
      </c>
      <c r="B2285" s="150">
        <v>2257</v>
      </c>
      <c r="C2285" s="40" t="s">
        <v>13185</v>
      </c>
      <c r="D2285" s="35" t="s">
        <v>1717</v>
      </c>
      <c r="E2285" s="36" t="s">
        <v>11943</v>
      </c>
      <c r="F2285" s="35" t="s">
        <v>15877</v>
      </c>
      <c r="G2285" s="117">
        <v>1</v>
      </c>
      <c r="H2285" s="117">
        <v>10</v>
      </c>
      <c r="I2285" s="117">
        <f t="shared" si="82"/>
        <v>0.55000000000000004</v>
      </c>
      <c r="J2285" s="118">
        <v>0.55000000000000004</v>
      </c>
      <c r="K2285" s="196">
        <v>184</v>
      </c>
      <c r="L2285" s="119" t="s">
        <v>12106</v>
      </c>
      <c r="M2285" s="38" t="s">
        <v>15050</v>
      </c>
    </row>
    <row r="2286" spans="1:13" ht="25.5" outlineLevel="1" x14ac:dyDescent="0.25">
      <c r="A2286" s="47" t="s">
        <v>1718</v>
      </c>
      <c r="B2286" s="150">
        <v>2258</v>
      </c>
      <c r="C2286" s="40" t="s">
        <v>13186</v>
      </c>
      <c r="D2286" s="35" t="s">
        <v>1718</v>
      </c>
      <c r="E2286" s="36" t="s">
        <v>11943</v>
      </c>
      <c r="F2286" s="35" t="s">
        <v>15877</v>
      </c>
      <c r="G2286" s="117">
        <v>62</v>
      </c>
      <c r="H2286" s="117">
        <v>620</v>
      </c>
      <c r="I2286" s="117">
        <f t="shared" si="82"/>
        <v>0.54677419354838708</v>
      </c>
      <c r="J2286" s="118">
        <v>33.9</v>
      </c>
      <c r="K2286" s="196">
        <v>184</v>
      </c>
      <c r="L2286" s="119" t="s">
        <v>12106</v>
      </c>
      <c r="M2286" s="38" t="s">
        <v>15050</v>
      </c>
    </row>
    <row r="2287" spans="1:13" ht="25.5" outlineLevel="1" x14ac:dyDescent="0.25">
      <c r="A2287" s="47" t="s">
        <v>1719</v>
      </c>
      <c r="B2287" s="150">
        <v>2259</v>
      </c>
      <c r="C2287" s="40" t="s">
        <v>13187</v>
      </c>
      <c r="D2287" s="35" t="s">
        <v>1719</v>
      </c>
      <c r="E2287" s="36" t="s">
        <v>11943</v>
      </c>
      <c r="F2287" s="35" t="s">
        <v>15877</v>
      </c>
      <c r="G2287" s="117">
        <v>21</v>
      </c>
      <c r="H2287" s="117">
        <v>210</v>
      </c>
      <c r="I2287" s="117">
        <f t="shared" si="82"/>
        <v>0.54666666666666663</v>
      </c>
      <c r="J2287" s="118">
        <v>11.48</v>
      </c>
      <c r="K2287" s="196">
        <v>184</v>
      </c>
      <c r="L2287" s="119" t="s">
        <v>12106</v>
      </c>
      <c r="M2287" s="38" t="s">
        <v>15050</v>
      </c>
    </row>
    <row r="2288" spans="1:13" ht="25.5" outlineLevel="1" x14ac:dyDescent="0.25">
      <c r="A2288" s="47" t="s">
        <v>1720</v>
      </c>
      <c r="B2288" s="150">
        <v>2260</v>
      </c>
      <c r="C2288" s="40" t="s">
        <v>13188</v>
      </c>
      <c r="D2288" s="35" t="s">
        <v>1720</v>
      </c>
      <c r="E2288" s="36" t="s">
        <v>11943</v>
      </c>
      <c r="F2288" s="35" t="s">
        <v>15877</v>
      </c>
      <c r="G2288" s="117">
        <v>23</v>
      </c>
      <c r="H2288" s="117">
        <v>230</v>
      </c>
      <c r="I2288" s="117">
        <f t="shared" si="82"/>
        <v>0.54695652173913045</v>
      </c>
      <c r="J2288" s="118">
        <v>12.58</v>
      </c>
      <c r="K2288" s="196">
        <v>184</v>
      </c>
      <c r="L2288" s="119" t="s">
        <v>12106</v>
      </c>
      <c r="M2288" s="38" t="s">
        <v>15050</v>
      </c>
    </row>
    <row r="2289" spans="1:13" ht="25.5" outlineLevel="1" x14ac:dyDescent="0.25">
      <c r="A2289" s="47" t="s">
        <v>1721</v>
      </c>
      <c r="B2289" s="150">
        <v>2261</v>
      </c>
      <c r="C2289" s="40" t="s">
        <v>13189</v>
      </c>
      <c r="D2289" s="35" t="s">
        <v>1721</v>
      </c>
      <c r="E2289" s="36" t="s">
        <v>11943</v>
      </c>
      <c r="F2289" s="35" t="s">
        <v>15877</v>
      </c>
      <c r="G2289" s="117">
        <v>134</v>
      </c>
      <c r="H2289" s="117">
        <v>1340</v>
      </c>
      <c r="I2289" s="117">
        <f t="shared" ref="I2289:I2352" si="83">J2289/G2289</f>
        <v>0.54686567164179101</v>
      </c>
      <c r="J2289" s="118">
        <v>73.28</v>
      </c>
      <c r="K2289" s="196">
        <v>184</v>
      </c>
      <c r="L2289" s="119" t="s">
        <v>12106</v>
      </c>
      <c r="M2289" s="38" t="s">
        <v>15050</v>
      </c>
    </row>
    <row r="2290" spans="1:13" ht="25.5" outlineLevel="1" x14ac:dyDescent="0.25">
      <c r="A2290" s="47" t="s">
        <v>1722</v>
      </c>
      <c r="B2290" s="150">
        <v>2262</v>
      </c>
      <c r="C2290" s="40" t="s">
        <v>13190</v>
      </c>
      <c r="D2290" s="35" t="s">
        <v>1722</v>
      </c>
      <c r="E2290" s="36" t="s">
        <v>11943</v>
      </c>
      <c r="F2290" s="35" t="s">
        <v>15877</v>
      </c>
      <c r="G2290" s="117">
        <v>9</v>
      </c>
      <c r="H2290" s="117">
        <v>90</v>
      </c>
      <c r="I2290" s="117">
        <f t="shared" si="83"/>
        <v>0.54666666666666663</v>
      </c>
      <c r="J2290" s="118">
        <v>4.92</v>
      </c>
      <c r="K2290" s="196">
        <v>184</v>
      </c>
      <c r="L2290" s="119" t="s">
        <v>12106</v>
      </c>
      <c r="M2290" s="38" t="s">
        <v>15050</v>
      </c>
    </row>
    <row r="2291" spans="1:13" ht="25.5" outlineLevel="1" x14ac:dyDescent="0.25">
      <c r="A2291" s="47" t="s">
        <v>1723</v>
      </c>
      <c r="B2291" s="150">
        <v>2263</v>
      </c>
      <c r="C2291" s="40" t="s">
        <v>13191</v>
      </c>
      <c r="D2291" s="35" t="s">
        <v>1723</v>
      </c>
      <c r="E2291" s="36" t="s">
        <v>11943</v>
      </c>
      <c r="F2291" s="35" t="s">
        <v>15877</v>
      </c>
      <c r="G2291" s="117">
        <v>7</v>
      </c>
      <c r="H2291" s="117">
        <v>70</v>
      </c>
      <c r="I2291" s="117">
        <f t="shared" si="83"/>
        <v>0.54714285714285715</v>
      </c>
      <c r="J2291" s="118">
        <v>3.83</v>
      </c>
      <c r="K2291" s="196">
        <v>184</v>
      </c>
      <c r="L2291" s="119" t="s">
        <v>12106</v>
      </c>
      <c r="M2291" s="38" t="s">
        <v>15050</v>
      </c>
    </row>
    <row r="2292" spans="1:13" ht="25.5" outlineLevel="1" x14ac:dyDescent="0.25">
      <c r="A2292" s="47" t="s">
        <v>9225</v>
      </c>
      <c r="B2292" s="150">
        <v>2264</v>
      </c>
      <c r="C2292" s="40" t="s">
        <v>13192</v>
      </c>
      <c r="D2292" s="35" t="s">
        <v>9225</v>
      </c>
      <c r="E2292" s="36" t="s">
        <v>11491</v>
      </c>
      <c r="F2292" s="35" t="s">
        <v>15877</v>
      </c>
      <c r="G2292" s="117">
        <v>5</v>
      </c>
      <c r="H2292" s="117">
        <v>1000</v>
      </c>
      <c r="I2292" s="117">
        <f t="shared" si="83"/>
        <v>207.798</v>
      </c>
      <c r="J2292" s="118">
        <v>1038.99</v>
      </c>
      <c r="K2292" s="196">
        <v>166</v>
      </c>
      <c r="L2292" s="119" t="s">
        <v>11479</v>
      </c>
      <c r="M2292" s="38" t="s">
        <v>15050</v>
      </c>
    </row>
    <row r="2293" spans="1:13" ht="25.5" outlineLevel="1" x14ac:dyDescent="0.25">
      <c r="A2293" s="47" t="s">
        <v>9226</v>
      </c>
      <c r="B2293" s="150">
        <v>2265</v>
      </c>
      <c r="C2293" s="40" t="s">
        <v>13193</v>
      </c>
      <c r="D2293" s="35" t="s">
        <v>9226</v>
      </c>
      <c r="E2293" s="36" t="s">
        <v>11491</v>
      </c>
      <c r="F2293" s="35" t="s">
        <v>15877</v>
      </c>
      <c r="G2293" s="117">
        <v>29</v>
      </c>
      <c r="H2293" s="117">
        <v>35697.31</v>
      </c>
      <c r="I2293" s="117">
        <f t="shared" si="83"/>
        <v>1278.9331034482757</v>
      </c>
      <c r="J2293" s="118">
        <v>37089.06</v>
      </c>
      <c r="K2293" s="196">
        <v>167</v>
      </c>
      <c r="L2293" s="119" t="s">
        <v>11479</v>
      </c>
      <c r="M2293" s="38" t="s">
        <v>15050</v>
      </c>
    </row>
    <row r="2294" spans="1:13" ht="38.25" outlineLevel="1" x14ac:dyDescent="0.25">
      <c r="A2294" s="47" t="s">
        <v>9227</v>
      </c>
      <c r="B2294" s="150">
        <v>2266</v>
      </c>
      <c r="C2294" s="40" t="s">
        <v>13194</v>
      </c>
      <c r="D2294" s="35" t="s">
        <v>9227</v>
      </c>
      <c r="E2294" s="36" t="s">
        <v>11491</v>
      </c>
      <c r="F2294" s="35" t="s">
        <v>15877</v>
      </c>
      <c r="G2294" s="117">
        <v>42</v>
      </c>
      <c r="H2294" s="117">
        <v>55545.67</v>
      </c>
      <c r="I2294" s="117">
        <f t="shared" si="83"/>
        <v>1374.077380952381</v>
      </c>
      <c r="J2294" s="118">
        <v>57711.25</v>
      </c>
      <c r="K2294" s="196">
        <v>167</v>
      </c>
      <c r="L2294" s="119" t="s">
        <v>11479</v>
      </c>
      <c r="M2294" s="38" t="s">
        <v>15050</v>
      </c>
    </row>
    <row r="2295" spans="1:13" ht="38.25" outlineLevel="1" x14ac:dyDescent="0.25">
      <c r="A2295" s="47" t="s">
        <v>9228</v>
      </c>
      <c r="B2295" s="150">
        <v>2267</v>
      </c>
      <c r="C2295" s="40" t="s">
        <v>13195</v>
      </c>
      <c r="D2295" s="35" t="s">
        <v>9228</v>
      </c>
      <c r="E2295" s="36" t="s">
        <v>11491</v>
      </c>
      <c r="F2295" s="35" t="s">
        <v>15877</v>
      </c>
      <c r="G2295" s="117">
        <v>16</v>
      </c>
      <c r="H2295" s="117">
        <v>20653.580000000002</v>
      </c>
      <c r="I2295" s="117">
        <f t="shared" si="83"/>
        <v>1341.1756250000001</v>
      </c>
      <c r="J2295" s="118">
        <v>21458.81</v>
      </c>
      <c r="K2295" s="196">
        <v>168</v>
      </c>
      <c r="L2295" s="119" t="s">
        <v>11479</v>
      </c>
      <c r="M2295" s="38" t="s">
        <v>15050</v>
      </c>
    </row>
    <row r="2296" spans="1:13" ht="25.5" outlineLevel="1" x14ac:dyDescent="0.25">
      <c r="A2296" s="47" t="s">
        <v>9229</v>
      </c>
      <c r="B2296" s="150">
        <v>2268</v>
      </c>
      <c r="C2296" s="40" t="s">
        <v>13196</v>
      </c>
      <c r="D2296" s="35" t="s">
        <v>9229</v>
      </c>
      <c r="E2296" s="36" t="s">
        <v>11491</v>
      </c>
      <c r="F2296" s="35" t="s">
        <v>15877</v>
      </c>
      <c r="G2296" s="117">
        <v>1</v>
      </c>
      <c r="H2296" s="117">
        <v>2210.4699999999998</v>
      </c>
      <c r="I2296" s="117">
        <f t="shared" si="83"/>
        <v>2296.65</v>
      </c>
      <c r="J2296" s="118">
        <v>2296.65</v>
      </c>
      <c r="K2296" s="196">
        <v>168</v>
      </c>
      <c r="L2296" s="119" t="s">
        <v>11479</v>
      </c>
      <c r="M2296" s="38" t="s">
        <v>15050</v>
      </c>
    </row>
    <row r="2297" spans="1:13" ht="25.5" outlineLevel="1" x14ac:dyDescent="0.25">
      <c r="A2297" s="47" t="s">
        <v>9230</v>
      </c>
      <c r="B2297" s="150">
        <v>2269</v>
      </c>
      <c r="C2297" s="40" t="s">
        <v>13197</v>
      </c>
      <c r="D2297" s="35" t="s">
        <v>9230</v>
      </c>
      <c r="E2297" s="36" t="s">
        <v>11491</v>
      </c>
      <c r="F2297" s="35" t="s">
        <v>15877</v>
      </c>
      <c r="G2297" s="117">
        <v>20</v>
      </c>
      <c r="H2297" s="117">
        <v>29191.29</v>
      </c>
      <c r="I2297" s="117">
        <f t="shared" si="83"/>
        <v>1516.4690000000001</v>
      </c>
      <c r="J2297" s="118">
        <v>30329.38</v>
      </c>
      <c r="K2297" s="196">
        <v>168</v>
      </c>
      <c r="L2297" s="119" t="s">
        <v>11479</v>
      </c>
      <c r="M2297" s="38" t="s">
        <v>15050</v>
      </c>
    </row>
    <row r="2298" spans="1:13" ht="25.5" outlineLevel="1" x14ac:dyDescent="0.25">
      <c r="A2298" s="47" t="s">
        <v>1724</v>
      </c>
      <c r="B2298" s="150">
        <v>2270</v>
      </c>
      <c r="C2298" s="40" t="s">
        <v>13198</v>
      </c>
      <c r="D2298" s="35" t="s">
        <v>1724</v>
      </c>
      <c r="E2298" s="36" t="s">
        <v>11943</v>
      </c>
      <c r="F2298" s="35" t="s">
        <v>15877</v>
      </c>
      <c r="G2298" s="117">
        <v>3</v>
      </c>
      <c r="H2298" s="117">
        <v>30</v>
      </c>
      <c r="I2298" s="117">
        <f t="shared" si="83"/>
        <v>0.54666666666666663</v>
      </c>
      <c r="J2298" s="118">
        <v>1.64</v>
      </c>
      <c r="K2298" s="196">
        <v>184</v>
      </c>
      <c r="L2298" s="119" t="s">
        <v>12106</v>
      </c>
      <c r="M2298" s="38" t="s">
        <v>15050</v>
      </c>
    </row>
    <row r="2299" spans="1:13" ht="25.5" outlineLevel="1" x14ac:dyDescent="0.25">
      <c r="A2299" s="47" t="s">
        <v>1725</v>
      </c>
      <c r="B2299" s="150">
        <v>2271</v>
      </c>
      <c r="C2299" s="40" t="s">
        <v>13199</v>
      </c>
      <c r="D2299" s="35" t="s">
        <v>1725</v>
      </c>
      <c r="E2299" s="36" t="s">
        <v>11943</v>
      </c>
      <c r="F2299" s="35" t="s">
        <v>15877</v>
      </c>
      <c r="G2299" s="117">
        <v>8</v>
      </c>
      <c r="H2299" s="117">
        <v>80</v>
      </c>
      <c r="I2299" s="117">
        <f t="shared" si="83"/>
        <v>0.54625000000000001</v>
      </c>
      <c r="J2299" s="118">
        <v>4.37</v>
      </c>
      <c r="K2299" s="196">
        <v>184</v>
      </c>
      <c r="L2299" s="119" t="s">
        <v>12106</v>
      </c>
      <c r="M2299" s="38" t="s">
        <v>15050</v>
      </c>
    </row>
    <row r="2300" spans="1:13" ht="25.5" outlineLevel="1" x14ac:dyDescent="0.25">
      <c r="A2300" s="47" t="s">
        <v>1726</v>
      </c>
      <c r="B2300" s="150">
        <v>2272</v>
      </c>
      <c r="C2300" s="40" t="s">
        <v>13200</v>
      </c>
      <c r="D2300" s="35" t="s">
        <v>1726</v>
      </c>
      <c r="E2300" s="36" t="s">
        <v>11943</v>
      </c>
      <c r="F2300" s="35" t="s">
        <v>15877</v>
      </c>
      <c r="G2300" s="117">
        <v>3</v>
      </c>
      <c r="H2300" s="117">
        <v>30</v>
      </c>
      <c r="I2300" s="117">
        <f t="shared" si="83"/>
        <v>0.54666666666666663</v>
      </c>
      <c r="J2300" s="118">
        <v>1.64</v>
      </c>
      <c r="K2300" s="196">
        <v>184</v>
      </c>
      <c r="L2300" s="119" t="s">
        <v>12106</v>
      </c>
      <c r="M2300" s="38" t="s">
        <v>15050</v>
      </c>
    </row>
    <row r="2301" spans="1:13" outlineLevel="1" x14ac:dyDescent="0.25">
      <c r="A2301" s="47" t="s">
        <v>9231</v>
      </c>
      <c r="B2301" s="150">
        <v>2273</v>
      </c>
      <c r="C2301" s="40" t="s">
        <v>13201</v>
      </c>
      <c r="D2301" s="35" t="s">
        <v>9231</v>
      </c>
      <c r="E2301" s="36" t="s">
        <v>11491</v>
      </c>
      <c r="F2301" s="35" t="s">
        <v>15877</v>
      </c>
      <c r="G2301" s="117">
        <v>5</v>
      </c>
      <c r="H2301" s="117">
        <v>3573.94</v>
      </c>
      <c r="I2301" s="117">
        <f t="shared" si="83"/>
        <v>742.65600000000006</v>
      </c>
      <c r="J2301" s="118">
        <v>3713.28</v>
      </c>
      <c r="K2301" s="196">
        <v>168</v>
      </c>
      <c r="L2301" s="119" t="s">
        <v>11479</v>
      </c>
      <c r="M2301" s="38" t="s">
        <v>15050</v>
      </c>
    </row>
    <row r="2302" spans="1:13" ht="25.5" outlineLevel="1" x14ac:dyDescent="0.25">
      <c r="A2302" s="47" t="s">
        <v>1727</v>
      </c>
      <c r="B2302" s="150">
        <v>2274</v>
      </c>
      <c r="C2302" s="40" t="s">
        <v>13202</v>
      </c>
      <c r="D2302" s="35" t="s">
        <v>1727</v>
      </c>
      <c r="E2302" s="36" t="s">
        <v>11943</v>
      </c>
      <c r="F2302" s="35" t="s">
        <v>15877</v>
      </c>
      <c r="G2302" s="117">
        <v>2</v>
      </c>
      <c r="H2302" s="117">
        <v>1202.07</v>
      </c>
      <c r="I2302" s="117">
        <f t="shared" si="83"/>
        <v>32.865000000000002</v>
      </c>
      <c r="J2302" s="118">
        <v>65.73</v>
      </c>
      <c r="K2302" s="196">
        <v>184</v>
      </c>
      <c r="L2302" s="119" t="s">
        <v>12106</v>
      </c>
      <c r="M2302" s="38" t="s">
        <v>15050</v>
      </c>
    </row>
    <row r="2303" spans="1:13" ht="25.5" outlineLevel="1" x14ac:dyDescent="0.25">
      <c r="A2303" s="47" t="s">
        <v>1728</v>
      </c>
      <c r="B2303" s="150">
        <v>2275</v>
      </c>
      <c r="C2303" s="40" t="s">
        <v>13203</v>
      </c>
      <c r="D2303" s="35" t="s">
        <v>1728</v>
      </c>
      <c r="E2303" s="36" t="s">
        <v>11943</v>
      </c>
      <c r="F2303" s="35" t="s">
        <v>15877</v>
      </c>
      <c r="G2303" s="117">
        <v>6</v>
      </c>
      <c r="H2303" s="117">
        <v>60</v>
      </c>
      <c r="I2303" s="117">
        <f t="shared" si="83"/>
        <v>0.54666666666666663</v>
      </c>
      <c r="J2303" s="118">
        <v>3.28</v>
      </c>
      <c r="K2303" s="196">
        <v>184</v>
      </c>
      <c r="L2303" s="119" t="s">
        <v>12106</v>
      </c>
      <c r="M2303" s="38" t="s">
        <v>15050</v>
      </c>
    </row>
    <row r="2304" spans="1:13" ht="25.5" outlineLevel="1" x14ac:dyDescent="0.25">
      <c r="A2304" s="47" t="s">
        <v>1729</v>
      </c>
      <c r="B2304" s="150">
        <v>2276</v>
      </c>
      <c r="C2304" s="40" t="s">
        <v>13204</v>
      </c>
      <c r="D2304" s="35" t="s">
        <v>1729</v>
      </c>
      <c r="E2304" s="36" t="s">
        <v>11943</v>
      </c>
      <c r="F2304" s="35" t="s">
        <v>15877</v>
      </c>
      <c r="G2304" s="117">
        <v>5</v>
      </c>
      <c r="H2304" s="117">
        <v>50</v>
      </c>
      <c r="I2304" s="117">
        <f t="shared" si="83"/>
        <v>0.54600000000000004</v>
      </c>
      <c r="J2304" s="118">
        <v>2.73</v>
      </c>
      <c r="K2304" s="196">
        <v>184</v>
      </c>
      <c r="L2304" s="119" t="s">
        <v>12106</v>
      </c>
      <c r="M2304" s="38" t="s">
        <v>15050</v>
      </c>
    </row>
    <row r="2305" spans="1:13" ht="25.5" outlineLevel="1" x14ac:dyDescent="0.25">
      <c r="A2305" s="47" t="s">
        <v>1731</v>
      </c>
      <c r="B2305" s="150">
        <v>2277</v>
      </c>
      <c r="C2305" s="36" t="s">
        <v>1730</v>
      </c>
      <c r="D2305" s="35" t="s">
        <v>1731</v>
      </c>
      <c r="E2305" s="36" t="s">
        <v>11943</v>
      </c>
      <c r="F2305" s="35" t="s">
        <v>15877</v>
      </c>
      <c r="G2305" s="117">
        <v>96</v>
      </c>
      <c r="H2305" s="117">
        <v>960</v>
      </c>
      <c r="I2305" s="117">
        <f t="shared" si="83"/>
        <v>0.546875</v>
      </c>
      <c r="J2305" s="118">
        <v>52.5</v>
      </c>
      <c r="K2305" s="196">
        <v>184</v>
      </c>
      <c r="L2305" s="119" t="s">
        <v>12106</v>
      </c>
      <c r="M2305" s="38" t="s">
        <v>15050</v>
      </c>
    </row>
    <row r="2306" spans="1:13" ht="25.5" outlineLevel="1" x14ac:dyDescent="0.25">
      <c r="A2306" s="47" t="s">
        <v>1733</v>
      </c>
      <c r="B2306" s="150">
        <v>2278</v>
      </c>
      <c r="C2306" s="36" t="s">
        <v>1732</v>
      </c>
      <c r="D2306" s="35" t="s">
        <v>1733</v>
      </c>
      <c r="E2306" s="36" t="s">
        <v>11943</v>
      </c>
      <c r="F2306" s="35" t="s">
        <v>15877</v>
      </c>
      <c r="G2306" s="117">
        <v>98</v>
      </c>
      <c r="H2306" s="117">
        <v>980</v>
      </c>
      <c r="I2306" s="117">
        <f t="shared" si="83"/>
        <v>0.54683673469387761</v>
      </c>
      <c r="J2306" s="118">
        <v>53.59</v>
      </c>
      <c r="K2306" s="196">
        <v>184</v>
      </c>
      <c r="L2306" s="119" t="s">
        <v>12106</v>
      </c>
      <c r="M2306" s="38" t="s">
        <v>15050</v>
      </c>
    </row>
    <row r="2307" spans="1:13" outlineLevel="1" x14ac:dyDescent="0.25">
      <c r="A2307" s="47" t="s">
        <v>1735</v>
      </c>
      <c r="B2307" s="150">
        <v>2279</v>
      </c>
      <c r="C2307" s="36" t="s">
        <v>1734</v>
      </c>
      <c r="D2307" s="35" t="s">
        <v>1735</v>
      </c>
      <c r="E2307" s="36" t="s">
        <v>11491</v>
      </c>
      <c r="F2307" s="35" t="s">
        <v>15877</v>
      </c>
      <c r="G2307" s="117">
        <v>199</v>
      </c>
      <c r="H2307" s="117">
        <v>1990</v>
      </c>
      <c r="I2307" s="117">
        <f t="shared" si="83"/>
        <v>0.54683417085427133</v>
      </c>
      <c r="J2307" s="118">
        <v>108.82</v>
      </c>
      <c r="K2307" s="196">
        <v>184</v>
      </c>
      <c r="L2307" s="119" t="s">
        <v>12106</v>
      </c>
      <c r="M2307" s="38" t="s">
        <v>15050</v>
      </c>
    </row>
    <row r="2308" spans="1:13" ht="25.5" outlineLevel="1" x14ac:dyDescent="0.25">
      <c r="A2308" s="47" t="s">
        <v>1737</v>
      </c>
      <c r="B2308" s="150">
        <v>2280</v>
      </c>
      <c r="C2308" s="36" t="s">
        <v>1736</v>
      </c>
      <c r="D2308" s="35" t="s">
        <v>1737</v>
      </c>
      <c r="E2308" s="36" t="s">
        <v>11943</v>
      </c>
      <c r="F2308" s="35" t="s">
        <v>15877</v>
      </c>
      <c r="G2308" s="117">
        <v>182</v>
      </c>
      <c r="H2308" s="117">
        <v>1820</v>
      </c>
      <c r="I2308" s="117">
        <f t="shared" si="83"/>
        <v>0.5468131868131868</v>
      </c>
      <c r="J2308" s="118">
        <v>99.52</v>
      </c>
      <c r="K2308" s="196">
        <v>184</v>
      </c>
      <c r="L2308" s="119" t="s">
        <v>12106</v>
      </c>
      <c r="M2308" s="38" t="s">
        <v>15050</v>
      </c>
    </row>
    <row r="2309" spans="1:13" ht="25.5" outlineLevel="1" x14ac:dyDescent="0.25">
      <c r="A2309" s="47" t="s">
        <v>1739</v>
      </c>
      <c r="B2309" s="150">
        <v>2281</v>
      </c>
      <c r="C2309" s="36" t="s">
        <v>1738</v>
      </c>
      <c r="D2309" s="35" t="s">
        <v>1739</v>
      </c>
      <c r="E2309" s="36" t="s">
        <v>11943</v>
      </c>
      <c r="F2309" s="35" t="s">
        <v>15877</v>
      </c>
      <c r="G2309" s="117">
        <v>243</v>
      </c>
      <c r="H2309" s="117">
        <v>2430</v>
      </c>
      <c r="I2309" s="117">
        <f t="shared" si="83"/>
        <v>0.54683127572016454</v>
      </c>
      <c r="J2309" s="118">
        <v>132.88</v>
      </c>
      <c r="K2309" s="196">
        <v>184</v>
      </c>
      <c r="L2309" s="119" t="s">
        <v>12106</v>
      </c>
      <c r="M2309" s="38" t="s">
        <v>15050</v>
      </c>
    </row>
    <row r="2310" spans="1:13" ht="25.5" outlineLevel="1" x14ac:dyDescent="0.25">
      <c r="A2310" s="47" t="s">
        <v>1740</v>
      </c>
      <c r="B2310" s="150">
        <v>2282</v>
      </c>
      <c r="C2310" s="40" t="s">
        <v>13205</v>
      </c>
      <c r="D2310" s="35" t="s">
        <v>1740</v>
      </c>
      <c r="E2310" s="36" t="s">
        <v>11943</v>
      </c>
      <c r="F2310" s="35" t="s">
        <v>15877</v>
      </c>
      <c r="G2310" s="117">
        <v>10</v>
      </c>
      <c r="H2310" s="117">
        <v>99.1</v>
      </c>
      <c r="I2310" s="117">
        <f t="shared" si="83"/>
        <v>0.54200000000000004</v>
      </c>
      <c r="J2310" s="118">
        <v>5.42</v>
      </c>
      <c r="K2310" s="196">
        <v>184</v>
      </c>
      <c r="L2310" s="119" t="s">
        <v>12106</v>
      </c>
      <c r="M2310" s="38" t="s">
        <v>15050</v>
      </c>
    </row>
    <row r="2311" spans="1:13" ht="25.5" outlineLevel="1" x14ac:dyDescent="0.25">
      <c r="A2311" s="47" t="s">
        <v>1742</v>
      </c>
      <c r="B2311" s="150">
        <v>2283</v>
      </c>
      <c r="C2311" s="36" t="s">
        <v>1741</v>
      </c>
      <c r="D2311" s="35" t="s">
        <v>1742</v>
      </c>
      <c r="E2311" s="36" t="s">
        <v>11943</v>
      </c>
      <c r="F2311" s="35" t="s">
        <v>15877</v>
      </c>
      <c r="G2311" s="117">
        <v>100</v>
      </c>
      <c r="H2311" s="117">
        <v>1000</v>
      </c>
      <c r="I2311" s="117">
        <f t="shared" si="83"/>
        <v>0.54679999999999995</v>
      </c>
      <c r="J2311" s="118">
        <v>54.68</v>
      </c>
      <c r="K2311" s="196">
        <v>184</v>
      </c>
      <c r="L2311" s="119" t="s">
        <v>12106</v>
      </c>
      <c r="M2311" s="38" t="s">
        <v>15050</v>
      </c>
    </row>
    <row r="2312" spans="1:13" ht="25.5" outlineLevel="1" x14ac:dyDescent="0.25">
      <c r="A2312" s="47" t="s">
        <v>1744</v>
      </c>
      <c r="B2312" s="150">
        <v>2284</v>
      </c>
      <c r="C2312" s="36" t="s">
        <v>1743</v>
      </c>
      <c r="D2312" s="35" t="s">
        <v>1744</v>
      </c>
      <c r="E2312" s="36" t="s">
        <v>11943</v>
      </c>
      <c r="F2312" s="35" t="s">
        <v>15877</v>
      </c>
      <c r="G2312" s="117">
        <v>15</v>
      </c>
      <c r="H2312" s="117">
        <v>150</v>
      </c>
      <c r="I2312" s="117">
        <f t="shared" si="83"/>
        <v>0.54666666666666663</v>
      </c>
      <c r="J2312" s="118">
        <v>8.1999999999999993</v>
      </c>
      <c r="K2312" s="196">
        <v>184</v>
      </c>
      <c r="L2312" s="119" t="s">
        <v>12106</v>
      </c>
      <c r="M2312" s="38" t="s">
        <v>15050</v>
      </c>
    </row>
    <row r="2313" spans="1:13" ht="25.5" outlineLevel="1" x14ac:dyDescent="0.25">
      <c r="A2313" s="47" t="s">
        <v>1745</v>
      </c>
      <c r="B2313" s="150">
        <v>2285</v>
      </c>
      <c r="C2313" s="40" t="s">
        <v>13206</v>
      </c>
      <c r="D2313" s="35" t="s">
        <v>1745</v>
      </c>
      <c r="E2313" s="36" t="s">
        <v>11943</v>
      </c>
      <c r="F2313" s="35" t="s">
        <v>15877</v>
      </c>
      <c r="G2313" s="117">
        <v>7</v>
      </c>
      <c r="H2313" s="117">
        <v>70</v>
      </c>
      <c r="I2313" s="117">
        <f t="shared" si="83"/>
        <v>0.54714285714285715</v>
      </c>
      <c r="J2313" s="118">
        <v>3.83</v>
      </c>
      <c r="K2313" s="196">
        <v>184</v>
      </c>
      <c r="L2313" s="119" t="s">
        <v>12106</v>
      </c>
      <c r="M2313" s="38" t="s">
        <v>15050</v>
      </c>
    </row>
    <row r="2314" spans="1:13" ht="25.5" outlineLevel="1" x14ac:dyDescent="0.25">
      <c r="A2314" s="47" t="s">
        <v>1746</v>
      </c>
      <c r="B2314" s="150">
        <v>2286</v>
      </c>
      <c r="C2314" s="40" t="s">
        <v>13207</v>
      </c>
      <c r="D2314" s="35" t="s">
        <v>1746</v>
      </c>
      <c r="E2314" s="36" t="s">
        <v>11943</v>
      </c>
      <c r="F2314" s="35" t="s">
        <v>15877</v>
      </c>
      <c r="G2314" s="117">
        <v>9</v>
      </c>
      <c r="H2314" s="117">
        <v>344.96</v>
      </c>
      <c r="I2314" s="117">
        <f t="shared" si="83"/>
        <v>2.0955555555555554</v>
      </c>
      <c r="J2314" s="118">
        <v>18.86</v>
      </c>
      <c r="K2314" s="196">
        <v>184</v>
      </c>
      <c r="L2314" s="119" t="s">
        <v>12106</v>
      </c>
      <c r="M2314" s="38" t="s">
        <v>15050</v>
      </c>
    </row>
    <row r="2315" spans="1:13" ht="25.5" outlineLevel="1" x14ac:dyDescent="0.25">
      <c r="A2315" s="47" t="s">
        <v>1747</v>
      </c>
      <c r="B2315" s="150">
        <v>2287</v>
      </c>
      <c r="C2315" s="40" t="s">
        <v>13208</v>
      </c>
      <c r="D2315" s="35" t="s">
        <v>1747</v>
      </c>
      <c r="E2315" s="36" t="s">
        <v>11943</v>
      </c>
      <c r="F2315" s="35" t="s">
        <v>15877</v>
      </c>
      <c r="G2315" s="117">
        <v>5</v>
      </c>
      <c r="H2315" s="117">
        <v>50</v>
      </c>
      <c r="I2315" s="117">
        <f t="shared" si="83"/>
        <v>0.54600000000000004</v>
      </c>
      <c r="J2315" s="118">
        <v>2.73</v>
      </c>
      <c r="K2315" s="196">
        <v>184</v>
      </c>
      <c r="L2315" s="119" t="s">
        <v>12106</v>
      </c>
      <c r="M2315" s="38" t="s">
        <v>15050</v>
      </c>
    </row>
    <row r="2316" spans="1:13" ht="25.5" outlineLevel="1" x14ac:dyDescent="0.25">
      <c r="A2316" s="47" t="s">
        <v>1748</v>
      </c>
      <c r="B2316" s="150">
        <v>2288</v>
      </c>
      <c r="C2316" s="40" t="s">
        <v>13209</v>
      </c>
      <c r="D2316" s="35" t="s">
        <v>1748</v>
      </c>
      <c r="E2316" s="36" t="s">
        <v>11943</v>
      </c>
      <c r="F2316" s="35" t="s">
        <v>15877</v>
      </c>
      <c r="G2316" s="117">
        <v>100</v>
      </c>
      <c r="H2316" s="117">
        <v>1000</v>
      </c>
      <c r="I2316" s="117">
        <f t="shared" si="83"/>
        <v>0.54679999999999995</v>
      </c>
      <c r="J2316" s="118">
        <v>54.68</v>
      </c>
      <c r="K2316" s="196">
        <v>184</v>
      </c>
      <c r="L2316" s="119" t="s">
        <v>12106</v>
      </c>
      <c r="M2316" s="38" t="s">
        <v>15050</v>
      </c>
    </row>
    <row r="2317" spans="1:13" ht="25.5" outlineLevel="1" x14ac:dyDescent="0.25">
      <c r="A2317" s="47" t="s">
        <v>1749</v>
      </c>
      <c r="B2317" s="150">
        <v>2289</v>
      </c>
      <c r="C2317" s="40" t="s">
        <v>13210</v>
      </c>
      <c r="D2317" s="35" t="s">
        <v>1749</v>
      </c>
      <c r="E2317" s="36" t="s">
        <v>11943</v>
      </c>
      <c r="F2317" s="35" t="s">
        <v>15877</v>
      </c>
      <c r="G2317" s="117">
        <v>10</v>
      </c>
      <c r="H2317" s="117">
        <v>100</v>
      </c>
      <c r="I2317" s="117">
        <f t="shared" si="83"/>
        <v>0.54699999999999993</v>
      </c>
      <c r="J2317" s="118">
        <v>5.47</v>
      </c>
      <c r="K2317" s="196">
        <v>184</v>
      </c>
      <c r="L2317" s="119" t="s">
        <v>12106</v>
      </c>
      <c r="M2317" s="38" t="s">
        <v>15050</v>
      </c>
    </row>
    <row r="2318" spans="1:13" ht="25.5" outlineLevel="1" x14ac:dyDescent="0.25">
      <c r="A2318" s="47" t="s">
        <v>1750</v>
      </c>
      <c r="B2318" s="150">
        <v>2290</v>
      </c>
      <c r="C2318" s="40" t="s">
        <v>13211</v>
      </c>
      <c r="D2318" s="35" t="s">
        <v>1750</v>
      </c>
      <c r="E2318" s="36" t="s">
        <v>11943</v>
      </c>
      <c r="F2318" s="35" t="s">
        <v>15877</v>
      </c>
      <c r="G2318" s="117">
        <v>38</v>
      </c>
      <c r="H2318" s="117">
        <v>380</v>
      </c>
      <c r="I2318" s="117">
        <f t="shared" si="83"/>
        <v>0.54684210526315791</v>
      </c>
      <c r="J2318" s="118">
        <v>20.78</v>
      </c>
      <c r="K2318" s="196">
        <v>184</v>
      </c>
      <c r="L2318" s="119" t="s">
        <v>12106</v>
      </c>
      <c r="M2318" s="38" t="s">
        <v>15050</v>
      </c>
    </row>
    <row r="2319" spans="1:13" ht="25.5" outlineLevel="1" x14ac:dyDescent="0.25">
      <c r="A2319" s="47" t="s">
        <v>1751</v>
      </c>
      <c r="B2319" s="150">
        <v>2291</v>
      </c>
      <c r="C2319" s="40" t="s">
        <v>13212</v>
      </c>
      <c r="D2319" s="35" t="s">
        <v>1751</v>
      </c>
      <c r="E2319" s="36" t="s">
        <v>11943</v>
      </c>
      <c r="F2319" s="35" t="s">
        <v>15877</v>
      </c>
      <c r="G2319" s="117">
        <v>14</v>
      </c>
      <c r="H2319" s="117">
        <v>150.27000000000001</v>
      </c>
      <c r="I2319" s="117">
        <f t="shared" si="83"/>
        <v>0.58714285714285719</v>
      </c>
      <c r="J2319" s="118">
        <v>8.2200000000000006</v>
      </c>
      <c r="K2319" s="196">
        <v>184</v>
      </c>
      <c r="L2319" s="119" t="s">
        <v>12106</v>
      </c>
      <c r="M2319" s="38" t="s">
        <v>15050</v>
      </c>
    </row>
    <row r="2320" spans="1:13" ht="25.5" outlineLevel="1" x14ac:dyDescent="0.25">
      <c r="A2320" s="47" t="s">
        <v>1752</v>
      </c>
      <c r="B2320" s="150">
        <v>2292</v>
      </c>
      <c r="C2320" s="40" t="s">
        <v>13213</v>
      </c>
      <c r="D2320" s="35" t="s">
        <v>1752</v>
      </c>
      <c r="E2320" s="36" t="s">
        <v>11943</v>
      </c>
      <c r="F2320" s="35" t="s">
        <v>15877</v>
      </c>
      <c r="G2320" s="117">
        <v>59</v>
      </c>
      <c r="H2320" s="117">
        <v>590</v>
      </c>
      <c r="I2320" s="117">
        <f t="shared" si="83"/>
        <v>0.54677966101694908</v>
      </c>
      <c r="J2320" s="118">
        <v>32.26</v>
      </c>
      <c r="K2320" s="196">
        <v>184</v>
      </c>
      <c r="L2320" s="119" t="s">
        <v>12106</v>
      </c>
      <c r="M2320" s="38" t="s">
        <v>15050</v>
      </c>
    </row>
    <row r="2321" spans="1:13" ht="25.5" outlineLevel="1" x14ac:dyDescent="0.25">
      <c r="A2321" s="47" t="s">
        <v>1753</v>
      </c>
      <c r="B2321" s="150">
        <v>2293</v>
      </c>
      <c r="C2321" s="40" t="s">
        <v>13214</v>
      </c>
      <c r="D2321" s="35" t="s">
        <v>1753</v>
      </c>
      <c r="E2321" s="36" t="s">
        <v>11943</v>
      </c>
      <c r="F2321" s="35" t="s">
        <v>15877</v>
      </c>
      <c r="G2321" s="117">
        <v>6</v>
      </c>
      <c r="H2321" s="117">
        <v>64.400000000000006</v>
      </c>
      <c r="I2321" s="117">
        <f t="shared" si="83"/>
        <v>0.58666666666666667</v>
      </c>
      <c r="J2321" s="118">
        <v>3.52</v>
      </c>
      <c r="K2321" s="196">
        <v>184</v>
      </c>
      <c r="L2321" s="119" t="s">
        <v>12106</v>
      </c>
      <c r="M2321" s="38" t="s">
        <v>15050</v>
      </c>
    </row>
    <row r="2322" spans="1:13" ht="25.5" outlineLevel="1" x14ac:dyDescent="0.25">
      <c r="A2322" s="47" t="s">
        <v>1754</v>
      </c>
      <c r="B2322" s="150">
        <v>2294</v>
      </c>
      <c r="C2322" s="40" t="s">
        <v>13215</v>
      </c>
      <c r="D2322" s="35" t="s">
        <v>1754</v>
      </c>
      <c r="E2322" s="36" t="s">
        <v>11943</v>
      </c>
      <c r="F2322" s="35" t="s">
        <v>15877</v>
      </c>
      <c r="G2322" s="117">
        <v>100</v>
      </c>
      <c r="H2322" s="117">
        <v>1000</v>
      </c>
      <c r="I2322" s="117">
        <f t="shared" si="83"/>
        <v>0.54679999999999995</v>
      </c>
      <c r="J2322" s="118">
        <v>54.68</v>
      </c>
      <c r="K2322" s="196">
        <v>184</v>
      </c>
      <c r="L2322" s="119" t="s">
        <v>12106</v>
      </c>
      <c r="M2322" s="38" t="s">
        <v>15050</v>
      </c>
    </row>
    <row r="2323" spans="1:13" ht="25.5" outlineLevel="1" x14ac:dyDescent="0.25">
      <c r="A2323" s="47" t="s">
        <v>1755</v>
      </c>
      <c r="B2323" s="150">
        <v>2295</v>
      </c>
      <c r="C2323" s="40" t="s">
        <v>13216</v>
      </c>
      <c r="D2323" s="35" t="s">
        <v>1755</v>
      </c>
      <c r="E2323" s="36" t="s">
        <v>11943</v>
      </c>
      <c r="F2323" s="35" t="s">
        <v>15877</v>
      </c>
      <c r="G2323" s="117">
        <v>39</v>
      </c>
      <c r="H2323" s="117">
        <v>390</v>
      </c>
      <c r="I2323" s="117">
        <f t="shared" si="83"/>
        <v>0.54692307692307685</v>
      </c>
      <c r="J2323" s="118">
        <v>21.33</v>
      </c>
      <c r="K2323" s="196">
        <v>184</v>
      </c>
      <c r="L2323" s="119" t="s">
        <v>12106</v>
      </c>
      <c r="M2323" s="38" t="s">
        <v>15050</v>
      </c>
    </row>
    <row r="2324" spans="1:13" ht="25.5" outlineLevel="1" x14ac:dyDescent="0.25">
      <c r="A2324" s="47" t="s">
        <v>1756</v>
      </c>
      <c r="B2324" s="150">
        <v>2296</v>
      </c>
      <c r="C2324" s="40" t="s">
        <v>13217</v>
      </c>
      <c r="D2324" s="35" t="s">
        <v>1756</v>
      </c>
      <c r="E2324" s="36" t="s">
        <v>11943</v>
      </c>
      <c r="F2324" s="35" t="s">
        <v>15877</v>
      </c>
      <c r="G2324" s="117">
        <v>99</v>
      </c>
      <c r="H2324" s="117">
        <v>990</v>
      </c>
      <c r="I2324" s="117">
        <f t="shared" si="83"/>
        <v>0.54686868686868684</v>
      </c>
      <c r="J2324" s="118">
        <v>54.14</v>
      </c>
      <c r="K2324" s="196">
        <v>184</v>
      </c>
      <c r="L2324" s="119" t="s">
        <v>12106</v>
      </c>
      <c r="M2324" s="38" t="s">
        <v>15050</v>
      </c>
    </row>
    <row r="2325" spans="1:13" ht="25.5" outlineLevel="1" x14ac:dyDescent="0.25">
      <c r="A2325" s="47" t="s">
        <v>1757</v>
      </c>
      <c r="B2325" s="150">
        <v>2297</v>
      </c>
      <c r="C2325" s="40" t="s">
        <v>13218</v>
      </c>
      <c r="D2325" s="35" t="s">
        <v>1757</v>
      </c>
      <c r="E2325" s="36" t="s">
        <v>11943</v>
      </c>
      <c r="F2325" s="35" t="s">
        <v>15877</v>
      </c>
      <c r="G2325" s="117">
        <v>93</v>
      </c>
      <c r="H2325" s="117">
        <v>930</v>
      </c>
      <c r="I2325" s="117">
        <f t="shared" si="83"/>
        <v>0.54688172043010752</v>
      </c>
      <c r="J2325" s="118">
        <v>50.86</v>
      </c>
      <c r="K2325" s="196">
        <v>184</v>
      </c>
      <c r="L2325" s="119" t="s">
        <v>12106</v>
      </c>
      <c r="M2325" s="38" t="s">
        <v>15050</v>
      </c>
    </row>
    <row r="2326" spans="1:13" ht="25.5" outlineLevel="1" x14ac:dyDescent="0.25">
      <c r="A2326" s="47" t="s">
        <v>1758</v>
      </c>
      <c r="B2326" s="150">
        <v>2298</v>
      </c>
      <c r="C2326" s="40" t="s">
        <v>13219</v>
      </c>
      <c r="D2326" s="35" t="s">
        <v>1758</v>
      </c>
      <c r="E2326" s="36" t="s">
        <v>11943</v>
      </c>
      <c r="F2326" s="35" t="s">
        <v>15877</v>
      </c>
      <c r="G2326" s="117">
        <v>49</v>
      </c>
      <c r="H2326" s="117">
        <v>490</v>
      </c>
      <c r="I2326" s="117">
        <f t="shared" si="83"/>
        <v>0.54673469387755103</v>
      </c>
      <c r="J2326" s="118">
        <v>26.79</v>
      </c>
      <c r="K2326" s="196">
        <v>184</v>
      </c>
      <c r="L2326" s="119" t="s">
        <v>12106</v>
      </c>
      <c r="M2326" s="38" t="s">
        <v>15050</v>
      </c>
    </row>
    <row r="2327" spans="1:13" ht="25.5" outlineLevel="1" x14ac:dyDescent="0.25">
      <c r="A2327" s="47" t="s">
        <v>1759</v>
      </c>
      <c r="B2327" s="150">
        <v>2299</v>
      </c>
      <c r="C2327" s="40" t="s">
        <v>13220</v>
      </c>
      <c r="D2327" s="35" t="s">
        <v>1759</v>
      </c>
      <c r="E2327" s="36" t="s">
        <v>11943</v>
      </c>
      <c r="F2327" s="35" t="s">
        <v>15877</v>
      </c>
      <c r="G2327" s="117">
        <v>8</v>
      </c>
      <c r="H2327" s="117">
        <v>441.6</v>
      </c>
      <c r="I2327" s="117">
        <f t="shared" si="83"/>
        <v>3.0187499999999998</v>
      </c>
      <c r="J2327" s="118">
        <v>24.15</v>
      </c>
      <c r="K2327" s="196">
        <v>184</v>
      </c>
      <c r="L2327" s="119" t="s">
        <v>12106</v>
      </c>
      <c r="M2327" s="38" t="s">
        <v>15050</v>
      </c>
    </row>
    <row r="2328" spans="1:13" ht="25.5" outlineLevel="1" x14ac:dyDescent="0.25">
      <c r="A2328" s="47" t="s">
        <v>1761</v>
      </c>
      <c r="B2328" s="150">
        <v>2300</v>
      </c>
      <c r="C2328" s="40" t="s">
        <v>13221</v>
      </c>
      <c r="D2328" s="35" t="s">
        <v>1761</v>
      </c>
      <c r="E2328" s="36" t="s">
        <v>11943</v>
      </c>
      <c r="F2328" s="35" t="s">
        <v>15877</v>
      </c>
      <c r="G2328" s="117">
        <v>100</v>
      </c>
      <c r="H2328" s="117">
        <v>1000</v>
      </c>
      <c r="I2328" s="117">
        <f t="shared" si="83"/>
        <v>0.54679999999999995</v>
      </c>
      <c r="J2328" s="118">
        <v>54.68</v>
      </c>
      <c r="K2328" s="196">
        <v>184</v>
      </c>
      <c r="L2328" s="119" t="s">
        <v>12106</v>
      </c>
      <c r="M2328" s="38" t="s">
        <v>15050</v>
      </c>
    </row>
    <row r="2329" spans="1:13" ht="25.5" outlineLevel="1" x14ac:dyDescent="0.25">
      <c r="A2329" s="47" t="s">
        <v>1762</v>
      </c>
      <c r="B2329" s="150">
        <v>2301</v>
      </c>
      <c r="C2329" s="40" t="s">
        <v>13222</v>
      </c>
      <c r="D2329" s="35" t="s">
        <v>1762</v>
      </c>
      <c r="E2329" s="36" t="s">
        <v>11943</v>
      </c>
      <c r="F2329" s="35" t="s">
        <v>15877</v>
      </c>
      <c r="G2329" s="117">
        <v>100</v>
      </c>
      <c r="H2329" s="117">
        <v>1000</v>
      </c>
      <c r="I2329" s="117">
        <f t="shared" si="83"/>
        <v>0.54679999999999995</v>
      </c>
      <c r="J2329" s="118">
        <v>54.68</v>
      </c>
      <c r="K2329" s="196">
        <v>184</v>
      </c>
      <c r="L2329" s="119" t="s">
        <v>12106</v>
      </c>
      <c r="M2329" s="38" t="s">
        <v>15050</v>
      </c>
    </row>
    <row r="2330" spans="1:13" ht="25.5" outlineLevel="1" x14ac:dyDescent="0.25">
      <c r="A2330" s="47" t="s">
        <v>1763</v>
      </c>
      <c r="B2330" s="150">
        <v>2302</v>
      </c>
      <c r="C2330" s="40" t="s">
        <v>13223</v>
      </c>
      <c r="D2330" s="35" t="s">
        <v>1763</v>
      </c>
      <c r="E2330" s="36" t="s">
        <v>11943</v>
      </c>
      <c r="F2330" s="35" t="s">
        <v>15877</v>
      </c>
      <c r="G2330" s="117">
        <v>100</v>
      </c>
      <c r="H2330" s="117">
        <v>30</v>
      </c>
      <c r="I2330" s="117">
        <f t="shared" si="83"/>
        <v>1.6399999999999998E-2</v>
      </c>
      <c r="J2330" s="118">
        <v>1.64</v>
      </c>
      <c r="K2330" s="196">
        <v>184</v>
      </c>
      <c r="L2330" s="119" t="s">
        <v>12106</v>
      </c>
      <c r="M2330" s="38" t="s">
        <v>15050</v>
      </c>
    </row>
    <row r="2331" spans="1:13" ht="25.5" outlineLevel="1" x14ac:dyDescent="0.25">
      <c r="A2331" s="47" t="s">
        <v>1764</v>
      </c>
      <c r="B2331" s="150">
        <v>2303</v>
      </c>
      <c r="C2331" s="40" t="s">
        <v>13224</v>
      </c>
      <c r="D2331" s="35" t="s">
        <v>1764</v>
      </c>
      <c r="E2331" s="36" t="s">
        <v>11943</v>
      </c>
      <c r="F2331" s="35" t="s">
        <v>15877</v>
      </c>
      <c r="G2331" s="117">
        <v>60</v>
      </c>
      <c r="H2331" s="117">
        <v>600</v>
      </c>
      <c r="I2331" s="117">
        <f t="shared" si="83"/>
        <v>0.54683333333333339</v>
      </c>
      <c r="J2331" s="118">
        <v>32.81</v>
      </c>
      <c r="K2331" s="196">
        <v>184</v>
      </c>
      <c r="L2331" s="119" t="s">
        <v>12106</v>
      </c>
      <c r="M2331" s="38" t="s">
        <v>15050</v>
      </c>
    </row>
    <row r="2332" spans="1:13" ht="25.5" outlineLevel="1" x14ac:dyDescent="0.25">
      <c r="A2332" s="47" t="s">
        <v>1765</v>
      </c>
      <c r="B2332" s="150">
        <v>2304</v>
      </c>
      <c r="C2332" s="40" t="s">
        <v>13225</v>
      </c>
      <c r="D2332" s="35" t="s">
        <v>1765</v>
      </c>
      <c r="E2332" s="36" t="s">
        <v>11943</v>
      </c>
      <c r="F2332" s="35" t="s">
        <v>15877</v>
      </c>
      <c r="G2332" s="117">
        <v>100</v>
      </c>
      <c r="H2332" s="117">
        <v>1000</v>
      </c>
      <c r="I2332" s="117">
        <f t="shared" si="83"/>
        <v>0.54679999999999995</v>
      </c>
      <c r="J2332" s="118">
        <v>54.68</v>
      </c>
      <c r="K2332" s="196">
        <v>184</v>
      </c>
      <c r="L2332" s="119" t="s">
        <v>12106</v>
      </c>
      <c r="M2332" s="38" t="s">
        <v>15050</v>
      </c>
    </row>
    <row r="2333" spans="1:13" ht="25.5" outlineLevel="1" x14ac:dyDescent="0.25">
      <c r="A2333" s="47" t="s">
        <v>1766</v>
      </c>
      <c r="B2333" s="150">
        <v>2305</v>
      </c>
      <c r="C2333" s="40" t="s">
        <v>13226</v>
      </c>
      <c r="D2333" s="35" t="s">
        <v>1766</v>
      </c>
      <c r="E2333" s="36" t="s">
        <v>11943</v>
      </c>
      <c r="F2333" s="35" t="s">
        <v>15877</v>
      </c>
      <c r="G2333" s="117">
        <v>100</v>
      </c>
      <c r="H2333" s="117">
        <v>30</v>
      </c>
      <c r="I2333" s="117">
        <f t="shared" si="83"/>
        <v>1.6399999999999998E-2</v>
      </c>
      <c r="J2333" s="118">
        <v>1.64</v>
      </c>
      <c r="K2333" s="196">
        <v>184</v>
      </c>
      <c r="L2333" s="119" t="s">
        <v>12106</v>
      </c>
      <c r="M2333" s="38" t="s">
        <v>15050</v>
      </c>
    </row>
    <row r="2334" spans="1:13" ht="25.5" outlineLevel="1" x14ac:dyDescent="0.25">
      <c r="A2334" s="47" t="s">
        <v>1767</v>
      </c>
      <c r="B2334" s="150">
        <v>2306</v>
      </c>
      <c r="C2334" s="40" t="s">
        <v>13227</v>
      </c>
      <c r="D2334" s="35" t="s">
        <v>1767</v>
      </c>
      <c r="E2334" s="36" t="s">
        <v>11943</v>
      </c>
      <c r="F2334" s="35" t="s">
        <v>15877</v>
      </c>
      <c r="G2334" s="117">
        <v>263</v>
      </c>
      <c r="H2334" s="117">
        <v>2630</v>
      </c>
      <c r="I2334" s="117">
        <f t="shared" si="83"/>
        <v>0.54684410646387827</v>
      </c>
      <c r="J2334" s="118">
        <v>143.82</v>
      </c>
      <c r="K2334" s="196">
        <v>184</v>
      </c>
      <c r="L2334" s="119" t="s">
        <v>12106</v>
      </c>
      <c r="M2334" s="38" t="s">
        <v>15050</v>
      </c>
    </row>
    <row r="2335" spans="1:13" ht="25.5" outlineLevel="1" x14ac:dyDescent="0.25">
      <c r="A2335" s="47" t="s">
        <v>1768</v>
      </c>
      <c r="B2335" s="150">
        <v>2307</v>
      </c>
      <c r="C2335" s="40" t="s">
        <v>13227</v>
      </c>
      <c r="D2335" s="35" t="s">
        <v>1768</v>
      </c>
      <c r="E2335" s="36" t="s">
        <v>11943</v>
      </c>
      <c r="F2335" s="35" t="s">
        <v>15877</v>
      </c>
      <c r="G2335" s="117">
        <v>100</v>
      </c>
      <c r="H2335" s="117">
        <v>1000</v>
      </c>
      <c r="I2335" s="117">
        <f t="shared" si="83"/>
        <v>0.54679999999999995</v>
      </c>
      <c r="J2335" s="118">
        <v>54.68</v>
      </c>
      <c r="K2335" s="196">
        <v>184</v>
      </c>
      <c r="L2335" s="119" t="s">
        <v>12106</v>
      </c>
      <c r="M2335" s="38" t="s">
        <v>15050</v>
      </c>
    </row>
    <row r="2336" spans="1:13" ht="25.5" outlineLevel="1" x14ac:dyDescent="0.25">
      <c r="A2336" s="47" t="s">
        <v>1769</v>
      </c>
      <c r="B2336" s="150">
        <v>2308</v>
      </c>
      <c r="C2336" s="40" t="s">
        <v>13228</v>
      </c>
      <c r="D2336" s="35" t="s">
        <v>1769</v>
      </c>
      <c r="E2336" s="36" t="s">
        <v>11943</v>
      </c>
      <c r="F2336" s="35" t="s">
        <v>15877</v>
      </c>
      <c r="G2336" s="117">
        <v>100</v>
      </c>
      <c r="H2336" s="117">
        <v>1000</v>
      </c>
      <c r="I2336" s="117">
        <f t="shared" si="83"/>
        <v>0.54679999999999995</v>
      </c>
      <c r="J2336" s="118">
        <v>54.68</v>
      </c>
      <c r="K2336" s="196">
        <v>184</v>
      </c>
      <c r="L2336" s="119" t="s">
        <v>12106</v>
      </c>
      <c r="M2336" s="38" t="s">
        <v>15050</v>
      </c>
    </row>
    <row r="2337" spans="1:13" ht="25.5" outlineLevel="1" x14ac:dyDescent="0.25">
      <c r="A2337" s="47" t="s">
        <v>1770</v>
      </c>
      <c r="B2337" s="150">
        <v>2309</v>
      </c>
      <c r="C2337" s="40" t="s">
        <v>13229</v>
      </c>
      <c r="D2337" s="35" t="s">
        <v>1770</v>
      </c>
      <c r="E2337" s="36" t="s">
        <v>11943</v>
      </c>
      <c r="F2337" s="35" t="s">
        <v>15877</v>
      </c>
      <c r="G2337" s="117">
        <v>300</v>
      </c>
      <c r="H2337" s="117">
        <v>1060</v>
      </c>
      <c r="I2337" s="117">
        <f t="shared" si="83"/>
        <v>0.19320000000000001</v>
      </c>
      <c r="J2337" s="118">
        <v>57.96</v>
      </c>
      <c r="K2337" s="196">
        <v>184</v>
      </c>
      <c r="L2337" s="119" t="s">
        <v>12106</v>
      </c>
      <c r="M2337" s="38" t="s">
        <v>15050</v>
      </c>
    </row>
    <row r="2338" spans="1:13" ht="25.5" outlineLevel="1" x14ac:dyDescent="0.25">
      <c r="A2338" s="47" t="s">
        <v>1771</v>
      </c>
      <c r="B2338" s="150">
        <v>2310</v>
      </c>
      <c r="C2338" s="40" t="s">
        <v>13229</v>
      </c>
      <c r="D2338" s="35" t="s">
        <v>1771</v>
      </c>
      <c r="E2338" s="36" t="s">
        <v>11943</v>
      </c>
      <c r="F2338" s="35" t="s">
        <v>15877</v>
      </c>
      <c r="G2338" s="117">
        <v>100</v>
      </c>
      <c r="H2338" s="117">
        <v>30</v>
      </c>
      <c r="I2338" s="117">
        <f t="shared" si="83"/>
        <v>1.6399999999999998E-2</v>
      </c>
      <c r="J2338" s="118">
        <v>1.64</v>
      </c>
      <c r="K2338" s="196">
        <v>184</v>
      </c>
      <c r="L2338" s="119" t="s">
        <v>12106</v>
      </c>
      <c r="M2338" s="38" t="s">
        <v>15050</v>
      </c>
    </row>
    <row r="2339" spans="1:13" ht="25.5" outlineLevel="1" x14ac:dyDescent="0.25">
      <c r="A2339" s="47" t="s">
        <v>1772</v>
      </c>
      <c r="B2339" s="150">
        <v>2311</v>
      </c>
      <c r="C2339" s="40" t="s">
        <v>13230</v>
      </c>
      <c r="D2339" s="35" t="s">
        <v>1772</v>
      </c>
      <c r="E2339" s="36" t="s">
        <v>11943</v>
      </c>
      <c r="F2339" s="35" t="s">
        <v>15877</v>
      </c>
      <c r="G2339" s="117">
        <v>148</v>
      </c>
      <c r="H2339" s="117">
        <v>1480</v>
      </c>
      <c r="I2339" s="117">
        <f t="shared" si="83"/>
        <v>0.54682432432432437</v>
      </c>
      <c r="J2339" s="118">
        <v>80.930000000000007</v>
      </c>
      <c r="K2339" s="196">
        <v>184</v>
      </c>
      <c r="L2339" s="119" t="s">
        <v>12106</v>
      </c>
      <c r="M2339" s="38" t="s">
        <v>15050</v>
      </c>
    </row>
    <row r="2340" spans="1:13" ht="25.5" outlineLevel="1" x14ac:dyDescent="0.25">
      <c r="A2340" s="47" t="s">
        <v>1773</v>
      </c>
      <c r="B2340" s="150">
        <v>2312</v>
      </c>
      <c r="C2340" s="40" t="s">
        <v>13231</v>
      </c>
      <c r="D2340" s="35" t="s">
        <v>1773</v>
      </c>
      <c r="E2340" s="36" t="s">
        <v>11943</v>
      </c>
      <c r="F2340" s="35" t="s">
        <v>15877</v>
      </c>
      <c r="G2340" s="117">
        <v>100</v>
      </c>
      <c r="H2340" s="117">
        <v>1000</v>
      </c>
      <c r="I2340" s="117">
        <f t="shared" si="83"/>
        <v>0.54679999999999995</v>
      </c>
      <c r="J2340" s="118">
        <v>54.68</v>
      </c>
      <c r="K2340" s="196">
        <v>184</v>
      </c>
      <c r="L2340" s="119" t="s">
        <v>12106</v>
      </c>
      <c r="M2340" s="38" t="s">
        <v>15050</v>
      </c>
    </row>
    <row r="2341" spans="1:13" ht="25.5" outlineLevel="1" x14ac:dyDescent="0.25">
      <c r="A2341" s="47" t="s">
        <v>1774</v>
      </c>
      <c r="B2341" s="150">
        <v>2313</v>
      </c>
      <c r="C2341" s="40" t="s">
        <v>13232</v>
      </c>
      <c r="D2341" s="35" t="s">
        <v>1774</v>
      </c>
      <c r="E2341" s="36" t="s">
        <v>11943</v>
      </c>
      <c r="F2341" s="35" t="s">
        <v>15877</v>
      </c>
      <c r="G2341" s="117">
        <v>100</v>
      </c>
      <c r="H2341" s="117">
        <v>1000</v>
      </c>
      <c r="I2341" s="117">
        <f t="shared" si="83"/>
        <v>0.54679999999999995</v>
      </c>
      <c r="J2341" s="118">
        <v>54.68</v>
      </c>
      <c r="K2341" s="196">
        <v>184</v>
      </c>
      <c r="L2341" s="119" t="s">
        <v>12106</v>
      </c>
      <c r="M2341" s="38" t="s">
        <v>15050</v>
      </c>
    </row>
    <row r="2342" spans="1:13" ht="25.5" outlineLevel="1" x14ac:dyDescent="0.25">
      <c r="A2342" s="47" t="s">
        <v>1775</v>
      </c>
      <c r="B2342" s="150">
        <v>2314</v>
      </c>
      <c r="C2342" s="40" t="s">
        <v>13233</v>
      </c>
      <c r="D2342" s="35" t="s">
        <v>1775</v>
      </c>
      <c r="E2342" s="36" t="s">
        <v>11943</v>
      </c>
      <c r="F2342" s="35" t="s">
        <v>15877</v>
      </c>
      <c r="G2342" s="117">
        <v>100</v>
      </c>
      <c r="H2342" s="117">
        <v>30</v>
      </c>
      <c r="I2342" s="117">
        <f t="shared" si="83"/>
        <v>1.6399999999999998E-2</v>
      </c>
      <c r="J2342" s="118">
        <v>1.64</v>
      </c>
      <c r="K2342" s="196">
        <v>184</v>
      </c>
      <c r="L2342" s="119" t="s">
        <v>12106</v>
      </c>
      <c r="M2342" s="38" t="s">
        <v>15050</v>
      </c>
    </row>
    <row r="2343" spans="1:13" ht="25.5" outlineLevel="1" x14ac:dyDescent="0.25">
      <c r="A2343" s="47" t="s">
        <v>1776</v>
      </c>
      <c r="B2343" s="150">
        <v>2315</v>
      </c>
      <c r="C2343" s="40" t="s">
        <v>13234</v>
      </c>
      <c r="D2343" s="35" t="s">
        <v>1776</v>
      </c>
      <c r="E2343" s="36" t="s">
        <v>11943</v>
      </c>
      <c r="F2343" s="35" t="s">
        <v>15877</v>
      </c>
      <c r="G2343" s="117">
        <v>100</v>
      </c>
      <c r="H2343" s="117">
        <v>1000</v>
      </c>
      <c r="I2343" s="117">
        <f t="shared" si="83"/>
        <v>0.54679999999999995</v>
      </c>
      <c r="J2343" s="118">
        <v>54.68</v>
      </c>
      <c r="K2343" s="196">
        <v>184</v>
      </c>
      <c r="L2343" s="119" t="s">
        <v>12106</v>
      </c>
      <c r="M2343" s="38" t="s">
        <v>15050</v>
      </c>
    </row>
    <row r="2344" spans="1:13" ht="25.5" outlineLevel="1" x14ac:dyDescent="0.25">
      <c r="A2344" s="47" t="s">
        <v>1777</v>
      </c>
      <c r="B2344" s="150">
        <v>2316</v>
      </c>
      <c r="C2344" s="40" t="s">
        <v>13235</v>
      </c>
      <c r="D2344" s="35" t="s">
        <v>1777</v>
      </c>
      <c r="E2344" s="36" t="s">
        <v>11943</v>
      </c>
      <c r="F2344" s="35" t="s">
        <v>15877</v>
      </c>
      <c r="G2344" s="117">
        <v>250</v>
      </c>
      <c r="H2344" s="117">
        <v>2500</v>
      </c>
      <c r="I2344" s="117">
        <f t="shared" si="83"/>
        <v>0.54683999999999999</v>
      </c>
      <c r="J2344" s="118">
        <v>136.71</v>
      </c>
      <c r="K2344" s="196">
        <v>184</v>
      </c>
      <c r="L2344" s="119" t="s">
        <v>12106</v>
      </c>
      <c r="M2344" s="38" t="s">
        <v>15050</v>
      </c>
    </row>
    <row r="2345" spans="1:13" ht="25.5" outlineLevel="1" x14ac:dyDescent="0.25">
      <c r="A2345" s="47" t="s">
        <v>1778</v>
      </c>
      <c r="B2345" s="150">
        <v>2317</v>
      </c>
      <c r="C2345" s="40" t="s">
        <v>13236</v>
      </c>
      <c r="D2345" s="35" t="s">
        <v>1778</v>
      </c>
      <c r="E2345" s="36" t="s">
        <v>11943</v>
      </c>
      <c r="F2345" s="35" t="s">
        <v>15877</v>
      </c>
      <c r="G2345" s="117">
        <v>100</v>
      </c>
      <c r="H2345" s="117">
        <v>1000</v>
      </c>
      <c r="I2345" s="117">
        <f t="shared" si="83"/>
        <v>0.54679999999999995</v>
      </c>
      <c r="J2345" s="118">
        <v>54.68</v>
      </c>
      <c r="K2345" s="196">
        <v>184</v>
      </c>
      <c r="L2345" s="119" t="s">
        <v>12106</v>
      </c>
      <c r="M2345" s="38" t="s">
        <v>15050</v>
      </c>
    </row>
    <row r="2346" spans="1:13" outlineLevel="1" x14ac:dyDescent="0.25">
      <c r="A2346" s="47" t="s">
        <v>9232</v>
      </c>
      <c r="B2346" s="150">
        <v>2318</v>
      </c>
      <c r="C2346" s="40" t="s">
        <v>13237</v>
      </c>
      <c r="D2346" s="35" t="s">
        <v>9232</v>
      </c>
      <c r="E2346" s="36" t="s">
        <v>11491</v>
      </c>
      <c r="F2346" s="35" t="s">
        <v>15877</v>
      </c>
      <c r="G2346" s="117">
        <v>600</v>
      </c>
      <c r="H2346" s="117">
        <v>6000</v>
      </c>
      <c r="I2346" s="117">
        <f t="shared" si="83"/>
        <v>10.389866666666666</v>
      </c>
      <c r="J2346" s="118">
        <v>6233.92</v>
      </c>
      <c r="K2346" s="196">
        <v>168</v>
      </c>
      <c r="L2346" s="119" t="s">
        <v>11479</v>
      </c>
      <c r="M2346" s="38" t="s">
        <v>15050</v>
      </c>
    </row>
    <row r="2347" spans="1:13" ht="25.5" outlineLevel="1" x14ac:dyDescent="0.25">
      <c r="A2347" s="47" t="s">
        <v>1779</v>
      </c>
      <c r="B2347" s="150">
        <v>2319</v>
      </c>
      <c r="C2347" s="40" t="s">
        <v>13237</v>
      </c>
      <c r="D2347" s="35" t="s">
        <v>1779</v>
      </c>
      <c r="E2347" s="36" t="s">
        <v>11943</v>
      </c>
      <c r="F2347" s="35" t="s">
        <v>15877</v>
      </c>
      <c r="G2347" s="117">
        <v>381</v>
      </c>
      <c r="H2347" s="117">
        <v>3810</v>
      </c>
      <c r="I2347" s="117">
        <f t="shared" si="83"/>
        <v>0.54682414698162729</v>
      </c>
      <c r="J2347" s="118">
        <v>208.34</v>
      </c>
      <c r="K2347" s="196">
        <v>184</v>
      </c>
      <c r="L2347" s="119" t="s">
        <v>12106</v>
      </c>
      <c r="M2347" s="38" t="s">
        <v>15050</v>
      </c>
    </row>
    <row r="2348" spans="1:13" ht="25.5" outlineLevel="1" x14ac:dyDescent="0.25">
      <c r="A2348" s="47" t="s">
        <v>1780</v>
      </c>
      <c r="B2348" s="150">
        <v>2320</v>
      </c>
      <c r="C2348" s="40" t="s">
        <v>13238</v>
      </c>
      <c r="D2348" s="35" t="s">
        <v>1780</v>
      </c>
      <c r="E2348" s="36" t="s">
        <v>11943</v>
      </c>
      <c r="F2348" s="35" t="s">
        <v>15877</v>
      </c>
      <c r="G2348" s="117">
        <v>100</v>
      </c>
      <c r="H2348" s="117">
        <v>1000</v>
      </c>
      <c r="I2348" s="117">
        <f t="shared" si="83"/>
        <v>0.54679999999999995</v>
      </c>
      <c r="J2348" s="118">
        <v>54.68</v>
      </c>
      <c r="K2348" s="196">
        <v>184</v>
      </c>
      <c r="L2348" s="119" t="s">
        <v>12106</v>
      </c>
      <c r="M2348" s="38" t="s">
        <v>15050</v>
      </c>
    </row>
    <row r="2349" spans="1:13" ht="25.5" outlineLevel="1" x14ac:dyDescent="0.25">
      <c r="A2349" s="47" t="s">
        <v>1781</v>
      </c>
      <c r="B2349" s="150">
        <v>2321</v>
      </c>
      <c r="C2349" s="40" t="s">
        <v>13239</v>
      </c>
      <c r="D2349" s="35" t="s">
        <v>1781</v>
      </c>
      <c r="E2349" s="36" t="s">
        <v>11943</v>
      </c>
      <c r="F2349" s="35" t="s">
        <v>15877</v>
      </c>
      <c r="G2349" s="117">
        <v>138</v>
      </c>
      <c r="H2349" s="117">
        <v>1380</v>
      </c>
      <c r="I2349" s="117">
        <f t="shared" si="83"/>
        <v>0.54681159420289849</v>
      </c>
      <c r="J2349" s="118">
        <v>75.459999999999994</v>
      </c>
      <c r="K2349" s="196">
        <v>184</v>
      </c>
      <c r="L2349" s="119" t="s">
        <v>12106</v>
      </c>
      <c r="M2349" s="38" t="s">
        <v>15050</v>
      </c>
    </row>
    <row r="2350" spans="1:13" ht="25.5" outlineLevel="1" x14ac:dyDescent="0.25">
      <c r="A2350" s="47" t="s">
        <v>1782</v>
      </c>
      <c r="B2350" s="150">
        <v>2322</v>
      </c>
      <c r="C2350" s="40" t="s">
        <v>13239</v>
      </c>
      <c r="D2350" s="35" t="s">
        <v>1782</v>
      </c>
      <c r="E2350" s="36" t="s">
        <v>11943</v>
      </c>
      <c r="F2350" s="35" t="s">
        <v>15877</v>
      </c>
      <c r="G2350" s="117">
        <v>100</v>
      </c>
      <c r="H2350" s="117">
        <v>1000</v>
      </c>
      <c r="I2350" s="117">
        <f t="shared" si="83"/>
        <v>0.54679999999999995</v>
      </c>
      <c r="J2350" s="118">
        <v>54.68</v>
      </c>
      <c r="K2350" s="196">
        <v>184</v>
      </c>
      <c r="L2350" s="119" t="s">
        <v>12106</v>
      </c>
      <c r="M2350" s="38" t="s">
        <v>15050</v>
      </c>
    </row>
    <row r="2351" spans="1:13" ht="25.5" outlineLevel="1" x14ac:dyDescent="0.25">
      <c r="A2351" s="47" t="s">
        <v>1783</v>
      </c>
      <c r="B2351" s="150">
        <v>2323</v>
      </c>
      <c r="C2351" s="40" t="s">
        <v>13240</v>
      </c>
      <c r="D2351" s="35" t="s">
        <v>1783</v>
      </c>
      <c r="E2351" s="36" t="s">
        <v>11943</v>
      </c>
      <c r="F2351" s="35" t="s">
        <v>15877</v>
      </c>
      <c r="G2351" s="117">
        <v>150</v>
      </c>
      <c r="H2351" s="117">
        <v>1500</v>
      </c>
      <c r="I2351" s="117">
        <f t="shared" si="83"/>
        <v>0.54686666666666672</v>
      </c>
      <c r="J2351" s="118">
        <v>82.03</v>
      </c>
      <c r="K2351" s="196">
        <v>184</v>
      </c>
      <c r="L2351" s="119" t="s">
        <v>12106</v>
      </c>
      <c r="M2351" s="38" t="s">
        <v>15050</v>
      </c>
    </row>
    <row r="2352" spans="1:13" ht="25.5" outlineLevel="1" x14ac:dyDescent="0.25">
      <c r="A2352" s="47" t="s">
        <v>1784</v>
      </c>
      <c r="B2352" s="150">
        <v>2324</v>
      </c>
      <c r="C2352" s="40" t="s">
        <v>13240</v>
      </c>
      <c r="D2352" s="35" t="s">
        <v>1784</v>
      </c>
      <c r="E2352" s="36" t="s">
        <v>11943</v>
      </c>
      <c r="F2352" s="35" t="s">
        <v>15877</v>
      </c>
      <c r="G2352" s="117">
        <v>250</v>
      </c>
      <c r="H2352" s="117">
        <v>2500</v>
      </c>
      <c r="I2352" s="117">
        <f t="shared" si="83"/>
        <v>0.54683999999999999</v>
      </c>
      <c r="J2352" s="118">
        <v>136.71</v>
      </c>
      <c r="K2352" s="196">
        <v>184</v>
      </c>
      <c r="L2352" s="119" t="s">
        <v>12106</v>
      </c>
      <c r="M2352" s="38" t="s">
        <v>15050</v>
      </c>
    </row>
    <row r="2353" spans="1:13" ht="25.5" outlineLevel="1" x14ac:dyDescent="0.25">
      <c r="A2353" s="47" t="s">
        <v>1785</v>
      </c>
      <c r="B2353" s="150">
        <v>2325</v>
      </c>
      <c r="C2353" s="40" t="s">
        <v>13241</v>
      </c>
      <c r="D2353" s="35" t="s">
        <v>1785</v>
      </c>
      <c r="E2353" s="36" t="s">
        <v>11943</v>
      </c>
      <c r="F2353" s="35" t="s">
        <v>15877</v>
      </c>
      <c r="G2353" s="117">
        <v>236</v>
      </c>
      <c r="H2353" s="117">
        <v>2360</v>
      </c>
      <c r="I2353" s="117">
        <f t="shared" ref="I2353:I2416" si="84">J2353/G2353</f>
        <v>0.54682203389830508</v>
      </c>
      <c r="J2353" s="118">
        <v>129.05000000000001</v>
      </c>
      <c r="K2353" s="196">
        <v>184</v>
      </c>
      <c r="L2353" s="119" t="s">
        <v>12106</v>
      </c>
      <c r="M2353" s="38" t="s">
        <v>15050</v>
      </c>
    </row>
    <row r="2354" spans="1:13" outlineLevel="1" x14ac:dyDescent="0.25">
      <c r="A2354" s="47" t="s">
        <v>9233</v>
      </c>
      <c r="B2354" s="150">
        <v>2326</v>
      </c>
      <c r="C2354" s="40" t="s">
        <v>13241</v>
      </c>
      <c r="D2354" s="35" t="s">
        <v>9233</v>
      </c>
      <c r="E2354" s="36" t="s">
        <v>11491</v>
      </c>
      <c r="F2354" s="35" t="s">
        <v>15877</v>
      </c>
      <c r="G2354" s="117">
        <v>267</v>
      </c>
      <c r="H2354" s="117">
        <v>2670</v>
      </c>
      <c r="I2354" s="117">
        <f t="shared" si="84"/>
        <v>10.389887640449437</v>
      </c>
      <c r="J2354" s="118">
        <v>2774.1</v>
      </c>
      <c r="K2354" s="196">
        <v>168</v>
      </c>
      <c r="L2354" s="119" t="s">
        <v>11479</v>
      </c>
      <c r="M2354" s="38" t="s">
        <v>15050</v>
      </c>
    </row>
    <row r="2355" spans="1:13" outlineLevel="1" x14ac:dyDescent="0.25">
      <c r="A2355" s="47" t="s">
        <v>9234</v>
      </c>
      <c r="B2355" s="150">
        <v>2327</v>
      </c>
      <c r="C2355" s="40" t="s">
        <v>13242</v>
      </c>
      <c r="D2355" s="35" t="s">
        <v>9234</v>
      </c>
      <c r="E2355" s="36" t="s">
        <v>11491</v>
      </c>
      <c r="F2355" s="35" t="s">
        <v>15877</v>
      </c>
      <c r="G2355" s="117">
        <v>3</v>
      </c>
      <c r="H2355" s="117">
        <v>84</v>
      </c>
      <c r="I2355" s="117">
        <f t="shared" si="84"/>
        <v>29.09</v>
      </c>
      <c r="J2355" s="118">
        <v>87.27</v>
      </c>
      <c r="K2355" s="196">
        <v>168</v>
      </c>
      <c r="L2355" s="119" t="s">
        <v>11479</v>
      </c>
      <c r="M2355" s="38" t="s">
        <v>15050</v>
      </c>
    </row>
    <row r="2356" spans="1:13" ht="25.5" outlineLevel="1" x14ac:dyDescent="0.25">
      <c r="A2356" s="47" t="s">
        <v>1786</v>
      </c>
      <c r="B2356" s="150">
        <v>2328</v>
      </c>
      <c r="C2356" s="40" t="s">
        <v>13243</v>
      </c>
      <c r="D2356" s="35" t="s">
        <v>1786</v>
      </c>
      <c r="E2356" s="36" t="s">
        <v>11943</v>
      </c>
      <c r="F2356" s="35" t="s">
        <v>15877</v>
      </c>
      <c r="G2356" s="117">
        <v>157</v>
      </c>
      <c r="H2356" s="117">
        <v>1570</v>
      </c>
      <c r="I2356" s="117">
        <f t="shared" si="84"/>
        <v>0.54681528662420376</v>
      </c>
      <c r="J2356" s="118">
        <v>85.85</v>
      </c>
      <c r="K2356" s="196">
        <v>184</v>
      </c>
      <c r="L2356" s="119" t="s">
        <v>12106</v>
      </c>
      <c r="M2356" s="38" t="s">
        <v>15050</v>
      </c>
    </row>
    <row r="2357" spans="1:13" ht="25.5" outlineLevel="1" x14ac:dyDescent="0.25">
      <c r="A2357" s="47" t="s">
        <v>1787</v>
      </c>
      <c r="B2357" s="150">
        <v>2329</v>
      </c>
      <c r="C2357" s="40" t="s">
        <v>13244</v>
      </c>
      <c r="D2357" s="35" t="s">
        <v>1787</v>
      </c>
      <c r="E2357" s="36" t="s">
        <v>11943</v>
      </c>
      <c r="F2357" s="35" t="s">
        <v>15877</v>
      </c>
      <c r="G2357" s="117">
        <v>4</v>
      </c>
      <c r="H2357" s="117">
        <v>97.27</v>
      </c>
      <c r="I2357" s="117">
        <f t="shared" si="84"/>
        <v>1.33</v>
      </c>
      <c r="J2357" s="118">
        <v>5.32</v>
      </c>
      <c r="K2357" s="196">
        <v>184</v>
      </c>
      <c r="L2357" s="119" t="s">
        <v>12106</v>
      </c>
      <c r="M2357" s="38" t="s">
        <v>15050</v>
      </c>
    </row>
    <row r="2358" spans="1:13" outlineLevel="1" x14ac:dyDescent="0.25">
      <c r="A2358" s="47" t="s">
        <v>9235</v>
      </c>
      <c r="B2358" s="150">
        <v>2330</v>
      </c>
      <c r="C2358" s="40" t="s">
        <v>13245</v>
      </c>
      <c r="D2358" s="35" t="s">
        <v>9235</v>
      </c>
      <c r="E2358" s="36" t="s">
        <v>11491</v>
      </c>
      <c r="F2358" s="35" t="s">
        <v>15877</v>
      </c>
      <c r="G2358" s="117">
        <v>5</v>
      </c>
      <c r="H2358" s="117">
        <v>695.31</v>
      </c>
      <c r="I2358" s="117">
        <f t="shared" si="84"/>
        <v>144.48399999999998</v>
      </c>
      <c r="J2358" s="118">
        <v>722.42</v>
      </c>
      <c r="K2358" s="196">
        <v>168</v>
      </c>
      <c r="L2358" s="119" t="s">
        <v>11479</v>
      </c>
      <c r="M2358" s="38" t="s">
        <v>15050</v>
      </c>
    </row>
    <row r="2359" spans="1:13" ht="25.5" outlineLevel="1" x14ac:dyDescent="0.25">
      <c r="A2359" s="47" t="s">
        <v>1788</v>
      </c>
      <c r="B2359" s="150">
        <v>2331</v>
      </c>
      <c r="C2359" s="40" t="s">
        <v>13246</v>
      </c>
      <c r="D2359" s="35" t="s">
        <v>1788</v>
      </c>
      <c r="E2359" s="36" t="s">
        <v>11943</v>
      </c>
      <c r="F2359" s="35" t="s">
        <v>15877</v>
      </c>
      <c r="G2359" s="117">
        <v>10</v>
      </c>
      <c r="H2359" s="117">
        <v>161.47999999999999</v>
      </c>
      <c r="I2359" s="117">
        <f t="shared" si="84"/>
        <v>0.88300000000000001</v>
      </c>
      <c r="J2359" s="118">
        <v>8.83</v>
      </c>
      <c r="K2359" s="196">
        <v>184</v>
      </c>
      <c r="L2359" s="119" t="s">
        <v>12106</v>
      </c>
      <c r="M2359" s="38" t="s">
        <v>15050</v>
      </c>
    </row>
    <row r="2360" spans="1:13" outlineLevel="1" x14ac:dyDescent="0.25">
      <c r="A2360" s="47" t="s">
        <v>9236</v>
      </c>
      <c r="B2360" s="150">
        <v>2332</v>
      </c>
      <c r="C2360" s="40" t="s">
        <v>13247</v>
      </c>
      <c r="D2360" s="35" t="s">
        <v>9236</v>
      </c>
      <c r="E2360" s="36" t="s">
        <v>11491</v>
      </c>
      <c r="F2360" s="35" t="s">
        <v>15877</v>
      </c>
      <c r="G2360" s="117">
        <v>3</v>
      </c>
      <c r="H2360" s="117">
        <v>439.39</v>
      </c>
      <c r="I2360" s="117">
        <f t="shared" si="84"/>
        <v>152.17333333333332</v>
      </c>
      <c r="J2360" s="118">
        <v>456.52</v>
      </c>
      <c r="K2360" s="196">
        <v>168</v>
      </c>
      <c r="L2360" s="119" t="s">
        <v>11479</v>
      </c>
      <c r="M2360" s="38" t="s">
        <v>15050</v>
      </c>
    </row>
    <row r="2361" spans="1:13" outlineLevel="1" x14ac:dyDescent="0.25">
      <c r="A2361" s="47" t="s">
        <v>12116</v>
      </c>
      <c r="B2361" s="150">
        <v>2333</v>
      </c>
      <c r="C2361" s="40" t="s">
        <v>13248</v>
      </c>
      <c r="D2361" s="35" t="s">
        <v>12116</v>
      </c>
      <c r="E2361" s="36" t="s">
        <v>11491</v>
      </c>
      <c r="F2361" s="35" t="s">
        <v>15877</v>
      </c>
      <c r="G2361" s="117">
        <v>5</v>
      </c>
      <c r="H2361" s="117">
        <v>999.19</v>
      </c>
      <c r="I2361" s="117">
        <f t="shared" si="84"/>
        <v>207.63000000000002</v>
      </c>
      <c r="J2361" s="118">
        <v>1038.1500000000001</v>
      </c>
      <c r="K2361" s="196">
        <v>168</v>
      </c>
      <c r="L2361" s="119" t="s">
        <v>11479</v>
      </c>
      <c r="M2361" s="38" t="s">
        <v>15050</v>
      </c>
    </row>
    <row r="2362" spans="1:13" ht="25.5" outlineLevel="1" x14ac:dyDescent="0.25">
      <c r="A2362" s="47" t="s">
        <v>1790</v>
      </c>
      <c r="B2362" s="150">
        <v>2334</v>
      </c>
      <c r="C2362" s="36" t="s">
        <v>1789</v>
      </c>
      <c r="D2362" s="35" t="s">
        <v>1790</v>
      </c>
      <c r="E2362" s="36" t="s">
        <v>11943</v>
      </c>
      <c r="F2362" s="35" t="s">
        <v>15877</v>
      </c>
      <c r="G2362" s="117">
        <v>13</v>
      </c>
      <c r="H2362" s="117">
        <v>130</v>
      </c>
      <c r="I2362" s="117">
        <f t="shared" si="84"/>
        <v>0.54692307692307696</v>
      </c>
      <c r="J2362" s="118">
        <v>7.11</v>
      </c>
      <c r="K2362" s="196">
        <v>184</v>
      </c>
      <c r="L2362" s="119" t="s">
        <v>12106</v>
      </c>
      <c r="M2362" s="38" t="s">
        <v>15050</v>
      </c>
    </row>
    <row r="2363" spans="1:13" ht="25.5" outlineLevel="1" x14ac:dyDescent="0.25">
      <c r="A2363" s="47" t="s">
        <v>1792</v>
      </c>
      <c r="B2363" s="150">
        <v>2335</v>
      </c>
      <c r="C2363" s="36" t="s">
        <v>1791</v>
      </c>
      <c r="D2363" s="35" t="s">
        <v>1792</v>
      </c>
      <c r="E2363" s="36" t="s">
        <v>11943</v>
      </c>
      <c r="F2363" s="35" t="s">
        <v>15877</v>
      </c>
      <c r="G2363" s="117">
        <v>2</v>
      </c>
      <c r="H2363" s="117">
        <v>20</v>
      </c>
      <c r="I2363" s="117">
        <f t="shared" si="84"/>
        <v>0.54500000000000004</v>
      </c>
      <c r="J2363" s="118">
        <v>1.0900000000000001</v>
      </c>
      <c r="K2363" s="196">
        <v>184</v>
      </c>
      <c r="L2363" s="119" t="s">
        <v>12106</v>
      </c>
      <c r="M2363" s="38" t="s">
        <v>15050</v>
      </c>
    </row>
    <row r="2364" spans="1:13" ht="25.5" outlineLevel="1" x14ac:dyDescent="0.25">
      <c r="A2364" s="47" t="s">
        <v>1794</v>
      </c>
      <c r="B2364" s="150">
        <v>2336</v>
      </c>
      <c r="C2364" s="36" t="s">
        <v>1793</v>
      </c>
      <c r="D2364" s="35" t="s">
        <v>1794</v>
      </c>
      <c r="E2364" s="36" t="s">
        <v>11943</v>
      </c>
      <c r="F2364" s="35" t="s">
        <v>15877</v>
      </c>
      <c r="G2364" s="117">
        <v>2</v>
      </c>
      <c r="H2364" s="117">
        <v>20</v>
      </c>
      <c r="I2364" s="117">
        <f t="shared" si="84"/>
        <v>0.54500000000000004</v>
      </c>
      <c r="J2364" s="118">
        <v>1.0900000000000001</v>
      </c>
      <c r="K2364" s="196">
        <v>184</v>
      </c>
      <c r="L2364" s="119" t="s">
        <v>12106</v>
      </c>
      <c r="M2364" s="38" t="s">
        <v>15050</v>
      </c>
    </row>
    <row r="2365" spans="1:13" ht="25.5" outlineLevel="1" x14ac:dyDescent="0.25">
      <c r="A2365" s="47" t="s">
        <v>1796</v>
      </c>
      <c r="B2365" s="150">
        <v>2337</v>
      </c>
      <c r="C2365" s="36" t="s">
        <v>1795</v>
      </c>
      <c r="D2365" s="35" t="s">
        <v>1796</v>
      </c>
      <c r="E2365" s="36" t="s">
        <v>11943</v>
      </c>
      <c r="F2365" s="35" t="s">
        <v>15877</v>
      </c>
      <c r="G2365" s="117">
        <v>3</v>
      </c>
      <c r="H2365" s="117">
        <v>30</v>
      </c>
      <c r="I2365" s="117">
        <f t="shared" si="84"/>
        <v>0.54666666666666663</v>
      </c>
      <c r="J2365" s="118">
        <v>1.64</v>
      </c>
      <c r="K2365" s="196">
        <v>184</v>
      </c>
      <c r="L2365" s="119" t="s">
        <v>12106</v>
      </c>
      <c r="M2365" s="38" t="s">
        <v>15050</v>
      </c>
    </row>
    <row r="2366" spans="1:13" ht="25.5" outlineLevel="1" x14ac:dyDescent="0.25">
      <c r="A2366" s="47" t="s">
        <v>1798</v>
      </c>
      <c r="B2366" s="150">
        <v>2338</v>
      </c>
      <c r="C2366" s="36" t="s">
        <v>1797</v>
      </c>
      <c r="D2366" s="35" t="s">
        <v>1798</v>
      </c>
      <c r="E2366" s="36" t="s">
        <v>11943</v>
      </c>
      <c r="F2366" s="35" t="s">
        <v>15877</v>
      </c>
      <c r="G2366" s="117">
        <v>8</v>
      </c>
      <c r="H2366" s="117">
        <v>80</v>
      </c>
      <c r="I2366" s="117">
        <f t="shared" si="84"/>
        <v>0.54625000000000001</v>
      </c>
      <c r="J2366" s="118">
        <v>4.37</v>
      </c>
      <c r="K2366" s="196">
        <v>184</v>
      </c>
      <c r="L2366" s="119" t="s">
        <v>12106</v>
      </c>
      <c r="M2366" s="38" t="s">
        <v>15050</v>
      </c>
    </row>
    <row r="2367" spans="1:13" ht="25.5" outlineLevel="1" x14ac:dyDescent="0.25">
      <c r="A2367" s="47" t="s">
        <v>1799</v>
      </c>
      <c r="B2367" s="150">
        <v>2339</v>
      </c>
      <c r="C2367" s="40" t="s">
        <v>13249</v>
      </c>
      <c r="D2367" s="35" t="s">
        <v>1799</v>
      </c>
      <c r="E2367" s="36" t="s">
        <v>11943</v>
      </c>
      <c r="F2367" s="35" t="s">
        <v>15877</v>
      </c>
      <c r="G2367" s="117">
        <v>1</v>
      </c>
      <c r="H2367" s="117">
        <v>10</v>
      </c>
      <c r="I2367" s="117">
        <f t="shared" si="84"/>
        <v>0.55000000000000004</v>
      </c>
      <c r="J2367" s="118">
        <v>0.55000000000000004</v>
      </c>
      <c r="K2367" s="196">
        <v>184</v>
      </c>
      <c r="L2367" s="119" t="s">
        <v>12106</v>
      </c>
      <c r="M2367" s="38" t="s">
        <v>15050</v>
      </c>
    </row>
    <row r="2368" spans="1:13" ht="25.5" outlineLevel="1" x14ac:dyDescent="0.25">
      <c r="A2368" s="47" t="s">
        <v>1801</v>
      </c>
      <c r="B2368" s="150">
        <v>2340</v>
      </c>
      <c r="C2368" s="36" t="s">
        <v>1800</v>
      </c>
      <c r="D2368" s="35" t="s">
        <v>1801</v>
      </c>
      <c r="E2368" s="36" t="s">
        <v>11943</v>
      </c>
      <c r="F2368" s="35" t="s">
        <v>15877</v>
      </c>
      <c r="G2368" s="117">
        <v>50</v>
      </c>
      <c r="H2368" s="117">
        <v>500</v>
      </c>
      <c r="I2368" s="117">
        <f t="shared" si="84"/>
        <v>0.54679999999999995</v>
      </c>
      <c r="J2368" s="118">
        <v>27.34</v>
      </c>
      <c r="K2368" s="196">
        <v>184</v>
      </c>
      <c r="L2368" s="119" t="s">
        <v>12106</v>
      </c>
      <c r="M2368" s="38" t="s">
        <v>15050</v>
      </c>
    </row>
    <row r="2369" spans="1:13" ht="25.5" outlineLevel="1" x14ac:dyDescent="0.25">
      <c r="A2369" s="47" t="s">
        <v>1802</v>
      </c>
      <c r="B2369" s="150">
        <v>2341</v>
      </c>
      <c r="C2369" s="40" t="s">
        <v>13250</v>
      </c>
      <c r="D2369" s="35" t="s">
        <v>1802</v>
      </c>
      <c r="E2369" s="36" t="s">
        <v>11943</v>
      </c>
      <c r="F2369" s="35" t="s">
        <v>15877</v>
      </c>
      <c r="G2369" s="117">
        <v>43</v>
      </c>
      <c r="H2369" s="117">
        <v>430</v>
      </c>
      <c r="I2369" s="117">
        <f t="shared" si="84"/>
        <v>0.54674418604651165</v>
      </c>
      <c r="J2369" s="118">
        <v>23.51</v>
      </c>
      <c r="K2369" s="196">
        <v>184</v>
      </c>
      <c r="L2369" s="119" t="s">
        <v>12106</v>
      </c>
      <c r="M2369" s="38" t="s">
        <v>15050</v>
      </c>
    </row>
    <row r="2370" spans="1:13" ht="25.5" outlineLevel="1" x14ac:dyDescent="0.25">
      <c r="A2370" s="47" t="s">
        <v>1804</v>
      </c>
      <c r="B2370" s="150">
        <v>2342</v>
      </c>
      <c r="C2370" s="36" t="s">
        <v>1803</v>
      </c>
      <c r="D2370" s="35" t="s">
        <v>1804</v>
      </c>
      <c r="E2370" s="36" t="s">
        <v>11943</v>
      </c>
      <c r="F2370" s="35" t="s">
        <v>15877</v>
      </c>
      <c r="G2370" s="117">
        <v>174</v>
      </c>
      <c r="H2370" s="117">
        <v>1740</v>
      </c>
      <c r="I2370" s="117">
        <f t="shared" si="84"/>
        <v>0.54683908045977014</v>
      </c>
      <c r="J2370" s="118">
        <v>95.15</v>
      </c>
      <c r="K2370" s="196">
        <v>184</v>
      </c>
      <c r="L2370" s="119" t="s">
        <v>12106</v>
      </c>
      <c r="M2370" s="38" t="s">
        <v>15050</v>
      </c>
    </row>
    <row r="2371" spans="1:13" ht="25.5" outlineLevel="1" x14ac:dyDescent="0.25">
      <c r="A2371" s="47" t="s">
        <v>1806</v>
      </c>
      <c r="B2371" s="150">
        <v>2343</v>
      </c>
      <c r="C2371" s="36" t="s">
        <v>1805</v>
      </c>
      <c r="D2371" s="35" t="s">
        <v>1806</v>
      </c>
      <c r="E2371" s="36" t="s">
        <v>11943</v>
      </c>
      <c r="F2371" s="35" t="s">
        <v>15877</v>
      </c>
      <c r="G2371" s="117">
        <v>33</v>
      </c>
      <c r="H2371" s="117">
        <v>330</v>
      </c>
      <c r="I2371" s="117">
        <f t="shared" si="84"/>
        <v>0.54696969696969699</v>
      </c>
      <c r="J2371" s="118">
        <v>18.05</v>
      </c>
      <c r="K2371" s="196">
        <v>184</v>
      </c>
      <c r="L2371" s="119" t="s">
        <v>12106</v>
      </c>
      <c r="M2371" s="38" t="s">
        <v>15050</v>
      </c>
    </row>
    <row r="2372" spans="1:13" ht="25.5" outlineLevel="1" x14ac:dyDescent="0.25">
      <c r="A2372" s="47" t="s">
        <v>1808</v>
      </c>
      <c r="B2372" s="150">
        <v>2344</v>
      </c>
      <c r="C2372" s="36" t="s">
        <v>1807</v>
      </c>
      <c r="D2372" s="35" t="s">
        <v>1808</v>
      </c>
      <c r="E2372" s="36" t="s">
        <v>11943</v>
      </c>
      <c r="F2372" s="35" t="s">
        <v>15877</v>
      </c>
      <c r="G2372" s="117">
        <v>115</v>
      </c>
      <c r="H2372" s="117">
        <v>1150</v>
      </c>
      <c r="I2372" s="117">
        <f t="shared" si="84"/>
        <v>0.54686956521739127</v>
      </c>
      <c r="J2372" s="118">
        <v>62.89</v>
      </c>
      <c r="K2372" s="196">
        <v>184</v>
      </c>
      <c r="L2372" s="119" t="s">
        <v>12106</v>
      </c>
      <c r="M2372" s="38" t="s">
        <v>15050</v>
      </c>
    </row>
    <row r="2373" spans="1:13" ht="25.5" outlineLevel="1" x14ac:dyDescent="0.25">
      <c r="A2373" s="47" t="s">
        <v>1810</v>
      </c>
      <c r="B2373" s="150">
        <v>2345</v>
      </c>
      <c r="C2373" s="36" t="s">
        <v>1809</v>
      </c>
      <c r="D2373" s="35" t="s">
        <v>1810</v>
      </c>
      <c r="E2373" s="36" t="s">
        <v>11943</v>
      </c>
      <c r="F2373" s="35" t="s">
        <v>15877</v>
      </c>
      <c r="G2373" s="117">
        <v>122</v>
      </c>
      <c r="H2373" s="117">
        <v>1220</v>
      </c>
      <c r="I2373" s="117">
        <f t="shared" si="84"/>
        <v>0.54680327868852452</v>
      </c>
      <c r="J2373" s="118">
        <v>66.709999999999994</v>
      </c>
      <c r="K2373" s="196">
        <v>184</v>
      </c>
      <c r="L2373" s="119" t="s">
        <v>12106</v>
      </c>
      <c r="M2373" s="38" t="s">
        <v>15050</v>
      </c>
    </row>
    <row r="2374" spans="1:13" ht="25.5" outlineLevel="1" x14ac:dyDescent="0.25">
      <c r="A2374" s="47" t="s">
        <v>1812</v>
      </c>
      <c r="B2374" s="150">
        <v>2346</v>
      </c>
      <c r="C2374" s="36" t="s">
        <v>1811</v>
      </c>
      <c r="D2374" s="35" t="s">
        <v>1812</v>
      </c>
      <c r="E2374" s="36" t="s">
        <v>11943</v>
      </c>
      <c r="F2374" s="35" t="s">
        <v>15877</v>
      </c>
      <c r="G2374" s="117">
        <v>70</v>
      </c>
      <c r="H2374" s="117">
        <v>700</v>
      </c>
      <c r="I2374" s="117">
        <f t="shared" si="84"/>
        <v>0.54685714285714282</v>
      </c>
      <c r="J2374" s="118">
        <v>38.28</v>
      </c>
      <c r="K2374" s="196">
        <v>184</v>
      </c>
      <c r="L2374" s="119" t="s">
        <v>12106</v>
      </c>
      <c r="M2374" s="38" t="s">
        <v>15050</v>
      </c>
    </row>
    <row r="2375" spans="1:13" ht="25.5" outlineLevel="1" x14ac:dyDescent="0.25">
      <c r="A2375" s="47" t="s">
        <v>1814</v>
      </c>
      <c r="B2375" s="150">
        <v>2347</v>
      </c>
      <c r="C2375" s="36" t="s">
        <v>1813</v>
      </c>
      <c r="D2375" s="35" t="s">
        <v>1814</v>
      </c>
      <c r="E2375" s="36" t="s">
        <v>11943</v>
      </c>
      <c r="F2375" s="35" t="s">
        <v>15877</v>
      </c>
      <c r="G2375" s="117">
        <v>93</v>
      </c>
      <c r="H2375" s="117">
        <v>930</v>
      </c>
      <c r="I2375" s="117">
        <f t="shared" si="84"/>
        <v>0.54688172043010752</v>
      </c>
      <c r="J2375" s="118">
        <v>50.86</v>
      </c>
      <c r="K2375" s="196">
        <v>184</v>
      </c>
      <c r="L2375" s="119" t="s">
        <v>12106</v>
      </c>
      <c r="M2375" s="38" t="s">
        <v>15050</v>
      </c>
    </row>
    <row r="2376" spans="1:13" ht="25.5" outlineLevel="1" x14ac:dyDescent="0.25">
      <c r="A2376" s="47" t="s">
        <v>1816</v>
      </c>
      <c r="B2376" s="150">
        <v>2348</v>
      </c>
      <c r="C2376" s="36" t="s">
        <v>1815</v>
      </c>
      <c r="D2376" s="35" t="s">
        <v>1816</v>
      </c>
      <c r="E2376" s="36" t="s">
        <v>11943</v>
      </c>
      <c r="F2376" s="35" t="s">
        <v>15877</v>
      </c>
      <c r="G2376" s="117">
        <v>100</v>
      </c>
      <c r="H2376" s="117">
        <v>1000</v>
      </c>
      <c r="I2376" s="117">
        <f t="shared" si="84"/>
        <v>0.54679999999999995</v>
      </c>
      <c r="J2376" s="118">
        <v>54.68</v>
      </c>
      <c r="K2376" s="196">
        <v>184</v>
      </c>
      <c r="L2376" s="119" t="s">
        <v>12106</v>
      </c>
      <c r="M2376" s="38" t="s">
        <v>15050</v>
      </c>
    </row>
    <row r="2377" spans="1:13" ht="25.5" outlineLevel="1" x14ac:dyDescent="0.25">
      <c r="A2377" s="47" t="s">
        <v>1817</v>
      </c>
      <c r="B2377" s="150">
        <v>2349</v>
      </c>
      <c r="C2377" s="40" t="s">
        <v>13251</v>
      </c>
      <c r="D2377" s="35" t="s">
        <v>1817</v>
      </c>
      <c r="E2377" s="36" t="s">
        <v>11943</v>
      </c>
      <c r="F2377" s="35" t="s">
        <v>15877</v>
      </c>
      <c r="G2377" s="117">
        <v>200</v>
      </c>
      <c r="H2377" s="117">
        <v>2000</v>
      </c>
      <c r="I2377" s="117">
        <f t="shared" si="84"/>
        <v>0.54685000000000006</v>
      </c>
      <c r="J2377" s="118">
        <v>109.37</v>
      </c>
      <c r="K2377" s="196">
        <v>184</v>
      </c>
      <c r="L2377" s="119" t="s">
        <v>12106</v>
      </c>
      <c r="M2377" s="38" t="s">
        <v>15050</v>
      </c>
    </row>
    <row r="2378" spans="1:13" ht="25.5" outlineLevel="1" x14ac:dyDescent="0.25">
      <c r="A2378" s="47" t="s">
        <v>1818</v>
      </c>
      <c r="B2378" s="150">
        <v>2350</v>
      </c>
      <c r="C2378" s="40" t="s">
        <v>13252</v>
      </c>
      <c r="D2378" s="35" t="s">
        <v>1818</v>
      </c>
      <c r="E2378" s="36" t="s">
        <v>11943</v>
      </c>
      <c r="F2378" s="35" t="s">
        <v>15877</v>
      </c>
      <c r="G2378" s="117">
        <v>16</v>
      </c>
      <c r="H2378" s="117">
        <v>160</v>
      </c>
      <c r="I2378" s="117">
        <f t="shared" si="84"/>
        <v>0.546875</v>
      </c>
      <c r="J2378" s="118">
        <v>8.75</v>
      </c>
      <c r="K2378" s="196">
        <v>184</v>
      </c>
      <c r="L2378" s="119" t="s">
        <v>12106</v>
      </c>
      <c r="M2378" s="38" t="s">
        <v>15050</v>
      </c>
    </row>
    <row r="2379" spans="1:13" ht="25.5" outlineLevel="1" x14ac:dyDescent="0.25">
      <c r="A2379" s="47" t="s">
        <v>1819</v>
      </c>
      <c r="B2379" s="150">
        <v>2351</v>
      </c>
      <c r="C2379" s="40" t="s">
        <v>13253</v>
      </c>
      <c r="D2379" s="35" t="s">
        <v>1819</v>
      </c>
      <c r="E2379" s="36" t="s">
        <v>11943</v>
      </c>
      <c r="F2379" s="35" t="s">
        <v>15877</v>
      </c>
      <c r="G2379" s="117">
        <v>13</v>
      </c>
      <c r="H2379" s="117">
        <v>130</v>
      </c>
      <c r="I2379" s="117">
        <f t="shared" si="84"/>
        <v>0.54692307692307696</v>
      </c>
      <c r="J2379" s="118">
        <v>7.11</v>
      </c>
      <c r="K2379" s="196">
        <v>184</v>
      </c>
      <c r="L2379" s="119" t="s">
        <v>12106</v>
      </c>
      <c r="M2379" s="38" t="s">
        <v>15050</v>
      </c>
    </row>
    <row r="2380" spans="1:13" ht="25.5" outlineLevel="1" x14ac:dyDescent="0.25">
      <c r="A2380" s="47" t="s">
        <v>1820</v>
      </c>
      <c r="B2380" s="150">
        <v>2352</v>
      </c>
      <c r="C2380" s="40" t="s">
        <v>13254</v>
      </c>
      <c r="D2380" s="35" t="s">
        <v>1820</v>
      </c>
      <c r="E2380" s="36" t="s">
        <v>11943</v>
      </c>
      <c r="F2380" s="35" t="s">
        <v>15877</v>
      </c>
      <c r="G2380" s="117">
        <v>19</v>
      </c>
      <c r="H2380" s="117">
        <v>190</v>
      </c>
      <c r="I2380" s="117">
        <f t="shared" si="84"/>
        <v>0.54684210526315791</v>
      </c>
      <c r="J2380" s="118">
        <v>10.39</v>
      </c>
      <c r="K2380" s="196">
        <v>184</v>
      </c>
      <c r="L2380" s="119" t="s">
        <v>12106</v>
      </c>
      <c r="M2380" s="38" t="s">
        <v>15050</v>
      </c>
    </row>
    <row r="2381" spans="1:13" ht="25.5" outlineLevel="1" x14ac:dyDescent="0.25">
      <c r="A2381" s="47" t="s">
        <v>1821</v>
      </c>
      <c r="B2381" s="150">
        <v>2353</v>
      </c>
      <c r="C2381" s="40" t="s">
        <v>13255</v>
      </c>
      <c r="D2381" s="35" t="s">
        <v>1821</v>
      </c>
      <c r="E2381" s="36" t="s">
        <v>11491</v>
      </c>
      <c r="F2381" s="35" t="s">
        <v>15877</v>
      </c>
      <c r="G2381" s="117">
        <v>50</v>
      </c>
      <c r="H2381" s="117">
        <v>500</v>
      </c>
      <c r="I2381" s="117">
        <f t="shared" si="84"/>
        <v>0.54679999999999995</v>
      </c>
      <c r="J2381" s="118">
        <v>27.34</v>
      </c>
      <c r="K2381" s="196">
        <v>184</v>
      </c>
      <c r="L2381" s="119" t="s">
        <v>12106</v>
      </c>
      <c r="M2381" s="38" t="s">
        <v>15050</v>
      </c>
    </row>
    <row r="2382" spans="1:13" ht="25.5" outlineLevel="1" x14ac:dyDescent="0.25">
      <c r="A2382" s="47" t="s">
        <v>1822</v>
      </c>
      <c r="B2382" s="150">
        <v>2354</v>
      </c>
      <c r="C2382" s="40" t="s">
        <v>13256</v>
      </c>
      <c r="D2382" s="35" t="s">
        <v>1822</v>
      </c>
      <c r="E2382" s="36" t="s">
        <v>11943</v>
      </c>
      <c r="F2382" s="35" t="s">
        <v>15877</v>
      </c>
      <c r="G2382" s="117">
        <v>3</v>
      </c>
      <c r="H2382" s="117">
        <v>30</v>
      </c>
      <c r="I2382" s="117">
        <f t="shared" si="84"/>
        <v>0.54666666666666663</v>
      </c>
      <c r="J2382" s="118">
        <v>1.64</v>
      </c>
      <c r="K2382" s="196">
        <v>184</v>
      </c>
      <c r="L2382" s="119" t="s">
        <v>12106</v>
      </c>
      <c r="M2382" s="38" t="s">
        <v>15050</v>
      </c>
    </row>
    <row r="2383" spans="1:13" ht="25.5" outlineLevel="1" x14ac:dyDescent="0.25">
      <c r="A2383" s="47" t="s">
        <v>1823</v>
      </c>
      <c r="B2383" s="150">
        <v>2355</v>
      </c>
      <c r="C2383" s="40" t="s">
        <v>13257</v>
      </c>
      <c r="D2383" s="35" t="s">
        <v>1823</v>
      </c>
      <c r="E2383" s="36" t="s">
        <v>11943</v>
      </c>
      <c r="F2383" s="35" t="s">
        <v>15877</v>
      </c>
      <c r="G2383" s="117">
        <v>2</v>
      </c>
      <c r="H2383" s="117">
        <v>64.400000000000006</v>
      </c>
      <c r="I2383" s="117">
        <f t="shared" si="84"/>
        <v>1.76</v>
      </c>
      <c r="J2383" s="118">
        <v>3.52</v>
      </c>
      <c r="K2383" s="196">
        <v>184</v>
      </c>
      <c r="L2383" s="119" t="s">
        <v>12106</v>
      </c>
      <c r="M2383" s="38" t="s">
        <v>15050</v>
      </c>
    </row>
    <row r="2384" spans="1:13" ht="25.5" outlineLevel="1" x14ac:dyDescent="0.25">
      <c r="A2384" s="47" t="s">
        <v>1824</v>
      </c>
      <c r="B2384" s="150">
        <v>2356</v>
      </c>
      <c r="C2384" s="40" t="s">
        <v>13258</v>
      </c>
      <c r="D2384" s="35" t="s">
        <v>1824</v>
      </c>
      <c r="E2384" s="36" t="s">
        <v>11943</v>
      </c>
      <c r="F2384" s="35" t="s">
        <v>15877</v>
      </c>
      <c r="G2384" s="117">
        <v>14</v>
      </c>
      <c r="H2384" s="117">
        <v>534.28</v>
      </c>
      <c r="I2384" s="117">
        <f t="shared" si="84"/>
        <v>2.0871428571428572</v>
      </c>
      <c r="J2384" s="118">
        <v>29.22</v>
      </c>
      <c r="K2384" s="196">
        <v>184</v>
      </c>
      <c r="L2384" s="119" t="s">
        <v>12106</v>
      </c>
      <c r="M2384" s="38" t="s">
        <v>15050</v>
      </c>
    </row>
    <row r="2385" spans="1:13" ht="25.5" outlineLevel="1" x14ac:dyDescent="0.25">
      <c r="A2385" s="47" t="s">
        <v>1825</v>
      </c>
      <c r="B2385" s="150">
        <v>2357</v>
      </c>
      <c r="C2385" s="40" t="s">
        <v>13259</v>
      </c>
      <c r="D2385" s="35" t="s">
        <v>1825</v>
      </c>
      <c r="E2385" s="36" t="s">
        <v>11943</v>
      </c>
      <c r="F2385" s="35" t="s">
        <v>15877</v>
      </c>
      <c r="G2385" s="117">
        <v>12</v>
      </c>
      <c r="H2385" s="117">
        <v>515.20000000000005</v>
      </c>
      <c r="I2385" s="117">
        <f t="shared" si="84"/>
        <v>2.3475000000000001</v>
      </c>
      <c r="J2385" s="118">
        <v>28.17</v>
      </c>
      <c r="K2385" s="196">
        <v>184</v>
      </c>
      <c r="L2385" s="119" t="s">
        <v>12106</v>
      </c>
      <c r="M2385" s="38" t="s">
        <v>15050</v>
      </c>
    </row>
    <row r="2386" spans="1:13" ht="25.5" outlineLevel="1" x14ac:dyDescent="0.25">
      <c r="A2386" s="47" t="s">
        <v>1826</v>
      </c>
      <c r="B2386" s="150">
        <v>2358</v>
      </c>
      <c r="C2386" s="40" t="s">
        <v>13260</v>
      </c>
      <c r="D2386" s="35" t="s">
        <v>1826</v>
      </c>
      <c r="E2386" s="36" t="s">
        <v>11943</v>
      </c>
      <c r="F2386" s="35" t="s">
        <v>15877</v>
      </c>
      <c r="G2386" s="117">
        <v>3</v>
      </c>
      <c r="H2386" s="117">
        <v>57</v>
      </c>
      <c r="I2386" s="117">
        <f t="shared" si="84"/>
        <v>1.04</v>
      </c>
      <c r="J2386" s="118">
        <v>3.12</v>
      </c>
      <c r="K2386" s="196">
        <v>184</v>
      </c>
      <c r="L2386" s="119" t="s">
        <v>12106</v>
      </c>
      <c r="M2386" s="38" t="s">
        <v>15050</v>
      </c>
    </row>
    <row r="2387" spans="1:13" ht="25.5" outlineLevel="1" x14ac:dyDescent="0.25">
      <c r="A2387" s="47" t="s">
        <v>1827</v>
      </c>
      <c r="B2387" s="150">
        <v>2359</v>
      </c>
      <c r="C2387" s="40" t="s">
        <v>13261</v>
      </c>
      <c r="D2387" s="35" t="s">
        <v>1827</v>
      </c>
      <c r="E2387" s="36" t="s">
        <v>11943</v>
      </c>
      <c r="F2387" s="35" t="s">
        <v>15877</v>
      </c>
      <c r="G2387" s="117">
        <v>49</v>
      </c>
      <c r="H2387" s="117">
        <v>490</v>
      </c>
      <c r="I2387" s="117">
        <f t="shared" si="84"/>
        <v>0.54673469387755103</v>
      </c>
      <c r="J2387" s="118">
        <v>26.79</v>
      </c>
      <c r="K2387" s="196">
        <v>184</v>
      </c>
      <c r="L2387" s="119" t="s">
        <v>12106</v>
      </c>
      <c r="M2387" s="38" t="s">
        <v>15050</v>
      </c>
    </row>
    <row r="2388" spans="1:13" ht="25.5" outlineLevel="1" x14ac:dyDescent="0.25">
      <c r="A2388" s="47" t="s">
        <v>1828</v>
      </c>
      <c r="B2388" s="150">
        <v>2360</v>
      </c>
      <c r="C2388" s="40" t="s">
        <v>13262</v>
      </c>
      <c r="D2388" s="35" t="s">
        <v>1828</v>
      </c>
      <c r="E2388" s="36" t="s">
        <v>11943</v>
      </c>
      <c r="F2388" s="35" t="s">
        <v>15877</v>
      </c>
      <c r="G2388" s="117">
        <v>56</v>
      </c>
      <c r="H2388" s="117">
        <v>560</v>
      </c>
      <c r="I2388" s="117">
        <f t="shared" si="84"/>
        <v>0.54678571428571432</v>
      </c>
      <c r="J2388" s="118">
        <v>30.62</v>
      </c>
      <c r="K2388" s="196">
        <v>184</v>
      </c>
      <c r="L2388" s="119" t="s">
        <v>12106</v>
      </c>
      <c r="M2388" s="38" t="s">
        <v>15050</v>
      </c>
    </row>
    <row r="2389" spans="1:13" ht="25.5" outlineLevel="1" x14ac:dyDescent="0.25">
      <c r="A2389" s="47" t="s">
        <v>1829</v>
      </c>
      <c r="B2389" s="150">
        <v>2361</v>
      </c>
      <c r="C2389" s="40" t="s">
        <v>13263</v>
      </c>
      <c r="D2389" s="35" t="s">
        <v>1829</v>
      </c>
      <c r="E2389" s="36" t="s">
        <v>11943</v>
      </c>
      <c r="F2389" s="35" t="s">
        <v>15877</v>
      </c>
      <c r="G2389" s="117">
        <v>15</v>
      </c>
      <c r="H2389" s="117">
        <v>150</v>
      </c>
      <c r="I2389" s="117">
        <f t="shared" si="84"/>
        <v>0.54666666666666663</v>
      </c>
      <c r="J2389" s="118">
        <v>8.1999999999999993</v>
      </c>
      <c r="K2389" s="196">
        <v>184</v>
      </c>
      <c r="L2389" s="119" t="s">
        <v>12106</v>
      </c>
      <c r="M2389" s="38" t="s">
        <v>15050</v>
      </c>
    </row>
    <row r="2390" spans="1:13" ht="25.5" outlineLevel="1" x14ac:dyDescent="0.25">
      <c r="A2390" s="47" t="s">
        <v>1830</v>
      </c>
      <c r="B2390" s="150">
        <v>2362</v>
      </c>
      <c r="C2390" s="40" t="s">
        <v>13264</v>
      </c>
      <c r="D2390" s="35" t="s">
        <v>1830</v>
      </c>
      <c r="E2390" s="36" t="s">
        <v>11943</v>
      </c>
      <c r="F2390" s="35" t="s">
        <v>15877</v>
      </c>
      <c r="G2390" s="117">
        <v>37</v>
      </c>
      <c r="H2390" s="117">
        <v>370</v>
      </c>
      <c r="I2390" s="117">
        <f t="shared" si="84"/>
        <v>0.54675675675675672</v>
      </c>
      <c r="J2390" s="118">
        <v>20.23</v>
      </c>
      <c r="K2390" s="196">
        <v>184</v>
      </c>
      <c r="L2390" s="119" t="s">
        <v>12106</v>
      </c>
      <c r="M2390" s="38" t="s">
        <v>15050</v>
      </c>
    </row>
    <row r="2391" spans="1:13" ht="25.5" outlineLevel="1" x14ac:dyDescent="0.25">
      <c r="A2391" s="47" t="s">
        <v>1831</v>
      </c>
      <c r="B2391" s="150">
        <v>2363</v>
      </c>
      <c r="C2391" s="40" t="s">
        <v>13265</v>
      </c>
      <c r="D2391" s="35" t="s">
        <v>1831</v>
      </c>
      <c r="E2391" s="36" t="s">
        <v>11943</v>
      </c>
      <c r="F2391" s="35" t="s">
        <v>15877</v>
      </c>
      <c r="G2391" s="117">
        <v>63</v>
      </c>
      <c r="H2391" s="117">
        <v>630</v>
      </c>
      <c r="I2391" s="117">
        <f t="shared" si="84"/>
        <v>0.54682539682539688</v>
      </c>
      <c r="J2391" s="118">
        <v>34.450000000000003</v>
      </c>
      <c r="K2391" s="196">
        <v>184</v>
      </c>
      <c r="L2391" s="119" t="s">
        <v>12106</v>
      </c>
      <c r="M2391" s="38" t="s">
        <v>15050</v>
      </c>
    </row>
    <row r="2392" spans="1:13" ht="25.5" outlineLevel="1" x14ac:dyDescent="0.25">
      <c r="A2392" s="47" t="s">
        <v>1832</v>
      </c>
      <c r="B2392" s="150">
        <v>2364</v>
      </c>
      <c r="C2392" s="40" t="s">
        <v>13266</v>
      </c>
      <c r="D2392" s="35" t="s">
        <v>1832</v>
      </c>
      <c r="E2392" s="36" t="s">
        <v>11943</v>
      </c>
      <c r="F2392" s="35" t="s">
        <v>15877</v>
      </c>
      <c r="G2392" s="117">
        <v>120</v>
      </c>
      <c r="H2392" s="117">
        <v>1200</v>
      </c>
      <c r="I2392" s="117">
        <f t="shared" si="84"/>
        <v>0.54683333333333339</v>
      </c>
      <c r="J2392" s="118">
        <v>65.62</v>
      </c>
      <c r="K2392" s="196">
        <v>184</v>
      </c>
      <c r="L2392" s="119" t="s">
        <v>12106</v>
      </c>
      <c r="M2392" s="38" t="s">
        <v>15050</v>
      </c>
    </row>
    <row r="2393" spans="1:13" ht="25.5" outlineLevel="1" x14ac:dyDescent="0.25">
      <c r="A2393" s="47" t="s">
        <v>1833</v>
      </c>
      <c r="B2393" s="150">
        <v>2365</v>
      </c>
      <c r="C2393" s="40" t="s">
        <v>13267</v>
      </c>
      <c r="D2393" s="35" t="s">
        <v>1833</v>
      </c>
      <c r="E2393" s="36" t="s">
        <v>11943</v>
      </c>
      <c r="F2393" s="35" t="s">
        <v>15877</v>
      </c>
      <c r="G2393" s="117">
        <v>8</v>
      </c>
      <c r="H2393" s="117">
        <v>80</v>
      </c>
      <c r="I2393" s="117">
        <f t="shared" si="84"/>
        <v>0.54625000000000001</v>
      </c>
      <c r="J2393" s="118">
        <v>4.37</v>
      </c>
      <c r="K2393" s="196">
        <v>184</v>
      </c>
      <c r="L2393" s="119" t="s">
        <v>12106</v>
      </c>
      <c r="M2393" s="38" t="s">
        <v>15050</v>
      </c>
    </row>
    <row r="2394" spans="1:13" ht="25.5" outlineLevel="1" x14ac:dyDescent="0.25">
      <c r="A2394" s="47" t="s">
        <v>1834</v>
      </c>
      <c r="B2394" s="150">
        <v>2366</v>
      </c>
      <c r="C2394" s="40" t="s">
        <v>13268</v>
      </c>
      <c r="D2394" s="35" t="s">
        <v>1834</v>
      </c>
      <c r="E2394" s="36" t="s">
        <v>11943</v>
      </c>
      <c r="F2394" s="35" t="s">
        <v>15877</v>
      </c>
      <c r="G2394" s="117">
        <v>65</v>
      </c>
      <c r="H2394" s="117">
        <v>650</v>
      </c>
      <c r="I2394" s="117">
        <f t="shared" si="84"/>
        <v>0.54676923076923079</v>
      </c>
      <c r="J2394" s="118">
        <v>35.54</v>
      </c>
      <c r="K2394" s="196">
        <v>184</v>
      </c>
      <c r="L2394" s="119" t="s">
        <v>12106</v>
      </c>
      <c r="M2394" s="38" t="s">
        <v>15050</v>
      </c>
    </row>
    <row r="2395" spans="1:13" ht="25.5" outlineLevel="1" x14ac:dyDescent="0.25">
      <c r="A2395" s="47" t="s">
        <v>1835</v>
      </c>
      <c r="B2395" s="150">
        <v>2367</v>
      </c>
      <c r="C2395" s="40" t="s">
        <v>13269</v>
      </c>
      <c r="D2395" s="35" t="s">
        <v>1835</v>
      </c>
      <c r="E2395" s="36" t="s">
        <v>11943</v>
      </c>
      <c r="F2395" s="35" t="s">
        <v>15877</v>
      </c>
      <c r="G2395" s="117">
        <v>118</v>
      </c>
      <c r="H2395" s="117">
        <v>1180</v>
      </c>
      <c r="I2395" s="117">
        <f t="shared" si="84"/>
        <v>0.54686440677966097</v>
      </c>
      <c r="J2395" s="118">
        <v>64.53</v>
      </c>
      <c r="K2395" s="196">
        <v>184</v>
      </c>
      <c r="L2395" s="119" t="s">
        <v>12106</v>
      </c>
      <c r="M2395" s="38" t="s">
        <v>15050</v>
      </c>
    </row>
    <row r="2396" spans="1:13" ht="25.5" outlineLevel="1" x14ac:dyDescent="0.25">
      <c r="A2396" s="47" t="s">
        <v>1836</v>
      </c>
      <c r="B2396" s="150">
        <v>2368</v>
      </c>
      <c r="C2396" s="40" t="s">
        <v>13270</v>
      </c>
      <c r="D2396" s="35" t="s">
        <v>1836</v>
      </c>
      <c r="E2396" s="36" t="s">
        <v>11943</v>
      </c>
      <c r="F2396" s="35" t="s">
        <v>15877</v>
      </c>
      <c r="G2396" s="117">
        <v>90</v>
      </c>
      <c r="H2396" s="117">
        <v>900</v>
      </c>
      <c r="I2396" s="117">
        <f t="shared" si="84"/>
        <v>0.54688888888888887</v>
      </c>
      <c r="J2396" s="118">
        <v>49.22</v>
      </c>
      <c r="K2396" s="196">
        <v>184</v>
      </c>
      <c r="L2396" s="119" t="s">
        <v>12106</v>
      </c>
      <c r="M2396" s="38" t="s">
        <v>15050</v>
      </c>
    </row>
    <row r="2397" spans="1:13" ht="25.5" outlineLevel="1" x14ac:dyDescent="0.25">
      <c r="A2397" s="47" t="s">
        <v>1837</v>
      </c>
      <c r="B2397" s="150">
        <v>2369</v>
      </c>
      <c r="C2397" s="40" t="s">
        <v>13271</v>
      </c>
      <c r="D2397" s="35" t="s">
        <v>1837</v>
      </c>
      <c r="E2397" s="36" t="s">
        <v>11943</v>
      </c>
      <c r="F2397" s="35" t="s">
        <v>15877</v>
      </c>
      <c r="G2397" s="117">
        <v>5</v>
      </c>
      <c r="H2397" s="117">
        <v>50</v>
      </c>
      <c r="I2397" s="117">
        <f t="shared" si="84"/>
        <v>0.54600000000000004</v>
      </c>
      <c r="J2397" s="118">
        <v>2.73</v>
      </c>
      <c r="K2397" s="196">
        <v>184</v>
      </c>
      <c r="L2397" s="119" t="s">
        <v>12106</v>
      </c>
      <c r="M2397" s="38" t="s">
        <v>15050</v>
      </c>
    </row>
    <row r="2398" spans="1:13" ht="25.5" outlineLevel="1" x14ac:dyDescent="0.25">
      <c r="A2398" s="47" t="s">
        <v>1838</v>
      </c>
      <c r="B2398" s="150">
        <v>2370</v>
      </c>
      <c r="C2398" s="40" t="s">
        <v>13272</v>
      </c>
      <c r="D2398" s="35" t="s">
        <v>1838</v>
      </c>
      <c r="E2398" s="36" t="s">
        <v>11943</v>
      </c>
      <c r="F2398" s="35" t="s">
        <v>15877</v>
      </c>
      <c r="G2398" s="117">
        <v>185</v>
      </c>
      <c r="H2398" s="117">
        <v>1850</v>
      </c>
      <c r="I2398" s="117">
        <f t="shared" si="84"/>
        <v>0.54681081081081084</v>
      </c>
      <c r="J2398" s="118">
        <v>101.16</v>
      </c>
      <c r="K2398" s="196">
        <v>184</v>
      </c>
      <c r="L2398" s="119" t="s">
        <v>12106</v>
      </c>
      <c r="M2398" s="38" t="s">
        <v>15050</v>
      </c>
    </row>
    <row r="2399" spans="1:13" ht="25.5" outlineLevel="1" x14ac:dyDescent="0.25">
      <c r="A2399" s="47" t="s">
        <v>1839</v>
      </c>
      <c r="B2399" s="150">
        <v>2371</v>
      </c>
      <c r="C2399" s="40" t="s">
        <v>13273</v>
      </c>
      <c r="D2399" s="35" t="s">
        <v>1839</v>
      </c>
      <c r="E2399" s="36" t="s">
        <v>11943</v>
      </c>
      <c r="F2399" s="35" t="s">
        <v>15877</v>
      </c>
      <c r="G2399" s="117">
        <v>18</v>
      </c>
      <c r="H2399" s="117">
        <v>180</v>
      </c>
      <c r="I2399" s="117">
        <f t="shared" si="84"/>
        <v>0.54666666666666663</v>
      </c>
      <c r="J2399" s="118">
        <v>9.84</v>
      </c>
      <c r="K2399" s="196">
        <v>184</v>
      </c>
      <c r="L2399" s="119" t="s">
        <v>12106</v>
      </c>
      <c r="M2399" s="38" t="s">
        <v>15050</v>
      </c>
    </row>
    <row r="2400" spans="1:13" ht="25.5" outlineLevel="1" x14ac:dyDescent="0.25">
      <c r="A2400" s="47" t="s">
        <v>1841</v>
      </c>
      <c r="B2400" s="150">
        <v>2372</v>
      </c>
      <c r="C2400" s="36" t="s">
        <v>1840</v>
      </c>
      <c r="D2400" s="35" t="s">
        <v>1841</v>
      </c>
      <c r="E2400" s="36" t="s">
        <v>11943</v>
      </c>
      <c r="F2400" s="35" t="s">
        <v>15877</v>
      </c>
      <c r="G2400" s="117">
        <v>56</v>
      </c>
      <c r="H2400" s="117">
        <v>560</v>
      </c>
      <c r="I2400" s="117">
        <f t="shared" si="84"/>
        <v>0.54678571428571432</v>
      </c>
      <c r="J2400" s="118">
        <v>30.62</v>
      </c>
      <c r="K2400" s="196">
        <v>184</v>
      </c>
      <c r="L2400" s="119" t="s">
        <v>12106</v>
      </c>
      <c r="M2400" s="38" t="s">
        <v>15050</v>
      </c>
    </row>
    <row r="2401" spans="1:13" outlineLevel="1" x14ac:dyDescent="0.25">
      <c r="A2401" s="47" t="s">
        <v>9238</v>
      </c>
      <c r="B2401" s="150">
        <v>2373</v>
      </c>
      <c r="C2401" s="36" t="s">
        <v>9237</v>
      </c>
      <c r="D2401" s="35" t="s">
        <v>9238</v>
      </c>
      <c r="E2401" s="36" t="s">
        <v>11491</v>
      </c>
      <c r="F2401" s="35" t="s">
        <v>15877</v>
      </c>
      <c r="G2401" s="117">
        <v>100</v>
      </c>
      <c r="H2401" s="117">
        <v>1000</v>
      </c>
      <c r="I2401" s="117">
        <f t="shared" si="84"/>
        <v>10.389900000000001</v>
      </c>
      <c r="J2401" s="118">
        <v>1038.99</v>
      </c>
      <c r="K2401" s="196">
        <v>184</v>
      </c>
      <c r="L2401" s="119" t="s">
        <v>11479</v>
      </c>
      <c r="M2401" s="38" t="s">
        <v>15050</v>
      </c>
    </row>
    <row r="2402" spans="1:13" ht="25.5" outlineLevel="1" x14ac:dyDescent="0.25">
      <c r="A2402" s="47" t="s">
        <v>1842</v>
      </c>
      <c r="B2402" s="150">
        <v>2374</v>
      </c>
      <c r="C2402" s="40" t="s">
        <v>13274</v>
      </c>
      <c r="D2402" s="35" t="s">
        <v>1842</v>
      </c>
      <c r="E2402" s="36" t="s">
        <v>11943</v>
      </c>
      <c r="F2402" s="35" t="s">
        <v>15877</v>
      </c>
      <c r="G2402" s="117">
        <v>5</v>
      </c>
      <c r="H2402" s="117">
        <v>50</v>
      </c>
      <c r="I2402" s="117">
        <f t="shared" si="84"/>
        <v>0.54600000000000004</v>
      </c>
      <c r="J2402" s="118">
        <v>2.73</v>
      </c>
      <c r="K2402" s="196">
        <v>184</v>
      </c>
      <c r="L2402" s="119" t="s">
        <v>12106</v>
      </c>
      <c r="M2402" s="38" t="s">
        <v>15050</v>
      </c>
    </row>
    <row r="2403" spans="1:13" ht="25.5" outlineLevel="1" x14ac:dyDescent="0.25">
      <c r="A2403" s="47" t="s">
        <v>1843</v>
      </c>
      <c r="B2403" s="150">
        <v>2375</v>
      </c>
      <c r="C2403" s="40" t="s">
        <v>13275</v>
      </c>
      <c r="D2403" s="35" t="s">
        <v>1843</v>
      </c>
      <c r="E2403" s="36" t="s">
        <v>11943</v>
      </c>
      <c r="F2403" s="35" t="s">
        <v>15877</v>
      </c>
      <c r="G2403" s="117">
        <v>5</v>
      </c>
      <c r="H2403" s="117">
        <v>50</v>
      </c>
      <c r="I2403" s="117">
        <f t="shared" si="84"/>
        <v>0.54600000000000004</v>
      </c>
      <c r="J2403" s="118">
        <v>2.73</v>
      </c>
      <c r="K2403" s="196">
        <v>184</v>
      </c>
      <c r="L2403" s="119" t="s">
        <v>12106</v>
      </c>
      <c r="M2403" s="38" t="s">
        <v>15050</v>
      </c>
    </row>
    <row r="2404" spans="1:13" ht="25.5" outlineLevel="1" x14ac:dyDescent="0.25">
      <c r="A2404" s="47" t="s">
        <v>1844</v>
      </c>
      <c r="B2404" s="150">
        <v>2376</v>
      </c>
      <c r="C2404" s="40" t="s">
        <v>13276</v>
      </c>
      <c r="D2404" s="35" t="s">
        <v>1844</v>
      </c>
      <c r="E2404" s="36" t="s">
        <v>11943</v>
      </c>
      <c r="F2404" s="35" t="s">
        <v>15877</v>
      </c>
      <c r="G2404" s="117">
        <v>4</v>
      </c>
      <c r="H2404" s="117">
        <v>40</v>
      </c>
      <c r="I2404" s="117">
        <f t="shared" si="84"/>
        <v>0.54749999999999999</v>
      </c>
      <c r="J2404" s="118">
        <v>2.19</v>
      </c>
      <c r="K2404" s="196">
        <v>184</v>
      </c>
      <c r="L2404" s="119" t="s">
        <v>12106</v>
      </c>
      <c r="M2404" s="38" t="s">
        <v>15050</v>
      </c>
    </row>
    <row r="2405" spans="1:13" ht="25.5" outlineLevel="1" x14ac:dyDescent="0.25">
      <c r="A2405" s="47" t="s">
        <v>1845</v>
      </c>
      <c r="B2405" s="150">
        <v>2377</v>
      </c>
      <c r="C2405" s="40" t="s">
        <v>13277</v>
      </c>
      <c r="D2405" s="35" t="s">
        <v>1845</v>
      </c>
      <c r="E2405" s="36" t="s">
        <v>11943</v>
      </c>
      <c r="F2405" s="35" t="s">
        <v>15877</v>
      </c>
      <c r="G2405" s="117">
        <v>5</v>
      </c>
      <c r="H2405" s="117">
        <v>50</v>
      </c>
      <c r="I2405" s="117">
        <f t="shared" si="84"/>
        <v>0.54600000000000004</v>
      </c>
      <c r="J2405" s="118">
        <v>2.73</v>
      </c>
      <c r="K2405" s="196">
        <v>184</v>
      </c>
      <c r="L2405" s="119" t="s">
        <v>12106</v>
      </c>
      <c r="M2405" s="38" t="s">
        <v>15050</v>
      </c>
    </row>
    <row r="2406" spans="1:13" ht="25.5" outlineLevel="1" x14ac:dyDescent="0.25">
      <c r="A2406" s="47" t="s">
        <v>1846</v>
      </c>
      <c r="B2406" s="150">
        <v>2378</v>
      </c>
      <c r="C2406" s="40" t="s">
        <v>13278</v>
      </c>
      <c r="D2406" s="35" t="s">
        <v>1846</v>
      </c>
      <c r="E2406" s="36" t="s">
        <v>11943</v>
      </c>
      <c r="F2406" s="35" t="s">
        <v>15877</v>
      </c>
      <c r="G2406" s="117">
        <v>4</v>
      </c>
      <c r="H2406" s="117">
        <v>40</v>
      </c>
      <c r="I2406" s="117">
        <f t="shared" si="84"/>
        <v>0.54749999999999999</v>
      </c>
      <c r="J2406" s="118">
        <v>2.19</v>
      </c>
      <c r="K2406" s="196">
        <v>184</v>
      </c>
      <c r="L2406" s="119" t="s">
        <v>12106</v>
      </c>
      <c r="M2406" s="38" t="s">
        <v>15050</v>
      </c>
    </row>
    <row r="2407" spans="1:13" ht="25.5" outlineLevel="1" x14ac:dyDescent="0.25">
      <c r="A2407" s="47" t="s">
        <v>1847</v>
      </c>
      <c r="B2407" s="150">
        <v>2379</v>
      </c>
      <c r="C2407" s="40" t="s">
        <v>13279</v>
      </c>
      <c r="D2407" s="35" t="s">
        <v>1847</v>
      </c>
      <c r="E2407" s="36" t="s">
        <v>11943</v>
      </c>
      <c r="F2407" s="35" t="s">
        <v>15877</v>
      </c>
      <c r="G2407" s="117">
        <v>9</v>
      </c>
      <c r="H2407" s="117">
        <v>110</v>
      </c>
      <c r="I2407" s="117">
        <f t="shared" si="84"/>
        <v>0.66888888888888887</v>
      </c>
      <c r="J2407" s="118">
        <v>6.02</v>
      </c>
      <c r="K2407" s="196">
        <v>184</v>
      </c>
      <c r="L2407" s="119" t="s">
        <v>12106</v>
      </c>
      <c r="M2407" s="38" t="s">
        <v>15050</v>
      </c>
    </row>
    <row r="2408" spans="1:13" ht="25.5" outlineLevel="1" x14ac:dyDescent="0.25">
      <c r="A2408" s="47" t="s">
        <v>1849</v>
      </c>
      <c r="B2408" s="150">
        <v>2380</v>
      </c>
      <c r="C2408" s="36" t="s">
        <v>1848</v>
      </c>
      <c r="D2408" s="35" t="s">
        <v>1849</v>
      </c>
      <c r="E2408" s="36" t="s">
        <v>11943</v>
      </c>
      <c r="F2408" s="35" t="s">
        <v>15877</v>
      </c>
      <c r="G2408" s="117">
        <v>10</v>
      </c>
      <c r="H2408" s="117">
        <v>100</v>
      </c>
      <c r="I2408" s="117">
        <f t="shared" si="84"/>
        <v>0.54699999999999993</v>
      </c>
      <c r="J2408" s="118">
        <v>5.47</v>
      </c>
      <c r="K2408" s="196">
        <v>184</v>
      </c>
      <c r="L2408" s="119" t="s">
        <v>12106</v>
      </c>
      <c r="M2408" s="38" t="s">
        <v>15050</v>
      </c>
    </row>
    <row r="2409" spans="1:13" ht="25.5" outlineLevel="1" x14ac:dyDescent="0.25">
      <c r="A2409" s="47" t="s">
        <v>1850</v>
      </c>
      <c r="B2409" s="150">
        <v>2381</v>
      </c>
      <c r="C2409" s="40" t="s">
        <v>13280</v>
      </c>
      <c r="D2409" s="35" t="s">
        <v>1850</v>
      </c>
      <c r="E2409" s="36" t="s">
        <v>11943</v>
      </c>
      <c r="F2409" s="35" t="s">
        <v>15877</v>
      </c>
      <c r="G2409" s="117">
        <v>1</v>
      </c>
      <c r="H2409" s="117">
        <v>731</v>
      </c>
      <c r="I2409" s="117">
        <f t="shared" si="84"/>
        <v>39.97</v>
      </c>
      <c r="J2409" s="118">
        <v>39.97</v>
      </c>
      <c r="K2409" s="196">
        <v>184</v>
      </c>
      <c r="L2409" s="119" t="s">
        <v>12106</v>
      </c>
      <c r="M2409" s="38" t="s">
        <v>15050</v>
      </c>
    </row>
    <row r="2410" spans="1:13" ht="25.5" outlineLevel="1" x14ac:dyDescent="0.25">
      <c r="A2410" s="47" t="s">
        <v>1851</v>
      </c>
      <c r="B2410" s="150">
        <v>2382</v>
      </c>
      <c r="C2410" s="40" t="s">
        <v>13281</v>
      </c>
      <c r="D2410" s="35" t="s">
        <v>1851</v>
      </c>
      <c r="E2410" s="36" t="s">
        <v>11943</v>
      </c>
      <c r="F2410" s="35" t="s">
        <v>15877</v>
      </c>
      <c r="G2410" s="117">
        <v>3</v>
      </c>
      <c r="H2410" s="117">
        <v>30</v>
      </c>
      <c r="I2410" s="117">
        <f t="shared" si="84"/>
        <v>0.54666666666666663</v>
      </c>
      <c r="J2410" s="118">
        <v>1.64</v>
      </c>
      <c r="K2410" s="196">
        <v>184</v>
      </c>
      <c r="L2410" s="119" t="s">
        <v>12106</v>
      </c>
      <c r="M2410" s="38" t="s">
        <v>15050</v>
      </c>
    </row>
    <row r="2411" spans="1:13" ht="25.5" outlineLevel="1" x14ac:dyDescent="0.25">
      <c r="A2411" s="47" t="s">
        <v>9239</v>
      </c>
      <c r="B2411" s="150">
        <v>2383</v>
      </c>
      <c r="C2411" s="40" t="s">
        <v>13282</v>
      </c>
      <c r="D2411" s="35" t="s">
        <v>9239</v>
      </c>
      <c r="E2411" s="36" t="s">
        <v>11491</v>
      </c>
      <c r="F2411" s="35" t="s">
        <v>15877</v>
      </c>
      <c r="G2411" s="117">
        <v>4</v>
      </c>
      <c r="H2411" s="117">
        <v>2730.28</v>
      </c>
      <c r="I2411" s="117">
        <f t="shared" si="84"/>
        <v>709.1825</v>
      </c>
      <c r="J2411" s="118">
        <v>2836.73</v>
      </c>
      <c r="K2411" s="196">
        <v>168</v>
      </c>
      <c r="L2411" s="119" t="s">
        <v>11479</v>
      </c>
      <c r="M2411" s="38" t="s">
        <v>15050</v>
      </c>
    </row>
    <row r="2412" spans="1:13" ht="25.5" outlineLevel="1" x14ac:dyDescent="0.25">
      <c r="A2412" s="47" t="s">
        <v>1853</v>
      </c>
      <c r="B2412" s="150">
        <v>2384</v>
      </c>
      <c r="C2412" s="36" t="s">
        <v>1852</v>
      </c>
      <c r="D2412" s="35" t="s">
        <v>1853</v>
      </c>
      <c r="E2412" s="36" t="s">
        <v>11943</v>
      </c>
      <c r="F2412" s="35" t="s">
        <v>15877</v>
      </c>
      <c r="G2412" s="117">
        <v>1</v>
      </c>
      <c r="H2412" s="117">
        <v>864.2</v>
      </c>
      <c r="I2412" s="117">
        <f t="shared" si="84"/>
        <v>47.26</v>
      </c>
      <c r="J2412" s="118">
        <v>47.26</v>
      </c>
      <c r="K2412" s="196">
        <v>184</v>
      </c>
      <c r="L2412" s="119" t="s">
        <v>12106</v>
      </c>
      <c r="M2412" s="38" t="s">
        <v>15050</v>
      </c>
    </row>
    <row r="2413" spans="1:13" ht="25.5" outlineLevel="1" x14ac:dyDescent="0.25">
      <c r="A2413" s="47" t="s">
        <v>1855</v>
      </c>
      <c r="B2413" s="150">
        <v>2385</v>
      </c>
      <c r="C2413" s="36" t="s">
        <v>1854</v>
      </c>
      <c r="D2413" s="35" t="s">
        <v>1855</v>
      </c>
      <c r="E2413" s="36" t="s">
        <v>11943</v>
      </c>
      <c r="F2413" s="35" t="s">
        <v>15877</v>
      </c>
      <c r="G2413" s="117">
        <v>8</v>
      </c>
      <c r="H2413" s="117">
        <v>80</v>
      </c>
      <c r="I2413" s="117">
        <f t="shared" si="84"/>
        <v>0.54625000000000001</v>
      </c>
      <c r="J2413" s="118">
        <v>4.37</v>
      </c>
      <c r="K2413" s="196">
        <v>184</v>
      </c>
      <c r="L2413" s="119" t="s">
        <v>12106</v>
      </c>
      <c r="M2413" s="38" t="s">
        <v>15050</v>
      </c>
    </row>
    <row r="2414" spans="1:13" ht="25.5" outlineLevel="1" x14ac:dyDescent="0.25">
      <c r="A2414" s="47" t="s">
        <v>1857</v>
      </c>
      <c r="B2414" s="150">
        <v>2386</v>
      </c>
      <c r="C2414" s="36" t="s">
        <v>1856</v>
      </c>
      <c r="D2414" s="35" t="s">
        <v>1857</v>
      </c>
      <c r="E2414" s="36" t="s">
        <v>11943</v>
      </c>
      <c r="F2414" s="35" t="s">
        <v>15877</v>
      </c>
      <c r="G2414" s="117">
        <v>20</v>
      </c>
      <c r="H2414" s="117">
        <v>200</v>
      </c>
      <c r="I2414" s="117">
        <f t="shared" si="84"/>
        <v>0.54699999999999993</v>
      </c>
      <c r="J2414" s="118">
        <v>10.94</v>
      </c>
      <c r="K2414" s="196">
        <v>184</v>
      </c>
      <c r="L2414" s="119" t="s">
        <v>12106</v>
      </c>
      <c r="M2414" s="38" t="s">
        <v>15050</v>
      </c>
    </row>
    <row r="2415" spans="1:13" ht="25.5" outlineLevel="1" x14ac:dyDescent="0.25">
      <c r="A2415" s="47" t="s">
        <v>1859</v>
      </c>
      <c r="B2415" s="150">
        <v>2387</v>
      </c>
      <c r="C2415" s="36" t="s">
        <v>1858</v>
      </c>
      <c r="D2415" s="35" t="s">
        <v>1859</v>
      </c>
      <c r="E2415" s="36" t="s">
        <v>11943</v>
      </c>
      <c r="F2415" s="35" t="s">
        <v>15877</v>
      </c>
      <c r="G2415" s="117">
        <v>30</v>
      </c>
      <c r="H2415" s="117">
        <v>300</v>
      </c>
      <c r="I2415" s="117">
        <f t="shared" si="84"/>
        <v>0.54700000000000004</v>
      </c>
      <c r="J2415" s="118">
        <v>16.41</v>
      </c>
      <c r="K2415" s="196">
        <v>184</v>
      </c>
      <c r="L2415" s="119" t="s">
        <v>12106</v>
      </c>
      <c r="M2415" s="38" t="s">
        <v>15050</v>
      </c>
    </row>
    <row r="2416" spans="1:13" ht="25.5" outlineLevel="1" x14ac:dyDescent="0.25">
      <c r="A2416" s="47" t="s">
        <v>1860</v>
      </c>
      <c r="B2416" s="150">
        <v>2388</v>
      </c>
      <c r="C2416" s="40" t="s">
        <v>13283</v>
      </c>
      <c r="D2416" s="35" t="s">
        <v>1860</v>
      </c>
      <c r="E2416" s="36" t="s">
        <v>11943</v>
      </c>
      <c r="F2416" s="35" t="s">
        <v>15877</v>
      </c>
      <c r="G2416" s="117">
        <v>7</v>
      </c>
      <c r="H2416" s="117">
        <v>70</v>
      </c>
      <c r="I2416" s="117">
        <f t="shared" si="84"/>
        <v>0.54714285714285715</v>
      </c>
      <c r="J2416" s="118">
        <v>3.83</v>
      </c>
      <c r="K2416" s="196">
        <v>184</v>
      </c>
      <c r="L2416" s="119" t="s">
        <v>12106</v>
      </c>
      <c r="M2416" s="38" t="s">
        <v>15050</v>
      </c>
    </row>
    <row r="2417" spans="1:13" ht="25.5" outlineLevel="1" x14ac:dyDescent="0.25">
      <c r="A2417" s="47" t="s">
        <v>1861</v>
      </c>
      <c r="B2417" s="150">
        <v>2389</v>
      </c>
      <c r="C2417" s="40" t="s">
        <v>13284</v>
      </c>
      <c r="D2417" s="35" t="s">
        <v>1861</v>
      </c>
      <c r="E2417" s="36" t="s">
        <v>11943</v>
      </c>
      <c r="F2417" s="35" t="s">
        <v>15877</v>
      </c>
      <c r="G2417" s="117">
        <v>99</v>
      </c>
      <c r="H2417" s="117">
        <v>990</v>
      </c>
      <c r="I2417" s="117">
        <f t="shared" ref="I2417:I2480" si="85">J2417/G2417</f>
        <v>0.54686868686868684</v>
      </c>
      <c r="J2417" s="118">
        <v>54.14</v>
      </c>
      <c r="K2417" s="196">
        <v>184</v>
      </c>
      <c r="L2417" s="119" t="s">
        <v>12106</v>
      </c>
      <c r="M2417" s="38" t="s">
        <v>15050</v>
      </c>
    </row>
    <row r="2418" spans="1:13" ht="25.5" outlineLevel="1" x14ac:dyDescent="0.25">
      <c r="A2418" s="47" t="s">
        <v>9240</v>
      </c>
      <c r="B2418" s="150">
        <v>2390</v>
      </c>
      <c r="C2418" s="40" t="s">
        <v>13285</v>
      </c>
      <c r="D2418" s="35" t="s">
        <v>9240</v>
      </c>
      <c r="E2418" s="36" t="s">
        <v>11491</v>
      </c>
      <c r="F2418" s="35" t="s">
        <v>15877</v>
      </c>
      <c r="G2418" s="117">
        <v>99</v>
      </c>
      <c r="H2418" s="117">
        <v>990</v>
      </c>
      <c r="I2418" s="117">
        <f t="shared" si="85"/>
        <v>10.389898989898988</v>
      </c>
      <c r="J2418" s="118">
        <v>1028.5999999999999</v>
      </c>
      <c r="K2418" s="196">
        <v>168</v>
      </c>
      <c r="L2418" s="119" t="s">
        <v>11479</v>
      </c>
      <c r="M2418" s="38" t="s">
        <v>15050</v>
      </c>
    </row>
    <row r="2419" spans="1:13" ht="25.5" outlineLevel="1" x14ac:dyDescent="0.25">
      <c r="A2419" s="47" t="s">
        <v>1862</v>
      </c>
      <c r="B2419" s="150">
        <v>2391</v>
      </c>
      <c r="C2419" s="40" t="s">
        <v>13286</v>
      </c>
      <c r="D2419" s="35" t="s">
        <v>1862</v>
      </c>
      <c r="E2419" s="36" t="s">
        <v>11943</v>
      </c>
      <c r="F2419" s="35" t="s">
        <v>15877</v>
      </c>
      <c r="G2419" s="117">
        <v>10</v>
      </c>
      <c r="H2419" s="117">
        <v>100</v>
      </c>
      <c r="I2419" s="117">
        <f t="shared" si="85"/>
        <v>0.54699999999999993</v>
      </c>
      <c r="J2419" s="118">
        <v>5.47</v>
      </c>
      <c r="K2419" s="196">
        <v>184</v>
      </c>
      <c r="L2419" s="119" t="s">
        <v>12106</v>
      </c>
      <c r="M2419" s="38" t="s">
        <v>15050</v>
      </c>
    </row>
    <row r="2420" spans="1:13" ht="25.5" outlineLevel="1" x14ac:dyDescent="0.25">
      <c r="A2420" s="47" t="s">
        <v>1864</v>
      </c>
      <c r="B2420" s="150">
        <v>2392</v>
      </c>
      <c r="C2420" s="36" t="s">
        <v>1863</v>
      </c>
      <c r="D2420" s="35" t="s">
        <v>1864</v>
      </c>
      <c r="E2420" s="36" t="s">
        <v>11943</v>
      </c>
      <c r="F2420" s="35" t="s">
        <v>15877</v>
      </c>
      <c r="G2420" s="117">
        <v>6</v>
      </c>
      <c r="H2420" s="117">
        <v>60</v>
      </c>
      <c r="I2420" s="117">
        <f t="shared" si="85"/>
        <v>0.54666666666666663</v>
      </c>
      <c r="J2420" s="118">
        <v>3.28</v>
      </c>
      <c r="K2420" s="196">
        <v>184</v>
      </c>
      <c r="L2420" s="119" t="s">
        <v>12106</v>
      </c>
      <c r="M2420" s="38" t="s">
        <v>15050</v>
      </c>
    </row>
    <row r="2421" spans="1:13" ht="25.5" outlineLevel="1" x14ac:dyDescent="0.25">
      <c r="A2421" s="47" t="s">
        <v>1866</v>
      </c>
      <c r="B2421" s="150">
        <v>2393</v>
      </c>
      <c r="C2421" s="36" t="s">
        <v>1865</v>
      </c>
      <c r="D2421" s="35" t="s">
        <v>1866</v>
      </c>
      <c r="E2421" s="36" t="s">
        <v>11943</v>
      </c>
      <c r="F2421" s="35" t="s">
        <v>15877</v>
      </c>
      <c r="G2421" s="117">
        <v>5</v>
      </c>
      <c r="H2421" s="117">
        <v>50</v>
      </c>
      <c r="I2421" s="117">
        <f t="shared" si="85"/>
        <v>0.54600000000000004</v>
      </c>
      <c r="J2421" s="118">
        <v>2.73</v>
      </c>
      <c r="K2421" s="196">
        <v>184</v>
      </c>
      <c r="L2421" s="119" t="s">
        <v>12106</v>
      </c>
      <c r="M2421" s="38" t="s">
        <v>15050</v>
      </c>
    </row>
    <row r="2422" spans="1:13" ht="25.5" outlineLevel="1" x14ac:dyDescent="0.25">
      <c r="A2422" s="47" t="s">
        <v>1868</v>
      </c>
      <c r="B2422" s="150">
        <v>2394</v>
      </c>
      <c r="C2422" s="36" t="s">
        <v>1867</v>
      </c>
      <c r="D2422" s="35" t="s">
        <v>1868</v>
      </c>
      <c r="E2422" s="36" t="s">
        <v>11943</v>
      </c>
      <c r="F2422" s="35" t="s">
        <v>15877</v>
      </c>
      <c r="G2422" s="117">
        <v>1</v>
      </c>
      <c r="H2422" s="117">
        <v>10</v>
      </c>
      <c r="I2422" s="117">
        <f t="shared" si="85"/>
        <v>0.55000000000000004</v>
      </c>
      <c r="J2422" s="118">
        <v>0.55000000000000004</v>
      </c>
      <c r="K2422" s="196">
        <v>184</v>
      </c>
      <c r="L2422" s="119" t="s">
        <v>12106</v>
      </c>
      <c r="M2422" s="38" t="s">
        <v>15050</v>
      </c>
    </row>
    <row r="2423" spans="1:13" ht="25.5" outlineLevel="1" x14ac:dyDescent="0.25">
      <c r="A2423" s="47" t="s">
        <v>1870</v>
      </c>
      <c r="B2423" s="150">
        <v>2395</v>
      </c>
      <c r="C2423" s="36" t="s">
        <v>1869</v>
      </c>
      <c r="D2423" s="35" t="s">
        <v>1870</v>
      </c>
      <c r="E2423" s="36" t="s">
        <v>11943</v>
      </c>
      <c r="F2423" s="35" t="s">
        <v>15877</v>
      </c>
      <c r="G2423" s="117">
        <v>10</v>
      </c>
      <c r="H2423" s="117">
        <v>100</v>
      </c>
      <c r="I2423" s="117">
        <f t="shared" si="85"/>
        <v>0.54699999999999993</v>
      </c>
      <c r="J2423" s="118">
        <v>5.47</v>
      </c>
      <c r="K2423" s="196">
        <v>184</v>
      </c>
      <c r="L2423" s="119" t="s">
        <v>12106</v>
      </c>
      <c r="M2423" s="38" t="s">
        <v>15050</v>
      </c>
    </row>
    <row r="2424" spans="1:13" ht="25.5" outlineLevel="1" x14ac:dyDescent="0.25">
      <c r="A2424" s="47" t="s">
        <v>1872</v>
      </c>
      <c r="B2424" s="150">
        <v>2396</v>
      </c>
      <c r="C2424" s="36" t="s">
        <v>1871</v>
      </c>
      <c r="D2424" s="35" t="s">
        <v>1872</v>
      </c>
      <c r="E2424" s="36" t="s">
        <v>11943</v>
      </c>
      <c r="F2424" s="35" t="s">
        <v>15877</v>
      </c>
      <c r="G2424" s="117">
        <v>6</v>
      </c>
      <c r="H2424" s="117">
        <v>60</v>
      </c>
      <c r="I2424" s="117">
        <f t="shared" si="85"/>
        <v>0.54666666666666663</v>
      </c>
      <c r="J2424" s="118">
        <v>3.28</v>
      </c>
      <c r="K2424" s="196">
        <v>184</v>
      </c>
      <c r="L2424" s="119" t="s">
        <v>12106</v>
      </c>
      <c r="M2424" s="38" t="s">
        <v>15050</v>
      </c>
    </row>
    <row r="2425" spans="1:13" ht="25.5" outlineLevel="1" x14ac:dyDescent="0.25">
      <c r="A2425" s="47" t="s">
        <v>1874</v>
      </c>
      <c r="B2425" s="150">
        <v>2397</v>
      </c>
      <c r="C2425" s="36" t="s">
        <v>1873</v>
      </c>
      <c r="D2425" s="35" t="s">
        <v>1874</v>
      </c>
      <c r="E2425" s="36" t="s">
        <v>11943</v>
      </c>
      <c r="F2425" s="35" t="s">
        <v>15877</v>
      </c>
      <c r="G2425" s="117">
        <v>8</v>
      </c>
      <c r="H2425" s="117">
        <v>80</v>
      </c>
      <c r="I2425" s="117">
        <f t="shared" si="85"/>
        <v>0.54625000000000001</v>
      </c>
      <c r="J2425" s="118">
        <v>4.37</v>
      </c>
      <c r="K2425" s="196">
        <v>184</v>
      </c>
      <c r="L2425" s="119" t="s">
        <v>12106</v>
      </c>
      <c r="M2425" s="38" t="s">
        <v>15050</v>
      </c>
    </row>
    <row r="2426" spans="1:13" ht="25.5" outlineLevel="1" x14ac:dyDescent="0.25">
      <c r="A2426" s="47" t="s">
        <v>1876</v>
      </c>
      <c r="B2426" s="150">
        <v>2398</v>
      </c>
      <c r="C2426" s="36" t="s">
        <v>1875</v>
      </c>
      <c r="D2426" s="35" t="s">
        <v>1876</v>
      </c>
      <c r="E2426" s="36" t="s">
        <v>11943</v>
      </c>
      <c r="F2426" s="35" t="s">
        <v>15877</v>
      </c>
      <c r="G2426" s="117">
        <v>10</v>
      </c>
      <c r="H2426" s="117">
        <v>100</v>
      </c>
      <c r="I2426" s="117">
        <f t="shared" si="85"/>
        <v>0.54699999999999993</v>
      </c>
      <c r="J2426" s="118">
        <v>5.47</v>
      </c>
      <c r="K2426" s="196">
        <v>184</v>
      </c>
      <c r="L2426" s="119" t="s">
        <v>12106</v>
      </c>
      <c r="M2426" s="38" t="s">
        <v>15050</v>
      </c>
    </row>
    <row r="2427" spans="1:13" ht="25.5" outlineLevel="1" x14ac:dyDescent="0.25">
      <c r="A2427" s="47" t="s">
        <v>1878</v>
      </c>
      <c r="B2427" s="150">
        <v>2399</v>
      </c>
      <c r="C2427" s="36" t="s">
        <v>1877</v>
      </c>
      <c r="D2427" s="35" t="s">
        <v>1878</v>
      </c>
      <c r="E2427" s="36" t="s">
        <v>11943</v>
      </c>
      <c r="F2427" s="35" t="s">
        <v>15877</v>
      </c>
      <c r="G2427" s="117">
        <v>7</v>
      </c>
      <c r="H2427" s="117">
        <v>70</v>
      </c>
      <c r="I2427" s="117">
        <f t="shared" si="85"/>
        <v>0.54714285714285715</v>
      </c>
      <c r="J2427" s="118">
        <v>3.83</v>
      </c>
      <c r="K2427" s="196">
        <v>184</v>
      </c>
      <c r="L2427" s="119" t="s">
        <v>12106</v>
      </c>
      <c r="M2427" s="38" t="s">
        <v>15050</v>
      </c>
    </row>
    <row r="2428" spans="1:13" ht="25.5" outlineLevel="1" x14ac:dyDescent="0.25">
      <c r="A2428" s="47" t="s">
        <v>1879</v>
      </c>
      <c r="B2428" s="150">
        <v>2400</v>
      </c>
      <c r="C2428" s="40" t="s">
        <v>13287</v>
      </c>
      <c r="D2428" s="35" t="s">
        <v>1879</v>
      </c>
      <c r="E2428" s="36" t="s">
        <v>11943</v>
      </c>
      <c r="F2428" s="35" t="s">
        <v>15877</v>
      </c>
      <c r="G2428" s="117">
        <v>30</v>
      </c>
      <c r="H2428" s="117">
        <v>300</v>
      </c>
      <c r="I2428" s="117">
        <f t="shared" si="85"/>
        <v>0.54700000000000004</v>
      </c>
      <c r="J2428" s="118">
        <v>16.41</v>
      </c>
      <c r="K2428" s="196">
        <v>184</v>
      </c>
      <c r="L2428" s="119" t="s">
        <v>12106</v>
      </c>
      <c r="M2428" s="38" t="s">
        <v>15050</v>
      </c>
    </row>
    <row r="2429" spans="1:13" ht="25.5" outlineLevel="1" x14ac:dyDescent="0.25">
      <c r="A2429" s="47" t="s">
        <v>1880</v>
      </c>
      <c r="B2429" s="150">
        <v>2401</v>
      </c>
      <c r="C2429" s="40" t="s">
        <v>13288</v>
      </c>
      <c r="D2429" s="35" t="s">
        <v>1880</v>
      </c>
      <c r="E2429" s="36" t="s">
        <v>11943</v>
      </c>
      <c r="F2429" s="35" t="s">
        <v>15877</v>
      </c>
      <c r="G2429" s="117">
        <v>1</v>
      </c>
      <c r="H2429" s="117">
        <v>690</v>
      </c>
      <c r="I2429" s="117">
        <f t="shared" si="85"/>
        <v>37.729999999999997</v>
      </c>
      <c r="J2429" s="118">
        <v>37.729999999999997</v>
      </c>
      <c r="K2429" s="196">
        <v>184</v>
      </c>
      <c r="L2429" s="119" t="s">
        <v>12106</v>
      </c>
      <c r="M2429" s="38" t="s">
        <v>15050</v>
      </c>
    </row>
    <row r="2430" spans="1:13" ht="25.5" outlineLevel="1" x14ac:dyDescent="0.25">
      <c r="A2430" s="47" t="s">
        <v>8786</v>
      </c>
      <c r="B2430" s="150">
        <v>2402</v>
      </c>
      <c r="C2430" s="40" t="s">
        <v>13289</v>
      </c>
      <c r="D2430" s="35" t="s">
        <v>8786</v>
      </c>
      <c r="E2430" s="36" t="s">
        <v>11943</v>
      </c>
      <c r="F2430" s="35" t="s">
        <v>15877</v>
      </c>
      <c r="G2430" s="117">
        <v>1</v>
      </c>
      <c r="H2430" s="117">
        <v>10</v>
      </c>
      <c r="I2430" s="117">
        <f t="shared" si="85"/>
        <v>0.55000000000000004</v>
      </c>
      <c r="J2430" s="118">
        <v>0.55000000000000004</v>
      </c>
      <c r="K2430" s="196">
        <v>184</v>
      </c>
      <c r="L2430" s="119" t="s">
        <v>12106</v>
      </c>
      <c r="M2430" s="38" t="s">
        <v>15050</v>
      </c>
    </row>
    <row r="2431" spans="1:13" ht="25.5" outlineLevel="1" x14ac:dyDescent="0.25">
      <c r="A2431" s="47" t="s">
        <v>1881</v>
      </c>
      <c r="B2431" s="150">
        <v>2403</v>
      </c>
      <c r="C2431" s="40" t="s">
        <v>13290</v>
      </c>
      <c r="D2431" s="35" t="s">
        <v>1881</v>
      </c>
      <c r="E2431" s="36" t="s">
        <v>11943</v>
      </c>
      <c r="F2431" s="35" t="s">
        <v>15877</v>
      </c>
      <c r="G2431" s="117">
        <v>4</v>
      </c>
      <c r="H2431" s="117">
        <v>40</v>
      </c>
      <c r="I2431" s="117">
        <f t="shared" si="85"/>
        <v>0.54749999999999999</v>
      </c>
      <c r="J2431" s="118">
        <v>2.19</v>
      </c>
      <c r="K2431" s="196">
        <v>184</v>
      </c>
      <c r="L2431" s="119" t="s">
        <v>12106</v>
      </c>
      <c r="M2431" s="38" t="s">
        <v>15050</v>
      </c>
    </row>
    <row r="2432" spans="1:13" ht="25.5" outlineLevel="1" x14ac:dyDescent="0.25">
      <c r="A2432" s="47" t="s">
        <v>1882</v>
      </c>
      <c r="B2432" s="150">
        <v>2404</v>
      </c>
      <c r="C2432" s="40" t="s">
        <v>13291</v>
      </c>
      <c r="D2432" s="35" t="s">
        <v>1882</v>
      </c>
      <c r="E2432" s="36" t="s">
        <v>11943</v>
      </c>
      <c r="F2432" s="35" t="s">
        <v>15877</v>
      </c>
      <c r="G2432" s="117">
        <v>1</v>
      </c>
      <c r="H2432" s="117">
        <v>10</v>
      </c>
      <c r="I2432" s="117">
        <f t="shared" si="85"/>
        <v>0.55000000000000004</v>
      </c>
      <c r="J2432" s="118">
        <v>0.55000000000000004</v>
      </c>
      <c r="K2432" s="196">
        <v>184</v>
      </c>
      <c r="L2432" s="119" t="s">
        <v>12106</v>
      </c>
      <c r="M2432" s="38" t="s">
        <v>15050</v>
      </c>
    </row>
    <row r="2433" spans="1:13" ht="25.5" outlineLevel="1" x14ac:dyDescent="0.25">
      <c r="A2433" s="47" t="s">
        <v>1883</v>
      </c>
      <c r="B2433" s="150">
        <v>2405</v>
      </c>
      <c r="C2433" s="36" t="s">
        <v>8787</v>
      </c>
      <c r="D2433" s="35" t="s">
        <v>1883</v>
      </c>
      <c r="E2433" s="36" t="s">
        <v>11943</v>
      </c>
      <c r="F2433" s="35" t="s">
        <v>15877</v>
      </c>
      <c r="G2433" s="117">
        <v>1</v>
      </c>
      <c r="H2433" s="117">
        <v>10</v>
      </c>
      <c r="I2433" s="117">
        <f t="shared" si="85"/>
        <v>0.55000000000000004</v>
      </c>
      <c r="J2433" s="118">
        <v>0.55000000000000004</v>
      </c>
      <c r="K2433" s="196">
        <v>184</v>
      </c>
      <c r="L2433" s="119" t="s">
        <v>12106</v>
      </c>
      <c r="M2433" s="38" t="s">
        <v>15050</v>
      </c>
    </row>
    <row r="2434" spans="1:13" ht="25.5" outlineLevel="1" x14ac:dyDescent="0.25">
      <c r="A2434" s="47" t="s">
        <v>1884</v>
      </c>
      <c r="B2434" s="150">
        <v>2406</v>
      </c>
      <c r="C2434" s="40" t="s">
        <v>13292</v>
      </c>
      <c r="D2434" s="35" t="s">
        <v>1884</v>
      </c>
      <c r="E2434" s="36" t="s">
        <v>11943</v>
      </c>
      <c r="F2434" s="35" t="s">
        <v>15877</v>
      </c>
      <c r="G2434" s="117">
        <v>1</v>
      </c>
      <c r="H2434" s="117">
        <v>15</v>
      </c>
      <c r="I2434" s="117">
        <f t="shared" si="85"/>
        <v>0.82</v>
      </c>
      <c r="J2434" s="118">
        <v>0.82</v>
      </c>
      <c r="K2434" s="196">
        <v>184</v>
      </c>
      <c r="L2434" s="119" t="s">
        <v>12106</v>
      </c>
      <c r="M2434" s="38" t="s">
        <v>15050</v>
      </c>
    </row>
    <row r="2435" spans="1:13" ht="25.5" outlineLevel="1" x14ac:dyDescent="0.25">
      <c r="A2435" s="47" t="s">
        <v>1885</v>
      </c>
      <c r="B2435" s="150">
        <v>2407</v>
      </c>
      <c r="C2435" s="40" t="s">
        <v>13293</v>
      </c>
      <c r="D2435" s="35" t="s">
        <v>1885</v>
      </c>
      <c r="E2435" s="36" t="s">
        <v>11943</v>
      </c>
      <c r="F2435" s="35" t="s">
        <v>15877</v>
      </c>
      <c r="G2435" s="117">
        <v>2</v>
      </c>
      <c r="H2435" s="117">
        <v>406.12</v>
      </c>
      <c r="I2435" s="117">
        <f t="shared" si="85"/>
        <v>11.105</v>
      </c>
      <c r="J2435" s="118">
        <v>22.21</v>
      </c>
      <c r="K2435" s="196">
        <v>184</v>
      </c>
      <c r="L2435" s="119" t="s">
        <v>12106</v>
      </c>
      <c r="M2435" s="38" t="s">
        <v>15050</v>
      </c>
    </row>
    <row r="2436" spans="1:13" ht="25.5" outlineLevel="1" x14ac:dyDescent="0.25">
      <c r="A2436" s="47" t="s">
        <v>1886</v>
      </c>
      <c r="B2436" s="150">
        <v>2408</v>
      </c>
      <c r="C2436" s="40" t="s">
        <v>13294</v>
      </c>
      <c r="D2436" s="35" t="s">
        <v>1886</v>
      </c>
      <c r="E2436" s="36" t="s">
        <v>11943</v>
      </c>
      <c r="F2436" s="35" t="s">
        <v>15877</v>
      </c>
      <c r="G2436" s="117">
        <v>4</v>
      </c>
      <c r="H2436" s="117">
        <v>1691.76</v>
      </c>
      <c r="I2436" s="117">
        <f t="shared" si="85"/>
        <v>23.127500000000001</v>
      </c>
      <c r="J2436" s="118">
        <v>92.51</v>
      </c>
      <c r="K2436" s="196">
        <v>184</v>
      </c>
      <c r="L2436" s="119" t="s">
        <v>12106</v>
      </c>
      <c r="M2436" s="38" t="s">
        <v>15050</v>
      </c>
    </row>
    <row r="2437" spans="1:13" ht="25.5" outlineLevel="1" x14ac:dyDescent="0.25">
      <c r="A2437" s="47" t="s">
        <v>1888</v>
      </c>
      <c r="B2437" s="150">
        <v>2409</v>
      </c>
      <c r="C2437" s="36" t="s">
        <v>1887</v>
      </c>
      <c r="D2437" s="35" t="s">
        <v>1888</v>
      </c>
      <c r="E2437" s="36" t="s">
        <v>11943</v>
      </c>
      <c r="F2437" s="35" t="s">
        <v>15877</v>
      </c>
      <c r="G2437" s="117">
        <v>100</v>
      </c>
      <c r="H2437" s="117">
        <v>1000</v>
      </c>
      <c r="I2437" s="117">
        <f t="shared" si="85"/>
        <v>0.54679999999999995</v>
      </c>
      <c r="J2437" s="118">
        <v>54.68</v>
      </c>
      <c r="K2437" s="196">
        <v>184</v>
      </c>
      <c r="L2437" s="119" t="s">
        <v>12106</v>
      </c>
      <c r="M2437" s="38" t="s">
        <v>15050</v>
      </c>
    </row>
    <row r="2438" spans="1:13" ht="25.5" outlineLevel="1" x14ac:dyDescent="0.25">
      <c r="A2438" s="47" t="s">
        <v>1890</v>
      </c>
      <c r="B2438" s="150">
        <v>2410</v>
      </c>
      <c r="C2438" s="36" t="s">
        <v>1889</v>
      </c>
      <c r="D2438" s="35" t="s">
        <v>1890</v>
      </c>
      <c r="E2438" s="36" t="s">
        <v>11943</v>
      </c>
      <c r="F2438" s="35" t="s">
        <v>15877</v>
      </c>
      <c r="G2438" s="117">
        <v>30</v>
      </c>
      <c r="H2438" s="117">
        <v>300</v>
      </c>
      <c r="I2438" s="117">
        <f t="shared" si="85"/>
        <v>0.54700000000000004</v>
      </c>
      <c r="J2438" s="118">
        <v>16.41</v>
      </c>
      <c r="K2438" s="196">
        <v>184</v>
      </c>
      <c r="L2438" s="119" t="s">
        <v>12106</v>
      </c>
      <c r="M2438" s="38" t="s">
        <v>15050</v>
      </c>
    </row>
    <row r="2439" spans="1:13" ht="25.5" outlineLevel="1" x14ac:dyDescent="0.25">
      <c r="A2439" s="47" t="s">
        <v>1892</v>
      </c>
      <c r="B2439" s="150">
        <v>2411</v>
      </c>
      <c r="C2439" s="36" t="s">
        <v>1891</v>
      </c>
      <c r="D2439" s="35" t="s">
        <v>1892</v>
      </c>
      <c r="E2439" s="36" t="s">
        <v>11943</v>
      </c>
      <c r="F2439" s="35" t="s">
        <v>15877</v>
      </c>
      <c r="G2439" s="117">
        <v>97</v>
      </c>
      <c r="H2439" s="117">
        <v>970</v>
      </c>
      <c r="I2439" s="117">
        <f t="shared" si="85"/>
        <v>0.54680412371134024</v>
      </c>
      <c r="J2439" s="118">
        <v>53.04</v>
      </c>
      <c r="K2439" s="196">
        <v>184</v>
      </c>
      <c r="L2439" s="119" t="s">
        <v>12106</v>
      </c>
      <c r="M2439" s="38" t="s">
        <v>15050</v>
      </c>
    </row>
    <row r="2440" spans="1:13" ht="25.5" outlineLevel="1" x14ac:dyDescent="0.25">
      <c r="A2440" s="47" t="s">
        <v>1894</v>
      </c>
      <c r="B2440" s="150">
        <v>2412</v>
      </c>
      <c r="C2440" s="36" t="s">
        <v>1893</v>
      </c>
      <c r="D2440" s="35" t="s">
        <v>1894</v>
      </c>
      <c r="E2440" s="36" t="s">
        <v>11943</v>
      </c>
      <c r="F2440" s="35" t="s">
        <v>15877</v>
      </c>
      <c r="G2440" s="117">
        <v>52</v>
      </c>
      <c r="H2440" s="117">
        <v>520</v>
      </c>
      <c r="I2440" s="117">
        <f t="shared" si="85"/>
        <v>0.54692307692307696</v>
      </c>
      <c r="J2440" s="118">
        <v>28.44</v>
      </c>
      <c r="K2440" s="196">
        <v>184</v>
      </c>
      <c r="L2440" s="119" t="s">
        <v>12106</v>
      </c>
      <c r="M2440" s="38" t="s">
        <v>15050</v>
      </c>
    </row>
    <row r="2441" spans="1:13" ht="25.5" outlineLevel="1" x14ac:dyDescent="0.25">
      <c r="A2441" s="47" t="s">
        <v>1896</v>
      </c>
      <c r="B2441" s="150">
        <v>2413</v>
      </c>
      <c r="C2441" s="36" t="s">
        <v>1895</v>
      </c>
      <c r="D2441" s="35" t="s">
        <v>1896</v>
      </c>
      <c r="E2441" s="36" t="s">
        <v>11943</v>
      </c>
      <c r="F2441" s="35" t="s">
        <v>15877</v>
      </c>
      <c r="G2441" s="117">
        <v>98</v>
      </c>
      <c r="H2441" s="117">
        <v>980</v>
      </c>
      <c r="I2441" s="117">
        <f t="shared" si="85"/>
        <v>0.54683673469387761</v>
      </c>
      <c r="J2441" s="118">
        <v>53.59</v>
      </c>
      <c r="K2441" s="196">
        <v>184</v>
      </c>
      <c r="L2441" s="119" t="s">
        <v>12106</v>
      </c>
      <c r="M2441" s="38" t="s">
        <v>15050</v>
      </c>
    </row>
    <row r="2442" spans="1:13" ht="25.5" outlineLevel="1" x14ac:dyDescent="0.25">
      <c r="A2442" s="47" t="s">
        <v>1898</v>
      </c>
      <c r="B2442" s="150">
        <v>2414</v>
      </c>
      <c r="C2442" s="36" t="s">
        <v>1897</v>
      </c>
      <c r="D2442" s="35" t="s">
        <v>1898</v>
      </c>
      <c r="E2442" s="36" t="s">
        <v>11943</v>
      </c>
      <c r="F2442" s="35" t="s">
        <v>15877</v>
      </c>
      <c r="G2442" s="117">
        <v>96</v>
      </c>
      <c r="H2442" s="117">
        <v>960</v>
      </c>
      <c r="I2442" s="117">
        <f t="shared" si="85"/>
        <v>0.546875</v>
      </c>
      <c r="J2442" s="118">
        <v>52.5</v>
      </c>
      <c r="K2442" s="196">
        <v>184</v>
      </c>
      <c r="L2442" s="119" t="s">
        <v>12106</v>
      </c>
      <c r="M2442" s="38" t="s">
        <v>15050</v>
      </c>
    </row>
    <row r="2443" spans="1:13" ht="25.5" outlineLevel="1" x14ac:dyDescent="0.25">
      <c r="A2443" s="47" t="s">
        <v>1900</v>
      </c>
      <c r="B2443" s="150">
        <v>2415</v>
      </c>
      <c r="C2443" s="36" t="s">
        <v>1899</v>
      </c>
      <c r="D2443" s="35" t="s">
        <v>1900</v>
      </c>
      <c r="E2443" s="36" t="s">
        <v>11943</v>
      </c>
      <c r="F2443" s="35" t="s">
        <v>15877</v>
      </c>
      <c r="G2443" s="117">
        <v>199</v>
      </c>
      <c r="H2443" s="117">
        <v>1990</v>
      </c>
      <c r="I2443" s="117">
        <f t="shared" si="85"/>
        <v>0.54683417085427133</v>
      </c>
      <c r="J2443" s="118">
        <v>108.82</v>
      </c>
      <c r="K2443" s="196">
        <v>184</v>
      </c>
      <c r="L2443" s="119" t="s">
        <v>12106</v>
      </c>
      <c r="M2443" s="38" t="s">
        <v>15050</v>
      </c>
    </row>
    <row r="2444" spans="1:13" ht="25.5" outlineLevel="1" x14ac:dyDescent="0.25">
      <c r="A2444" s="47" t="s">
        <v>1902</v>
      </c>
      <c r="B2444" s="150">
        <v>2416</v>
      </c>
      <c r="C2444" s="36" t="s">
        <v>1901</v>
      </c>
      <c r="D2444" s="35" t="s">
        <v>1902</v>
      </c>
      <c r="E2444" s="36" t="s">
        <v>11943</v>
      </c>
      <c r="F2444" s="35" t="s">
        <v>15877</v>
      </c>
      <c r="G2444" s="117">
        <v>100</v>
      </c>
      <c r="H2444" s="117">
        <v>1000</v>
      </c>
      <c r="I2444" s="117">
        <f t="shared" si="85"/>
        <v>0.54679999999999995</v>
      </c>
      <c r="J2444" s="118">
        <v>54.68</v>
      </c>
      <c r="K2444" s="196">
        <v>184</v>
      </c>
      <c r="L2444" s="119" t="s">
        <v>12106</v>
      </c>
      <c r="M2444" s="38" t="s">
        <v>15050</v>
      </c>
    </row>
    <row r="2445" spans="1:13" ht="25.5" outlineLevel="1" x14ac:dyDescent="0.25">
      <c r="A2445" s="47" t="s">
        <v>1904</v>
      </c>
      <c r="B2445" s="150">
        <v>2417</v>
      </c>
      <c r="C2445" s="36" t="s">
        <v>1903</v>
      </c>
      <c r="D2445" s="35" t="s">
        <v>1904</v>
      </c>
      <c r="E2445" s="36" t="s">
        <v>11943</v>
      </c>
      <c r="F2445" s="35" t="s">
        <v>15877</v>
      </c>
      <c r="G2445" s="117">
        <v>100</v>
      </c>
      <c r="H2445" s="117">
        <v>1000</v>
      </c>
      <c r="I2445" s="117">
        <f t="shared" si="85"/>
        <v>0.54679999999999995</v>
      </c>
      <c r="J2445" s="118">
        <v>54.68</v>
      </c>
      <c r="K2445" s="196">
        <v>184</v>
      </c>
      <c r="L2445" s="119" t="s">
        <v>12106</v>
      </c>
      <c r="M2445" s="38" t="s">
        <v>15050</v>
      </c>
    </row>
    <row r="2446" spans="1:13" ht="25.5" outlineLevel="1" x14ac:dyDescent="0.25">
      <c r="A2446" s="47" t="s">
        <v>1906</v>
      </c>
      <c r="B2446" s="150">
        <v>2418</v>
      </c>
      <c r="C2446" s="36" t="s">
        <v>1905</v>
      </c>
      <c r="D2446" s="35" t="s">
        <v>1906</v>
      </c>
      <c r="E2446" s="36" t="s">
        <v>11943</v>
      </c>
      <c r="F2446" s="35" t="s">
        <v>15877</v>
      </c>
      <c r="G2446" s="117">
        <v>100</v>
      </c>
      <c r="H2446" s="117">
        <v>1000</v>
      </c>
      <c r="I2446" s="117">
        <f t="shared" si="85"/>
        <v>0.54679999999999995</v>
      </c>
      <c r="J2446" s="118">
        <v>54.68</v>
      </c>
      <c r="K2446" s="196">
        <v>184</v>
      </c>
      <c r="L2446" s="119" t="s">
        <v>12106</v>
      </c>
      <c r="M2446" s="38" t="s">
        <v>15050</v>
      </c>
    </row>
    <row r="2447" spans="1:13" ht="25.5" outlineLevel="1" x14ac:dyDescent="0.25">
      <c r="A2447" s="47" t="s">
        <v>1908</v>
      </c>
      <c r="B2447" s="150">
        <v>2419</v>
      </c>
      <c r="C2447" s="36" t="s">
        <v>1907</v>
      </c>
      <c r="D2447" s="35" t="s">
        <v>1908</v>
      </c>
      <c r="E2447" s="36" t="s">
        <v>11943</v>
      </c>
      <c r="F2447" s="35" t="s">
        <v>15877</v>
      </c>
      <c r="G2447" s="117">
        <v>100</v>
      </c>
      <c r="H2447" s="117">
        <v>1000</v>
      </c>
      <c r="I2447" s="117">
        <f t="shared" si="85"/>
        <v>0.54679999999999995</v>
      </c>
      <c r="J2447" s="118">
        <v>54.68</v>
      </c>
      <c r="K2447" s="196">
        <v>184</v>
      </c>
      <c r="L2447" s="119" t="s">
        <v>12106</v>
      </c>
      <c r="M2447" s="38" t="s">
        <v>15050</v>
      </c>
    </row>
    <row r="2448" spans="1:13" ht="25.5" outlineLevel="1" x14ac:dyDescent="0.25">
      <c r="A2448" s="47" t="s">
        <v>1910</v>
      </c>
      <c r="B2448" s="150">
        <v>2420</v>
      </c>
      <c r="C2448" s="36" t="s">
        <v>1909</v>
      </c>
      <c r="D2448" s="35" t="s">
        <v>1910</v>
      </c>
      <c r="E2448" s="36" t="s">
        <v>11943</v>
      </c>
      <c r="F2448" s="35" t="s">
        <v>15877</v>
      </c>
      <c r="G2448" s="117">
        <v>100</v>
      </c>
      <c r="H2448" s="117">
        <v>1000</v>
      </c>
      <c r="I2448" s="117">
        <f t="shared" si="85"/>
        <v>0.54679999999999995</v>
      </c>
      <c r="J2448" s="118">
        <v>54.68</v>
      </c>
      <c r="K2448" s="196">
        <v>184</v>
      </c>
      <c r="L2448" s="119" t="s">
        <v>12106</v>
      </c>
      <c r="M2448" s="38" t="s">
        <v>15050</v>
      </c>
    </row>
    <row r="2449" spans="1:13" ht="25.5" outlineLevel="1" x14ac:dyDescent="0.25">
      <c r="A2449" s="47" t="s">
        <v>1912</v>
      </c>
      <c r="B2449" s="150">
        <v>2421</v>
      </c>
      <c r="C2449" s="36" t="s">
        <v>1911</v>
      </c>
      <c r="D2449" s="35" t="s">
        <v>1912</v>
      </c>
      <c r="E2449" s="36" t="s">
        <v>11943</v>
      </c>
      <c r="F2449" s="35" t="s">
        <v>15877</v>
      </c>
      <c r="G2449" s="117">
        <v>50</v>
      </c>
      <c r="H2449" s="117">
        <v>500</v>
      </c>
      <c r="I2449" s="117">
        <f t="shared" si="85"/>
        <v>0.54679999999999995</v>
      </c>
      <c r="J2449" s="118">
        <v>27.34</v>
      </c>
      <c r="K2449" s="196">
        <v>184</v>
      </c>
      <c r="L2449" s="119" t="s">
        <v>12106</v>
      </c>
      <c r="M2449" s="38" t="s">
        <v>15050</v>
      </c>
    </row>
    <row r="2450" spans="1:13" ht="25.5" outlineLevel="1" x14ac:dyDescent="0.25">
      <c r="A2450" s="47" t="s">
        <v>1914</v>
      </c>
      <c r="B2450" s="150">
        <v>2422</v>
      </c>
      <c r="C2450" s="36" t="s">
        <v>1913</v>
      </c>
      <c r="D2450" s="35" t="s">
        <v>1914</v>
      </c>
      <c r="E2450" s="36" t="s">
        <v>11943</v>
      </c>
      <c r="F2450" s="35" t="s">
        <v>15877</v>
      </c>
      <c r="G2450" s="117">
        <v>100</v>
      </c>
      <c r="H2450" s="117">
        <v>1000</v>
      </c>
      <c r="I2450" s="117">
        <f t="shared" si="85"/>
        <v>0.54679999999999995</v>
      </c>
      <c r="J2450" s="118">
        <v>54.68</v>
      </c>
      <c r="K2450" s="196">
        <v>184</v>
      </c>
      <c r="L2450" s="119" t="s">
        <v>12106</v>
      </c>
      <c r="M2450" s="38" t="s">
        <v>15050</v>
      </c>
    </row>
    <row r="2451" spans="1:13" ht="25.5" outlineLevel="1" x14ac:dyDescent="0.25">
      <c r="A2451" s="47" t="s">
        <v>1916</v>
      </c>
      <c r="B2451" s="150">
        <v>2423</v>
      </c>
      <c r="C2451" s="36" t="s">
        <v>1915</v>
      </c>
      <c r="D2451" s="35" t="s">
        <v>1916</v>
      </c>
      <c r="E2451" s="36" t="s">
        <v>11943</v>
      </c>
      <c r="F2451" s="35" t="s">
        <v>15877</v>
      </c>
      <c r="G2451" s="117">
        <v>100</v>
      </c>
      <c r="H2451" s="117">
        <v>1000</v>
      </c>
      <c r="I2451" s="117">
        <f t="shared" si="85"/>
        <v>0.54679999999999995</v>
      </c>
      <c r="J2451" s="118">
        <v>54.68</v>
      </c>
      <c r="K2451" s="196">
        <v>184</v>
      </c>
      <c r="L2451" s="119" t="s">
        <v>12106</v>
      </c>
      <c r="M2451" s="38" t="s">
        <v>15050</v>
      </c>
    </row>
    <row r="2452" spans="1:13" ht="25.5" outlineLevel="1" x14ac:dyDescent="0.25">
      <c r="A2452" s="47" t="s">
        <v>1918</v>
      </c>
      <c r="B2452" s="150">
        <v>2424</v>
      </c>
      <c r="C2452" s="36" t="s">
        <v>1917</v>
      </c>
      <c r="D2452" s="35" t="s">
        <v>1918</v>
      </c>
      <c r="E2452" s="36" t="s">
        <v>11943</v>
      </c>
      <c r="F2452" s="35" t="s">
        <v>15877</v>
      </c>
      <c r="G2452" s="117">
        <v>100</v>
      </c>
      <c r="H2452" s="117">
        <v>1000</v>
      </c>
      <c r="I2452" s="117">
        <f t="shared" si="85"/>
        <v>0.54679999999999995</v>
      </c>
      <c r="J2452" s="118">
        <v>54.68</v>
      </c>
      <c r="K2452" s="196">
        <v>184</v>
      </c>
      <c r="L2452" s="119" t="s">
        <v>12106</v>
      </c>
      <c r="M2452" s="38" t="s">
        <v>15050</v>
      </c>
    </row>
    <row r="2453" spans="1:13" ht="25.5" outlineLevel="1" x14ac:dyDescent="0.25">
      <c r="A2453" s="47" t="s">
        <v>1920</v>
      </c>
      <c r="B2453" s="150">
        <v>2425</v>
      </c>
      <c r="C2453" s="36" t="s">
        <v>1919</v>
      </c>
      <c r="D2453" s="35" t="s">
        <v>1920</v>
      </c>
      <c r="E2453" s="36" t="s">
        <v>11943</v>
      </c>
      <c r="F2453" s="35" t="s">
        <v>15877</v>
      </c>
      <c r="G2453" s="117">
        <v>50</v>
      </c>
      <c r="H2453" s="117">
        <v>500</v>
      </c>
      <c r="I2453" s="117">
        <f t="shared" si="85"/>
        <v>0.54679999999999995</v>
      </c>
      <c r="J2453" s="118">
        <v>27.34</v>
      </c>
      <c r="K2453" s="196">
        <v>184</v>
      </c>
      <c r="L2453" s="119" t="s">
        <v>12106</v>
      </c>
      <c r="M2453" s="38" t="s">
        <v>15050</v>
      </c>
    </row>
    <row r="2454" spans="1:13" ht="25.5" outlineLevel="1" x14ac:dyDescent="0.25">
      <c r="A2454" s="47" t="s">
        <v>1922</v>
      </c>
      <c r="B2454" s="150">
        <v>2426</v>
      </c>
      <c r="C2454" s="36" t="s">
        <v>1921</v>
      </c>
      <c r="D2454" s="35" t="s">
        <v>1922</v>
      </c>
      <c r="E2454" s="36" t="s">
        <v>11943</v>
      </c>
      <c r="F2454" s="35" t="s">
        <v>15877</v>
      </c>
      <c r="G2454" s="117">
        <v>22</v>
      </c>
      <c r="H2454" s="117">
        <v>220</v>
      </c>
      <c r="I2454" s="117">
        <f t="shared" si="85"/>
        <v>0.54681818181818176</v>
      </c>
      <c r="J2454" s="118">
        <v>12.03</v>
      </c>
      <c r="K2454" s="196">
        <v>184</v>
      </c>
      <c r="L2454" s="119" t="s">
        <v>12106</v>
      </c>
      <c r="M2454" s="38" t="s">
        <v>15050</v>
      </c>
    </row>
    <row r="2455" spans="1:13" ht="25.5" outlineLevel="1" x14ac:dyDescent="0.25">
      <c r="A2455" s="47" t="s">
        <v>1924</v>
      </c>
      <c r="B2455" s="150">
        <v>2427</v>
      </c>
      <c r="C2455" s="36" t="s">
        <v>1923</v>
      </c>
      <c r="D2455" s="35" t="s">
        <v>1924</v>
      </c>
      <c r="E2455" s="36" t="s">
        <v>11943</v>
      </c>
      <c r="F2455" s="35" t="s">
        <v>15877</v>
      </c>
      <c r="G2455" s="117">
        <v>49</v>
      </c>
      <c r="H2455" s="117">
        <v>490</v>
      </c>
      <c r="I2455" s="117">
        <f t="shared" si="85"/>
        <v>0.54673469387755103</v>
      </c>
      <c r="J2455" s="118">
        <v>26.79</v>
      </c>
      <c r="K2455" s="196">
        <v>184</v>
      </c>
      <c r="L2455" s="119" t="s">
        <v>12106</v>
      </c>
      <c r="M2455" s="38" t="s">
        <v>15050</v>
      </c>
    </row>
    <row r="2456" spans="1:13" ht="25.5" outlineLevel="1" x14ac:dyDescent="0.25">
      <c r="A2456" s="47" t="s">
        <v>1926</v>
      </c>
      <c r="B2456" s="150">
        <v>2428</v>
      </c>
      <c r="C2456" s="36" t="s">
        <v>1925</v>
      </c>
      <c r="D2456" s="35" t="s">
        <v>1926</v>
      </c>
      <c r="E2456" s="36" t="s">
        <v>11943</v>
      </c>
      <c r="F2456" s="35" t="s">
        <v>15877</v>
      </c>
      <c r="G2456" s="117">
        <v>50</v>
      </c>
      <c r="H2456" s="117">
        <v>500</v>
      </c>
      <c r="I2456" s="117">
        <f t="shared" si="85"/>
        <v>0.54679999999999995</v>
      </c>
      <c r="J2456" s="118">
        <v>27.34</v>
      </c>
      <c r="K2456" s="196">
        <v>184</v>
      </c>
      <c r="L2456" s="119" t="s">
        <v>12106</v>
      </c>
      <c r="M2456" s="38" t="s">
        <v>15050</v>
      </c>
    </row>
    <row r="2457" spans="1:13" ht="25.5" outlineLevel="1" x14ac:dyDescent="0.25">
      <c r="A2457" s="47" t="s">
        <v>8789</v>
      </c>
      <c r="B2457" s="150">
        <v>2429</v>
      </c>
      <c r="C2457" s="36" t="s">
        <v>8788</v>
      </c>
      <c r="D2457" s="35" t="s">
        <v>8789</v>
      </c>
      <c r="E2457" s="36" t="s">
        <v>11943</v>
      </c>
      <c r="F2457" s="35" t="s">
        <v>15877</v>
      </c>
      <c r="G2457" s="117">
        <v>29</v>
      </c>
      <c r="H2457" s="117">
        <v>290</v>
      </c>
      <c r="I2457" s="117">
        <f t="shared" si="85"/>
        <v>0.54689655172413787</v>
      </c>
      <c r="J2457" s="118">
        <v>15.86</v>
      </c>
      <c r="K2457" s="196">
        <v>184</v>
      </c>
      <c r="L2457" s="119" t="s">
        <v>12106</v>
      </c>
      <c r="M2457" s="38" t="s">
        <v>15050</v>
      </c>
    </row>
    <row r="2458" spans="1:13" ht="25.5" outlineLevel="1" x14ac:dyDescent="0.25">
      <c r="A2458" s="47" t="s">
        <v>1928</v>
      </c>
      <c r="B2458" s="150">
        <v>2430</v>
      </c>
      <c r="C2458" s="36" t="s">
        <v>1927</v>
      </c>
      <c r="D2458" s="35" t="s">
        <v>1928</v>
      </c>
      <c r="E2458" s="36" t="s">
        <v>11943</v>
      </c>
      <c r="F2458" s="35" t="s">
        <v>15877</v>
      </c>
      <c r="G2458" s="117">
        <v>13</v>
      </c>
      <c r="H2458" s="117">
        <v>130</v>
      </c>
      <c r="I2458" s="117">
        <f t="shared" si="85"/>
        <v>0.54692307692307696</v>
      </c>
      <c r="J2458" s="118">
        <v>7.11</v>
      </c>
      <c r="K2458" s="196">
        <v>184</v>
      </c>
      <c r="L2458" s="119" t="s">
        <v>12106</v>
      </c>
      <c r="M2458" s="38" t="s">
        <v>15050</v>
      </c>
    </row>
    <row r="2459" spans="1:13" ht="25.5" outlineLevel="1" x14ac:dyDescent="0.25">
      <c r="A2459" s="47" t="s">
        <v>1929</v>
      </c>
      <c r="B2459" s="150">
        <v>2431</v>
      </c>
      <c r="C2459" s="40" t="s">
        <v>13295</v>
      </c>
      <c r="D2459" s="35" t="s">
        <v>1929</v>
      </c>
      <c r="E2459" s="36" t="s">
        <v>11943</v>
      </c>
      <c r="F2459" s="35" t="s">
        <v>15877</v>
      </c>
      <c r="G2459" s="117">
        <v>16</v>
      </c>
      <c r="H2459" s="117">
        <v>160</v>
      </c>
      <c r="I2459" s="117">
        <f t="shared" si="85"/>
        <v>0.546875</v>
      </c>
      <c r="J2459" s="118">
        <v>8.75</v>
      </c>
      <c r="K2459" s="196">
        <v>184</v>
      </c>
      <c r="L2459" s="119" t="s">
        <v>12106</v>
      </c>
      <c r="M2459" s="38" t="s">
        <v>15050</v>
      </c>
    </row>
    <row r="2460" spans="1:13" ht="25.5" outlineLevel="1" x14ac:dyDescent="0.25">
      <c r="A2460" s="47" t="s">
        <v>1930</v>
      </c>
      <c r="B2460" s="150">
        <v>2432</v>
      </c>
      <c r="C2460" s="40" t="s">
        <v>13296</v>
      </c>
      <c r="D2460" s="35" t="s">
        <v>1930</v>
      </c>
      <c r="E2460" s="36" t="s">
        <v>11943</v>
      </c>
      <c r="F2460" s="35" t="s">
        <v>15877</v>
      </c>
      <c r="G2460" s="117">
        <v>22</v>
      </c>
      <c r="H2460" s="117">
        <v>220</v>
      </c>
      <c r="I2460" s="117">
        <f t="shared" si="85"/>
        <v>0.54681818181818176</v>
      </c>
      <c r="J2460" s="118">
        <v>12.03</v>
      </c>
      <c r="K2460" s="196">
        <v>184</v>
      </c>
      <c r="L2460" s="119" t="s">
        <v>12106</v>
      </c>
      <c r="M2460" s="38" t="s">
        <v>15050</v>
      </c>
    </row>
    <row r="2461" spans="1:13" ht="25.5" outlineLevel="1" x14ac:dyDescent="0.25">
      <c r="A2461" s="47" t="s">
        <v>1931</v>
      </c>
      <c r="B2461" s="150">
        <v>2433</v>
      </c>
      <c r="C2461" s="40" t="s">
        <v>13297</v>
      </c>
      <c r="D2461" s="35" t="s">
        <v>1931</v>
      </c>
      <c r="E2461" s="36" t="s">
        <v>11943</v>
      </c>
      <c r="F2461" s="35" t="s">
        <v>15877</v>
      </c>
      <c r="G2461" s="117">
        <v>8</v>
      </c>
      <c r="H2461" s="117">
        <v>80</v>
      </c>
      <c r="I2461" s="117">
        <f t="shared" si="85"/>
        <v>0.54625000000000001</v>
      </c>
      <c r="J2461" s="118">
        <v>4.37</v>
      </c>
      <c r="K2461" s="196">
        <v>184</v>
      </c>
      <c r="L2461" s="119" t="s">
        <v>12106</v>
      </c>
      <c r="M2461" s="38" t="s">
        <v>15050</v>
      </c>
    </row>
    <row r="2462" spans="1:13" ht="25.5" outlineLevel="1" x14ac:dyDescent="0.25">
      <c r="A2462" s="47" t="s">
        <v>1932</v>
      </c>
      <c r="B2462" s="150">
        <v>2434</v>
      </c>
      <c r="C2462" s="40" t="s">
        <v>13298</v>
      </c>
      <c r="D2462" s="35" t="s">
        <v>1932</v>
      </c>
      <c r="E2462" s="36" t="s">
        <v>11943</v>
      </c>
      <c r="F2462" s="35" t="s">
        <v>15877</v>
      </c>
      <c r="G2462" s="117">
        <v>10</v>
      </c>
      <c r="H2462" s="117">
        <v>100</v>
      </c>
      <c r="I2462" s="117">
        <f t="shared" si="85"/>
        <v>0.54699999999999993</v>
      </c>
      <c r="J2462" s="118">
        <v>5.47</v>
      </c>
      <c r="K2462" s="196">
        <v>184</v>
      </c>
      <c r="L2462" s="119" t="s">
        <v>12106</v>
      </c>
      <c r="M2462" s="38" t="s">
        <v>15050</v>
      </c>
    </row>
    <row r="2463" spans="1:13" ht="25.5" outlineLevel="1" x14ac:dyDescent="0.25">
      <c r="A2463" s="47" t="s">
        <v>1933</v>
      </c>
      <c r="B2463" s="150">
        <v>2435</v>
      </c>
      <c r="C2463" s="36" t="s">
        <v>8790</v>
      </c>
      <c r="D2463" s="35" t="s">
        <v>1933</v>
      </c>
      <c r="E2463" s="36" t="s">
        <v>11943</v>
      </c>
      <c r="F2463" s="35" t="s">
        <v>15877</v>
      </c>
      <c r="G2463" s="117">
        <v>10</v>
      </c>
      <c r="H2463" s="117">
        <v>100</v>
      </c>
      <c r="I2463" s="117">
        <f t="shared" si="85"/>
        <v>0.54699999999999993</v>
      </c>
      <c r="J2463" s="118">
        <v>5.47</v>
      </c>
      <c r="K2463" s="196">
        <v>184</v>
      </c>
      <c r="L2463" s="119" t="s">
        <v>12106</v>
      </c>
      <c r="M2463" s="38" t="s">
        <v>15050</v>
      </c>
    </row>
    <row r="2464" spans="1:13" ht="25.5" outlineLevel="1" x14ac:dyDescent="0.25">
      <c r="A2464" s="47" t="s">
        <v>1934</v>
      </c>
      <c r="B2464" s="150">
        <v>2436</v>
      </c>
      <c r="C2464" s="40" t="s">
        <v>13299</v>
      </c>
      <c r="D2464" s="35" t="s">
        <v>1934</v>
      </c>
      <c r="E2464" s="36" t="s">
        <v>11943</v>
      </c>
      <c r="F2464" s="35" t="s">
        <v>15877</v>
      </c>
      <c r="G2464" s="117">
        <v>24</v>
      </c>
      <c r="H2464" s="117">
        <v>240</v>
      </c>
      <c r="I2464" s="117">
        <f t="shared" si="85"/>
        <v>0.54666666666666663</v>
      </c>
      <c r="J2464" s="118">
        <v>13.12</v>
      </c>
      <c r="K2464" s="196">
        <v>184</v>
      </c>
      <c r="L2464" s="119" t="s">
        <v>12106</v>
      </c>
      <c r="M2464" s="38" t="s">
        <v>15050</v>
      </c>
    </row>
    <row r="2465" spans="1:13" ht="25.5" outlineLevel="1" x14ac:dyDescent="0.25">
      <c r="A2465" s="47" t="s">
        <v>8792</v>
      </c>
      <c r="B2465" s="150">
        <v>2437</v>
      </c>
      <c r="C2465" s="36" t="s">
        <v>8791</v>
      </c>
      <c r="D2465" s="35" t="s">
        <v>8792</v>
      </c>
      <c r="E2465" s="36" t="s">
        <v>11943</v>
      </c>
      <c r="F2465" s="35" t="s">
        <v>15877</v>
      </c>
      <c r="G2465" s="117">
        <v>33</v>
      </c>
      <c r="H2465" s="117">
        <v>330</v>
      </c>
      <c r="I2465" s="117">
        <f t="shared" si="85"/>
        <v>0.54696969696969699</v>
      </c>
      <c r="J2465" s="118">
        <v>18.05</v>
      </c>
      <c r="K2465" s="196">
        <v>184</v>
      </c>
      <c r="L2465" s="119" t="s">
        <v>12106</v>
      </c>
      <c r="M2465" s="38" t="s">
        <v>15050</v>
      </c>
    </row>
    <row r="2466" spans="1:13" ht="25.5" outlineLevel="1" x14ac:dyDescent="0.25">
      <c r="A2466" s="47" t="s">
        <v>1935</v>
      </c>
      <c r="B2466" s="150">
        <v>2438</v>
      </c>
      <c r="C2466" s="40" t="s">
        <v>13300</v>
      </c>
      <c r="D2466" s="35" t="s">
        <v>1935</v>
      </c>
      <c r="E2466" s="36" t="s">
        <v>11943</v>
      </c>
      <c r="F2466" s="35" t="s">
        <v>15877</v>
      </c>
      <c r="G2466" s="117">
        <v>2</v>
      </c>
      <c r="H2466" s="117">
        <v>20</v>
      </c>
      <c r="I2466" s="117">
        <f t="shared" si="85"/>
        <v>0.54500000000000004</v>
      </c>
      <c r="J2466" s="118">
        <v>1.0900000000000001</v>
      </c>
      <c r="K2466" s="196">
        <v>184</v>
      </c>
      <c r="L2466" s="119" t="s">
        <v>12106</v>
      </c>
      <c r="M2466" s="38" t="s">
        <v>15050</v>
      </c>
    </row>
    <row r="2467" spans="1:13" ht="25.5" outlineLevel="1" x14ac:dyDescent="0.25">
      <c r="A2467" s="47" t="s">
        <v>8793</v>
      </c>
      <c r="B2467" s="150">
        <v>2439</v>
      </c>
      <c r="C2467" s="40" t="s">
        <v>13301</v>
      </c>
      <c r="D2467" s="35" t="s">
        <v>8793</v>
      </c>
      <c r="E2467" s="36" t="s">
        <v>11943</v>
      </c>
      <c r="F2467" s="35" t="s">
        <v>15877</v>
      </c>
      <c r="G2467" s="117">
        <v>21</v>
      </c>
      <c r="H2467" s="117">
        <v>210</v>
      </c>
      <c r="I2467" s="117">
        <f t="shared" si="85"/>
        <v>0.54666666666666663</v>
      </c>
      <c r="J2467" s="118">
        <v>11.48</v>
      </c>
      <c r="K2467" s="196">
        <v>184</v>
      </c>
      <c r="L2467" s="119" t="s">
        <v>12106</v>
      </c>
      <c r="M2467" s="38" t="s">
        <v>15050</v>
      </c>
    </row>
    <row r="2468" spans="1:13" ht="25.5" outlineLevel="1" x14ac:dyDescent="0.25">
      <c r="A2468" s="47" t="s">
        <v>1936</v>
      </c>
      <c r="B2468" s="150">
        <v>2440</v>
      </c>
      <c r="C2468" s="36" t="s">
        <v>8794</v>
      </c>
      <c r="D2468" s="35" t="s">
        <v>1936</v>
      </c>
      <c r="E2468" s="36" t="s">
        <v>11943</v>
      </c>
      <c r="F2468" s="35" t="s">
        <v>15877</v>
      </c>
      <c r="G2468" s="117">
        <v>5</v>
      </c>
      <c r="H2468" s="117">
        <v>50</v>
      </c>
      <c r="I2468" s="117">
        <f t="shared" si="85"/>
        <v>0.54600000000000004</v>
      </c>
      <c r="J2468" s="118">
        <v>2.73</v>
      </c>
      <c r="K2468" s="196">
        <v>184</v>
      </c>
      <c r="L2468" s="119" t="s">
        <v>12106</v>
      </c>
      <c r="M2468" s="38" t="s">
        <v>15050</v>
      </c>
    </row>
    <row r="2469" spans="1:13" ht="25.5" outlineLevel="1" x14ac:dyDescent="0.25">
      <c r="A2469" s="47" t="s">
        <v>1937</v>
      </c>
      <c r="B2469" s="150">
        <v>2441</v>
      </c>
      <c r="C2469" s="40" t="s">
        <v>13302</v>
      </c>
      <c r="D2469" s="35" t="s">
        <v>1937</v>
      </c>
      <c r="E2469" s="36" t="s">
        <v>11943</v>
      </c>
      <c r="F2469" s="35" t="s">
        <v>15877</v>
      </c>
      <c r="G2469" s="117">
        <v>16</v>
      </c>
      <c r="H2469" s="117">
        <v>160</v>
      </c>
      <c r="I2469" s="117">
        <f t="shared" si="85"/>
        <v>0.546875</v>
      </c>
      <c r="J2469" s="118">
        <v>8.75</v>
      </c>
      <c r="K2469" s="196">
        <v>184</v>
      </c>
      <c r="L2469" s="119" t="s">
        <v>12106</v>
      </c>
      <c r="M2469" s="38" t="s">
        <v>15050</v>
      </c>
    </row>
    <row r="2470" spans="1:13" ht="25.5" outlineLevel="1" x14ac:dyDescent="0.25">
      <c r="A2470" s="47" t="s">
        <v>1939</v>
      </c>
      <c r="B2470" s="150">
        <v>2442</v>
      </c>
      <c r="C2470" s="36" t="s">
        <v>1938</v>
      </c>
      <c r="D2470" s="35" t="s">
        <v>1939</v>
      </c>
      <c r="E2470" s="36" t="s">
        <v>11943</v>
      </c>
      <c r="F2470" s="35" t="s">
        <v>15877</v>
      </c>
      <c r="G2470" s="117">
        <v>12</v>
      </c>
      <c r="H2470" s="117">
        <v>120</v>
      </c>
      <c r="I2470" s="117">
        <f t="shared" si="85"/>
        <v>0.54666666666666663</v>
      </c>
      <c r="J2470" s="118">
        <v>6.56</v>
      </c>
      <c r="K2470" s="196">
        <v>184</v>
      </c>
      <c r="L2470" s="119" t="s">
        <v>12106</v>
      </c>
      <c r="M2470" s="38" t="s">
        <v>15050</v>
      </c>
    </row>
    <row r="2471" spans="1:13" ht="25.5" outlineLevel="1" x14ac:dyDescent="0.25">
      <c r="A2471" s="47" t="s">
        <v>1940</v>
      </c>
      <c r="B2471" s="150">
        <v>2443</v>
      </c>
      <c r="C2471" s="36" t="s">
        <v>12117</v>
      </c>
      <c r="D2471" s="35" t="s">
        <v>1940</v>
      </c>
      <c r="E2471" s="36" t="s">
        <v>11943</v>
      </c>
      <c r="F2471" s="35" t="s">
        <v>15877</v>
      </c>
      <c r="G2471" s="117">
        <v>3</v>
      </c>
      <c r="H2471" s="117">
        <v>30</v>
      </c>
      <c r="I2471" s="117">
        <f t="shared" si="85"/>
        <v>0.54666666666666663</v>
      </c>
      <c r="J2471" s="118">
        <v>1.64</v>
      </c>
      <c r="K2471" s="196">
        <v>184</v>
      </c>
      <c r="L2471" s="119" t="s">
        <v>12106</v>
      </c>
      <c r="M2471" s="38" t="s">
        <v>15050</v>
      </c>
    </row>
    <row r="2472" spans="1:13" ht="25.5" outlineLevel="1" x14ac:dyDescent="0.25">
      <c r="A2472" s="47" t="s">
        <v>1941</v>
      </c>
      <c r="B2472" s="150">
        <v>2444</v>
      </c>
      <c r="C2472" s="36" t="s">
        <v>8795</v>
      </c>
      <c r="D2472" s="35" t="s">
        <v>1941</v>
      </c>
      <c r="E2472" s="36" t="s">
        <v>11943</v>
      </c>
      <c r="F2472" s="35" t="s">
        <v>15877</v>
      </c>
      <c r="G2472" s="117">
        <v>36</v>
      </c>
      <c r="H2472" s="117">
        <v>360</v>
      </c>
      <c r="I2472" s="117">
        <f t="shared" si="85"/>
        <v>0.54694444444444446</v>
      </c>
      <c r="J2472" s="118">
        <v>19.690000000000001</v>
      </c>
      <c r="K2472" s="196">
        <v>184</v>
      </c>
      <c r="L2472" s="119" t="s">
        <v>12106</v>
      </c>
      <c r="M2472" s="38" t="s">
        <v>15050</v>
      </c>
    </row>
    <row r="2473" spans="1:13" ht="25.5" outlineLevel="1" x14ac:dyDescent="0.25">
      <c r="A2473" s="47" t="s">
        <v>1942</v>
      </c>
      <c r="B2473" s="150">
        <v>2445</v>
      </c>
      <c r="C2473" s="36" t="s">
        <v>8796</v>
      </c>
      <c r="D2473" s="35" t="s">
        <v>1942</v>
      </c>
      <c r="E2473" s="36" t="s">
        <v>11943</v>
      </c>
      <c r="F2473" s="35" t="s">
        <v>15877</v>
      </c>
      <c r="G2473" s="117">
        <v>30</v>
      </c>
      <c r="H2473" s="117">
        <v>300</v>
      </c>
      <c r="I2473" s="117">
        <f t="shared" si="85"/>
        <v>0.54700000000000004</v>
      </c>
      <c r="J2473" s="118">
        <v>16.41</v>
      </c>
      <c r="K2473" s="196">
        <v>184</v>
      </c>
      <c r="L2473" s="119" t="s">
        <v>12106</v>
      </c>
      <c r="M2473" s="38" t="s">
        <v>15050</v>
      </c>
    </row>
    <row r="2474" spans="1:13" ht="25.5" outlineLevel="1" x14ac:dyDescent="0.25">
      <c r="A2474" s="47" t="s">
        <v>1943</v>
      </c>
      <c r="B2474" s="150">
        <v>2446</v>
      </c>
      <c r="C2474" s="36" t="s">
        <v>8797</v>
      </c>
      <c r="D2474" s="35" t="s">
        <v>1943</v>
      </c>
      <c r="E2474" s="36" t="s">
        <v>11943</v>
      </c>
      <c r="F2474" s="35" t="s">
        <v>15877</v>
      </c>
      <c r="G2474" s="117">
        <v>20</v>
      </c>
      <c r="H2474" s="117">
        <v>200</v>
      </c>
      <c r="I2474" s="117">
        <f t="shared" si="85"/>
        <v>0.54699999999999993</v>
      </c>
      <c r="J2474" s="118">
        <v>10.94</v>
      </c>
      <c r="K2474" s="196">
        <v>184</v>
      </c>
      <c r="L2474" s="119" t="s">
        <v>12106</v>
      </c>
      <c r="M2474" s="38" t="s">
        <v>15050</v>
      </c>
    </row>
    <row r="2475" spans="1:13" ht="25.5" outlineLevel="1" x14ac:dyDescent="0.25">
      <c r="A2475" s="47" t="s">
        <v>1944</v>
      </c>
      <c r="B2475" s="150">
        <v>2447</v>
      </c>
      <c r="C2475" s="36" t="s">
        <v>8798</v>
      </c>
      <c r="D2475" s="35" t="s">
        <v>1944</v>
      </c>
      <c r="E2475" s="36" t="s">
        <v>11943</v>
      </c>
      <c r="F2475" s="35" t="s">
        <v>15877</v>
      </c>
      <c r="G2475" s="117">
        <v>12</v>
      </c>
      <c r="H2475" s="117">
        <v>120</v>
      </c>
      <c r="I2475" s="117">
        <f t="shared" si="85"/>
        <v>0.54666666666666663</v>
      </c>
      <c r="J2475" s="118">
        <v>6.56</v>
      </c>
      <c r="K2475" s="196">
        <v>184</v>
      </c>
      <c r="L2475" s="119" t="s">
        <v>12106</v>
      </c>
      <c r="M2475" s="38" t="s">
        <v>15050</v>
      </c>
    </row>
    <row r="2476" spans="1:13" ht="25.5" outlineLevel="1" x14ac:dyDescent="0.25">
      <c r="A2476" s="47" t="s">
        <v>1945</v>
      </c>
      <c r="B2476" s="150">
        <v>2448</v>
      </c>
      <c r="C2476" s="36" t="s">
        <v>8799</v>
      </c>
      <c r="D2476" s="35" t="s">
        <v>1945</v>
      </c>
      <c r="E2476" s="36" t="s">
        <v>11943</v>
      </c>
      <c r="F2476" s="35" t="s">
        <v>15877</v>
      </c>
      <c r="G2476" s="117">
        <v>14</v>
      </c>
      <c r="H2476" s="117">
        <v>140</v>
      </c>
      <c r="I2476" s="117">
        <f t="shared" si="85"/>
        <v>0.54714285714285715</v>
      </c>
      <c r="J2476" s="118">
        <v>7.66</v>
      </c>
      <c r="K2476" s="196">
        <v>184</v>
      </c>
      <c r="L2476" s="119" t="s">
        <v>12106</v>
      </c>
      <c r="M2476" s="38" t="s">
        <v>15050</v>
      </c>
    </row>
    <row r="2477" spans="1:13" ht="25.5" outlineLevel="1" x14ac:dyDescent="0.25">
      <c r="A2477" s="47" t="s">
        <v>1946</v>
      </c>
      <c r="B2477" s="150">
        <v>2449</v>
      </c>
      <c r="C2477" s="36" t="s">
        <v>8800</v>
      </c>
      <c r="D2477" s="35" t="s">
        <v>1946</v>
      </c>
      <c r="E2477" s="36" t="s">
        <v>11943</v>
      </c>
      <c r="F2477" s="35" t="s">
        <v>15877</v>
      </c>
      <c r="G2477" s="117">
        <v>4</v>
      </c>
      <c r="H2477" s="117">
        <v>40</v>
      </c>
      <c r="I2477" s="117">
        <f t="shared" si="85"/>
        <v>0.54749999999999999</v>
      </c>
      <c r="J2477" s="118">
        <v>2.19</v>
      </c>
      <c r="K2477" s="196">
        <v>184</v>
      </c>
      <c r="L2477" s="119" t="s">
        <v>12106</v>
      </c>
      <c r="M2477" s="38" t="s">
        <v>15050</v>
      </c>
    </row>
    <row r="2478" spans="1:13" ht="25.5" outlineLevel="1" x14ac:dyDescent="0.25">
      <c r="A2478" s="47" t="s">
        <v>1947</v>
      </c>
      <c r="B2478" s="150">
        <v>2450</v>
      </c>
      <c r="C2478" s="36" t="s">
        <v>8801</v>
      </c>
      <c r="D2478" s="35" t="s">
        <v>1947</v>
      </c>
      <c r="E2478" s="36" t="s">
        <v>11943</v>
      </c>
      <c r="F2478" s="35" t="s">
        <v>15877</v>
      </c>
      <c r="G2478" s="117">
        <v>13</v>
      </c>
      <c r="H2478" s="117">
        <v>130</v>
      </c>
      <c r="I2478" s="117">
        <f t="shared" si="85"/>
        <v>0.54692307692307696</v>
      </c>
      <c r="J2478" s="118">
        <v>7.11</v>
      </c>
      <c r="K2478" s="196">
        <v>184</v>
      </c>
      <c r="L2478" s="119" t="s">
        <v>12106</v>
      </c>
      <c r="M2478" s="38" t="s">
        <v>15050</v>
      </c>
    </row>
    <row r="2479" spans="1:13" ht="25.5" outlineLevel="1" x14ac:dyDescent="0.25">
      <c r="A2479" s="47" t="s">
        <v>1948</v>
      </c>
      <c r="B2479" s="150">
        <v>2451</v>
      </c>
      <c r="C2479" s="40" t="s">
        <v>13303</v>
      </c>
      <c r="D2479" s="35" t="s">
        <v>1948</v>
      </c>
      <c r="E2479" s="36" t="s">
        <v>11943</v>
      </c>
      <c r="F2479" s="35" t="s">
        <v>15877</v>
      </c>
      <c r="G2479" s="117">
        <v>28</v>
      </c>
      <c r="H2479" s="117">
        <v>280</v>
      </c>
      <c r="I2479" s="117">
        <f t="shared" si="85"/>
        <v>0.54678571428571432</v>
      </c>
      <c r="J2479" s="118">
        <v>15.31</v>
      </c>
      <c r="K2479" s="196">
        <v>184</v>
      </c>
      <c r="L2479" s="119" t="s">
        <v>12106</v>
      </c>
      <c r="M2479" s="38" t="s">
        <v>15050</v>
      </c>
    </row>
    <row r="2480" spans="1:13" ht="25.5" outlineLevel="1" x14ac:dyDescent="0.25">
      <c r="A2480" s="47" t="s">
        <v>1949</v>
      </c>
      <c r="B2480" s="150">
        <v>2452</v>
      </c>
      <c r="C2480" s="40" t="s">
        <v>13304</v>
      </c>
      <c r="D2480" s="35" t="s">
        <v>1949</v>
      </c>
      <c r="E2480" s="36" t="s">
        <v>11943</v>
      </c>
      <c r="F2480" s="35" t="s">
        <v>15877</v>
      </c>
      <c r="G2480" s="117">
        <v>36</v>
      </c>
      <c r="H2480" s="117">
        <v>377.15</v>
      </c>
      <c r="I2480" s="117">
        <f t="shared" si="85"/>
        <v>0.57277777777777783</v>
      </c>
      <c r="J2480" s="118">
        <v>20.62</v>
      </c>
      <c r="K2480" s="196">
        <v>184</v>
      </c>
      <c r="L2480" s="119" t="s">
        <v>12106</v>
      </c>
      <c r="M2480" s="38" t="s">
        <v>15050</v>
      </c>
    </row>
    <row r="2481" spans="1:13" ht="25.5" outlineLevel="1" x14ac:dyDescent="0.25">
      <c r="A2481" s="47" t="s">
        <v>1950</v>
      </c>
      <c r="B2481" s="150">
        <v>2453</v>
      </c>
      <c r="C2481" s="40" t="s">
        <v>13305</v>
      </c>
      <c r="D2481" s="35" t="s">
        <v>1950</v>
      </c>
      <c r="E2481" s="36" t="s">
        <v>11943</v>
      </c>
      <c r="F2481" s="35" t="s">
        <v>15877</v>
      </c>
      <c r="G2481" s="117">
        <v>21</v>
      </c>
      <c r="H2481" s="117">
        <v>210</v>
      </c>
      <c r="I2481" s="117">
        <f t="shared" ref="I2481:I2544" si="86">J2481/G2481</f>
        <v>0.54666666666666663</v>
      </c>
      <c r="J2481" s="118">
        <v>11.48</v>
      </c>
      <c r="K2481" s="196">
        <v>184</v>
      </c>
      <c r="L2481" s="119" t="s">
        <v>12106</v>
      </c>
      <c r="M2481" s="38" t="s">
        <v>15050</v>
      </c>
    </row>
    <row r="2482" spans="1:13" ht="25.5" outlineLevel="1" x14ac:dyDescent="0.25">
      <c r="A2482" s="47" t="s">
        <v>1951</v>
      </c>
      <c r="B2482" s="150">
        <v>2454</v>
      </c>
      <c r="C2482" s="40" t="s">
        <v>13306</v>
      </c>
      <c r="D2482" s="35" t="s">
        <v>1951</v>
      </c>
      <c r="E2482" s="36" t="s">
        <v>11943</v>
      </c>
      <c r="F2482" s="35" t="s">
        <v>15877</v>
      </c>
      <c r="G2482" s="117">
        <v>20</v>
      </c>
      <c r="H2482" s="117">
        <v>200</v>
      </c>
      <c r="I2482" s="117">
        <f t="shared" si="86"/>
        <v>0.54699999999999993</v>
      </c>
      <c r="J2482" s="118">
        <v>10.94</v>
      </c>
      <c r="K2482" s="196">
        <v>184</v>
      </c>
      <c r="L2482" s="119" t="s">
        <v>12106</v>
      </c>
      <c r="M2482" s="38" t="s">
        <v>15050</v>
      </c>
    </row>
    <row r="2483" spans="1:13" ht="25.5" outlineLevel="1" x14ac:dyDescent="0.25">
      <c r="A2483" s="47" t="s">
        <v>1952</v>
      </c>
      <c r="B2483" s="150">
        <v>2455</v>
      </c>
      <c r="C2483" s="36" t="s">
        <v>8802</v>
      </c>
      <c r="D2483" s="35" t="s">
        <v>1952</v>
      </c>
      <c r="E2483" s="36" t="s">
        <v>11943</v>
      </c>
      <c r="F2483" s="35" t="s">
        <v>15877</v>
      </c>
      <c r="G2483" s="117">
        <v>10</v>
      </c>
      <c r="H2483" s="117">
        <v>202.95</v>
      </c>
      <c r="I2483" s="117">
        <f t="shared" si="86"/>
        <v>1.1099999999999999</v>
      </c>
      <c r="J2483" s="118">
        <v>11.1</v>
      </c>
      <c r="K2483" s="196">
        <v>184</v>
      </c>
      <c r="L2483" s="119" t="s">
        <v>12106</v>
      </c>
      <c r="M2483" s="38" t="s">
        <v>15050</v>
      </c>
    </row>
    <row r="2484" spans="1:13" ht="25.5" outlineLevel="1" x14ac:dyDescent="0.25">
      <c r="A2484" s="47" t="s">
        <v>1954</v>
      </c>
      <c r="B2484" s="150">
        <v>2456</v>
      </c>
      <c r="C2484" s="36" t="s">
        <v>1953</v>
      </c>
      <c r="D2484" s="35" t="s">
        <v>1954</v>
      </c>
      <c r="E2484" s="36" t="s">
        <v>11943</v>
      </c>
      <c r="F2484" s="35" t="s">
        <v>15877</v>
      </c>
      <c r="G2484" s="117">
        <v>2</v>
      </c>
      <c r="H2484" s="117">
        <v>20</v>
      </c>
      <c r="I2484" s="117">
        <f t="shared" si="86"/>
        <v>0.54500000000000004</v>
      </c>
      <c r="J2484" s="118">
        <v>1.0900000000000001</v>
      </c>
      <c r="K2484" s="196">
        <v>184</v>
      </c>
      <c r="L2484" s="119" t="s">
        <v>12106</v>
      </c>
      <c r="M2484" s="38" t="s">
        <v>15050</v>
      </c>
    </row>
    <row r="2485" spans="1:13" ht="25.5" outlineLevel="1" x14ac:dyDescent="0.25">
      <c r="A2485" s="47" t="s">
        <v>1956</v>
      </c>
      <c r="B2485" s="150">
        <v>2457</v>
      </c>
      <c r="C2485" s="36" t="s">
        <v>1955</v>
      </c>
      <c r="D2485" s="35" t="s">
        <v>1956</v>
      </c>
      <c r="E2485" s="36" t="s">
        <v>11943</v>
      </c>
      <c r="F2485" s="35" t="s">
        <v>15877</v>
      </c>
      <c r="G2485" s="117">
        <v>1</v>
      </c>
      <c r="H2485" s="117">
        <v>10</v>
      </c>
      <c r="I2485" s="117">
        <f t="shared" si="86"/>
        <v>0.55000000000000004</v>
      </c>
      <c r="J2485" s="118">
        <v>0.55000000000000004</v>
      </c>
      <c r="K2485" s="196">
        <v>184</v>
      </c>
      <c r="L2485" s="119" t="s">
        <v>12106</v>
      </c>
      <c r="M2485" s="38" t="s">
        <v>15050</v>
      </c>
    </row>
    <row r="2486" spans="1:13" ht="25.5" outlineLevel="1" x14ac:dyDescent="0.25">
      <c r="A2486" s="47" t="s">
        <v>1957</v>
      </c>
      <c r="B2486" s="150">
        <v>2458</v>
      </c>
      <c r="C2486" s="36" t="s">
        <v>8803</v>
      </c>
      <c r="D2486" s="35" t="s">
        <v>1957</v>
      </c>
      <c r="E2486" s="36" t="s">
        <v>11943</v>
      </c>
      <c r="F2486" s="35" t="s">
        <v>15877</v>
      </c>
      <c r="G2486" s="117">
        <v>8</v>
      </c>
      <c r="H2486" s="117">
        <v>80</v>
      </c>
      <c r="I2486" s="117">
        <f t="shared" si="86"/>
        <v>0.54625000000000001</v>
      </c>
      <c r="J2486" s="118">
        <v>4.37</v>
      </c>
      <c r="K2486" s="196">
        <v>184</v>
      </c>
      <c r="L2486" s="119" t="s">
        <v>12106</v>
      </c>
      <c r="M2486" s="38" t="s">
        <v>15050</v>
      </c>
    </row>
    <row r="2487" spans="1:13" ht="25.5" outlineLevel="1" x14ac:dyDescent="0.25">
      <c r="A2487" s="47" t="s">
        <v>1958</v>
      </c>
      <c r="B2487" s="150">
        <v>2459</v>
      </c>
      <c r="C2487" s="40" t="s">
        <v>13307</v>
      </c>
      <c r="D2487" s="35" t="s">
        <v>1958</v>
      </c>
      <c r="E2487" s="36" t="s">
        <v>11943</v>
      </c>
      <c r="F2487" s="35" t="s">
        <v>15877</v>
      </c>
      <c r="G2487" s="117">
        <v>14</v>
      </c>
      <c r="H2487" s="117">
        <v>140</v>
      </c>
      <c r="I2487" s="117">
        <f t="shared" si="86"/>
        <v>0.54714285714285715</v>
      </c>
      <c r="J2487" s="118">
        <v>7.66</v>
      </c>
      <c r="K2487" s="196">
        <v>184</v>
      </c>
      <c r="L2487" s="119" t="s">
        <v>12106</v>
      </c>
      <c r="M2487" s="38" t="s">
        <v>15050</v>
      </c>
    </row>
    <row r="2488" spans="1:13" ht="25.5" outlineLevel="1" x14ac:dyDescent="0.25">
      <c r="A2488" s="47" t="s">
        <v>9241</v>
      </c>
      <c r="B2488" s="150">
        <v>2460</v>
      </c>
      <c r="C2488" s="40" t="s">
        <v>13308</v>
      </c>
      <c r="D2488" s="35" t="s">
        <v>9241</v>
      </c>
      <c r="E2488" s="36" t="s">
        <v>11491</v>
      </c>
      <c r="F2488" s="35" t="s">
        <v>15877</v>
      </c>
      <c r="G2488" s="117">
        <v>7</v>
      </c>
      <c r="H2488" s="117">
        <v>70</v>
      </c>
      <c r="I2488" s="117">
        <f t="shared" si="86"/>
        <v>10.39</v>
      </c>
      <c r="J2488" s="118">
        <v>72.73</v>
      </c>
      <c r="K2488" s="196">
        <v>168</v>
      </c>
      <c r="L2488" s="119" t="s">
        <v>11479</v>
      </c>
      <c r="M2488" s="38" t="s">
        <v>15050</v>
      </c>
    </row>
    <row r="2489" spans="1:13" ht="25.5" outlineLevel="1" x14ac:dyDescent="0.25">
      <c r="A2489" s="47" t="s">
        <v>1960</v>
      </c>
      <c r="B2489" s="150">
        <v>2461</v>
      </c>
      <c r="C2489" s="36" t="s">
        <v>1959</v>
      </c>
      <c r="D2489" s="35" t="s">
        <v>1960</v>
      </c>
      <c r="E2489" s="36" t="s">
        <v>11943</v>
      </c>
      <c r="F2489" s="35" t="s">
        <v>15877</v>
      </c>
      <c r="G2489" s="117">
        <v>51</v>
      </c>
      <c r="H2489" s="117">
        <v>510</v>
      </c>
      <c r="I2489" s="117">
        <f t="shared" si="86"/>
        <v>0.54686274509803923</v>
      </c>
      <c r="J2489" s="118">
        <v>27.89</v>
      </c>
      <c r="K2489" s="196">
        <v>184</v>
      </c>
      <c r="L2489" s="119" t="s">
        <v>12106</v>
      </c>
      <c r="M2489" s="38" t="s">
        <v>15050</v>
      </c>
    </row>
    <row r="2490" spans="1:13" ht="25.5" outlineLevel="1" x14ac:dyDescent="0.25">
      <c r="A2490" s="47" t="s">
        <v>1961</v>
      </c>
      <c r="B2490" s="150">
        <v>2462</v>
      </c>
      <c r="C2490" s="40" t="s">
        <v>13309</v>
      </c>
      <c r="D2490" s="35" t="s">
        <v>1961</v>
      </c>
      <c r="E2490" s="36" t="s">
        <v>11943</v>
      </c>
      <c r="F2490" s="35" t="s">
        <v>15877</v>
      </c>
      <c r="G2490" s="117">
        <v>10</v>
      </c>
      <c r="H2490" s="117">
        <v>143.84</v>
      </c>
      <c r="I2490" s="117">
        <f t="shared" si="86"/>
        <v>0.78700000000000003</v>
      </c>
      <c r="J2490" s="118">
        <v>7.87</v>
      </c>
      <c r="K2490" s="196">
        <v>184</v>
      </c>
      <c r="L2490" s="119" t="s">
        <v>12106</v>
      </c>
      <c r="M2490" s="38" t="s">
        <v>15050</v>
      </c>
    </row>
    <row r="2491" spans="1:13" ht="25.5" outlineLevel="1" x14ac:dyDescent="0.25">
      <c r="A2491" s="47" t="s">
        <v>1962</v>
      </c>
      <c r="B2491" s="150">
        <v>2463</v>
      </c>
      <c r="C2491" s="40" t="s">
        <v>13310</v>
      </c>
      <c r="D2491" s="35" t="s">
        <v>1962</v>
      </c>
      <c r="E2491" s="36" t="s">
        <v>11943</v>
      </c>
      <c r="F2491" s="35" t="s">
        <v>15877</v>
      </c>
      <c r="G2491" s="117">
        <v>10</v>
      </c>
      <c r="H2491" s="117">
        <v>102.74</v>
      </c>
      <c r="I2491" s="117">
        <f t="shared" si="86"/>
        <v>0.56200000000000006</v>
      </c>
      <c r="J2491" s="118">
        <v>5.62</v>
      </c>
      <c r="K2491" s="196">
        <v>184</v>
      </c>
      <c r="L2491" s="119" t="s">
        <v>12106</v>
      </c>
      <c r="M2491" s="38" t="s">
        <v>15050</v>
      </c>
    </row>
    <row r="2492" spans="1:13" ht="25.5" outlineLevel="1" x14ac:dyDescent="0.25">
      <c r="A2492" s="47" t="s">
        <v>12118</v>
      </c>
      <c r="B2492" s="150">
        <v>2464</v>
      </c>
      <c r="C2492" s="40" t="s">
        <v>13311</v>
      </c>
      <c r="D2492" s="35" t="s">
        <v>12118</v>
      </c>
      <c r="E2492" s="36" t="s">
        <v>11943</v>
      </c>
      <c r="F2492" s="35" t="s">
        <v>15877</v>
      </c>
      <c r="G2492" s="117">
        <v>10</v>
      </c>
      <c r="H2492" s="117">
        <v>143.84</v>
      </c>
      <c r="I2492" s="117">
        <f t="shared" si="86"/>
        <v>0.78700000000000003</v>
      </c>
      <c r="J2492" s="118">
        <v>7.87</v>
      </c>
      <c r="K2492" s="196">
        <v>184</v>
      </c>
      <c r="L2492" s="119" t="s">
        <v>12106</v>
      </c>
      <c r="M2492" s="38" t="s">
        <v>15050</v>
      </c>
    </row>
    <row r="2493" spans="1:13" ht="25.5" outlineLevel="1" x14ac:dyDescent="0.25">
      <c r="A2493" s="47" t="s">
        <v>1963</v>
      </c>
      <c r="B2493" s="150">
        <v>2465</v>
      </c>
      <c r="C2493" s="40" t="s">
        <v>13312</v>
      </c>
      <c r="D2493" s="35" t="s">
        <v>1963</v>
      </c>
      <c r="E2493" s="36" t="s">
        <v>11943</v>
      </c>
      <c r="F2493" s="35" t="s">
        <v>15877</v>
      </c>
      <c r="G2493" s="117">
        <v>10</v>
      </c>
      <c r="H2493" s="117">
        <v>195.21</v>
      </c>
      <c r="I2493" s="117">
        <f t="shared" si="86"/>
        <v>1.0669999999999999</v>
      </c>
      <c r="J2493" s="118">
        <v>10.67</v>
      </c>
      <c r="K2493" s="196">
        <v>184</v>
      </c>
      <c r="L2493" s="119" t="s">
        <v>12106</v>
      </c>
      <c r="M2493" s="38" t="s">
        <v>15050</v>
      </c>
    </row>
    <row r="2494" spans="1:13" ht="25.5" outlineLevel="1" x14ac:dyDescent="0.25">
      <c r="A2494" s="47" t="s">
        <v>9242</v>
      </c>
      <c r="B2494" s="150">
        <v>2466</v>
      </c>
      <c r="C2494" s="40" t="s">
        <v>13313</v>
      </c>
      <c r="D2494" s="35" t="s">
        <v>9242</v>
      </c>
      <c r="E2494" s="36" t="s">
        <v>11491</v>
      </c>
      <c r="F2494" s="35" t="s">
        <v>15877</v>
      </c>
      <c r="G2494" s="117">
        <v>10</v>
      </c>
      <c r="H2494" s="117">
        <v>164.39</v>
      </c>
      <c r="I2494" s="117">
        <f t="shared" si="86"/>
        <v>17.080000000000002</v>
      </c>
      <c r="J2494" s="118">
        <v>170.8</v>
      </c>
      <c r="K2494" s="196">
        <v>168</v>
      </c>
      <c r="L2494" s="119" t="s">
        <v>11479</v>
      </c>
      <c r="M2494" s="38" t="s">
        <v>15050</v>
      </c>
    </row>
    <row r="2495" spans="1:13" ht="25.5" outlineLevel="1" x14ac:dyDescent="0.25">
      <c r="A2495" s="47" t="s">
        <v>1964</v>
      </c>
      <c r="B2495" s="150">
        <v>2467</v>
      </c>
      <c r="C2495" s="40" t="s">
        <v>13314</v>
      </c>
      <c r="D2495" s="35" t="s">
        <v>1964</v>
      </c>
      <c r="E2495" s="36" t="s">
        <v>11943</v>
      </c>
      <c r="F2495" s="35" t="s">
        <v>15877</v>
      </c>
      <c r="G2495" s="117">
        <v>10</v>
      </c>
      <c r="H2495" s="117">
        <v>195.21</v>
      </c>
      <c r="I2495" s="117">
        <f t="shared" si="86"/>
        <v>1.0669999999999999</v>
      </c>
      <c r="J2495" s="118">
        <v>10.67</v>
      </c>
      <c r="K2495" s="196">
        <v>184</v>
      </c>
      <c r="L2495" s="119" t="s">
        <v>12106</v>
      </c>
      <c r="M2495" s="38" t="s">
        <v>15050</v>
      </c>
    </row>
    <row r="2496" spans="1:13" ht="25.5" outlineLevel="1" x14ac:dyDescent="0.25">
      <c r="A2496" s="47" t="s">
        <v>1965</v>
      </c>
      <c r="B2496" s="150">
        <v>2468</v>
      </c>
      <c r="C2496" s="40" t="s">
        <v>13315</v>
      </c>
      <c r="D2496" s="35" t="s">
        <v>1965</v>
      </c>
      <c r="E2496" s="36" t="s">
        <v>11943</v>
      </c>
      <c r="F2496" s="35" t="s">
        <v>15877</v>
      </c>
      <c r="G2496" s="117">
        <v>10</v>
      </c>
      <c r="H2496" s="117">
        <v>90.42</v>
      </c>
      <c r="I2496" s="117">
        <f t="shared" si="86"/>
        <v>0.49400000000000005</v>
      </c>
      <c r="J2496" s="118">
        <v>4.9400000000000004</v>
      </c>
      <c r="K2496" s="196">
        <v>184</v>
      </c>
      <c r="L2496" s="119" t="s">
        <v>12106</v>
      </c>
      <c r="M2496" s="38" t="s">
        <v>15050</v>
      </c>
    </row>
    <row r="2497" spans="1:13" ht="25.5" outlineLevel="1" x14ac:dyDescent="0.25">
      <c r="A2497" s="47" t="s">
        <v>1966</v>
      </c>
      <c r="B2497" s="150">
        <v>2469</v>
      </c>
      <c r="C2497" s="40" t="s">
        <v>13316</v>
      </c>
      <c r="D2497" s="35" t="s">
        <v>1966</v>
      </c>
      <c r="E2497" s="36" t="s">
        <v>11943</v>
      </c>
      <c r="F2497" s="35" t="s">
        <v>15877</v>
      </c>
      <c r="G2497" s="117">
        <v>4</v>
      </c>
      <c r="H2497" s="117">
        <v>40</v>
      </c>
      <c r="I2497" s="117">
        <f t="shared" si="86"/>
        <v>0.54749999999999999</v>
      </c>
      <c r="J2497" s="118">
        <v>2.19</v>
      </c>
      <c r="K2497" s="196">
        <v>184</v>
      </c>
      <c r="L2497" s="119" t="s">
        <v>12106</v>
      </c>
      <c r="M2497" s="38" t="s">
        <v>15050</v>
      </c>
    </row>
    <row r="2498" spans="1:13" ht="25.5" outlineLevel="1" x14ac:dyDescent="0.25">
      <c r="A2498" s="47" t="s">
        <v>9243</v>
      </c>
      <c r="B2498" s="150">
        <v>2470</v>
      </c>
      <c r="C2498" s="40" t="s">
        <v>13317</v>
      </c>
      <c r="D2498" s="35" t="s">
        <v>9243</v>
      </c>
      <c r="E2498" s="36" t="s">
        <v>11491</v>
      </c>
      <c r="F2498" s="35" t="s">
        <v>15877</v>
      </c>
      <c r="G2498" s="117">
        <v>2</v>
      </c>
      <c r="H2498" s="117">
        <v>118.11</v>
      </c>
      <c r="I2498" s="117">
        <f t="shared" si="86"/>
        <v>61.354999999999997</v>
      </c>
      <c r="J2498" s="118">
        <v>122.71</v>
      </c>
      <c r="K2498" s="196">
        <v>168</v>
      </c>
      <c r="L2498" s="119" t="s">
        <v>11479</v>
      </c>
      <c r="M2498" s="38" t="s">
        <v>15050</v>
      </c>
    </row>
    <row r="2499" spans="1:13" ht="25.5" outlineLevel="1" x14ac:dyDescent="0.25">
      <c r="A2499" s="47" t="s">
        <v>1967</v>
      </c>
      <c r="B2499" s="150">
        <v>2471</v>
      </c>
      <c r="C2499" s="40" t="s">
        <v>13318</v>
      </c>
      <c r="D2499" s="35" t="s">
        <v>1967</v>
      </c>
      <c r="E2499" s="36" t="s">
        <v>11943</v>
      </c>
      <c r="F2499" s="35" t="s">
        <v>15877</v>
      </c>
      <c r="G2499" s="117">
        <v>5</v>
      </c>
      <c r="H2499" s="117">
        <v>206.29</v>
      </c>
      <c r="I2499" s="117">
        <f t="shared" si="86"/>
        <v>2.2559999999999998</v>
      </c>
      <c r="J2499" s="118">
        <v>11.28</v>
      </c>
      <c r="K2499" s="196">
        <v>184</v>
      </c>
      <c r="L2499" s="119" t="s">
        <v>12106</v>
      </c>
      <c r="M2499" s="38" t="s">
        <v>15050</v>
      </c>
    </row>
    <row r="2500" spans="1:13" ht="25.5" outlineLevel="1" x14ac:dyDescent="0.25">
      <c r="A2500" s="47" t="s">
        <v>1968</v>
      </c>
      <c r="B2500" s="150">
        <v>2472</v>
      </c>
      <c r="C2500" s="40" t="s">
        <v>13319</v>
      </c>
      <c r="D2500" s="35" t="s">
        <v>1968</v>
      </c>
      <c r="E2500" s="36" t="s">
        <v>11943</v>
      </c>
      <c r="F2500" s="35" t="s">
        <v>15877</v>
      </c>
      <c r="G2500" s="117">
        <v>2</v>
      </c>
      <c r="H2500" s="117">
        <v>49.73</v>
      </c>
      <c r="I2500" s="117">
        <f t="shared" si="86"/>
        <v>1.36</v>
      </c>
      <c r="J2500" s="118">
        <v>2.72</v>
      </c>
      <c r="K2500" s="196">
        <v>184</v>
      </c>
      <c r="L2500" s="119" t="s">
        <v>12106</v>
      </c>
      <c r="M2500" s="38" t="s">
        <v>15050</v>
      </c>
    </row>
    <row r="2501" spans="1:13" ht="25.5" outlineLevel="1" x14ac:dyDescent="0.25">
      <c r="A2501" s="47" t="s">
        <v>1969</v>
      </c>
      <c r="B2501" s="150">
        <v>2473</v>
      </c>
      <c r="C2501" s="40" t="s">
        <v>13320</v>
      </c>
      <c r="D2501" s="35" t="s">
        <v>1969</v>
      </c>
      <c r="E2501" s="36" t="s">
        <v>11943</v>
      </c>
      <c r="F2501" s="35" t="s">
        <v>15877</v>
      </c>
      <c r="G2501" s="117">
        <v>12</v>
      </c>
      <c r="H2501" s="117">
        <v>545.91999999999996</v>
      </c>
      <c r="I2501" s="117">
        <f t="shared" si="86"/>
        <v>2.4875000000000003</v>
      </c>
      <c r="J2501" s="118">
        <v>29.85</v>
      </c>
      <c r="K2501" s="196">
        <v>184</v>
      </c>
      <c r="L2501" s="119" t="s">
        <v>12106</v>
      </c>
      <c r="M2501" s="38" t="s">
        <v>15050</v>
      </c>
    </row>
    <row r="2502" spans="1:13" ht="25.5" outlineLevel="1" x14ac:dyDescent="0.25">
      <c r="A2502" s="47" t="s">
        <v>1970</v>
      </c>
      <c r="B2502" s="150">
        <v>2474</v>
      </c>
      <c r="C2502" s="40" t="s">
        <v>13321</v>
      </c>
      <c r="D2502" s="35" t="s">
        <v>1970</v>
      </c>
      <c r="E2502" s="36" t="s">
        <v>11943</v>
      </c>
      <c r="F2502" s="35" t="s">
        <v>15877</v>
      </c>
      <c r="G2502" s="117">
        <v>2</v>
      </c>
      <c r="H2502" s="117">
        <v>48.13</v>
      </c>
      <c r="I2502" s="117">
        <f t="shared" si="86"/>
        <v>1.3149999999999999</v>
      </c>
      <c r="J2502" s="118">
        <v>2.63</v>
      </c>
      <c r="K2502" s="196">
        <v>184</v>
      </c>
      <c r="L2502" s="119" t="s">
        <v>12106</v>
      </c>
      <c r="M2502" s="38" t="s">
        <v>15050</v>
      </c>
    </row>
    <row r="2503" spans="1:13" ht="25.5" outlineLevel="1" x14ac:dyDescent="0.25">
      <c r="A2503" s="47" t="s">
        <v>1971</v>
      </c>
      <c r="B2503" s="150">
        <v>2475</v>
      </c>
      <c r="C2503" s="40" t="s">
        <v>13322</v>
      </c>
      <c r="D2503" s="35" t="s">
        <v>1971</v>
      </c>
      <c r="E2503" s="36" t="s">
        <v>11943</v>
      </c>
      <c r="F2503" s="35" t="s">
        <v>15877</v>
      </c>
      <c r="G2503" s="117">
        <v>3</v>
      </c>
      <c r="H2503" s="117">
        <v>79.75</v>
      </c>
      <c r="I2503" s="117">
        <f t="shared" si="86"/>
        <v>1.4533333333333334</v>
      </c>
      <c r="J2503" s="118">
        <v>4.3600000000000003</v>
      </c>
      <c r="K2503" s="196">
        <v>184</v>
      </c>
      <c r="L2503" s="119" t="s">
        <v>12106</v>
      </c>
      <c r="M2503" s="38" t="s">
        <v>15050</v>
      </c>
    </row>
    <row r="2504" spans="1:13" ht="25.5" outlineLevel="1" x14ac:dyDescent="0.25">
      <c r="A2504" s="47" t="s">
        <v>1973</v>
      </c>
      <c r="B2504" s="150">
        <v>2476</v>
      </c>
      <c r="C2504" s="36" t="s">
        <v>1972</v>
      </c>
      <c r="D2504" s="35" t="s">
        <v>1973</v>
      </c>
      <c r="E2504" s="36" t="s">
        <v>11943</v>
      </c>
      <c r="F2504" s="35" t="s">
        <v>15877</v>
      </c>
      <c r="G2504" s="117">
        <v>3</v>
      </c>
      <c r="H2504" s="117">
        <v>54</v>
      </c>
      <c r="I2504" s="117">
        <f t="shared" si="86"/>
        <v>0.98333333333333339</v>
      </c>
      <c r="J2504" s="118">
        <v>2.95</v>
      </c>
      <c r="K2504" s="196">
        <v>184</v>
      </c>
      <c r="L2504" s="119" t="s">
        <v>12106</v>
      </c>
      <c r="M2504" s="38" t="s">
        <v>15050</v>
      </c>
    </row>
    <row r="2505" spans="1:13" ht="25.5" outlineLevel="1" x14ac:dyDescent="0.25">
      <c r="A2505" s="47" t="s">
        <v>1975</v>
      </c>
      <c r="B2505" s="150">
        <v>2477</v>
      </c>
      <c r="C2505" s="36" t="s">
        <v>1974</v>
      </c>
      <c r="D2505" s="35" t="s">
        <v>1975</v>
      </c>
      <c r="E2505" s="36" t="s">
        <v>11943</v>
      </c>
      <c r="F2505" s="35" t="s">
        <v>15877</v>
      </c>
      <c r="G2505" s="117">
        <v>3</v>
      </c>
      <c r="H2505" s="117">
        <v>30</v>
      </c>
      <c r="I2505" s="117">
        <f t="shared" si="86"/>
        <v>0.54666666666666663</v>
      </c>
      <c r="J2505" s="118">
        <v>1.64</v>
      </c>
      <c r="K2505" s="196">
        <v>184</v>
      </c>
      <c r="L2505" s="119" t="s">
        <v>12106</v>
      </c>
      <c r="M2505" s="38" t="s">
        <v>15050</v>
      </c>
    </row>
    <row r="2506" spans="1:13" ht="25.5" outlineLevel="1" x14ac:dyDescent="0.25">
      <c r="A2506" s="47" t="s">
        <v>1976</v>
      </c>
      <c r="B2506" s="150">
        <v>2478</v>
      </c>
      <c r="C2506" s="36" t="s">
        <v>8804</v>
      </c>
      <c r="D2506" s="35" t="s">
        <v>1976</v>
      </c>
      <c r="E2506" s="36" t="s">
        <v>11943</v>
      </c>
      <c r="F2506" s="35" t="s">
        <v>15877</v>
      </c>
      <c r="G2506" s="117">
        <v>40</v>
      </c>
      <c r="H2506" s="117">
        <v>400</v>
      </c>
      <c r="I2506" s="117">
        <f t="shared" si="86"/>
        <v>0.54675000000000007</v>
      </c>
      <c r="J2506" s="118">
        <v>21.87</v>
      </c>
      <c r="K2506" s="196">
        <v>184</v>
      </c>
      <c r="L2506" s="119" t="s">
        <v>12106</v>
      </c>
      <c r="M2506" s="38" t="s">
        <v>15050</v>
      </c>
    </row>
    <row r="2507" spans="1:13" ht="25.5" outlineLevel="1" x14ac:dyDescent="0.25">
      <c r="A2507" s="47" t="s">
        <v>1978</v>
      </c>
      <c r="B2507" s="150">
        <v>2479</v>
      </c>
      <c r="C2507" s="36" t="s">
        <v>1977</v>
      </c>
      <c r="D2507" s="35" t="s">
        <v>1978</v>
      </c>
      <c r="E2507" s="36" t="s">
        <v>11943</v>
      </c>
      <c r="F2507" s="35" t="s">
        <v>15877</v>
      </c>
      <c r="G2507" s="117">
        <v>13</v>
      </c>
      <c r="H2507" s="117">
        <v>135.66999999999999</v>
      </c>
      <c r="I2507" s="117">
        <f t="shared" si="86"/>
        <v>0.57076923076923081</v>
      </c>
      <c r="J2507" s="118">
        <v>7.42</v>
      </c>
      <c r="K2507" s="196">
        <v>184</v>
      </c>
      <c r="L2507" s="119" t="s">
        <v>12106</v>
      </c>
      <c r="M2507" s="38" t="s">
        <v>15050</v>
      </c>
    </row>
    <row r="2508" spans="1:13" ht="25.5" outlineLevel="1" x14ac:dyDescent="0.25">
      <c r="A2508" s="47" t="s">
        <v>1980</v>
      </c>
      <c r="B2508" s="150">
        <v>2480</v>
      </c>
      <c r="C2508" s="36" t="s">
        <v>1979</v>
      </c>
      <c r="D2508" s="35" t="s">
        <v>1980</v>
      </c>
      <c r="E2508" s="36" t="s">
        <v>11943</v>
      </c>
      <c r="F2508" s="35" t="s">
        <v>15877</v>
      </c>
      <c r="G2508" s="117">
        <v>25</v>
      </c>
      <c r="H2508" s="117">
        <v>250</v>
      </c>
      <c r="I2508" s="117">
        <f t="shared" si="86"/>
        <v>0.54679999999999995</v>
      </c>
      <c r="J2508" s="118">
        <v>13.67</v>
      </c>
      <c r="K2508" s="196">
        <v>184</v>
      </c>
      <c r="L2508" s="119" t="s">
        <v>12106</v>
      </c>
      <c r="M2508" s="38" t="s">
        <v>15050</v>
      </c>
    </row>
    <row r="2509" spans="1:13" ht="25.5" outlineLevel="1" x14ac:dyDescent="0.25">
      <c r="A2509" s="47" t="s">
        <v>1982</v>
      </c>
      <c r="B2509" s="150">
        <v>2481</v>
      </c>
      <c r="C2509" s="36" t="s">
        <v>1981</v>
      </c>
      <c r="D2509" s="35" t="s">
        <v>1982</v>
      </c>
      <c r="E2509" s="36" t="s">
        <v>11943</v>
      </c>
      <c r="F2509" s="35" t="s">
        <v>15877</v>
      </c>
      <c r="G2509" s="117">
        <v>5</v>
      </c>
      <c r="H2509" s="117">
        <v>75.569999999999993</v>
      </c>
      <c r="I2509" s="117">
        <f t="shared" si="86"/>
        <v>0.82599999999999996</v>
      </c>
      <c r="J2509" s="118">
        <v>4.13</v>
      </c>
      <c r="K2509" s="196">
        <v>184</v>
      </c>
      <c r="L2509" s="119" t="s">
        <v>12106</v>
      </c>
      <c r="M2509" s="38" t="s">
        <v>15050</v>
      </c>
    </row>
    <row r="2510" spans="1:13" ht="25.5" outlineLevel="1" x14ac:dyDescent="0.25">
      <c r="A2510" s="47" t="s">
        <v>1984</v>
      </c>
      <c r="B2510" s="150">
        <v>2482</v>
      </c>
      <c r="C2510" s="36" t="s">
        <v>1983</v>
      </c>
      <c r="D2510" s="35" t="s">
        <v>1984</v>
      </c>
      <c r="E2510" s="36" t="s">
        <v>11943</v>
      </c>
      <c r="F2510" s="35" t="s">
        <v>15877</v>
      </c>
      <c r="G2510" s="117">
        <v>8</v>
      </c>
      <c r="H2510" s="117">
        <v>80.55</v>
      </c>
      <c r="I2510" s="117">
        <f t="shared" si="86"/>
        <v>0.55000000000000004</v>
      </c>
      <c r="J2510" s="118">
        <v>4.4000000000000004</v>
      </c>
      <c r="K2510" s="196">
        <v>184</v>
      </c>
      <c r="L2510" s="119" t="s">
        <v>12106</v>
      </c>
      <c r="M2510" s="38" t="s">
        <v>15050</v>
      </c>
    </row>
    <row r="2511" spans="1:13" ht="25.5" outlineLevel="1" x14ac:dyDescent="0.25">
      <c r="A2511" s="47" t="s">
        <v>1986</v>
      </c>
      <c r="B2511" s="150">
        <v>2483</v>
      </c>
      <c r="C2511" s="36" t="s">
        <v>1985</v>
      </c>
      <c r="D2511" s="35" t="s">
        <v>1986</v>
      </c>
      <c r="E2511" s="36" t="s">
        <v>11943</v>
      </c>
      <c r="F2511" s="35" t="s">
        <v>15877</v>
      </c>
      <c r="G2511" s="117">
        <v>47</v>
      </c>
      <c r="H2511" s="117">
        <v>470</v>
      </c>
      <c r="I2511" s="117">
        <f t="shared" si="86"/>
        <v>0.54680851063829783</v>
      </c>
      <c r="J2511" s="118">
        <v>25.7</v>
      </c>
      <c r="K2511" s="196">
        <v>184</v>
      </c>
      <c r="L2511" s="119" t="s">
        <v>12106</v>
      </c>
      <c r="M2511" s="38" t="s">
        <v>15050</v>
      </c>
    </row>
    <row r="2512" spans="1:13" ht="25.5" outlineLevel="1" x14ac:dyDescent="0.25">
      <c r="A2512" s="47" t="s">
        <v>1988</v>
      </c>
      <c r="B2512" s="150">
        <v>2484</v>
      </c>
      <c r="C2512" s="36" t="s">
        <v>1987</v>
      </c>
      <c r="D2512" s="35" t="s">
        <v>1988</v>
      </c>
      <c r="E2512" s="36" t="s">
        <v>11943</v>
      </c>
      <c r="F2512" s="35" t="s">
        <v>15877</v>
      </c>
      <c r="G2512" s="117">
        <v>1</v>
      </c>
      <c r="H2512" s="117">
        <v>10</v>
      </c>
      <c r="I2512" s="117">
        <f t="shared" si="86"/>
        <v>0.55000000000000004</v>
      </c>
      <c r="J2512" s="118">
        <v>0.55000000000000004</v>
      </c>
      <c r="K2512" s="196">
        <v>184</v>
      </c>
      <c r="L2512" s="119" t="s">
        <v>12106</v>
      </c>
      <c r="M2512" s="38" t="s">
        <v>15050</v>
      </c>
    </row>
    <row r="2513" spans="1:13" ht="25.5" outlineLevel="1" x14ac:dyDescent="0.25">
      <c r="A2513" s="47" t="s">
        <v>1990</v>
      </c>
      <c r="B2513" s="150">
        <v>2485</v>
      </c>
      <c r="C2513" s="36" t="s">
        <v>1989</v>
      </c>
      <c r="D2513" s="35" t="s">
        <v>1990</v>
      </c>
      <c r="E2513" s="36" t="s">
        <v>11943</v>
      </c>
      <c r="F2513" s="35" t="s">
        <v>15877</v>
      </c>
      <c r="G2513" s="117">
        <v>1</v>
      </c>
      <c r="H2513" s="117">
        <v>11.87</v>
      </c>
      <c r="I2513" s="117">
        <f t="shared" si="86"/>
        <v>0.65</v>
      </c>
      <c r="J2513" s="118">
        <v>0.65</v>
      </c>
      <c r="K2513" s="196">
        <v>184</v>
      </c>
      <c r="L2513" s="119" t="s">
        <v>12106</v>
      </c>
      <c r="M2513" s="38" t="s">
        <v>15050</v>
      </c>
    </row>
    <row r="2514" spans="1:13" ht="25.5" outlineLevel="1" x14ac:dyDescent="0.25">
      <c r="A2514" s="47" t="s">
        <v>1992</v>
      </c>
      <c r="B2514" s="150">
        <v>2486</v>
      </c>
      <c r="C2514" s="36" t="s">
        <v>1991</v>
      </c>
      <c r="D2514" s="35" t="s">
        <v>1992</v>
      </c>
      <c r="E2514" s="36" t="s">
        <v>11943</v>
      </c>
      <c r="F2514" s="35" t="s">
        <v>15877</v>
      </c>
      <c r="G2514" s="117">
        <v>5</v>
      </c>
      <c r="H2514" s="117">
        <v>50</v>
      </c>
      <c r="I2514" s="117">
        <f t="shared" si="86"/>
        <v>0.54600000000000004</v>
      </c>
      <c r="J2514" s="118">
        <v>2.73</v>
      </c>
      <c r="K2514" s="196">
        <v>184</v>
      </c>
      <c r="L2514" s="119" t="s">
        <v>12106</v>
      </c>
      <c r="M2514" s="38" t="s">
        <v>15050</v>
      </c>
    </row>
    <row r="2515" spans="1:13" ht="25.5" outlineLevel="1" x14ac:dyDescent="0.25">
      <c r="A2515" s="47" t="s">
        <v>1994</v>
      </c>
      <c r="B2515" s="150">
        <v>2487</v>
      </c>
      <c r="C2515" s="36" t="s">
        <v>1993</v>
      </c>
      <c r="D2515" s="35" t="s">
        <v>1994</v>
      </c>
      <c r="E2515" s="36" t="s">
        <v>11943</v>
      </c>
      <c r="F2515" s="35" t="s">
        <v>15877</v>
      </c>
      <c r="G2515" s="117">
        <v>32</v>
      </c>
      <c r="H2515" s="117">
        <v>320.97000000000003</v>
      </c>
      <c r="I2515" s="117">
        <f t="shared" si="86"/>
        <v>0.54843750000000002</v>
      </c>
      <c r="J2515" s="118">
        <v>17.55</v>
      </c>
      <c r="K2515" s="196">
        <v>184</v>
      </c>
      <c r="L2515" s="119" t="s">
        <v>12106</v>
      </c>
      <c r="M2515" s="38" t="s">
        <v>15050</v>
      </c>
    </row>
    <row r="2516" spans="1:13" ht="25.5" outlineLevel="1" x14ac:dyDescent="0.25">
      <c r="A2516" s="47" t="s">
        <v>1996</v>
      </c>
      <c r="B2516" s="150">
        <v>2488</v>
      </c>
      <c r="C2516" s="36" t="s">
        <v>1995</v>
      </c>
      <c r="D2516" s="35" t="s">
        <v>1996</v>
      </c>
      <c r="E2516" s="36" t="s">
        <v>11943</v>
      </c>
      <c r="F2516" s="35" t="s">
        <v>15877</v>
      </c>
      <c r="G2516" s="117">
        <v>5</v>
      </c>
      <c r="H2516" s="117">
        <v>53.94</v>
      </c>
      <c r="I2516" s="117">
        <f t="shared" si="86"/>
        <v>0.59000000000000008</v>
      </c>
      <c r="J2516" s="118">
        <v>2.95</v>
      </c>
      <c r="K2516" s="196">
        <v>184</v>
      </c>
      <c r="L2516" s="119" t="s">
        <v>12106</v>
      </c>
      <c r="M2516" s="38" t="s">
        <v>15050</v>
      </c>
    </row>
    <row r="2517" spans="1:13" ht="25.5" outlineLevel="1" x14ac:dyDescent="0.25">
      <c r="A2517" s="47" t="s">
        <v>1998</v>
      </c>
      <c r="B2517" s="150">
        <v>2489</v>
      </c>
      <c r="C2517" s="36" t="s">
        <v>1997</v>
      </c>
      <c r="D2517" s="35" t="s">
        <v>1998</v>
      </c>
      <c r="E2517" s="36" t="s">
        <v>11943</v>
      </c>
      <c r="F2517" s="35" t="s">
        <v>15877</v>
      </c>
      <c r="G2517" s="117">
        <v>5</v>
      </c>
      <c r="H2517" s="117">
        <v>50</v>
      </c>
      <c r="I2517" s="117">
        <f t="shared" si="86"/>
        <v>0.54600000000000004</v>
      </c>
      <c r="J2517" s="118">
        <v>2.73</v>
      </c>
      <c r="K2517" s="196">
        <v>184</v>
      </c>
      <c r="L2517" s="119" t="s">
        <v>12106</v>
      </c>
      <c r="M2517" s="38" t="s">
        <v>15050</v>
      </c>
    </row>
    <row r="2518" spans="1:13" ht="25.5" outlineLevel="1" x14ac:dyDescent="0.25">
      <c r="A2518" s="47" t="s">
        <v>1999</v>
      </c>
      <c r="B2518" s="150">
        <v>2490</v>
      </c>
      <c r="C2518" s="36" t="s">
        <v>8805</v>
      </c>
      <c r="D2518" s="35" t="s">
        <v>1999</v>
      </c>
      <c r="E2518" s="36" t="s">
        <v>11943</v>
      </c>
      <c r="F2518" s="35" t="s">
        <v>15877</v>
      </c>
      <c r="G2518" s="117">
        <v>43</v>
      </c>
      <c r="H2518" s="117">
        <v>430</v>
      </c>
      <c r="I2518" s="117">
        <f t="shared" si="86"/>
        <v>0.54674418604651165</v>
      </c>
      <c r="J2518" s="118">
        <v>23.51</v>
      </c>
      <c r="K2518" s="196">
        <v>184</v>
      </c>
      <c r="L2518" s="119" t="s">
        <v>12106</v>
      </c>
      <c r="M2518" s="38" t="s">
        <v>15050</v>
      </c>
    </row>
    <row r="2519" spans="1:13" ht="25.5" outlineLevel="1" x14ac:dyDescent="0.25">
      <c r="A2519" s="47" t="s">
        <v>8806</v>
      </c>
      <c r="B2519" s="150">
        <v>2491</v>
      </c>
      <c r="C2519" s="36" t="s">
        <v>2000</v>
      </c>
      <c r="D2519" s="35" t="s">
        <v>8806</v>
      </c>
      <c r="E2519" s="36" t="s">
        <v>11943</v>
      </c>
      <c r="F2519" s="35" t="s">
        <v>15877</v>
      </c>
      <c r="G2519" s="117">
        <v>19</v>
      </c>
      <c r="H2519" s="117">
        <v>207.69</v>
      </c>
      <c r="I2519" s="117">
        <f t="shared" si="86"/>
        <v>0.59789473684210526</v>
      </c>
      <c r="J2519" s="118">
        <v>11.36</v>
      </c>
      <c r="K2519" s="196">
        <v>184</v>
      </c>
      <c r="L2519" s="119" t="s">
        <v>12106</v>
      </c>
      <c r="M2519" s="38" t="s">
        <v>15050</v>
      </c>
    </row>
    <row r="2520" spans="1:13" ht="25.5" outlineLevel="1" x14ac:dyDescent="0.25">
      <c r="A2520" s="47" t="s">
        <v>2002</v>
      </c>
      <c r="B2520" s="150">
        <v>2492</v>
      </c>
      <c r="C2520" s="36" t="s">
        <v>2001</v>
      </c>
      <c r="D2520" s="35" t="s">
        <v>2002</v>
      </c>
      <c r="E2520" s="36" t="s">
        <v>11943</v>
      </c>
      <c r="F2520" s="35" t="s">
        <v>15877</v>
      </c>
      <c r="G2520" s="117">
        <v>43</v>
      </c>
      <c r="H2520" s="117">
        <v>430</v>
      </c>
      <c r="I2520" s="117">
        <f t="shared" si="86"/>
        <v>0.54674418604651165</v>
      </c>
      <c r="J2520" s="118">
        <v>23.51</v>
      </c>
      <c r="K2520" s="196">
        <v>184</v>
      </c>
      <c r="L2520" s="119" t="s">
        <v>12106</v>
      </c>
      <c r="M2520" s="38" t="s">
        <v>15050</v>
      </c>
    </row>
    <row r="2521" spans="1:13" ht="25.5" outlineLevel="1" x14ac:dyDescent="0.25">
      <c r="A2521" s="47" t="s">
        <v>2004</v>
      </c>
      <c r="B2521" s="150">
        <v>2493</v>
      </c>
      <c r="C2521" s="36" t="s">
        <v>2003</v>
      </c>
      <c r="D2521" s="35" t="s">
        <v>2004</v>
      </c>
      <c r="E2521" s="36" t="s">
        <v>11943</v>
      </c>
      <c r="F2521" s="35" t="s">
        <v>15877</v>
      </c>
      <c r="G2521" s="117">
        <v>35</v>
      </c>
      <c r="H2521" s="117">
        <v>365.56</v>
      </c>
      <c r="I2521" s="117">
        <f t="shared" si="86"/>
        <v>0.57114285714285706</v>
      </c>
      <c r="J2521" s="118">
        <v>19.989999999999998</v>
      </c>
      <c r="K2521" s="196">
        <v>184</v>
      </c>
      <c r="L2521" s="119" t="s">
        <v>12106</v>
      </c>
      <c r="M2521" s="38" t="s">
        <v>15050</v>
      </c>
    </row>
    <row r="2522" spans="1:13" outlineLevel="1" x14ac:dyDescent="0.25">
      <c r="A2522" s="47" t="s">
        <v>9245</v>
      </c>
      <c r="B2522" s="150">
        <v>2494</v>
      </c>
      <c r="C2522" s="36" t="s">
        <v>9244</v>
      </c>
      <c r="D2522" s="35" t="s">
        <v>9245</v>
      </c>
      <c r="E2522" s="36" t="s">
        <v>11491</v>
      </c>
      <c r="F2522" s="35" t="s">
        <v>15877</v>
      </c>
      <c r="G2522" s="117">
        <v>27</v>
      </c>
      <c r="H2522" s="117">
        <v>283.2</v>
      </c>
      <c r="I2522" s="117">
        <f t="shared" si="86"/>
        <v>10.897777777777778</v>
      </c>
      <c r="J2522" s="118">
        <v>294.24</v>
      </c>
      <c r="K2522" s="196">
        <v>168</v>
      </c>
      <c r="L2522" s="119" t="s">
        <v>11479</v>
      </c>
      <c r="M2522" s="38" t="s">
        <v>15050</v>
      </c>
    </row>
    <row r="2523" spans="1:13" ht="25.5" outlineLevel="1" x14ac:dyDescent="0.25">
      <c r="A2523" s="47" t="s">
        <v>2005</v>
      </c>
      <c r="B2523" s="150">
        <v>2495</v>
      </c>
      <c r="C2523" s="36" t="s">
        <v>8807</v>
      </c>
      <c r="D2523" s="35" t="s">
        <v>2005</v>
      </c>
      <c r="E2523" s="36" t="s">
        <v>11943</v>
      </c>
      <c r="F2523" s="35" t="s">
        <v>15877</v>
      </c>
      <c r="G2523" s="117">
        <v>20</v>
      </c>
      <c r="H2523" s="117">
        <v>267</v>
      </c>
      <c r="I2523" s="117">
        <f t="shared" si="86"/>
        <v>0.73</v>
      </c>
      <c r="J2523" s="118">
        <v>14.6</v>
      </c>
      <c r="K2523" s="196">
        <v>184</v>
      </c>
      <c r="L2523" s="119" t="s">
        <v>12106</v>
      </c>
      <c r="M2523" s="38" t="s">
        <v>15050</v>
      </c>
    </row>
    <row r="2524" spans="1:13" ht="25.5" outlineLevel="1" x14ac:dyDescent="0.25">
      <c r="A2524" s="47" t="s">
        <v>8809</v>
      </c>
      <c r="B2524" s="150">
        <v>2496</v>
      </c>
      <c r="C2524" s="36" t="s">
        <v>8808</v>
      </c>
      <c r="D2524" s="35" t="s">
        <v>8809</v>
      </c>
      <c r="E2524" s="36" t="s">
        <v>11943</v>
      </c>
      <c r="F2524" s="35" t="s">
        <v>15877</v>
      </c>
      <c r="G2524" s="117">
        <v>11</v>
      </c>
      <c r="H2524" s="117">
        <v>132.6</v>
      </c>
      <c r="I2524" s="117">
        <f t="shared" si="86"/>
        <v>0.65909090909090906</v>
      </c>
      <c r="J2524" s="118">
        <v>7.25</v>
      </c>
      <c r="K2524" s="196">
        <v>184</v>
      </c>
      <c r="L2524" s="119" t="s">
        <v>12106</v>
      </c>
      <c r="M2524" s="38" t="s">
        <v>15050</v>
      </c>
    </row>
    <row r="2525" spans="1:13" ht="25.5" outlineLevel="1" x14ac:dyDescent="0.25">
      <c r="A2525" s="47" t="s">
        <v>2007</v>
      </c>
      <c r="B2525" s="150">
        <v>2497</v>
      </c>
      <c r="C2525" s="36" t="s">
        <v>2006</v>
      </c>
      <c r="D2525" s="35" t="s">
        <v>2007</v>
      </c>
      <c r="E2525" s="36" t="s">
        <v>11943</v>
      </c>
      <c r="F2525" s="35" t="s">
        <v>15877</v>
      </c>
      <c r="G2525" s="117">
        <v>50</v>
      </c>
      <c r="H2525" s="117">
        <v>2050</v>
      </c>
      <c r="I2525" s="117">
        <f t="shared" si="86"/>
        <v>2.242</v>
      </c>
      <c r="J2525" s="118">
        <v>112.1</v>
      </c>
      <c r="K2525" s="196">
        <v>184</v>
      </c>
      <c r="L2525" s="119" t="s">
        <v>12106</v>
      </c>
      <c r="M2525" s="38" t="s">
        <v>15050</v>
      </c>
    </row>
    <row r="2526" spans="1:13" outlineLevel="1" x14ac:dyDescent="0.25">
      <c r="A2526" s="47" t="s">
        <v>2009</v>
      </c>
      <c r="B2526" s="150">
        <v>2498</v>
      </c>
      <c r="C2526" s="36" t="s">
        <v>2008</v>
      </c>
      <c r="D2526" s="35" t="s">
        <v>2009</v>
      </c>
      <c r="E2526" s="36" t="s">
        <v>11491</v>
      </c>
      <c r="F2526" s="35" t="s">
        <v>15877</v>
      </c>
      <c r="G2526" s="117">
        <v>5</v>
      </c>
      <c r="H2526" s="117">
        <v>103.69</v>
      </c>
      <c r="I2526" s="117">
        <f t="shared" si="86"/>
        <v>1.1339999999999999</v>
      </c>
      <c r="J2526" s="118">
        <v>5.67</v>
      </c>
      <c r="K2526" s="196">
        <v>184</v>
      </c>
      <c r="L2526" s="119" t="s">
        <v>12106</v>
      </c>
      <c r="M2526" s="38" t="s">
        <v>15050</v>
      </c>
    </row>
    <row r="2527" spans="1:13" outlineLevel="1" x14ac:dyDescent="0.25">
      <c r="A2527" s="47" t="s">
        <v>9247</v>
      </c>
      <c r="B2527" s="150">
        <v>2499</v>
      </c>
      <c r="C2527" s="36" t="s">
        <v>9246</v>
      </c>
      <c r="D2527" s="35" t="s">
        <v>9247</v>
      </c>
      <c r="E2527" s="36" t="s">
        <v>11491</v>
      </c>
      <c r="F2527" s="35" t="s">
        <v>15877</v>
      </c>
      <c r="G2527" s="117">
        <v>87</v>
      </c>
      <c r="H2527" s="117">
        <v>974.4</v>
      </c>
      <c r="I2527" s="117">
        <f t="shared" si="86"/>
        <v>11.636666666666667</v>
      </c>
      <c r="J2527" s="118">
        <v>1012.39</v>
      </c>
      <c r="K2527" s="196">
        <v>168</v>
      </c>
      <c r="L2527" s="119" t="s">
        <v>11479</v>
      </c>
      <c r="M2527" s="38" t="s">
        <v>15050</v>
      </c>
    </row>
    <row r="2528" spans="1:13" ht="25.5" outlineLevel="1" x14ac:dyDescent="0.25">
      <c r="A2528" s="47" t="s">
        <v>8810</v>
      </c>
      <c r="B2528" s="150">
        <v>2500</v>
      </c>
      <c r="C2528" s="40" t="s">
        <v>13323</v>
      </c>
      <c r="D2528" s="35" t="s">
        <v>8810</v>
      </c>
      <c r="E2528" s="36" t="s">
        <v>11943</v>
      </c>
      <c r="F2528" s="35" t="s">
        <v>15877</v>
      </c>
      <c r="G2528" s="117">
        <v>4</v>
      </c>
      <c r="H2528" s="117">
        <v>51.4</v>
      </c>
      <c r="I2528" s="117">
        <f t="shared" si="86"/>
        <v>0.70250000000000001</v>
      </c>
      <c r="J2528" s="118">
        <v>2.81</v>
      </c>
      <c r="K2528" s="196">
        <v>184</v>
      </c>
      <c r="L2528" s="119" t="s">
        <v>12106</v>
      </c>
      <c r="M2528" s="38" t="s">
        <v>15050</v>
      </c>
    </row>
    <row r="2529" spans="1:13" ht="25.5" outlineLevel="1" x14ac:dyDescent="0.25">
      <c r="A2529" s="47" t="s">
        <v>2011</v>
      </c>
      <c r="B2529" s="150">
        <v>2501</v>
      </c>
      <c r="C2529" s="36" t="s">
        <v>2010</v>
      </c>
      <c r="D2529" s="35" t="s">
        <v>2011</v>
      </c>
      <c r="E2529" s="36" t="s">
        <v>11943</v>
      </c>
      <c r="F2529" s="35" t="s">
        <v>15877</v>
      </c>
      <c r="G2529" s="117">
        <v>15</v>
      </c>
      <c r="H2529" s="117">
        <v>281</v>
      </c>
      <c r="I2529" s="117">
        <f t="shared" si="86"/>
        <v>1.0246666666666666</v>
      </c>
      <c r="J2529" s="118">
        <v>15.37</v>
      </c>
      <c r="K2529" s="196">
        <v>184</v>
      </c>
      <c r="L2529" s="119" t="s">
        <v>12106</v>
      </c>
      <c r="M2529" s="38" t="s">
        <v>15050</v>
      </c>
    </row>
    <row r="2530" spans="1:13" ht="25.5" outlineLevel="1" x14ac:dyDescent="0.25">
      <c r="A2530" s="47" t="s">
        <v>2013</v>
      </c>
      <c r="B2530" s="150">
        <v>2502</v>
      </c>
      <c r="C2530" s="36" t="s">
        <v>2012</v>
      </c>
      <c r="D2530" s="35" t="s">
        <v>2013</v>
      </c>
      <c r="E2530" s="36" t="s">
        <v>11943</v>
      </c>
      <c r="F2530" s="35" t="s">
        <v>15877</v>
      </c>
      <c r="G2530" s="117">
        <v>75</v>
      </c>
      <c r="H2530" s="117">
        <v>858</v>
      </c>
      <c r="I2530" s="117">
        <f t="shared" si="86"/>
        <v>0.62560000000000004</v>
      </c>
      <c r="J2530" s="118">
        <v>46.92</v>
      </c>
      <c r="K2530" s="196">
        <v>184</v>
      </c>
      <c r="L2530" s="119" t="s">
        <v>12106</v>
      </c>
      <c r="M2530" s="38" t="s">
        <v>15050</v>
      </c>
    </row>
    <row r="2531" spans="1:13" ht="25.5" outlineLevel="1" x14ac:dyDescent="0.25">
      <c r="A2531" s="47" t="s">
        <v>2014</v>
      </c>
      <c r="B2531" s="150">
        <v>2503</v>
      </c>
      <c r="C2531" s="40" t="s">
        <v>13324</v>
      </c>
      <c r="D2531" s="35" t="s">
        <v>2014</v>
      </c>
      <c r="E2531" s="36" t="s">
        <v>11943</v>
      </c>
      <c r="F2531" s="35" t="s">
        <v>15877</v>
      </c>
      <c r="G2531" s="117">
        <v>26</v>
      </c>
      <c r="H2531" s="117">
        <v>251.8</v>
      </c>
      <c r="I2531" s="117">
        <f t="shared" si="86"/>
        <v>0.5296153846153846</v>
      </c>
      <c r="J2531" s="118">
        <v>13.77</v>
      </c>
      <c r="K2531" s="196">
        <v>184</v>
      </c>
      <c r="L2531" s="119" t="s">
        <v>12106</v>
      </c>
      <c r="M2531" s="38" t="s">
        <v>15050</v>
      </c>
    </row>
    <row r="2532" spans="1:13" ht="25.5" outlineLevel="1" x14ac:dyDescent="0.25">
      <c r="A2532" s="47" t="s">
        <v>2015</v>
      </c>
      <c r="B2532" s="150">
        <v>2504</v>
      </c>
      <c r="C2532" s="40" t="s">
        <v>13325</v>
      </c>
      <c r="D2532" s="35" t="s">
        <v>2015</v>
      </c>
      <c r="E2532" s="36" t="s">
        <v>11943</v>
      </c>
      <c r="F2532" s="35" t="s">
        <v>15877</v>
      </c>
      <c r="G2532" s="117">
        <v>11</v>
      </c>
      <c r="H2532" s="117">
        <v>117.8</v>
      </c>
      <c r="I2532" s="117">
        <f t="shared" si="86"/>
        <v>0.58545454545454545</v>
      </c>
      <c r="J2532" s="118">
        <v>6.44</v>
      </c>
      <c r="K2532" s="196">
        <v>184</v>
      </c>
      <c r="L2532" s="119" t="s">
        <v>12106</v>
      </c>
      <c r="M2532" s="38" t="s">
        <v>15050</v>
      </c>
    </row>
    <row r="2533" spans="1:13" ht="25.5" outlineLevel="1" x14ac:dyDescent="0.25">
      <c r="A2533" s="47" t="s">
        <v>2016</v>
      </c>
      <c r="B2533" s="150">
        <v>2505</v>
      </c>
      <c r="C2533" s="40" t="s">
        <v>13326</v>
      </c>
      <c r="D2533" s="35" t="s">
        <v>2016</v>
      </c>
      <c r="E2533" s="36" t="s">
        <v>11943</v>
      </c>
      <c r="F2533" s="35" t="s">
        <v>15877</v>
      </c>
      <c r="G2533" s="117">
        <v>22</v>
      </c>
      <c r="H2533" s="117">
        <v>228.6</v>
      </c>
      <c r="I2533" s="117">
        <f t="shared" si="86"/>
        <v>0.56818181818181823</v>
      </c>
      <c r="J2533" s="118">
        <v>12.5</v>
      </c>
      <c r="K2533" s="196">
        <v>184</v>
      </c>
      <c r="L2533" s="119" t="s">
        <v>12106</v>
      </c>
      <c r="M2533" s="38" t="s">
        <v>15050</v>
      </c>
    </row>
    <row r="2534" spans="1:13" ht="25.5" outlineLevel="1" x14ac:dyDescent="0.25">
      <c r="A2534" s="47" t="s">
        <v>2018</v>
      </c>
      <c r="B2534" s="150">
        <v>2506</v>
      </c>
      <c r="C2534" s="36" t="s">
        <v>2017</v>
      </c>
      <c r="D2534" s="35" t="s">
        <v>2018</v>
      </c>
      <c r="E2534" s="36" t="s">
        <v>11943</v>
      </c>
      <c r="F2534" s="35" t="s">
        <v>15877</v>
      </c>
      <c r="G2534" s="117">
        <v>20</v>
      </c>
      <c r="H2534" s="117">
        <v>211</v>
      </c>
      <c r="I2534" s="117">
        <f t="shared" si="86"/>
        <v>0.57699999999999996</v>
      </c>
      <c r="J2534" s="118">
        <v>11.54</v>
      </c>
      <c r="K2534" s="196">
        <v>184</v>
      </c>
      <c r="L2534" s="119" t="s">
        <v>12106</v>
      </c>
      <c r="M2534" s="38" t="s">
        <v>15050</v>
      </c>
    </row>
    <row r="2535" spans="1:13" ht="25.5" outlineLevel="1" x14ac:dyDescent="0.25">
      <c r="A2535" s="47" t="s">
        <v>2020</v>
      </c>
      <c r="B2535" s="150">
        <v>2507</v>
      </c>
      <c r="C2535" s="36" t="s">
        <v>2019</v>
      </c>
      <c r="D2535" s="35" t="s">
        <v>2020</v>
      </c>
      <c r="E2535" s="36" t="s">
        <v>11943</v>
      </c>
      <c r="F2535" s="35" t="s">
        <v>15877</v>
      </c>
      <c r="G2535" s="117">
        <v>29</v>
      </c>
      <c r="H2535" s="117">
        <v>310.2</v>
      </c>
      <c r="I2535" s="117">
        <f t="shared" si="86"/>
        <v>0.58482758620689657</v>
      </c>
      <c r="J2535" s="118">
        <v>16.96</v>
      </c>
      <c r="K2535" s="196">
        <v>184</v>
      </c>
      <c r="L2535" s="119" t="s">
        <v>12106</v>
      </c>
      <c r="M2535" s="38" t="s">
        <v>15050</v>
      </c>
    </row>
    <row r="2536" spans="1:13" ht="25.5" outlineLevel="1" x14ac:dyDescent="0.25">
      <c r="A2536" s="47" t="s">
        <v>2022</v>
      </c>
      <c r="B2536" s="150">
        <v>2508</v>
      </c>
      <c r="C2536" s="36" t="s">
        <v>2021</v>
      </c>
      <c r="D2536" s="35" t="s">
        <v>2022</v>
      </c>
      <c r="E2536" s="36" t="s">
        <v>11943</v>
      </c>
      <c r="F2536" s="35" t="s">
        <v>15877</v>
      </c>
      <c r="G2536" s="117">
        <v>111</v>
      </c>
      <c r="H2536" s="117">
        <v>1167.45</v>
      </c>
      <c r="I2536" s="117">
        <f t="shared" si="86"/>
        <v>0.57513513513513514</v>
      </c>
      <c r="J2536" s="118">
        <v>63.84</v>
      </c>
      <c r="K2536" s="196">
        <v>184</v>
      </c>
      <c r="L2536" s="119" t="s">
        <v>12106</v>
      </c>
      <c r="M2536" s="38" t="s">
        <v>15050</v>
      </c>
    </row>
    <row r="2537" spans="1:13" ht="25.5" outlineLevel="1" x14ac:dyDescent="0.25">
      <c r="A2537" s="47" t="s">
        <v>2024</v>
      </c>
      <c r="B2537" s="150">
        <v>2509</v>
      </c>
      <c r="C2537" s="36" t="s">
        <v>2023</v>
      </c>
      <c r="D2537" s="35" t="s">
        <v>2024</v>
      </c>
      <c r="E2537" s="36" t="s">
        <v>11943</v>
      </c>
      <c r="F2537" s="35" t="s">
        <v>15877</v>
      </c>
      <c r="G2537" s="117">
        <v>10</v>
      </c>
      <c r="H2537" s="117">
        <v>105</v>
      </c>
      <c r="I2537" s="117">
        <f t="shared" si="86"/>
        <v>0.57400000000000007</v>
      </c>
      <c r="J2537" s="118">
        <v>5.74</v>
      </c>
      <c r="K2537" s="196">
        <v>184</v>
      </c>
      <c r="L2537" s="119" t="s">
        <v>12106</v>
      </c>
      <c r="M2537" s="38" t="s">
        <v>15050</v>
      </c>
    </row>
    <row r="2538" spans="1:13" ht="25.5" outlineLevel="1" x14ac:dyDescent="0.25">
      <c r="A2538" s="47" t="s">
        <v>2026</v>
      </c>
      <c r="B2538" s="150">
        <v>2510</v>
      </c>
      <c r="C2538" s="36" t="s">
        <v>2025</v>
      </c>
      <c r="D2538" s="35" t="s">
        <v>2026</v>
      </c>
      <c r="E2538" s="36" t="s">
        <v>11943</v>
      </c>
      <c r="F2538" s="35" t="s">
        <v>15877</v>
      </c>
      <c r="G2538" s="117">
        <v>30</v>
      </c>
      <c r="H2538" s="117">
        <v>24</v>
      </c>
      <c r="I2538" s="117">
        <f t="shared" si="86"/>
        <v>4.3666666666666666E-2</v>
      </c>
      <c r="J2538" s="118">
        <v>1.31</v>
      </c>
      <c r="K2538" s="196">
        <v>184</v>
      </c>
      <c r="L2538" s="119" t="s">
        <v>12106</v>
      </c>
      <c r="M2538" s="38" t="s">
        <v>15050</v>
      </c>
    </row>
    <row r="2539" spans="1:13" ht="25.5" outlineLevel="1" x14ac:dyDescent="0.25">
      <c r="A2539" s="47" t="s">
        <v>2027</v>
      </c>
      <c r="B2539" s="150">
        <v>2511</v>
      </c>
      <c r="C2539" s="40" t="s">
        <v>13327</v>
      </c>
      <c r="D2539" s="35" t="s">
        <v>2027</v>
      </c>
      <c r="E2539" s="36" t="s">
        <v>11943</v>
      </c>
      <c r="F2539" s="35" t="s">
        <v>15877</v>
      </c>
      <c r="G2539" s="117">
        <v>60</v>
      </c>
      <c r="H2539" s="117">
        <v>940</v>
      </c>
      <c r="I2539" s="117">
        <f t="shared" si="86"/>
        <v>0.85666666666666669</v>
      </c>
      <c r="J2539" s="118">
        <v>51.4</v>
      </c>
      <c r="K2539" s="196">
        <v>184</v>
      </c>
      <c r="L2539" s="119" t="s">
        <v>12106</v>
      </c>
      <c r="M2539" s="38" t="s">
        <v>15050</v>
      </c>
    </row>
    <row r="2540" spans="1:13" ht="25.5" outlineLevel="1" x14ac:dyDescent="0.25">
      <c r="A2540" s="47" t="s">
        <v>2029</v>
      </c>
      <c r="B2540" s="150">
        <v>2512</v>
      </c>
      <c r="C2540" s="36" t="s">
        <v>2028</v>
      </c>
      <c r="D2540" s="35" t="s">
        <v>2029</v>
      </c>
      <c r="E2540" s="36" t="s">
        <v>11943</v>
      </c>
      <c r="F2540" s="35" t="s">
        <v>15877</v>
      </c>
      <c r="G2540" s="117">
        <v>10</v>
      </c>
      <c r="H2540" s="117">
        <v>124</v>
      </c>
      <c r="I2540" s="117">
        <f t="shared" si="86"/>
        <v>0.67800000000000005</v>
      </c>
      <c r="J2540" s="118">
        <v>6.78</v>
      </c>
      <c r="K2540" s="196">
        <v>184</v>
      </c>
      <c r="L2540" s="119" t="s">
        <v>12106</v>
      </c>
      <c r="M2540" s="38" t="s">
        <v>15050</v>
      </c>
    </row>
    <row r="2541" spans="1:13" outlineLevel="1" x14ac:dyDescent="0.25">
      <c r="A2541" s="47" t="s">
        <v>9249</v>
      </c>
      <c r="B2541" s="150">
        <v>2513</v>
      </c>
      <c r="C2541" s="36" t="s">
        <v>9248</v>
      </c>
      <c r="D2541" s="35" t="s">
        <v>9249</v>
      </c>
      <c r="E2541" s="36" t="s">
        <v>11491</v>
      </c>
      <c r="F2541" s="35" t="s">
        <v>15877</v>
      </c>
      <c r="G2541" s="117">
        <v>2</v>
      </c>
      <c r="H2541" s="117">
        <v>25.6</v>
      </c>
      <c r="I2541" s="117">
        <f t="shared" si="86"/>
        <v>13.3</v>
      </c>
      <c r="J2541" s="118">
        <v>26.6</v>
      </c>
      <c r="K2541" s="196">
        <v>168</v>
      </c>
      <c r="L2541" s="119" t="s">
        <v>11479</v>
      </c>
      <c r="M2541" s="38" t="s">
        <v>15050</v>
      </c>
    </row>
    <row r="2542" spans="1:13" ht="25.5" outlineLevel="1" x14ac:dyDescent="0.25">
      <c r="A2542" s="47" t="s">
        <v>2031</v>
      </c>
      <c r="B2542" s="150">
        <v>2514</v>
      </c>
      <c r="C2542" s="36" t="s">
        <v>2030</v>
      </c>
      <c r="D2542" s="35" t="s">
        <v>2031</v>
      </c>
      <c r="E2542" s="36" t="s">
        <v>11943</v>
      </c>
      <c r="F2542" s="35" t="s">
        <v>15877</v>
      </c>
      <c r="G2542" s="117">
        <v>5</v>
      </c>
      <c r="H2542" s="117">
        <v>76</v>
      </c>
      <c r="I2542" s="117">
        <f t="shared" si="86"/>
        <v>0.83200000000000007</v>
      </c>
      <c r="J2542" s="118">
        <v>4.16</v>
      </c>
      <c r="K2542" s="196">
        <v>184</v>
      </c>
      <c r="L2542" s="119" t="s">
        <v>12106</v>
      </c>
      <c r="M2542" s="38" t="s">
        <v>15050</v>
      </c>
    </row>
    <row r="2543" spans="1:13" ht="25.5" outlineLevel="1" x14ac:dyDescent="0.25">
      <c r="A2543" s="47" t="s">
        <v>2033</v>
      </c>
      <c r="B2543" s="150">
        <v>2515</v>
      </c>
      <c r="C2543" s="36" t="s">
        <v>2032</v>
      </c>
      <c r="D2543" s="35" t="s">
        <v>2033</v>
      </c>
      <c r="E2543" s="36" t="s">
        <v>11943</v>
      </c>
      <c r="F2543" s="35" t="s">
        <v>15877</v>
      </c>
      <c r="G2543" s="117">
        <v>4</v>
      </c>
      <c r="H2543" s="117">
        <v>74.599999999999994</v>
      </c>
      <c r="I2543" s="117">
        <f t="shared" si="86"/>
        <v>1.02</v>
      </c>
      <c r="J2543" s="118">
        <v>4.08</v>
      </c>
      <c r="K2543" s="196">
        <v>184</v>
      </c>
      <c r="L2543" s="119" t="s">
        <v>12106</v>
      </c>
      <c r="M2543" s="38" t="s">
        <v>15050</v>
      </c>
    </row>
    <row r="2544" spans="1:13" ht="25.5" outlineLevel="1" x14ac:dyDescent="0.25">
      <c r="A2544" s="47" t="s">
        <v>2035</v>
      </c>
      <c r="B2544" s="150">
        <v>2516</v>
      </c>
      <c r="C2544" s="36" t="s">
        <v>2034</v>
      </c>
      <c r="D2544" s="35" t="s">
        <v>2035</v>
      </c>
      <c r="E2544" s="36" t="s">
        <v>11943</v>
      </c>
      <c r="F2544" s="35" t="s">
        <v>15877</v>
      </c>
      <c r="G2544" s="117">
        <v>2</v>
      </c>
      <c r="H2544" s="117">
        <v>35.200000000000003</v>
      </c>
      <c r="I2544" s="117">
        <f t="shared" si="86"/>
        <v>0.96</v>
      </c>
      <c r="J2544" s="118">
        <v>1.92</v>
      </c>
      <c r="K2544" s="196">
        <v>184</v>
      </c>
      <c r="L2544" s="119" t="s">
        <v>12106</v>
      </c>
      <c r="M2544" s="38" t="s">
        <v>15050</v>
      </c>
    </row>
    <row r="2545" spans="1:13" ht="25.5" outlineLevel="1" x14ac:dyDescent="0.25">
      <c r="A2545" s="47" t="s">
        <v>2037</v>
      </c>
      <c r="B2545" s="150">
        <v>2517</v>
      </c>
      <c r="C2545" s="36" t="s">
        <v>2036</v>
      </c>
      <c r="D2545" s="35" t="s">
        <v>2037</v>
      </c>
      <c r="E2545" s="36" t="s">
        <v>11943</v>
      </c>
      <c r="F2545" s="35" t="s">
        <v>15877</v>
      </c>
      <c r="G2545" s="117">
        <v>5</v>
      </c>
      <c r="H2545" s="117">
        <v>64</v>
      </c>
      <c r="I2545" s="117">
        <f t="shared" ref="I2545:I2608" si="87">J2545/G2545</f>
        <v>0.7</v>
      </c>
      <c r="J2545" s="118">
        <v>3.5</v>
      </c>
      <c r="K2545" s="196">
        <v>184</v>
      </c>
      <c r="L2545" s="119" t="s">
        <v>12106</v>
      </c>
      <c r="M2545" s="38" t="s">
        <v>15050</v>
      </c>
    </row>
    <row r="2546" spans="1:13" ht="25.5" outlineLevel="1" x14ac:dyDescent="0.25">
      <c r="A2546" s="47" t="s">
        <v>2039</v>
      </c>
      <c r="B2546" s="150">
        <v>2518</v>
      </c>
      <c r="C2546" s="36" t="s">
        <v>2038</v>
      </c>
      <c r="D2546" s="35" t="s">
        <v>2039</v>
      </c>
      <c r="E2546" s="36" t="s">
        <v>11943</v>
      </c>
      <c r="F2546" s="35" t="s">
        <v>15877</v>
      </c>
      <c r="G2546" s="117">
        <v>5</v>
      </c>
      <c r="H2546" s="117">
        <v>51.5</v>
      </c>
      <c r="I2546" s="117">
        <f t="shared" si="87"/>
        <v>0.56399999999999995</v>
      </c>
      <c r="J2546" s="118">
        <v>2.82</v>
      </c>
      <c r="K2546" s="196">
        <v>184</v>
      </c>
      <c r="L2546" s="119" t="s">
        <v>12106</v>
      </c>
      <c r="M2546" s="38" t="s">
        <v>15050</v>
      </c>
    </row>
    <row r="2547" spans="1:13" ht="25.5" outlineLevel="1" x14ac:dyDescent="0.25">
      <c r="A2547" s="47" t="s">
        <v>2041</v>
      </c>
      <c r="B2547" s="150">
        <v>2519</v>
      </c>
      <c r="C2547" s="36" t="s">
        <v>2040</v>
      </c>
      <c r="D2547" s="35" t="s">
        <v>2041</v>
      </c>
      <c r="E2547" s="36" t="s">
        <v>11943</v>
      </c>
      <c r="F2547" s="35" t="s">
        <v>15877</v>
      </c>
      <c r="G2547" s="117">
        <v>10</v>
      </c>
      <c r="H2547" s="117">
        <v>110.33</v>
      </c>
      <c r="I2547" s="117">
        <f t="shared" si="87"/>
        <v>0.60299999999999998</v>
      </c>
      <c r="J2547" s="118">
        <v>6.03</v>
      </c>
      <c r="K2547" s="196">
        <v>184</v>
      </c>
      <c r="L2547" s="119" t="s">
        <v>12106</v>
      </c>
      <c r="M2547" s="38" t="s">
        <v>15050</v>
      </c>
    </row>
    <row r="2548" spans="1:13" ht="25.5" outlineLevel="1" x14ac:dyDescent="0.25">
      <c r="A2548" s="47" t="s">
        <v>2043</v>
      </c>
      <c r="B2548" s="150">
        <v>2520</v>
      </c>
      <c r="C2548" s="36" t="s">
        <v>2042</v>
      </c>
      <c r="D2548" s="35" t="s">
        <v>2043</v>
      </c>
      <c r="E2548" s="36" t="s">
        <v>11943</v>
      </c>
      <c r="F2548" s="35" t="s">
        <v>15877</v>
      </c>
      <c r="G2548" s="117">
        <v>6</v>
      </c>
      <c r="H2548" s="117">
        <v>93</v>
      </c>
      <c r="I2548" s="117">
        <f t="shared" si="87"/>
        <v>0.84833333333333327</v>
      </c>
      <c r="J2548" s="118">
        <v>5.09</v>
      </c>
      <c r="K2548" s="196">
        <v>184</v>
      </c>
      <c r="L2548" s="119" t="s">
        <v>12106</v>
      </c>
      <c r="M2548" s="38" t="s">
        <v>15050</v>
      </c>
    </row>
    <row r="2549" spans="1:13" ht="25.5" outlineLevel="1" x14ac:dyDescent="0.25">
      <c r="A2549" s="47" t="s">
        <v>2045</v>
      </c>
      <c r="B2549" s="150">
        <v>2521</v>
      </c>
      <c r="C2549" s="36" t="s">
        <v>2044</v>
      </c>
      <c r="D2549" s="35" t="s">
        <v>2045</v>
      </c>
      <c r="E2549" s="36" t="s">
        <v>11943</v>
      </c>
      <c r="F2549" s="35" t="s">
        <v>15877</v>
      </c>
      <c r="G2549" s="117">
        <v>3</v>
      </c>
      <c r="H2549" s="117">
        <v>65.400000000000006</v>
      </c>
      <c r="I2549" s="117">
        <f t="shared" si="87"/>
        <v>1.1933333333333334</v>
      </c>
      <c r="J2549" s="118">
        <v>3.58</v>
      </c>
      <c r="K2549" s="196">
        <v>184</v>
      </c>
      <c r="L2549" s="119" t="s">
        <v>12106</v>
      </c>
      <c r="M2549" s="38" t="s">
        <v>15050</v>
      </c>
    </row>
    <row r="2550" spans="1:13" ht="25.5" outlineLevel="1" x14ac:dyDescent="0.25">
      <c r="A2550" s="47" t="s">
        <v>2047</v>
      </c>
      <c r="B2550" s="150">
        <v>2522</v>
      </c>
      <c r="C2550" s="36" t="s">
        <v>2046</v>
      </c>
      <c r="D2550" s="35" t="s">
        <v>2047</v>
      </c>
      <c r="E2550" s="36" t="s">
        <v>11943</v>
      </c>
      <c r="F2550" s="35" t="s">
        <v>15877</v>
      </c>
      <c r="G2550" s="117">
        <v>5</v>
      </c>
      <c r="H2550" s="117">
        <v>72</v>
      </c>
      <c r="I2550" s="117">
        <f t="shared" si="87"/>
        <v>0.78800000000000003</v>
      </c>
      <c r="J2550" s="118">
        <v>3.94</v>
      </c>
      <c r="K2550" s="196">
        <v>184</v>
      </c>
      <c r="L2550" s="119" t="s">
        <v>12106</v>
      </c>
      <c r="M2550" s="38" t="s">
        <v>15050</v>
      </c>
    </row>
    <row r="2551" spans="1:13" ht="25.5" outlineLevel="1" x14ac:dyDescent="0.25">
      <c r="A2551" s="47" t="s">
        <v>2048</v>
      </c>
      <c r="B2551" s="150">
        <v>2523</v>
      </c>
      <c r="C2551" s="40" t="s">
        <v>13328</v>
      </c>
      <c r="D2551" s="35" t="s">
        <v>2048</v>
      </c>
      <c r="E2551" s="36" t="s">
        <v>11943</v>
      </c>
      <c r="F2551" s="35" t="s">
        <v>15877</v>
      </c>
      <c r="G2551" s="117">
        <v>5</v>
      </c>
      <c r="H2551" s="117">
        <v>77</v>
      </c>
      <c r="I2551" s="117">
        <f t="shared" si="87"/>
        <v>0.84199999999999997</v>
      </c>
      <c r="J2551" s="118">
        <v>4.21</v>
      </c>
      <c r="K2551" s="196">
        <v>184</v>
      </c>
      <c r="L2551" s="119" t="s">
        <v>12106</v>
      </c>
      <c r="M2551" s="38" t="s">
        <v>15050</v>
      </c>
    </row>
    <row r="2552" spans="1:13" ht="25.5" outlineLevel="1" x14ac:dyDescent="0.25">
      <c r="A2552" s="47" t="s">
        <v>2050</v>
      </c>
      <c r="B2552" s="150">
        <v>2524</v>
      </c>
      <c r="C2552" s="36" t="s">
        <v>2049</v>
      </c>
      <c r="D2552" s="35" t="s">
        <v>2050</v>
      </c>
      <c r="E2552" s="36" t="s">
        <v>11943</v>
      </c>
      <c r="F2552" s="35" t="s">
        <v>15877</v>
      </c>
      <c r="G2552" s="117">
        <v>6</v>
      </c>
      <c r="H2552" s="117">
        <v>93</v>
      </c>
      <c r="I2552" s="117">
        <f t="shared" si="87"/>
        <v>0.84833333333333327</v>
      </c>
      <c r="J2552" s="118">
        <v>5.09</v>
      </c>
      <c r="K2552" s="196">
        <v>184</v>
      </c>
      <c r="L2552" s="119" t="s">
        <v>12106</v>
      </c>
      <c r="M2552" s="38" t="s">
        <v>15050</v>
      </c>
    </row>
    <row r="2553" spans="1:13" ht="25.5" outlineLevel="1" x14ac:dyDescent="0.25">
      <c r="A2553" s="47" t="s">
        <v>2052</v>
      </c>
      <c r="B2553" s="150">
        <v>2525</v>
      </c>
      <c r="C2553" s="36" t="s">
        <v>2051</v>
      </c>
      <c r="D2553" s="35" t="s">
        <v>2052</v>
      </c>
      <c r="E2553" s="36" t="s">
        <v>11943</v>
      </c>
      <c r="F2553" s="35" t="s">
        <v>15877</v>
      </c>
      <c r="G2553" s="117">
        <v>4</v>
      </c>
      <c r="H2553" s="117">
        <v>92</v>
      </c>
      <c r="I2553" s="117">
        <f t="shared" si="87"/>
        <v>1.2575000000000001</v>
      </c>
      <c r="J2553" s="118">
        <v>5.03</v>
      </c>
      <c r="K2553" s="196">
        <v>184</v>
      </c>
      <c r="L2553" s="119" t="s">
        <v>12106</v>
      </c>
      <c r="M2553" s="38" t="s">
        <v>15050</v>
      </c>
    </row>
    <row r="2554" spans="1:13" ht="25.5" outlineLevel="1" x14ac:dyDescent="0.25">
      <c r="A2554" s="47" t="s">
        <v>2054</v>
      </c>
      <c r="B2554" s="150">
        <v>2526</v>
      </c>
      <c r="C2554" s="36" t="s">
        <v>2053</v>
      </c>
      <c r="D2554" s="35" t="s">
        <v>2054</v>
      </c>
      <c r="E2554" s="36" t="s">
        <v>11943</v>
      </c>
      <c r="F2554" s="35" t="s">
        <v>15877</v>
      </c>
      <c r="G2554" s="117">
        <v>5</v>
      </c>
      <c r="H2554" s="117">
        <v>87.5</v>
      </c>
      <c r="I2554" s="117">
        <f t="shared" si="87"/>
        <v>0.95600000000000007</v>
      </c>
      <c r="J2554" s="118">
        <v>4.78</v>
      </c>
      <c r="K2554" s="196">
        <v>184</v>
      </c>
      <c r="L2554" s="119" t="s">
        <v>12106</v>
      </c>
      <c r="M2554" s="38" t="s">
        <v>15050</v>
      </c>
    </row>
    <row r="2555" spans="1:13" ht="25.5" outlineLevel="1" x14ac:dyDescent="0.25">
      <c r="A2555" s="47" t="s">
        <v>2056</v>
      </c>
      <c r="B2555" s="150">
        <v>2527</v>
      </c>
      <c r="C2555" s="36" t="s">
        <v>2055</v>
      </c>
      <c r="D2555" s="35" t="s">
        <v>2056</v>
      </c>
      <c r="E2555" s="36" t="s">
        <v>11943</v>
      </c>
      <c r="F2555" s="35" t="s">
        <v>15877</v>
      </c>
      <c r="G2555" s="117">
        <v>5</v>
      </c>
      <c r="H2555" s="117">
        <v>85.5</v>
      </c>
      <c r="I2555" s="117">
        <f t="shared" si="87"/>
        <v>0.93599999999999994</v>
      </c>
      <c r="J2555" s="118">
        <v>4.68</v>
      </c>
      <c r="K2555" s="196">
        <v>184</v>
      </c>
      <c r="L2555" s="119" t="s">
        <v>12106</v>
      </c>
      <c r="M2555" s="38" t="s">
        <v>15050</v>
      </c>
    </row>
    <row r="2556" spans="1:13" ht="25.5" outlineLevel="1" x14ac:dyDescent="0.25">
      <c r="A2556" s="47" t="s">
        <v>2058</v>
      </c>
      <c r="B2556" s="150">
        <v>2528</v>
      </c>
      <c r="C2556" s="36" t="s">
        <v>2057</v>
      </c>
      <c r="D2556" s="35" t="s">
        <v>2058</v>
      </c>
      <c r="E2556" s="36" t="s">
        <v>11943</v>
      </c>
      <c r="F2556" s="35" t="s">
        <v>15877</v>
      </c>
      <c r="G2556" s="117">
        <v>5</v>
      </c>
      <c r="H2556" s="117">
        <v>85.5</v>
      </c>
      <c r="I2556" s="117">
        <f t="shared" si="87"/>
        <v>0.93599999999999994</v>
      </c>
      <c r="J2556" s="118">
        <v>4.68</v>
      </c>
      <c r="K2556" s="196">
        <v>184</v>
      </c>
      <c r="L2556" s="119" t="s">
        <v>12106</v>
      </c>
      <c r="M2556" s="38" t="s">
        <v>15050</v>
      </c>
    </row>
    <row r="2557" spans="1:13" ht="25.5" outlineLevel="1" x14ac:dyDescent="0.25">
      <c r="A2557" s="47" t="s">
        <v>2060</v>
      </c>
      <c r="B2557" s="150">
        <v>2529</v>
      </c>
      <c r="C2557" s="36" t="s">
        <v>2059</v>
      </c>
      <c r="D2557" s="35" t="s">
        <v>2060</v>
      </c>
      <c r="E2557" s="36" t="s">
        <v>11943</v>
      </c>
      <c r="F2557" s="35" t="s">
        <v>15877</v>
      </c>
      <c r="G2557" s="117">
        <v>8</v>
      </c>
      <c r="H2557" s="117">
        <v>129</v>
      </c>
      <c r="I2557" s="117">
        <f t="shared" si="87"/>
        <v>0.88124999999999998</v>
      </c>
      <c r="J2557" s="118">
        <v>7.05</v>
      </c>
      <c r="K2557" s="196">
        <v>184</v>
      </c>
      <c r="L2557" s="119" t="s">
        <v>12106</v>
      </c>
      <c r="M2557" s="38" t="s">
        <v>15050</v>
      </c>
    </row>
    <row r="2558" spans="1:13" ht="25.5" outlineLevel="1" x14ac:dyDescent="0.25">
      <c r="A2558" s="47" t="s">
        <v>2062</v>
      </c>
      <c r="B2558" s="150">
        <v>2530</v>
      </c>
      <c r="C2558" s="36" t="s">
        <v>2061</v>
      </c>
      <c r="D2558" s="35" t="s">
        <v>2062</v>
      </c>
      <c r="E2558" s="36" t="s">
        <v>11943</v>
      </c>
      <c r="F2558" s="35" t="s">
        <v>15877</v>
      </c>
      <c r="G2558" s="117">
        <v>1</v>
      </c>
      <c r="H2558" s="117">
        <v>17.3</v>
      </c>
      <c r="I2558" s="117">
        <f t="shared" si="87"/>
        <v>0.95</v>
      </c>
      <c r="J2558" s="118">
        <v>0.95</v>
      </c>
      <c r="K2558" s="196">
        <v>184</v>
      </c>
      <c r="L2558" s="119" t="s">
        <v>12106</v>
      </c>
      <c r="M2558" s="38" t="s">
        <v>15050</v>
      </c>
    </row>
    <row r="2559" spans="1:13" ht="25.5" outlineLevel="1" x14ac:dyDescent="0.25">
      <c r="A2559" s="47" t="s">
        <v>2064</v>
      </c>
      <c r="B2559" s="150">
        <v>2531</v>
      </c>
      <c r="C2559" s="36" t="s">
        <v>2063</v>
      </c>
      <c r="D2559" s="35" t="s">
        <v>2064</v>
      </c>
      <c r="E2559" s="36" t="s">
        <v>11943</v>
      </c>
      <c r="F2559" s="35" t="s">
        <v>15877</v>
      </c>
      <c r="G2559" s="117">
        <v>1</v>
      </c>
      <c r="H2559" s="117">
        <v>19.3</v>
      </c>
      <c r="I2559" s="117">
        <f t="shared" si="87"/>
        <v>1.06</v>
      </c>
      <c r="J2559" s="118">
        <v>1.06</v>
      </c>
      <c r="K2559" s="196">
        <v>184</v>
      </c>
      <c r="L2559" s="119" t="s">
        <v>12106</v>
      </c>
      <c r="M2559" s="38" t="s">
        <v>15050</v>
      </c>
    </row>
    <row r="2560" spans="1:13" ht="25.5" outlineLevel="1" x14ac:dyDescent="0.25">
      <c r="A2560" s="47" t="s">
        <v>2066</v>
      </c>
      <c r="B2560" s="150">
        <v>2532</v>
      </c>
      <c r="C2560" s="36" t="s">
        <v>2065</v>
      </c>
      <c r="D2560" s="35" t="s">
        <v>2066</v>
      </c>
      <c r="E2560" s="36" t="s">
        <v>11943</v>
      </c>
      <c r="F2560" s="35" t="s">
        <v>15877</v>
      </c>
      <c r="G2560" s="117">
        <v>5</v>
      </c>
      <c r="H2560" s="117">
        <v>86</v>
      </c>
      <c r="I2560" s="117">
        <f t="shared" si="87"/>
        <v>0.94000000000000006</v>
      </c>
      <c r="J2560" s="118">
        <v>4.7</v>
      </c>
      <c r="K2560" s="196">
        <v>184</v>
      </c>
      <c r="L2560" s="119" t="s">
        <v>12106</v>
      </c>
      <c r="M2560" s="38" t="s">
        <v>15050</v>
      </c>
    </row>
    <row r="2561" spans="1:13" ht="25.5" outlineLevel="1" x14ac:dyDescent="0.25">
      <c r="A2561" s="47" t="s">
        <v>2068</v>
      </c>
      <c r="B2561" s="150">
        <v>2533</v>
      </c>
      <c r="C2561" s="36" t="s">
        <v>2067</v>
      </c>
      <c r="D2561" s="35" t="s">
        <v>2068</v>
      </c>
      <c r="E2561" s="36" t="s">
        <v>11943</v>
      </c>
      <c r="F2561" s="35" t="s">
        <v>15877</v>
      </c>
      <c r="G2561" s="117">
        <v>1</v>
      </c>
      <c r="H2561" s="117">
        <v>21.4</v>
      </c>
      <c r="I2561" s="117">
        <f t="shared" si="87"/>
        <v>1.17</v>
      </c>
      <c r="J2561" s="118">
        <v>1.17</v>
      </c>
      <c r="K2561" s="196">
        <v>184</v>
      </c>
      <c r="L2561" s="119" t="s">
        <v>12106</v>
      </c>
      <c r="M2561" s="38" t="s">
        <v>15050</v>
      </c>
    </row>
    <row r="2562" spans="1:13" ht="25.5" outlineLevel="1" x14ac:dyDescent="0.25">
      <c r="A2562" s="47" t="s">
        <v>2070</v>
      </c>
      <c r="B2562" s="150">
        <v>2534</v>
      </c>
      <c r="C2562" s="36" t="s">
        <v>2069</v>
      </c>
      <c r="D2562" s="35" t="s">
        <v>2070</v>
      </c>
      <c r="E2562" s="36" t="s">
        <v>11943</v>
      </c>
      <c r="F2562" s="35" t="s">
        <v>15877</v>
      </c>
      <c r="G2562" s="117">
        <v>5</v>
      </c>
      <c r="H2562" s="117">
        <v>91</v>
      </c>
      <c r="I2562" s="117">
        <f t="shared" si="87"/>
        <v>0.99600000000000011</v>
      </c>
      <c r="J2562" s="118">
        <v>4.9800000000000004</v>
      </c>
      <c r="K2562" s="196">
        <v>184</v>
      </c>
      <c r="L2562" s="119" t="s">
        <v>12106</v>
      </c>
      <c r="M2562" s="38" t="s">
        <v>15050</v>
      </c>
    </row>
    <row r="2563" spans="1:13" ht="25.5" outlineLevel="1" x14ac:dyDescent="0.25">
      <c r="A2563" s="47" t="s">
        <v>2071</v>
      </c>
      <c r="B2563" s="150">
        <v>2535</v>
      </c>
      <c r="C2563" s="40" t="s">
        <v>13329</v>
      </c>
      <c r="D2563" s="35" t="s">
        <v>2071</v>
      </c>
      <c r="E2563" s="36" t="s">
        <v>11943</v>
      </c>
      <c r="F2563" s="35" t="s">
        <v>15877</v>
      </c>
      <c r="G2563" s="117">
        <v>5</v>
      </c>
      <c r="H2563" s="117">
        <v>92.5</v>
      </c>
      <c r="I2563" s="117">
        <f t="shared" si="87"/>
        <v>1.012</v>
      </c>
      <c r="J2563" s="118">
        <v>5.0599999999999996</v>
      </c>
      <c r="K2563" s="196">
        <v>184</v>
      </c>
      <c r="L2563" s="119" t="s">
        <v>12106</v>
      </c>
      <c r="M2563" s="38" t="s">
        <v>15050</v>
      </c>
    </row>
    <row r="2564" spans="1:13" ht="25.5" outlineLevel="1" x14ac:dyDescent="0.25">
      <c r="A2564" s="47" t="s">
        <v>2073</v>
      </c>
      <c r="B2564" s="150">
        <v>2536</v>
      </c>
      <c r="C2564" s="36" t="s">
        <v>2072</v>
      </c>
      <c r="D2564" s="35" t="s">
        <v>2073</v>
      </c>
      <c r="E2564" s="36" t="s">
        <v>11943</v>
      </c>
      <c r="F2564" s="35" t="s">
        <v>15877</v>
      </c>
      <c r="G2564" s="117">
        <v>5</v>
      </c>
      <c r="H2564" s="117">
        <v>84</v>
      </c>
      <c r="I2564" s="117">
        <f t="shared" si="87"/>
        <v>0.91799999999999993</v>
      </c>
      <c r="J2564" s="118">
        <v>4.59</v>
      </c>
      <c r="K2564" s="196">
        <v>184</v>
      </c>
      <c r="L2564" s="119" t="s">
        <v>12106</v>
      </c>
      <c r="M2564" s="38" t="s">
        <v>15050</v>
      </c>
    </row>
    <row r="2565" spans="1:13" ht="25.5" outlineLevel="1" x14ac:dyDescent="0.25">
      <c r="A2565" s="47" t="s">
        <v>2075</v>
      </c>
      <c r="B2565" s="150">
        <v>2537</v>
      </c>
      <c r="C2565" s="36" t="s">
        <v>2074</v>
      </c>
      <c r="D2565" s="35" t="s">
        <v>2075</v>
      </c>
      <c r="E2565" s="36" t="s">
        <v>11943</v>
      </c>
      <c r="F2565" s="35" t="s">
        <v>15877</v>
      </c>
      <c r="G2565" s="117">
        <v>5</v>
      </c>
      <c r="H2565" s="117">
        <v>86.5</v>
      </c>
      <c r="I2565" s="117">
        <f t="shared" si="87"/>
        <v>0.94600000000000006</v>
      </c>
      <c r="J2565" s="118">
        <v>4.7300000000000004</v>
      </c>
      <c r="K2565" s="196">
        <v>184</v>
      </c>
      <c r="L2565" s="119" t="s">
        <v>12106</v>
      </c>
      <c r="M2565" s="38" t="s">
        <v>15050</v>
      </c>
    </row>
    <row r="2566" spans="1:13" ht="25.5" outlineLevel="1" x14ac:dyDescent="0.25">
      <c r="A2566" s="47" t="s">
        <v>2077</v>
      </c>
      <c r="B2566" s="150">
        <v>2538</v>
      </c>
      <c r="C2566" s="36" t="s">
        <v>2076</v>
      </c>
      <c r="D2566" s="35" t="s">
        <v>2077</v>
      </c>
      <c r="E2566" s="36" t="s">
        <v>11943</v>
      </c>
      <c r="F2566" s="35" t="s">
        <v>15877</v>
      </c>
      <c r="G2566" s="117">
        <v>2</v>
      </c>
      <c r="H2566" s="117">
        <v>39.799999999999997</v>
      </c>
      <c r="I2566" s="117">
        <f t="shared" si="87"/>
        <v>1.0900000000000001</v>
      </c>
      <c r="J2566" s="118">
        <v>2.1800000000000002</v>
      </c>
      <c r="K2566" s="196">
        <v>184</v>
      </c>
      <c r="L2566" s="119" t="s">
        <v>12106</v>
      </c>
      <c r="M2566" s="38" t="s">
        <v>15050</v>
      </c>
    </row>
    <row r="2567" spans="1:13" ht="25.5" outlineLevel="1" x14ac:dyDescent="0.25">
      <c r="A2567" s="47" t="s">
        <v>2079</v>
      </c>
      <c r="B2567" s="150">
        <v>2539</v>
      </c>
      <c r="C2567" s="36" t="s">
        <v>2078</v>
      </c>
      <c r="D2567" s="35" t="s">
        <v>2079</v>
      </c>
      <c r="E2567" s="36" t="s">
        <v>11943</v>
      </c>
      <c r="F2567" s="35" t="s">
        <v>15877</v>
      </c>
      <c r="G2567" s="117">
        <v>2</v>
      </c>
      <c r="H2567" s="117">
        <v>33</v>
      </c>
      <c r="I2567" s="117">
        <f t="shared" si="87"/>
        <v>0.9</v>
      </c>
      <c r="J2567" s="118">
        <v>1.8</v>
      </c>
      <c r="K2567" s="196">
        <v>184</v>
      </c>
      <c r="L2567" s="119" t="s">
        <v>12106</v>
      </c>
      <c r="M2567" s="38" t="s">
        <v>15050</v>
      </c>
    </row>
    <row r="2568" spans="1:13" ht="38.25" outlineLevel="1" x14ac:dyDescent="0.25">
      <c r="A2568" s="47" t="s">
        <v>2080</v>
      </c>
      <c r="B2568" s="150">
        <v>2540</v>
      </c>
      <c r="C2568" s="40" t="s">
        <v>13330</v>
      </c>
      <c r="D2568" s="35" t="s">
        <v>2080</v>
      </c>
      <c r="E2568" s="36" t="s">
        <v>11943</v>
      </c>
      <c r="F2568" s="35" t="s">
        <v>15877</v>
      </c>
      <c r="G2568" s="117">
        <v>5</v>
      </c>
      <c r="H2568" s="117">
        <v>79</v>
      </c>
      <c r="I2568" s="117">
        <f t="shared" si="87"/>
        <v>0.8640000000000001</v>
      </c>
      <c r="J2568" s="118">
        <v>4.32</v>
      </c>
      <c r="K2568" s="196">
        <v>184</v>
      </c>
      <c r="L2568" s="119" t="s">
        <v>12106</v>
      </c>
      <c r="M2568" s="38" t="s">
        <v>15050</v>
      </c>
    </row>
    <row r="2569" spans="1:13" ht="25.5" outlineLevel="1" x14ac:dyDescent="0.25">
      <c r="A2569" s="47" t="s">
        <v>2081</v>
      </c>
      <c r="B2569" s="150">
        <v>2541</v>
      </c>
      <c r="C2569" s="40" t="s">
        <v>13331</v>
      </c>
      <c r="D2569" s="35" t="s">
        <v>2081</v>
      </c>
      <c r="E2569" s="36" t="s">
        <v>11943</v>
      </c>
      <c r="F2569" s="35" t="s">
        <v>15877</v>
      </c>
      <c r="G2569" s="117">
        <v>5</v>
      </c>
      <c r="H2569" s="117">
        <v>85</v>
      </c>
      <c r="I2569" s="117">
        <f t="shared" si="87"/>
        <v>0.93</v>
      </c>
      <c r="J2569" s="118">
        <v>4.6500000000000004</v>
      </c>
      <c r="K2569" s="196">
        <v>184</v>
      </c>
      <c r="L2569" s="119" t="s">
        <v>12106</v>
      </c>
      <c r="M2569" s="38" t="s">
        <v>15050</v>
      </c>
    </row>
    <row r="2570" spans="1:13" ht="25.5" outlineLevel="1" x14ac:dyDescent="0.25">
      <c r="A2570" s="47" t="s">
        <v>2083</v>
      </c>
      <c r="B2570" s="150">
        <v>2542</v>
      </c>
      <c r="C2570" s="36" t="s">
        <v>2082</v>
      </c>
      <c r="D2570" s="35" t="s">
        <v>2083</v>
      </c>
      <c r="E2570" s="36" t="s">
        <v>11943</v>
      </c>
      <c r="F2570" s="35" t="s">
        <v>15877</v>
      </c>
      <c r="G2570" s="117">
        <v>4</v>
      </c>
      <c r="H2570" s="117">
        <v>73</v>
      </c>
      <c r="I2570" s="117">
        <f t="shared" si="87"/>
        <v>0.99750000000000005</v>
      </c>
      <c r="J2570" s="118">
        <v>3.99</v>
      </c>
      <c r="K2570" s="196">
        <v>184</v>
      </c>
      <c r="L2570" s="119" t="s">
        <v>12106</v>
      </c>
      <c r="M2570" s="38" t="s">
        <v>15050</v>
      </c>
    </row>
    <row r="2571" spans="1:13" ht="25.5" outlineLevel="1" x14ac:dyDescent="0.25">
      <c r="A2571" s="47" t="s">
        <v>2084</v>
      </c>
      <c r="B2571" s="150">
        <v>2543</v>
      </c>
      <c r="C2571" s="40" t="s">
        <v>13332</v>
      </c>
      <c r="D2571" s="35" t="s">
        <v>2084</v>
      </c>
      <c r="E2571" s="36" t="s">
        <v>11943</v>
      </c>
      <c r="F2571" s="35" t="s">
        <v>15877</v>
      </c>
      <c r="G2571" s="117">
        <v>17</v>
      </c>
      <c r="H2571" s="117">
        <v>740</v>
      </c>
      <c r="I2571" s="117">
        <f t="shared" si="87"/>
        <v>2.3805882352941174</v>
      </c>
      <c r="J2571" s="118">
        <v>40.47</v>
      </c>
      <c r="K2571" s="196">
        <v>184</v>
      </c>
      <c r="L2571" s="119" t="s">
        <v>12106</v>
      </c>
      <c r="M2571" s="38" t="s">
        <v>15050</v>
      </c>
    </row>
    <row r="2572" spans="1:13" ht="25.5" outlineLevel="1" x14ac:dyDescent="0.25">
      <c r="A2572" s="47" t="s">
        <v>2086</v>
      </c>
      <c r="B2572" s="150">
        <v>2544</v>
      </c>
      <c r="C2572" s="36" t="s">
        <v>2085</v>
      </c>
      <c r="D2572" s="35" t="s">
        <v>2086</v>
      </c>
      <c r="E2572" s="36" t="s">
        <v>11943</v>
      </c>
      <c r="F2572" s="35" t="s">
        <v>15877</v>
      </c>
      <c r="G2572" s="117">
        <v>6</v>
      </c>
      <c r="H2572" s="117">
        <v>99.6</v>
      </c>
      <c r="I2572" s="117">
        <f t="shared" si="87"/>
        <v>0.90833333333333333</v>
      </c>
      <c r="J2572" s="118">
        <v>5.45</v>
      </c>
      <c r="K2572" s="196">
        <v>184</v>
      </c>
      <c r="L2572" s="119" t="s">
        <v>12106</v>
      </c>
      <c r="M2572" s="38" t="s">
        <v>15050</v>
      </c>
    </row>
    <row r="2573" spans="1:13" ht="25.5" outlineLevel="1" x14ac:dyDescent="0.25">
      <c r="A2573" s="47" t="s">
        <v>2087</v>
      </c>
      <c r="B2573" s="150">
        <v>2545</v>
      </c>
      <c r="C2573" s="40" t="s">
        <v>13333</v>
      </c>
      <c r="D2573" s="35" t="s">
        <v>2087</v>
      </c>
      <c r="E2573" s="36" t="s">
        <v>11943</v>
      </c>
      <c r="F2573" s="35" t="s">
        <v>15877</v>
      </c>
      <c r="G2573" s="117">
        <v>9</v>
      </c>
      <c r="H2573" s="117">
        <v>537.20000000000005</v>
      </c>
      <c r="I2573" s="117">
        <f t="shared" si="87"/>
        <v>3.2644444444444445</v>
      </c>
      <c r="J2573" s="118">
        <v>29.38</v>
      </c>
      <c r="K2573" s="196">
        <v>184</v>
      </c>
      <c r="L2573" s="119" t="s">
        <v>12106</v>
      </c>
      <c r="M2573" s="38" t="s">
        <v>15050</v>
      </c>
    </row>
    <row r="2574" spans="1:13" ht="25.5" outlineLevel="1" x14ac:dyDescent="0.25">
      <c r="A2574" s="47" t="s">
        <v>2089</v>
      </c>
      <c r="B2574" s="150">
        <v>2546</v>
      </c>
      <c r="C2574" s="36" t="s">
        <v>2088</v>
      </c>
      <c r="D2574" s="35" t="s">
        <v>2089</v>
      </c>
      <c r="E2574" s="36" t="s">
        <v>11943</v>
      </c>
      <c r="F2574" s="35" t="s">
        <v>15877</v>
      </c>
      <c r="G2574" s="117">
        <v>3</v>
      </c>
      <c r="H2574" s="117">
        <v>50.3</v>
      </c>
      <c r="I2574" s="117">
        <f t="shared" si="87"/>
        <v>0.91666666666666663</v>
      </c>
      <c r="J2574" s="118">
        <v>2.75</v>
      </c>
      <c r="K2574" s="196">
        <v>184</v>
      </c>
      <c r="L2574" s="119" t="s">
        <v>12106</v>
      </c>
      <c r="M2574" s="38" t="s">
        <v>15050</v>
      </c>
    </row>
    <row r="2575" spans="1:13" ht="25.5" outlineLevel="1" x14ac:dyDescent="0.25">
      <c r="A2575" s="47" t="s">
        <v>2091</v>
      </c>
      <c r="B2575" s="150">
        <v>2547</v>
      </c>
      <c r="C2575" s="36" t="s">
        <v>2090</v>
      </c>
      <c r="D2575" s="35" t="s">
        <v>2091</v>
      </c>
      <c r="E2575" s="36" t="s">
        <v>11943</v>
      </c>
      <c r="F2575" s="35" t="s">
        <v>15877</v>
      </c>
      <c r="G2575" s="117">
        <v>2</v>
      </c>
      <c r="H2575" s="117">
        <v>33.200000000000003</v>
      </c>
      <c r="I2575" s="117">
        <f t="shared" si="87"/>
        <v>0.91</v>
      </c>
      <c r="J2575" s="118">
        <v>1.82</v>
      </c>
      <c r="K2575" s="196">
        <v>184</v>
      </c>
      <c r="L2575" s="119" t="s">
        <v>12106</v>
      </c>
      <c r="M2575" s="38" t="s">
        <v>15050</v>
      </c>
    </row>
    <row r="2576" spans="1:13" ht="25.5" outlineLevel="1" x14ac:dyDescent="0.25">
      <c r="A2576" s="47" t="s">
        <v>2093</v>
      </c>
      <c r="B2576" s="150">
        <v>2548</v>
      </c>
      <c r="C2576" s="36" t="s">
        <v>2092</v>
      </c>
      <c r="D2576" s="35" t="s">
        <v>2093</v>
      </c>
      <c r="E2576" s="36" t="s">
        <v>11943</v>
      </c>
      <c r="F2576" s="35" t="s">
        <v>15877</v>
      </c>
      <c r="G2576" s="117">
        <v>4</v>
      </c>
      <c r="H2576" s="117">
        <v>93.2</v>
      </c>
      <c r="I2576" s="117">
        <f t="shared" si="87"/>
        <v>1.2749999999999999</v>
      </c>
      <c r="J2576" s="118">
        <v>5.0999999999999996</v>
      </c>
      <c r="K2576" s="196">
        <v>184</v>
      </c>
      <c r="L2576" s="119" t="s">
        <v>12106</v>
      </c>
      <c r="M2576" s="38" t="s">
        <v>15050</v>
      </c>
    </row>
    <row r="2577" spans="1:13" ht="25.5" outlineLevel="1" x14ac:dyDescent="0.25">
      <c r="A2577" s="47" t="s">
        <v>2095</v>
      </c>
      <c r="B2577" s="150">
        <v>2549</v>
      </c>
      <c r="C2577" s="36" t="s">
        <v>2094</v>
      </c>
      <c r="D2577" s="35" t="s">
        <v>2095</v>
      </c>
      <c r="E2577" s="36" t="s">
        <v>11943</v>
      </c>
      <c r="F2577" s="35" t="s">
        <v>15877</v>
      </c>
      <c r="G2577" s="117">
        <v>5</v>
      </c>
      <c r="H2577" s="117">
        <v>90.73</v>
      </c>
      <c r="I2577" s="117">
        <f t="shared" si="87"/>
        <v>0.99199999999999999</v>
      </c>
      <c r="J2577" s="118">
        <v>4.96</v>
      </c>
      <c r="K2577" s="196">
        <v>184</v>
      </c>
      <c r="L2577" s="119" t="s">
        <v>12106</v>
      </c>
      <c r="M2577" s="38" t="s">
        <v>15050</v>
      </c>
    </row>
    <row r="2578" spans="1:13" ht="25.5" outlineLevel="1" x14ac:dyDescent="0.25">
      <c r="A2578" s="47" t="s">
        <v>2097</v>
      </c>
      <c r="B2578" s="150">
        <v>2550</v>
      </c>
      <c r="C2578" s="36" t="s">
        <v>2096</v>
      </c>
      <c r="D2578" s="35" t="s">
        <v>2097</v>
      </c>
      <c r="E2578" s="36" t="s">
        <v>11943</v>
      </c>
      <c r="F2578" s="35" t="s">
        <v>15877</v>
      </c>
      <c r="G2578" s="117">
        <v>5</v>
      </c>
      <c r="H2578" s="117">
        <v>85.5</v>
      </c>
      <c r="I2578" s="117">
        <f t="shared" si="87"/>
        <v>0.93599999999999994</v>
      </c>
      <c r="J2578" s="118">
        <v>4.68</v>
      </c>
      <c r="K2578" s="196">
        <v>184</v>
      </c>
      <c r="L2578" s="119" t="s">
        <v>12106</v>
      </c>
      <c r="M2578" s="38" t="s">
        <v>15050</v>
      </c>
    </row>
    <row r="2579" spans="1:13" ht="25.5" outlineLevel="1" x14ac:dyDescent="0.25">
      <c r="A2579" s="47" t="s">
        <v>2099</v>
      </c>
      <c r="B2579" s="150">
        <v>2551</v>
      </c>
      <c r="C2579" s="36" t="s">
        <v>2098</v>
      </c>
      <c r="D2579" s="35" t="s">
        <v>2099</v>
      </c>
      <c r="E2579" s="36" t="s">
        <v>11943</v>
      </c>
      <c r="F2579" s="35" t="s">
        <v>15877</v>
      </c>
      <c r="G2579" s="117">
        <v>5</v>
      </c>
      <c r="H2579" s="117">
        <v>87.5</v>
      </c>
      <c r="I2579" s="117">
        <f t="shared" si="87"/>
        <v>0.95600000000000007</v>
      </c>
      <c r="J2579" s="118">
        <v>4.78</v>
      </c>
      <c r="K2579" s="196">
        <v>184</v>
      </c>
      <c r="L2579" s="119" t="s">
        <v>12106</v>
      </c>
      <c r="M2579" s="38" t="s">
        <v>15050</v>
      </c>
    </row>
    <row r="2580" spans="1:13" ht="25.5" outlineLevel="1" x14ac:dyDescent="0.25">
      <c r="A2580" s="47" t="s">
        <v>2101</v>
      </c>
      <c r="B2580" s="150">
        <v>2552</v>
      </c>
      <c r="C2580" s="36" t="s">
        <v>2100</v>
      </c>
      <c r="D2580" s="35" t="s">
        <v>2101</v>
      </c>
      <c r="E2580" s="36" t="s">
        <v>11943</v>
      </c>
      <c r="F2580" s="35" t="s">
        <v>15877</v>
      </c>
      <c r="G2580" s="117">
        <v>1</v>
      </c>
      <c r="H2580" s="117">
        <v>20.2</v>
      </c>
      <c r="I2580" s="117">
        <f t="shared" si="87"/>
        <v>1.1000000000000001</v>
      </c>
      <c r="J2580" s="118">
        <v>1.1000000000000001</v>
      </c>
      <c r="K2580" s="196">
        <v>184</v>
      </c>
      <c r="L2580" s="119" t="s">
        <v>12106</v>
      </c>
      <c r="M2580" s="38" t="s">
        <v>15050</v>
      </c>
    </row>
    <row r="2581" spans="1:13" ht="25.5" outlineLevel="1" x14ac:dyDescent="0.25">
      <c r="A2581" s="47" t="s">
        <v>2103</v>
      </c>
      <c r="B2581" s="150">
        <v>2553</v>
      </c>
      <c r="C2581" s="36" t="s">
        <v>2102</v>
      </c>
      <c r="D2581" s="35" t="s">
        <v>2103</v>
      </c>
      <c r="E2581" s="36" t="s">
        <v>11943</v>
      </c>
      <c r="F2581" s="35" t="s">
        <v>15877</v>
      </c>
      <c r="G2581" s="117">
        <v>3</v>
      </c>
      <c r="H2581" s="117">
        <v>53.7</v>
      </c>
      <c r="I2581" s="117">
        <f t="shared" si="87"/>
        <v>0.98</v>
      </c>
      <c r="J2581" s="118">
        <v>2.94</v>
      </c>
      <c r="K2581" s="196">
        <v>184</v>
      </c>
      <c r="L2581" s="119" t="s">
        <v>12106</v>
      </c>
      <c r="M2581" s="38" t="s">
        <v>15050</v>
      </c>
    </row>
    <row r="2582" spans="1:13" ht="25.5" outlineLevel="1" x14ac:dyDescent="0.25">
      <c r="A2582" s="47" t="s">
        <v>2105</v>
      </c>
      <c r="B2582" s="150">
        <v>2554</v>
      </c>
      <c r="C2582" s="36" t="s">
        <v>2104</v>
      </c>
      <c r="D2582" s="35" t="s">
        <v>2105</v>
      </c>
      <c r="E2582" s="36" t="s">
        <v>11943</v>
      </c>
      <c r="F2582" s="35" t="s">
        <v>15877</v>
      </c>
      <c r="G2582" s="117">
        <v>5</v>
      </c>
      <c r="H2582" s="117">
        <v>92.5</v>
      </c>
      <c r="I2582" s="117">
        <f t="shared" si="87"/>
        <v>1.012</v>
      </c>
      <c r="J2582" s="118">
        <v>5.0599999999999996</v>
      </c>
      <c r="K2582" s="196">
        <v>184</v>
      </c>
      <c r="L2582" s="119" t="s">
        <v>12106</v>
      </c>
      <c r="M2582" s="38" t="s">
        <v>15050</v>
      </c>
    </row>
    <row r="2583" spans="1:13" ht="25.5" outlineLevel="1" x14ac:dyDescent="0.25">
      <c r="A2583" s="47" t="s">
        <v>2107</v>
      </c>
      <c r="B2583" s="150">
        <v>2555</v>
      </c>
      <c r="C2583" s="36" t="s">
        <v>2106</v>
      </c>
      <c r="D2583" s="35" t="s">
        <v>2107</v>
      </c>
      <c r="E2583" s="36" t="s">
        <v>11943</v>
      </c>
      <c r="F2583" s="35" t="s">
        <v>15877</v>
      </c>
      <c r="G2583" s="117">
        <v>3</v>
      </c>
      <c r="H2583" s="117">
        <v>48</v>
      </c>
      <c r="I2583" s="117">
        <f t="shared" si="87"/>
        <v>0.87333333333333341</v>
      </c>
      <c r="J2583" s="118">
        <v>2.62</v>
      </c>
      <c r="K2583" s="196">
        <v>184</v>
      </c>
      <c r="L2583" s="119" t="s">
        <v>12106</v>
      </c>
      <c r="M2583" s="38" t="s">
        <v>15050</v>
      </c>
    </row>
    <row r="2584" spans="1:13" ht="25.5" outlineLevel="1" x14ac:dyDescent="0.25">
      <c r="A2584" s="47" t="s">
        <v>2109</v>
      </c>
      <c r="B2584" s="150">
        <v>2556</v>
      </c>
      <c r="C2584" s="36" t="s">
        <v>2108</v>
      </c>
      <c r="D2584" s="35" t="s">
        <v>2109</v>
      </c>
      <c r="E2584" s="36" t="s">
        <v>11943</v>
      </c>
      <c r="F2584" s="35" t="s">
        <v>15877</v>
      </c>
      <c r="G2584" s="117">
        <v>5</v>
      </c>
      <c r="H2584" s="117">
        <v>4600.41</v>
      </c>
      <c r="I2584" s="117">
        <f t="shared" si="87"/>
        <v>50.314</v>
      </c>
      <c r="J2584" s="118">
        <v>251.57</v>
      </c>
      <c r="K2584" s="196">
        <v>184</v>
      </c>
      <c r="L2584" s="119" t="s">
        <v>12106</v>
      </c>
      <c r="M2584" s="38" t="s">
        <v>15050</v>
      </c>
    </row>
    <row r="2585" spans="1:13" ht="38.25" outlineLevel="1" x14ac:dyDescent="0.25">
      <c r="A2585" s="47" t="s">
        <v>2110</v>
      </c>
      <c r="B2585" s="150">
        <v>2557</v>
      </c>
      <c r="C2585" s="40" t="s">
        <v>13334</v>
      </c>
      <c r="D2585" s="35" t="s">
        <v>2110</v>
      </c>
      <c r="E2585" s="36" t="s">
        <v>11943</v>
      </c>
      <c r="F2585" s="35" t="s">
        <v>15877</v>
      </c>
      <c r="G2585" s="117">
        <v>7</v>
      </c>
      <c r="H2585" s="117">
        <v>119.3</v>
      </c>
      <c r="I2585" s="117">
        <f t="shared" si="87"/>
        <v>0.93142857142857138</v>
      </c>
      <c r="J2585" s="118">
        <v>6.52</v>
      </c>
      <c r="K2585" s="196">
        <v>184</v>
      </c>
      <c r="L2585" s="119" t="s">
        <v>12106</v>
      </c>
      <c r="M2585" s="38" t="s">
        <v>15050</v>
      </c>
    </row>
    <row r="2586" spans="1:13" ht="25.5" outlineLevel="1" x14ac:dyDescent="0.25">
      <c r="A2586" s="47" t="s">
        <v>2112</v>
      </c>
      <c r="B2586" s="150">
        <v>2558</v>
      </c>
      <c r="C2586" s="36" t="s">
        <v>2111</v>
      </c>
      <c r="D2586" s="35" t="s">
        <v>2112</v>
      </c>
      <c r="E2586" s="36" t="s">
        <v>11943</v>
      </c>
      <c r="F2586" s="35" t="s">
        <v>15877</v>
      </c>
      <c r="G2586" s="117">
        <v>5</v>
      </c>
      <c r="H2586" s="117">
        <v>83</v>
      </c>
      <c r="I2586" s="117">
        <f t="shared" si="87"/>
        <v>0.90800000000000003</v>
      </c>
      <c r="J2586" s="118">
        <v>4.54</v>
      </c>
      <c r="K2586" s="196">
        <v>184</v>
      </c>
      <c r="L2586" s="119" t="s">
        <v>12106</v>
      </c>
      <c r="M2586" s="38" t="s">
        <v>15050</v>
      </c>
    </row>
    <row r="2587" spans="1:13" ht="25.5" outlineLevel="1" x14ac:dyDescent="0.25">
      <c r="A2587" s="47" t="s">
        <v>2113</v>
      </c>
      <c r="B2587" s="150">
        <v>2559</v>
      </c>
      <c r="C2587" s="40" t="s">
        <v>13335</v>
      </c>
      <c r="D2587" s="35" t="s">
        <v>2113</v>
      </c>
      <c r="E2587" s="36" t="s">
        <v>11943</v>
      </c>
      <c r="F2587" s="35" t="s">
        <v>15877</v>
      </c>
      <c r="G2587" s="117">
        <v>5</v>
      </c>
      <c r="H2587" s="117">
        <v>64.010000000000005</v>
      </c>
      <c r="I2587" s="117">
        <f t="shared" si="87"/>
        <v>0.7</v>
      </c>
      <c r="J2587" s="118">
        <v>3.5</v>
      </c>
      <c r="K2587" s="196">
        <v>184</v>
      </c>
      <c r="L2587" s="119" t="s">
        <v>12106</v>
      </c>
      <c r="M2587" s="38" t="s">
        <v>15050</v>
      </c>
    </row>
    <row r="2588" spans="1:13" ht="25.5" outlineLevel="1" x14ac:dyDescent="0.25">
      <c r="A2588" s="47" t="s">
        <v>2115</v>
      </c>
      <c r="B2588" s="150">
        <v>2560</v>
      </c>
      <c r="C2588" s="36" t="s">
        <v>2114</v>
      </c>
      <c r="D2588" s="35" t="s">
        <v>2115</v>
      </c>
      <c r="E2588" s="36" t="s">
        <v>11943</v>
      </c>
      <c r="F2588" s="35" t="s">
        <v>15877</v>
      </c>
      <c r="G2588" s="117">
        <v>5</v>
      </c>
      <c r="H2588" s="117">
        <v>80</v>
      </c>
      <c r="I2588" s="117">
        <f t="shared" si="87"/>
        <v>0.874</v>
      </c>
      <c r="J2588" s="118">
        <v>4.37</v>
      </c>
      <c r="K2588" s="196">
        <v>184</v>
      </c>
      <c r="L2588" s="119" t="s">
        <v>12106</v>
      </c>
      <c r="M2588" s="38" t="s">
        <v>15050</v>
      </c>
    </row>
    <row r="2589" spans="1:13" ht="25.5" outlineLevel="1" x14ac:dyDescent="0.25">
      <c r="A2589" s="47" t="s">
        <v>2117</v>
      </c>
      <c r="B2589" s="150">
        <v>2561</v>
      </c>
      <c r="C2589" s="36" t="s">
        <v>2116</v>
      </c>
      <c r="D2589" s="35" t="s">
        <v>2117</v>
      </c>
      <c r="E2589" s="36" t="s">
        <v>11943</v>
      </c>
      <c r="F2589" s="35" t="s">
        <v>15877</v>
      </c>
      <c r="G2589" s="117">
        <v>12</v>
      </c>
      <c r="H2589" s="117">
        <v>185.4</v>
      </c>
      <c r="I2589" s="117">
        <f t="shared" si="87"/>
        <v>0.84500000000000008</v>
      </c>
      <c r="J2589" s="118">
        <v>10.14</v>
      </c>
      <c r="K2589" s="196">
        <v>184</v>
      </c>
      <c r="L2589" s="119" t="s">
        <v>12106</v>
      </c>
      <c r="M2589" s="38" t="s">
        <v>15050</v>
      </c>
    </row>
    <row r="2590" spans="1:13" ht="25.5" outlineLevel="1" x14ac:dyDescent="0.25">
      <c r="A2590" s="47" t="s">
        <v>2119</v>
      </c>
      <c r="B2590" s="150">
        <v>2562</v>
      </c>
      <c r="C2590" s="36" t="s">
        <v>2118</v>
      </c>
      <c r="D2590" s="35" t="s">
        <v>2119</v>
      </c>
      <c r="E2590" s="36" t="s">
        <v>11943</v>
      </c>
      <c r="F2590" s="35" t="s">
        <v>15877</v>
      </c>
      <c r="G2590" s="117">
        <v>5</v>
      </c>
      <c r="H2590" s="117">
        <v>93.5</v>
      </c>
      <c r="I2590" s="117">
        <f t="shared" si="87"/>
        <v>1.022</v>
      </c>
      <c r="J2590" s="118">
        <v>5.1100000000000003</v>
      </c>
      <c r="K2590" s="196">
        <v>184</v>
      </c>
      <c r="L2590" s="119" t="s">
        <v>12106</v>
      </c>
      <c r="M2590" s="38" t="s">
        <v>15050</v>
      </c>
    </row>
    <row r="2591" spans="1:13" ht="25.5" outlineLevel="1" x14ac:dyDescent="0.25">
      <c r="A2591" s="47" t="s">
        <v>2121</v>
      </c>
      <c r="B2591" s="150">
        <v>2563</v>
      </c>
      <c r="C2591" s="36" t="s">
        <v>2120</v>
      </c>
      <c r="D2591" s="35" t="s">
        <v>2121</v>
      </c>
      <c r="E2591" s="36" t="s">
        <v>11943</v>
      </c>
      <c r="F2591" s="35" t="s">
        <v>15877</v>
      </c>
      <c r="G2591" s="117">
        <v>8</v>
      </c>
      <c r="H2591" s="117">
        <v>135</v>
      </c>
      <c r="I2591" s="117">
        <f t="shared" si="87"/>
        <v>0.92249999999999999</v>
      </c>
      <c r="J2591" s="118">
        <v>7.38</v>
      </c>
      <c r="K2591" s="196">
        <v>184</v>
      </c>
      <c r="L2591" s="119" t="s">
        <v>12106</v>
      </c>
      <c r="M2591" s="38" t="s">
        <v>15050</v>
      </c>
    </row>
    <row r="2592" spans="1:13" ht="25.5" outlineLevel="1" x14ac:dyDescent="0.25">
      <c r="A2592" s="47" t="s">
        <v>2123</v>
      </c>
      <c r="B2592" s="150">
        <v>2564</v>
      </c>
      <c r="C2592" s="36" t="s">
        <v>2122</v>
      </c>
      <c r="D2592" s="35" t="s">
        <v>2123</v>
      </c>
      <c r="E2592" s="36" t="s">
        <v>11943</v>
      </c>
      <c r="F2592" s="35" t="s">
        <v>15877</v>
      </c>
      <c r="G2592" s="117">
        <v>5</v>
      </c>
      <c r="H2592" s="117">
        <v>89</v>
      </c>
      <c r="I2592" s="117">
        <f t="shared" si="87"/>
        <v>0.97399999999999998</v>
      </c>
      <c r="J2592" s="118">
        <v>4.87</v>
      </c>
      <c r="K2592" s="196">
        <v>184</v>
      </c>
      <c r="L2592" s="119" t="s">
        <v>12106</v>
      </c>
      <c r="M2592" s="38" t="s">
        <v>15050</v>
      </c>
    </row>
    <row r="2593" spans="1:13" ht="25.5" outlineLevel="1" x14ac:dyDescent="0.25">
      <c r="A2593" s="47" t="s">
        <v>2125</v>
      </c>
      <c r="B2593" s="150">
        <v>2565</v>
      </c>
      <c r="C2593" s="36" t="s">
        <v>2124</v>
      </c>
      <c r="D2593" s="35" t="s">
        <v>2125</v>
      </c>
      <c r="E2593" s="36" t="s">
        <v>11943</v>
      </c>
      <c r="F2593" s="35" t="s">
        <v>15877</v>
      </c>
      <c r="G2593" s="117">
        <v>4</v>
      </c>
      <c r="H2593" s="117">
        <v>67.2</v>
      </c>
      <c r="I2593" s="117">
        <f t="shared" si="87"/>
        <v>0.91749999999999998</v>
      </c>
      <c r="J2593" s="118">
        <v>3.67</v>
      </c>
      <c r="K2593" s="196">
        <v>184</v>
      </c>
      <c r="L2593" s="119" t="s">
        <v>12106</v>
      </c>
      <c r="M2593" s="38" t="s">
        <v>15050</v>
      </c>
    </row>
    <row r="2594" spans="1:13" ht="25.5" outlineLevel="1" x14ac:dyDescent="0.25">
      <c r="A2594" s="47" t="s">
        <v>2127</v>
      </c>
      <c r="B2594" s="150">
        <v>2566</v>
      </c>
      <c r="C2594" s="36" t="s">
        <v>2126</v>
      </c>
      <c r="D2594" s="35" t="s">
        <v>2127</v>
      </c>
      <c r="E2594" s="36" t="s">
        <v>11943</v>
      </c>
      <c r="F2594" s="35" t="s">
        <v>15877</v>
      </c>
      <c r="G2594" s="117">
        <v>4</v>
      </c>
      <c r="H2594" s="117">
        <v>66.2</v>
      </c>
      <c r="I2594" s="117">
        <f t="shared" si="87"/>
        <v>0.90500000000000003</v>
      </c>
      <c r="J2594" s="118">
        <v>3.62</v>
      </c>
      <c r="K2594" s="196">
        <v>184</v>
      </c>
      <c r="L2594" s="119" t="s">
        <v>12106</v>
      </c>
      <c r="M2594" s="38" t="s">
        <v>15050</v>
      </c>
    </row>
    <row r="2595" spans="1:13" ht="25.5" outlineLevel="1" x14ac:dyDescent="0.25">
      <c r="A2595" s="47" t="s">
        <v>2129</v>
      </c>
      <c r="B2595" s="150">
        <v>2567</v>
      </c>
      <c r="C2595" s="36" t="s">
        <v>2128</v>
      </c>
      <c r="D2595" s="35" t="s">
        <v>2129</v>
      </c>
      <c r="E2595" s="36" t="s">
        <v>11943</v>
      </c>
      <c r="F2595" s="35" t="s">
        <v>15877</v>
      </c>
      <c r="G2595" s="117">
        <v>5</v>
      </c>
      <c r="H2595" s="117">
        <v>76</v>
      </c>
      <c r="I2595" s="117">
        <f t="shared" si="87"/>
        <v>0.83200000000000007</v>
      </c>
      <c r="J2595" s="118">
        <v>4.16</v>
      </c>
      <c r="K2595" s="196">
        <v>184</v>
      </c>
      <c r="L2595" s="119" t="s">
        <v>12106</v>
      </c>
      <c r="M2595" s="38" t="s">
        <v>15050</v>
      </c>
    </row>
    <row r="2596" spans="1:13" ht="25.5" outlineLevel="1" x14ac:dyDescent="0.25">
      <c r="A2596" s="47" t="s">
        <v>2130</v>
      </c>
      <c r="B2596" s="150">
        <v>2568</v>
      </c>
      <c r="C2596" s="40" t="s">
        <v>13336</v>
      </c>
      <c r="D2596" s="35" t="s">
        <v>2130</v>
      </c>
      <c r="E2596" s="36" t="s">
        <v>11943</v>
      </c>
      <c r="F2596" s="35" t="s">
        <v>15877</v>
      </c>
      <c r="G2596" s="117">
        <v>5</v>
      </c>
      <c r="H2596" s="117">
        <v>77.5</v>
      </c>
      <c r="I2596" s="117">
        <f t="shared" si="87"/>
        <v>0.84800000000000009</v>
      </c>
      <c r="J2596" s="118">
        <v>4.24</v>
      </c>
      <c r="K2596" s="196">
        <v>184</v>
      </c>
      <c r="L2596" s="119" t="s">
        <v>12106</v>
      </c>
      <c r="M2596" s="38" t="s">
        <v>15050</v>
      </c>
    </row>
    <row r="2597" spans="1:13" ht="38.25" outlineLevel="1" x14ac:dyDescent="0.25">
      <c r="A2597" s="47" t="s">
        <v>2131</v>
      </c>
      <c r="B2597" s="150">
        <v>2569</v>
      </c>
      <c r="C2597" s="40" t="s">
        <v>13337</v>
      </c>
      <c r="D2597" s="35" t="s">
        <v>2131</v>
      </c>
      <c r="E2597" s="36" t="s">
        <v>11943</v>
      </c>
      <c r="F2597" s="35" t="s">
        <v>15877</v>
      </c>
      <c r="G2597" s="117">
        <v>5</v>
      </c>
      <c r="H2597" s="117">
        <v>91</v>
      </c>
      <c r="I2597" s="117">
        <f t="shared" si="87"/>
        <v>0.99600000000000011</v>
      </c>
      <c r="J2597" s="118">
        <v>4.9800000000000004</v>
      </c>
      <c r="K2597" s="196">
        <v>184</v>
      </c>
      <c r="L2597" s="119" t="s">
        <v>12106</v>
      </c>
      <c r="M2597" s="38" t="s">
        <v>15050</v>
      </c>
    </row>
    <row r="2598" spans="1:13" ht="25.5" outlineLevel="1" x14ac:dyDescent="0.25">
      <c r="A2598" s="47" t="s">
        <v>8812</v>
      </c>
      <c r="B2598" s="150">
        <v>2570</v>
      </c>
      <c r="C2598" s="36" t="s">
        <v>8811</v>
      </c>
      <c r="D2598" s="35" t="s">
        <v>8812</v>
      </c>
      <c r="E2598" s="36" t="s">
        <v>11943</v>
      </c>
      <c r="F2598" s="35" t="s">
        <v>15877</v>
      </c>
      <c r="G2598" s="117">
        <v>5</v>
      </c>
      <c r="H2598" s="117">
        <v>59.5</v>
      </c>
      <c r="I2598" s="117">
        <f t="shared" si="87"/>
        <v>0.65</v>
      </c>
      <c r="J2598" s="118">
        <v>3.25</v>
      </c>
      <c r="K2598" s="196">
        <v>184</v>
      </c>
      <c r="L2598" s="119" t="s">
        <v>12106</v>
      </c>
      <c r="M2598" s="38" t="s">
        <v>15050</v>
      </c>
    </row>
    <row r="2599" spans="1:13" ht="25.5" outlineLevel="1" x14ac:dyDescent="0.25">
      <c r="A2599" s="47" t="s">
        <v>2133</v>
      </c>
      <c r="B2599" s="150">
        <v>2571</v>
      </c>
      <c r="C2599" s="36" t="s">
        <v>2132</v>
      </c>
      <c r="D2599" s="35" t="s">
        <v>2133</v>
      </c>
      <c r="E2599" s="36" t="s">
        <v>11943</v>
      </c>
      <c r="F2599" s="35" t="s">
        <v>15877</v>
      </c>
      <c r="G2599" s="117">
        <v>4</v>
      </c>
      <c r="H2599" s="117">
        <v>51.8</v>
      </c>
      <c r="I2599" s="117">
        <f t="shared" si="87"/>
        <v>0.70750000000000002</v>
      </c>
      <c r="J2599" s="118">
        <v>2.83</v>
      </c>
      <c r="K2599" s="196">
        <v>184</v>
      </c>
      <c r="L2599" s="119" t="s">
        <v>12106</v>
      </c>
      <c r="M2599" s="38" t="s">
        <v>15050</v>
      </c>
    </row>
    <row r="2600" spans="1:13" ht="25.5" outlineLevel="1" x14ac:dyDescent="0.25">
      <c r="A2600" s="47" t="s">
        <v>2134</v>
      </c>
      <c r="B2600" s="150">
        <v>2572</v>
      </c>
      <c r="C2600" s="40" t="s">
        <v>13338</v>
      </c>
      <c r="D2600" s="35" t="s">
        <v>2134</v>
      </c>
      <c r="E2600" s="36" t="s">
        <v>11943</v>
      </c>
      <c r="F2600" s="35" t="s">
        <v>15877</v>
      </c>
      <c r="G2600" s="117">
        <v>5</v>
      </c>
      <c r="H2600" s="117">
        <v>62.5</v>
      </c>
      <c r="I2600" s="117">
        <f t="shared" si="87"/>
        <v>0.68399999999999994</v>
      </c>
      <c r="J2600" s="118">
        <v>3.42</v>
      </c>
      <c r="K2600" s="196">
        <v>184</v>
      </c>
      <c r="L2600" s="119" t="s">
        <v>12106</v>
      </c>
      <c r="M2600" s="38" t="s">
        <v>15050</v>
      </c>
    </row>
    <row r="2601" spans="1:13" ht="25.5" outlineLevel="1" x14ac:dyDescent="0.25">
      <c r="A2601" s="47" t="s">
        <v>2136</v>
      </c>
      <c r="B2601" s="150">
        <v>2573</v>
      </c>
      <c r="C2601" s="36" t="s">
        <v>2135</v>
      </c>
      <c r="D2601" s="35" t="s">
        <v>2136</v>
      </c>
      <c r="E2601" s="36" t="s">
        <v>11943</v>
      </c>
      <c r="F2601" s="35" t="s">
        <v>15877</v>
      </c>
      <c r="G2601" s="117">
        <v>4</v>
      </c>
      <c r="H2601" s="117">
        <v>223.3</v>
      </c>
      <c r="I2601" s="117">
        <f t="shared" si="87"/>
        <v>3.0525000000000002</v>
      </c>
      <c r="J2601" s="118">
        <v>12.21</v>
      </c>
      <c r="K2601" s="196">
        <v>184</v>
      </c>
      <c r="L2601" s="119" t="s">
        <v>12106</v>
      </c>
      <c r="M2601" s="38" t="s">
        <v>15050</v>
      </c>
    </row>
    <row r="2602" spans="1:13" ht="25.5" outlineLevel="1" x14ac:dyDescent="0.25">
      <c r="A2602" s="47" t="s">
        <v>8813</v>
      </c>
      <c r="B2602" s="150">
        <v>2574</v>
      </c>
      <c r="C2602" s="36" t="s">
        <v>2137</v>
      </c>
      <c r="D2602" s="35" t="s">
        <v>8813</v>
      </c>
      <c r="E2602" s="36" t="s">
        <v>11943</v>
      </c>
      <c r="F2602" s="35" t="s">
        <v>15877</v>
      </c>
      <c r="G2602" s="117">
        <v>4</v>
      </c>
      <c r="H2602" s="117">
        <v>49.2</v>
      </c>
      <c r="I2602" s="117">
        <f t="shared" si="87"/>
        <v>0.67249999999999999</v>
      </c>
      <c r="J2602" s="118">
        <v>2.69</v>
      </c>
      <c r="K2602" s="196">
        <v>184</v>
      </c>
      <c r="L2602" s="119" t="s">
        <v>12106</v>
      </c>
      <c r="M2602" s="38" t="s">
        <v>15050</v>
      </c>
    </row>
    <row r="2603" spans="1:13" ht="25.5" outlineLevel="1" x14ac:dyDescent="0.25">
      <c r="A2603" s="47" t="s">
        <v>2138</v>
      </c>
      <c r="B2603" s="150">
        <v>2575</v>
      </c>
      <c r="C2603" s="40" t="s">
        <v>13339</v>
      </c>
      <c r="D2603" s="35" t="s">
        <v>2138</v>
      </c>
      <c r="E2603" s="36" t="s">
        <v>11943</v>
      </c>
      <c r="F2603" s="35" t="s">
        <v>15877</v>
      </c>
      <c r="G2603" s="117">
        <v>8</v>
      </c>
      <c r="H2603" s="117">
        <v>94.6</v>
      </c>
      <c r="I2603" s="117">
        <f t="shared" si="87"/>
        <v>0.64624999999999999</v>
      </c>
      <c r="J2603" s="118">
        <v>5.17</v>
      </c>
      <c r="K2603" s="196">
        <v>184</v>
      </c>
      <c r="L2603" s="119" t="s">
        <v>12106</v>
      </c>
      <c r="M2603" s="38" t="s">
        <v>15050</v>
      </c>
    </row>
    <row r="2604" spans="1:13" ht="25.5" outlineLevel="1" x14ac:dyDescent="0.25">
      <c r="A2604" s="47" t="s">
        <v>2139</v>
      </c>
      <c r="B2604" s="150">
        <v>2576</v>
      </c>
      <c r="C2604" s="40" t="s">
        <v>13340</v>
      </c>
      <c r="D2604" s="35" t="s">
        <v>2139</v>
      </c>
      <c r="E2604" s="36" t="s">
        <v>11943</v>
      </c>
      <c r="F2604" s="35" t="s">
        <v>15877</v>
      </c>
      <c r="G2604" s="117">
        <v>2</v>
      </c>
      <c r="H2604" s="117">
        <v>25.4</v>
      </c>
      <c r="I2604" s="117">
        <f t="shared" si="87"/>
        <v>0.69499999999999995</v>
      </c>
      <c r="J2604" s="118">
        <v>1.39</v>
      </c>
      <c r="K2604" s="196">
        <v>184</v>
      </c>
      <c r="L2604" s="119" t="s">
        <v>12106</v>
      </c>
      <c r="M2604" s="38" t="s">
        <v>15050</v>
      </c>
    </row>
    <row r="2605" spans="1:13" ht="25.5" outlineLevel="1" x14ac:dyDescent="0.25">
      <c r="A2605" s="47" t="s">
        <v>2141</v>
      </c>
      <c r="B2605" s="150">
        <v>2577</v>
      </c>
      <c r="C2605" s="36" t="s">
        <v>2140</v>
      </c>
      <c r="D2605" s="35" t="s">
        <v>2141</v>
      </c>
      <c r="E2605" s="36" t="s">
        <v>11943</v>
      </c>
      <c r="F2605" s="35" t="s">
        <v>15877</v>
      </c>
      <c r="G2605" s="117">
        <v>1</v>
      </c>
      <c r="H2605" s="117">
        <v>18.7</v>
      </c>
      <c r="I2605" s="117">
        <f t="shared" si="87"/>
        <v>1.02</v>
      </c>
      <c r="J2605" s="118">
        <v>1.02</v>
      </c>
      <c r="K2605" s="196">
        <v>184</v>
      </c>
      <c r="L2605" s="119" t="s">
        <v>12106</v>
      </c>
      <c r="M2605" s="38" t="s">
        <v>15050</v>
      </c>
    </row>
    <row r="2606" spans="1:13" ht="25.5" outlineLevel="1" x14ac:dyDescent="0.25">
      <c r="A2606" s="47" t="s">
        <v>2142</v>
      </c>
      <c r="B2606" s="150">
        <v>2578</v>
      </c>
      <c r="C2606" s="40" t="s">
        <v>13341</v>
      </c>
      <c r="D2606" s="35" t="s">
        <v>2142</v>
      </c>
      <c r="E2606" s="36" t="s">
        <v>11943</v>
      </c>
      <c r="F2606" s="35" t="s">
        <v>15877</v>
      </c>
      <c r="G2606" s="117">
        <v>5</v>
      </c>
      <c r="H2606" s="117">
        <v>66.5</v>
      </c>
      <c r="I2606" s="117">
        <f t="shared" si="87"/>
        <v>0.72799999999999998</v>
      </c>
      <c r="J2606" s="118">
        <v>3.64</v>
      </c>
      <c r="K2606" s="196">
        <v>184</v>
      </c>
      <c r="L2606" s="119" t="s">
        <v>12106</v>
      </c>
      <c r="M2606" s="38" t="s">
        <v>15050</v>
      </c>
    </row>
    <row r="2607" spans="1:13" ht="25.5" outlineLevel="1" x14ac:dyDescent="0.25">
      <c r="A2607" s="47" t="s">
        <v>2143</v>
      </c>
      <c r="B2607" s="150">
        <v>2579</v>
      </c>
      <c r="C2607" s="40" t="s">
        <v>13342</v>
      </c>
      <c r="D2607" s="35" t="s">
        <v>2143</v>
      </c>
      <c r="E2607" s="36" t="s">
        <v>11943</v>
      </c>
      <c r="F2607" s="35" t="s">
        <v>15877</v>
      </c>
      <c r="G2607" s="117">
        <v>5</v>
      </c>
      <c r="H2607" s="117">
        <v>62.5</v>
      </c>
      <c r="I2607" s="117">
        <f t="shared" si="87"/>
        <v>0.68399999999999994</v>
      </c>
      <c r="J2607" s="118">
        <v>3.42</v>
      </c>
      <c r="K2607" s="196">
        <v>184</v>
      </c>
      <c r="L2607" s="119" t="s">
        <v>12106</v>
      </c>
      <c r="M2607" s="38" t="s">
        <v>15050</v>
      </c>
    </row>
    <row r="2608" spans="1:13" ht="25.5" outlineLevel="1" x14ac:dyDescent="0.25">
      <c r="A2608" s="47" t="s">
        <v>2144</v>
      </c>
      <c r="B2608" s="150">
        <v>2580</v>
      </c>
      <c r="C2608" s="40" t="s">
        <v>13343</v>
      </c>
      <c r="D2608" s="35" t="s">
        <v>2144</v>
      </c>
      <c r="E2608" s="36" t="s">
        <v>11943</v>
      </c>
      <c r="F2608" s="35" t="s">
        <v>15877</v>
      </c>
      <c r="G2608" s="117">
        <v>4</v>
      </c>
      <c r="H2608" s="117">
        <v>50.8</v>
      </c>
      <c r="I2608" s="117">
        <f t="shared" si="87"/>
        <v>0.69499999999999995</v>
      </c>
      <c r="J2608" s="118">
        <v>2.78</v>
      </c>
      <c r="K2608" s="196">
        <v>184</v>
      </c>
      <c r="L2608" s="119" t="s">
        <v>12106</v>
      </c>
      <c r="M2608" s="38" t="s">
        <v>15050</v>
      </c>
    </row>
    <row r="2609" spans="1:13" ht="25.5" outlineLevel="1" x14ac:dyDescent="0.25">
      <c r="A2609" s="47" t="s">
        <v>2145</v>
      </c>
      <c r="B2609" s="150">
        <v>2581</v>
      </c>
      <c r="C2609" s="36" t="s">
        <v>8814</v>
      </c>
      <c r="D2609" s="35" t="s">
        <v>2145</v>
      </c>
      <c r="E2609" s="36" t="s">
        <v>11943</v>
      </c>
      <c r="F2609" s="35" t="s">
        <v>15877</v>
      </c>
      <c r="G2609" s="117">
        <v>1</v>
      </c>
      <c r="H2609" s="117">
        <v>11.7</v>
      </c>
      <c r="I2609" s="117">
        <f t="shared" ref="I2609:I2672" si="88">J2609/G2609</f>
        <v>0.64</v>
      </c>
      <c r="J2609" s="118">
        <v>0.64</v>
      </c>
      <c r="K2609" s="196">
        <v>184</v>
      </c>
      <c r="L2609" s="119" t="s">
        <v>12106</v>
      </c>
      <c r="M2609" s="38" t="s">
        <v>15050</v>
      </c>
    </row>
    <row r="2610" spans="1:13" ht="25.5" outlineLevel="1" x14ac:dyDescent="0.25">
      <c r="A2610" s="47" t="s">
        <v>2146</v>
      </c>
      <c r="B2610" s="150">
        <v>2582</v>
      </c>
      <c r="C2610" s="40" t="s">
        <v>13344</v>
      </c>
      <c r="D2610" s="35" t="s">
        <v>2146</v>
      </c>
      <c r="E2610" s="36" t="s">
        <v>11943</v>
      </c>
      <c r="F2610" s="35" t="s">
        <v>15877</v>
      </c>
      <c r="G2610" s="117">
        <v>1</v>
      </c>
      <c r="H2610" s="117">
        <v>17.7</v>
      </c>
      <c r="I2610" s="117">
        <f t="shared" si="88"/>
        <v>0.97</v>
      </c>
      <c r="J2610" s="118">
        <v>0.97</v>
      </c>
      <c r="K2610" s="196">
        <v>184</v>
      </c>
      <c r="L2610" s="119" t="s">
        <v>12106</v>
      </c>
      <c r="M2610" s="38" t="s">
        <v>15050</v>
      </c>
    </row>
    <row r="2611" spans="1:13" ht="25.5" outlineLevel="1" x14ac:dyDescent="0.25">
      <c r="A2611" s="47" t="s">
        <v>2147</v>
      </c>
      <c r="B2611" s="150">
        <v>2583</v>
      </c>
      <c r="C2611" s="40" t="s">
        <v>13345</v>
      </c>
      <c r="D2611" s="35" t="s">
        <v>2147</v>
      </c>
      <c r="E2611" s="36" t="s">
        <v>11943</v>
      </c>
      <c r="F2611" s="35" t="s">
        <v>15877</v>
      </c>
      <c r="G2611" s="117">
        <v>4</v>
      </c>
      <c r="H2611" s="117">
        <v>47.8</v>
      </c>
      <c r="I2611" s="117">
        <f t="shared" si="88"/>
        <v>0.65249999999999997</v>
      </c>
      <c r="J2611" s="118">
        <v>2.61</v>
      </c>
      <c r="K2611" s="196">
        <v>184</v>
      </c>
      <c r="L2611" s="119" t="s">
        <v>12106</v>
      </c>
      <c r="M2611" s="38" t="s">
        <v>15050</v>
      </c>
    </row>
    <row r="2612" spans="1:13" ht="25.5" outlineLevel="1" x14ac:dyDescent="0.25">
      <c r="A2612" s="47" t="s">
        <v>2148</v>
      </c>
      <c r="B2612" s="150">
        <v>2584</v>
      </c>
      <c r="C2612" s="36" t="s">
        <v>8815</v>
      </c>
      <c r="D2612" s="35" t="s">
        <v>2148</v>
      </c>
      <c r="E2612" s="36" t="s">
        <v>11943</v>
      </c>
      <c r="F2612" s="35" t="s">
        <v>15877</v>
      </c>
      <c r="G2612" s="117">
        <v>4</v>
      </c>
      <c r="H2612" s="117">
        <v>52</v>
      </c>
      <c r="I2612" s="117">
        <f t="shared" si="88"/>
        <v>0.71</v>
      </c>
      <c r="J2612" s="118">
        <v>2.84</v>
      </c>
      <c r="K2612" s="196">
        <v>184</v>
      </c>
      <c r="L2612" s="119" t="s">
        <v>12106</v>
      </c>
      <c r="M2612" s="38" t="s">
        <v>15050</v>
      </c>
    </row>
    <row r="2613" spans="1:13" ht="25.5" outlineLevel="1" x14ac:dyDescent="0.25">
      <c r="A2613" s="47" t="s">
        <v>2149</v>
      </c>
      <c r="B2613" s="150">
        <v>2585</v>
      </c>
      <c r="C2613" s="36" t="s">
        <v>8816</v>
      </c>
      <c r="D2613" s="35" t="s">
        <v>2149</v>
      </c>
      <c r="E2613" s="36" t="s">
        <v>11943</v>
      </c>
      <c r="F2613" s="35" t="s">
        <v>15877</v>
      </c>
      <c r="G2613" s="117">
        <v>4</v>
      </c>
      <c r="H2613" s="117">
        <v>45.47</v>
      </c>
      <c r="I2613" s="117">
        <f t="shared" si="88"/>
        <v>0.62250000000000005</v>
      </c>
      <c r="J2613" s="118">
        <v>2.4900000000000002</v>
      </c>
      <c r="K2613" s="196">
        <v>184</v>
      </c>
      <c r="L2613" s="119" t="s">
        <v>12106</v>
      </c>
      <c r="M2613" s="38" t="s">
        <v>15050</v>
      </c>
    </row>
    <row r="2614" spans="1:13" ht="25.5" outlineLevel="1" x14ac:dyDescent="0.25">
      <c r="A2614" s="47" t="s">
        <v>8817</v>
      </c>
      <c r="B2614" s="150">
        <v>2586</v>
      </c>
      <c r="C2614" s="40" t="s">
        <v>13346</v>
      </c>
      <c r="D2614" s="35" t="s">
        <v>8817</v>
      </c>
      <c r="E2614" s="36" t="s">
        <v>11943</v>
      </c>
      <c r="F2614" s="35" t="s">
        <v>15877</v>
      </c>
      <c r="G2614" s="117">
        <v>1</v>
      </c>
      <c r="H2614" s="117">
        <v>11.7</v>
      </c>
      <c r="I2614" s="117">
        <f t="shared" si="88"/>
        <v>0.64</v>
      </c>
      <c r="J2614" s="118">
        <v>0.64</v>
      </c>
      <c r="K2614" s="196">
        <v>184</v>
      </c>
      <c r="L2614" s="119" t="s">
        <v>12106</v>
      </c>
      <c r="M2614" s="38" t="s">
        <v>15050</v>
      </c>
    </row>
    <row r="2615" spans="1:13" ht="25.5" outlineLevel="1" x14ac:dyDescent="0.25">
      <c r="A2615" s="47" t="s">
        <v>2150</v>
      </c>
      <c r="B2615" s="150">
        <v>2587</v>
      </c>
      <c r="C2615" s="36" t="s">
        <v>8818</v>
      </c>
      <c r="D2615" s="35" t="s">
        <v>2150</v>
      </c>
      <c r="E2615" s="36" t="s">
        <v>11943</v>
      </c>
      <c r="F2615" s="35" t="s">
        <v>15877</v>
      </c>
      <c r="G2615" s="117">
        <v>5</v>
      </c>
      <c r="H2615" s="117">
        <v>59.5</v>
      </c>
      <c r="I2615" s="117">
        <f t="shared" si="88"/>
        <v>0.65</v>
      </c>
      <c r="J2615" s="118">
        <v>3.25</v>
      </c>
      <c r="K2615" s="196">
        <v>184</v>
      </c>
      <c r="L2615" s="119" t="s">
        <v>12106</v>
      </c>
      <c r="M2615" s="38" t="s">
        <v>15050</v>
      </c>
    </row>
    <row r="2616" spans="1:13" ht="25.5" outlineLevel="1" x14ac:dyDescent="0.25">
      <c r="A2616" s="47" t="s">
        <v>2151</v>
      </c>
      <c r="B2616" s="150">
        <v>2588</v>
      </c>
      <c r="C2616" s="40" t="s">
        <v>13347</v>
      </c>
      <c r="D2616" s="35" t="s">
        <v>2151</v>
      </c>
      <c r="E2616" s="36" t="s">
        <v>11943</v>
      </c>
      <c r="F2616" s="35" t="s">
        <v>15877</v>
      </c>
      <c r="G2616" s="117">
        <v>5</v>
      </c>
      <c r="H2616" s="117">
        <v>58.5</v>
      </c>
      <c r="I2616" s="117">
        <f t="shared" si="88"/>
        <v>0.64</v>
      </c>
      <c r="J2616" s="118">
        <v>3.2</v>
      </c>
      <c r="K2616" s="196">
        <v>184</v>
      </c>
      <c r="L2616" s="119" t="s">
        <v>12106</v>
      </c>
      <c r="M2616" s="38" t="s">
        <v>15050</v>
      </c>
    </row>
    <row r="2617" spans="1:13" ht="25.5" outlineLevel="1" x14ac:dyDescent="0.25">
      <c r="A2617" s="47" t="s">
        <v>8819</v>
      </c>
      <c r="B2617" s="150">
        <v>2589</v>
      </c>
      <c r="C2617" s="40" t="s">
        <v>13348</v>
      </c>
      <c r="D2617" s="35" t="s">
        <v>8819</v>
      </c>
      <c r="E2617" s="36" t="s">
        <v>11943</v>
      </c>
      <c r="F2617" s="35" t="s">
        <v>15877</v>
      </c>
      <c r="G2617" s="117">
        <v>7</v>
      </c>
      <c r="H2617" s="117">
        <v>81.900000000000006</v>
      </c>
      <c r="I2617" s="117">
        <f t="shared" si="88"/>
        <v>0.64</v>
      </c>
      <c r="J2617" s="118">
        <v>4.4800000000000004</v>
      </c>
      <c r="K2617" s="196">
        <v>184</v>
      </c>
      <c r="L2617" s="119" t="s">
        <v>12106</v>
      </c>
      <c r="M2617" s="38" t="s">
        <v>15050</v>
      </c>
    </row>
    <row r="2618" spans="1:13" ht="25.5" outlineLevel="1" x14ac:dyDescent="0.25">
      <c r="A2618" s="47" t="s">
        <v>2153</v>
      </c>
      <c r="B2618" s="150">
        <v>2590</v>
      </c>
      <c r="C2618" s="36" t="s">
        <v>2152</v>
      </c>
      <c r="D2618" s="35" t="s">
        <v>2153</v>
      </c>
      <c r="E2618" s="36" t="s">
        <v>11943</v>
      </c>
      <c r="F2618" s="35" t="s">
        <v>15877</v>
      </c>
      <c r="G2618" s="117">
        <v>3</v>
      </c>
      <c r="H2618" s="117">
        <v>51.8</v>
      </c>
      <c r="I2618" s="117">
        <f t="shared" si="88"/>
        <v>0.94333333333333336</v>
      </c>
      <c r="J2618" s="118">
        <v>2.83</v>
      </c>
      <c r="K2618" s="196">
        <v>184</v>
      </c>
      <c r="L2618" s="119" t="s">
        <v>12106</v>
      </c>
      <c r="M2618" s="38" t="s">
        <v>15050</v>
      </c>
    </row>
    <row r="2619" spans="1:13" ht="25.5" outlineLevel="1" x14ac:dyDescent="0.25">
      <c r="A2619" s="47" t="s">
        <v>2155</v>
      </c>
      <c r="B2619" s="150">
        <v>2591</v>
      </c>
      <c r="C2619" s="36" t="s">
        <v>2154</v>
      </c>
      <c r="D2619" s="35" t="s">
        <v>2155</v>
      </c>
      <c r="E2619" s="36" t="s">
        <v>11943</v>
      </c>
      <c r="F2619" s="35" t="s">
        <v>15877</v>
      </c>
      <c r="G2619" s="117">
        <v>3</v>
      </c>
      <c r="H2619" s="117">
        <v>55.9</v>
      </c>
      <c r="I2619" s="117">
        <f t="shared" si="88"/>
        <v>1.02</v>
      </c>
      <c r="J2619" s="118">
        <v>3.06</v>
      </c>
      <c r="K2619" s="196">
        <v>184</v>
      </c>
      <c r="L2619" s="119" t="s">
        <v>12106</v>
      </c>
      <c r="M2619" s="38" t="s">
        <v>15050</v>
      </c>
    </row>
    <row r="2620" spans="1:13" ht="25.5" outlineLevel="1" x14ac:dyDescent="0.25">
      <c r="A2620" s="47" t="s">
        <v>2157</v>
      </c>
      <c r="B2620" s="150">
        <v>2592</v>
      </c>
      <c r="C2620" s="36" t="s">
        <v>2156</v>
      </c>
      <c r="D2620" s="35" t="s">
        <v>2157</v>
      </c>
      <c r="E2620" s="36" t="s">
        <v>11943</v>
      </c>
      <c r="F2620" s="35" t="s">
        <v>15877</v>
      </c>
      <c r="G2620" s="117">
        <v>2</v>
      </c>
      <c r="H2620" s="117">
        <v>12.6</v>
      </c>
      <c r="I2620" s="117">
        <f t="shared" si="88"/>
        <v>0.34499999999999997</v>
      </c>
      <c r="J2620" s="118">
        <v>0.69</v>
      </c>
      <c r="K2620" s="196">
        <v>184</v>
      </c>
      <c r="L2620" s="119" t="s">
        <v>12106</v>
      </c>
      <c r="M2620" s="38" t="s">
        <v>15050</v>
      </c>
    </row>
    <row r="2621" spans="1:13" ht="25.5" outlineLevel="1" x14ac:dyDescent="0.25">
      <c r="A2621" s="47" t="s">
        <v>2159</v>
      </c>
      <c r="B2621" s="150">
        <v>2593</v>
      </c>
      <c r="C2621" s="36" t="s">
        <v>2158</v>
      </c>
      <c r="D2621" s="35" t="s">
        <v>2159</v>
      </c>
      <c r="E2621" s="36" t="s">
        <v>11943</v>
      </c>
      <c r="F2621" s="35" t="s">
        <v>15877</v>
      </c>
      <c r="G2621" s="117">
        <v>5</v>
      </c>
      <c r="H2621" s="117">
        <v>31.5</v>
      </c>
      <c r="I2621" s="117">
        <f t="shared" si="88"/>
        <v>0.34399999999999997</v>
      </c>
      <c r="J2621" s="118">
        <v>1.72</v>
      </c>
      <c r="K2621" s="196">
        <v>184</v>
      </c>
      <c r="L2621" s="119" t="s">
        <v>12106</v>
      </c>
      <c r="M2621" s="38" t="s">
        <v>15050</v>
      </c>
    </row>
    <row r="2622" spans="1:13" ht="25.5" outlineLevel="1" x14ac:dyDescent="0.25">
      <c r="A2622" s="47" t="s">
        <v>2161</v>
      </c>
      <c r="B2622" s="150">
        <v>2594</v>
      </c>
      <c r="C2622" s="36" t="s">
        <v>2160</v>
      </c>
      <c r="D2622" s="35" t="s">
        <v>2161</v>
      </c>
      <c r="E2622" s="36" t="s">
        <v>11943</v>
      </c>
      <c r="F2622" s="35" t="s">
        <v>15877</v>
      </c>
      <c r="G2622" s="117">
        <v>4</v>
      </c>
      <c r="H2622" s="117">
        <v>27.6</v>
      </c>
      <c r="I2622" s="117">
        <f t="shared" si="88"/>
        <v>0.3775</v>
      </c>
      <c r="J2622" s="118">
        <v>1.51</v>
      </c>
      <c r="K2622" s="196">
        <v>184</v>
      </c>
      <c r="L2622" s="119" t="s">
        <v>12106</v>
      </c>
      <c r="M2622" s="38" t="s">
        <v>15050</v>
      </c>
    </row>
    <row r="2623" spans="1:13" ht="25.5" outlineLevel="1" x14ac:dyDescent="0.25">
      <c r="A2623" s="47" t="s">
        <v>2163</v>
      </c>
      <c r="B2623" s="150">
        <v>2595</v>
      </c>
      <c r="C2623" s="36" t="s">
        <v>2162</v>
      </c>
      <c r="D2623" s="35" t="s">
        <v>2163</v>
      </c>
      <c r="E2623" s="36" t="s">
        <v>11943</v>
      </c>
      <c r="F2623" s="35" t="s">
        <v>15877</v>
      </c>
      <c r="G2623" s="117">
        <v>1</v>
      </c>
      <c r="H2623" s="117">
        <v>7.2</v>
      </c>
      <c r="I2623" s="117">
        <f t="shared" si="88"/>
        <v>0.39</v>
      </c>
      <c r="J2623" s="118">
        <v>0.39</v>
      </c>
      <c r="K2623" s="196">
        <v>184</v>
      </c>
      <c r="L2623" s="119" t="s">
        <v>12106</v>
      </c>
      <c r="M2623" s="38" t="s">
        <v>15050</v>
      </c>
    </row>
    <row r="2624" spans="1:13" ht="25.5" outlineLevel="1" x14ac:dyDescent="0.25">
      <c r="A2624" s="47" t="s">
        <v>2164</v>
      </c>
      <c r="B2624" s="150">
        <v>2596</v>
      </c>
      <c r="C2624" s="36" t="s">
        <v>12119</v>
      </c>
      <c r="D2624" s="35" t="s">
        <v>2164</v>
      </c>
      <c r="E2624" s="36" t="s">
        <v>11943</v>
      </c>
      <c r="F2624" s="35" t="s">
        <v>15877</v>
      </c>
      <c r="G2624" s="117">
        <v>5</v>
      </c>
      <c r="H2624" s="117">
        <v>31.5</v>
      </c>
      <c r="I2624" s="117">
        <f t="shared" si="88"/>
        <v>0.34399999999999997</v>
      </c>
      <c r="J2624" s="118">
        <v>1.72</v>
      </c>
      <c r="K2624" s="196">
        <v>184</v>
      </c>
      <c r="L2624" s="119" t="s">
        <v>12106</v>
      </c>
      <c r="M2624" s="38" t="s">
        <v>15050</v>
      </c>
    </row>
    <row r="2625" spans="1:13" ht="25.5" outlineLevel="1" x14ac:dyDescent="0.25">
      <c r="A2625" s="47" t="s">
        <v>2166</v>
      </c>
      <c r="B2625" s="150">
        <v>2597</v>
      </c>
      <c r="C2625" s="36" t="s">
        <v>2165</v>
      </c>
      <c r="D2625" s="35" t="s">
        <v>2166</v>
      </c>
      <c r="E2625" s="36" t="s">
        <v>11943</v>
      </c>
      <c r="F2625" s="35" t="s">
        <v>15877</v>
      </c>
      <c r="G2625" s="117">
        <v>5</v>
      </c>
      <c r="H2625" s="117">
        <v>31.5</v>
      </c>
      <c r="I2625" s="117">
        <f t="shared" si="88"/>
        <v>0.34399999999999997</v>
      </c>
      <c r="J2625" s="118">
        <v>1.72</v>
      </c>
      <c r="K2625" s="196">
        <v>184</v>
      </c>
      <c r="L2625" s="119" t="s">
        <v>12106</v>
      </c>
      <c r="M2625" s="38" t="s">
        <v>15050</v>
      </c>
    </row>
    <row r="2626" spans="1:13" ht="25.5" outlineLevel="1" x14ac:dyDescent="0.25">
      <c r="A2626" s="47" t="s">
        <v>2168</v>
      </c>
      <c r="B2626" s="150">
        <v>2598</v>
      </c>
      <c r="C2626" s="36" t="s">
        <v>2167</v>
      </c>
      <c r="D2626" s="35" t="s">
        <v>2168</v>
      </c>
      <c r="E2626" s="36" t="s">
        <v>11943</v>
      </c>
      <c r="F2626" s="35" t="s">
        <v>15877</v>
      </c>
      <c r="G2626" s="117">
        <v>5</v>
      </c>
      <c r="H2626" s="117">
        <v>34.5</v>
      </c>
      <c r="I2626" s="117">
        <f t="shared" si="88"/>
        <v>0.378</v>
      </c>
      <c r="J2626" s="118">
        <v>1.89</v>
      </c>
      <c r="K2626" s="196">
        <v>184</v>
      </c>
      <c r="L2626" s="119" t="s">
        <v>12106</v>
      </c>
      <c r="M2626" s="38" t="s">
        <v>15050</v>
      </c>
    </row>
    <row r="2627" spans="1:13" ht="25.5" outlineLevel="1" x14ac:dyDescent="0.25">
      <c r="A2627" s="47" t="s">
        <v>2170</v>
      </c>
      <c r="B2627" s="150">
        <v>2599</v>
      </c>
      <c r="C2627" s="36" t="s">
        <v>2169</v>
      </c>
      <c r="D2627" s="35" t="s">
        <v>2170</v>
      </c>
      <c r="E2627" s="36" t="s">
        <v>11943</v>
      </c>
      <c r="F2627" s="35" t="s">
        <v>15877</v>
      </c>
      <c r="G2627" s="117">
        <v>5</v>
      </c>
      <c r="H2627" s="117">
        <v>34.5</v>
      </c>
      <c r="I2627" s="117">
        <f t="shared" si="88"/>
        <v>0.378</v>
      </c>
      <c r="J2627" s="118">
        <v>1.89</v>
      </c>
      <c r="K2627" s="196">
        <v>184</v>
      </c>
      <c r="L2627" s="119" t="s">
        <v>12106</v>
      </c>
      <c r="M2627" s="38" t="s">
        <v>15050</v>
      </c>
    </row>
    <row r="2628" spans="1:13" ht="25.5" outlineLevel="1" x14ac:dyDescent="0.25">
      <c r="A2628" s="47" t="s">
        <v>2172</v>
      </c>
      <c r="B2628" s="150">
        <v>2600</v>
      </c>
      <c r="C2628" s="36" t="s">
        <v>2171</v>
      </c>
      <c r="D2628" s="35" t="s">
        <v>2172</v>
      </c>
      <c r="E2628" s="36" t="s">
        <v>11943</v>
      </c>
      <c r="F2628" s="35" t="s">
        <v>15877</v>
      </c>
      <c r="G2628" s="117">
        <v>5</v>
      </c>
      <c r="H2628" s="117">
        <v>34.5</v>
      </c>
      <c r="I2628" s="117">
        <f t="shared" si="88"/>
        <v>0.378</v>
      </c>
      <c r="J2628" s="118">
        <v>1.89</v>
      </c>
      <c r="K2628" s="196">
        <v>184</v>
      </c>
      <c r="L2628" s="119" t="s">
        <v>12106</v>
      </c>
      <c r="M2628" s="38" t="s">
        <v>15050</v>
      </c>
    </row>
    <row r="2629" spans="1:13" ht="25.5" outlineLevel="1" x14ac:dyDescent="0.25">
      <c r="A2629" s="47" t="s">
        <v>2174</v>
      </c>
      <c r="B2629" s="150">
        <v>2601</v>
      </c>
      <c r="C2629" s="36" t="s">
        <v>2173</v>
      </c>
      <c r="D2629" s="35" t="s">
        <v>2174</v>
      </c>
      <c r="E2629" s="36" t="s">
        <v>11943</v>
      </c>
      <c r="F2629" s="35" t="s">
        <v>15877</v>
      </c>
      <c r="G2629" s="117">
        <v>11</v>
      </c>
      <c r="H2629" s="117">
        <v>75.900000000000006</v>
      </c>
      <c r="I2629" s="117">
        <f t="shared" si="88"/>
        <v>0.37727272727272732</v>
      </c>
      <c r="J2629" s="118">
        <v>4.1500000000000004</v>
      </c>
      <c r="K2629" s="196">
        <v>184</v>
      </c>
      <c r="L2629" s="119" t="s">
        <v>12106</v>
      </c>
      <c r="M2629" s="38" t="s">
        <v>15050</v>
      </c>
    </row>
    <row r="2630" spans="1:13" ht="25.5" outlineLevel="1" x14ac:dyDescent="0.25">
      <c r="A2630" s="47" t="s">
        <v>2176</v>
      </c>
      <c r="B2630" s="150">
        <v>2602</v>
      </c>
      <c r="C2630" s="36" t="s">
        <v>2175</v>
      </c>
      <c r="D2630" s="35" t="s">
        <v>2176</v>
      </c>
      <c r="E2630" s="36" t="s">
        <v>11943</v>
      </c>
      <c r="F2630" s="35" t="s">
        <v>15877</v>
      </c>
      <c r="G2630" s="117">
        <v>15</v>
      </c>
      <c r="H2630" s="117">
        <v>94.5</v>
      </c>
      <c r="I2630" s="117">
        <f t="shared" si="88"/>
        <v>0.34466666666666668</v>
      </c>
      <c r="J2630" s="118">
        <v>5.17</v>
      </c>
      <c r="K2630" s="196">
        <v>184</v>
      </c>
      <c r="L2630" s="119" t="s">
        <v>12106</v>
      </c>
      <c r="M2630" s="38" t="s">
        <v>15050</v>
      </c>
    </row>
    <row r="2631" spans="1:13" ht="25.5" outlineLevel="1" x14ac:dyDescent="0.25">
      <c r="A2631" s="47" t="s">
        <v>2178</v>
      </c>
      <c r="B2631" s="150">
        <v>2603</v>
      </c>
      <c r="C2631" s="36" t="s">
        <v>2177</v>
      </c>
      <c r="D2631" s="35" t="s">
        <v>2178</v>
      </c>
      <c r="E2631" s="36" t="s">
        <v>11943</v>
      </c>
      <c r="F2631" s="35" t="s">
        <v>15877</v>
      </c>
      <c r="G2631" s="117">
        <v>22</v>
      </c>
      <c r="H2631" s="117">
        <v>162.80000000000001</v>
      </c>
      <c r="I2631" s="117">
        <f t="shared" si="88"/>
        <v>0.40454545454545454</v>
      </c>
      <c r="J2631" s="118">
        <v>8.9</v>
      </c>
      <c r="K2631" s="196">
        <v>184</v>
      </c>
      <c r="L2631" s="119" t="s">
        <v>12106</v>
      </c>
      <c r="M2631" s="38" t="s">
        <v>15050</v>
      </c>
    </row>
    <row r="2632" spans="1:13" ht="25.5" outlineLevel="1" x14ac:dyDescent="0.25">
      <c r="A2632" s="47" t="s">
        <v>2179</v>
      </c>
      <c r="B2632" s="150">
        <v>2604</v>
      </c>
      <c r="C2632" s="40" t="s">
        <v>13349</v>
      </c>
      <c r="D2632" s="35" t="s">
        <v>2179</v>
      </c>
      <c r="E2632" s="36" t="s">
        <v>11943</v>
      </c>
      <c r="F2632" s="35" t="s">
        <v>15877</v>
      </c>
      <c r="G2632" s="117">
        <v>63</v>
      </c>
      <c r="H2632" s="117">
        <v>37.799999999999997</v>
      </c>
      <c r="I2632" s="117">
        <f t="shared" si="88"/>
        <v>3.2857142857142856E-2</v>
      </c>
      <c r="J2632" s="118">
        <v>2.0699999999999998</v>
      </c>
      <c r="K2632" s="196">
        <v>184</v>
      </c>
      <c r="L2632" s="119" t="s">
        <v>12106</v>
      </c>
      <c r="M2632" s="38" t="s">
        <v>15050</v>
      </c>
    </row>
    <row r="2633" spans="1:13" ht="25.5" outlineLevel="1" x14ac:dyDescent="0.25">
      <c r="A2633" s="47" t="s">
        <v>2180</v>
      </c>
      <c r="B2633" s="150">
        <v>2605</v>
      </c>
      <c r="C2633" s="36" t="s">
        <v>8820</v>
      </c>
      <c r="D2633" s="35" t="s">
        <v>2180</v>
      </c>
      <c r="E2633" s="36" t="s">
        <v>11943</v>
      </c>
      <c r="F2633" s="35" t="s">
        <v>15877</v>
      </c>
      <c r="G2633" s="117">
        <v>22</v>
      </c>
      <c r="H2633" s="117">
        <v>13.2</v>
      </c>
      <c r="I2633" s="117">
        <f t="shared" si="88"/>
        <v>3.2727272727272723E-2</v>
      </c>
      <c r="J2633" s="118">
        <v>0.72</v>
      </c>
      <c r="K2633" s="196">
        <v>184</v>
      </c>
      <c r="L2633" s="119" t="s">
        <v>12106</v>
      </c>
      <c r="M2633" s="38" t="s">
        <v>15050</v>
      </c>
    </row>
    <row r="2634" spans="1:13" ht="25.5" outlineLevel="1" x14ac:dyDescent="0.25">
      <c r="A2634" s="47" t="s">
        <v>2181</v>
      </c>
      <c r="B2634" s="150">
        <v>2606</v>
      </c>
      <c r="C2634" s="40" t="s">
        <v>13350</v>
      </c>
      <c r="D2634" s="35" t="s">
        <v>2181</v>
      </c>
      <c r="E2634" s="36" t="s">
        <v>11943</v>
      </c>
      <c r="F2634" s="35" t="s">
        <v>15877</v>
      </c>
      <c r="G2634" s="117">
        <v>75</v>
      </c>
      <c r="H2634" s="117">
        <v>45</v>
      </c>
      <c r="I2634" s="117">
        <f t="shared" si="88"/>
        <v>3.2800000000000003E-2</v>
      </c>
      <c r="J2634" s="118">
        <v>2.46</v>
      </c>
      <c r="K2634" s="196">
        <v>184</v>
      </c>
      <c r="L2634" s="119" t="s">
        <v>12106</v>
      </c>
      <c r="M2634" s="38" t="s">
        <v>15050</v>
      </c>
    </row>
    <row r="2635" spans="1:13" ht="25.5" outlineLevel="1" x14ac:dyDescent="0.25">
      <c r="A2635" s="47" t="s">
        <v>2182</v>
      </c>
      <c r="B2635" s="150">
        <v>2607</v>
      </c>
      <c r="C2635" s="40" t="s">
        <v>13351</v>
      </c>
      <c r="D2635" s="35" t="s">
        <v>2182</v>
      </c>
      <c r="E2635" s="36" t="s">
        <v>11943</v>
      </c>
      <c r="F2635" s="35" t="s">
        <v>15877</v>
      </c>
      <c r="G2635" s="117">
        <v>81</v>
      </c>
      <c r="H2635" s="117">
        <v>48.6</v>
      </c>
      <c r="I2635" s="117">
        <f t="shared" si="88"/>
        <v>3.2839506172839511E-2</v>
      </c>
      <c r="J2635" s="118">
        <v>2.66</v>
      </c>
      <c r="K2635" s="196">
        <v>184</v>
      </c>
      <c r="L2635" s="119" t="s">
        <v>12106</v>
      </c>
      <c r="M2635" s="38" t="s">
        <v>15050</v>
      </c>
    </row>
    <row r="2636" spans="1:13" ht="25.5" outlineLevel="1" x14ac:dyDescent="0.25">
      <c r="A2636" s="47" t="s">
        <v>2183</v>
      </c>
      <c r="B2636" s="150">
        <v>2608</v>
      </c>
      <c r="C2636" s="40" t="s">
        <v>13352</v>
      </c>
      <c r="D2636" s="35" t="s">
        <v>2183</v>
      </c>
      <c r="E2636" s="36" t="s">
        <v>11943</v>
      </c>
      <c r="F2636" s="35" t="s">
        <v>15877</v>
      </c>
      <c r="G2636" s="117">
        <v>1</v>
      </c>
      <c r="H2636" s="117">
        <v>0.6</v>
      </c>
      <c r="I2636" s="117">
        <f t="shared" si="88"/>
        <v>0.03</v>
      </c>
      <c r="J2636" s="118">
        <v>0.03</v>
      </c>
      <c r="K2636" s="196">
        <v>184</v>
      </c>
      <c r="L2636" s="119" t="s">
        <v>12106</v>
      </c>
      <c r="M2636" s="38" t="s">
        <v>15050</v>
      </c>
    </row>
    <row r="2637" spans="1:13" ht="25.5" outlineLevel="1" x14ac:dyDescent="0.25">
      <c r="A2637" s="47" t="s">
        <v>2184</v>
      </c>
      <c r="B2637" s="150">
        <v>2609</v>
      </c>
      <c r="C2637" s="36" t="s">
        <v>8821</v>
      </c>
      <c r="D2637" s="35" t="s">
        <v>2184</v>
      </c>
      <c r="E2637" s="36" t="s">
        <v>11943</v>
      </c>
      <c r="F2637" s="35" t="s">
        <v>15877</v>
      </c>
      <c r="G2637" s="117">
        <v>44</v>
      </c>
      <c r="H2637" s="117">
        <v>26.4</v>
      </c>
      <c r="I2637" s="117">
        <f t="shared" si="88"/>
        <v>3.2727272727272723E-2</v>
      </c>
      <c r="J2637" s="118">
        <v>1.44</v>
      </c>
      <c r="K2637" s="196">
        <v>184</v>
      </c>
      <c r="L2637" s="119" t="s">
        <v>12106</v>
      </c>
      <c r="M2637" s="38" t="s">
        <v>15050</v>
      </c>
    </row>
    <row r="2638" spans="1:13" ht="25.5" outlineLevel="1" x14ac:dyDescent="0.25">
      <c r="A2638" s="47" t="s">
        <v>2185</v>
      </c>
      <c r="B2638" s="150">
        <v>2610</v>
      </c>
      <c r="C2638" s="40" t="s">
        <v>13353</v>
      </c>
      <c r="D2638" s="35" t="s">
        <v>2185</v>
      </c>
      <c r="E2638" s="36" t="s">
        <v>11943</v>
      </c>
      <c r="F2638" s="35" t="s">
        <v>15877</v>
      </c>
      <c r="G2638" s="117">
        <v>56</v>
      </c>
      <c r="H2638" s="117">
        <v>33.6</v>
      </c>
      <c r="I2638" s="117">
        <f t="shared" si="88"/>
        <v>3.2857142857142856E-2</v>
      </c>
      <c r="J2638" s="118">
        <v>1.84</v>
      </c>
      <c r="K2638" s="196">
        <v>184</v>
      </c>
      <c r="L2638" s="119" t="s">
        <v>12106</v>
      </c>
      <c r="M2638" s="38" t="s">
        <v>15050</v>
      </c>
    </row>
    <row r="2639" spans="1:13" ht="25.5" outlineLevel="1" x14ac:dyDescent="0.25">
      <c r="A2639" s="47" t="s">
        <v>9250</v>
      </c>
      <c r="B2639" s="150">
        <v>2611</v>
      </c>
      <c r="C2639" s="40" t="s">
        <v>13354</v>
      </c>
      <c r="D2639" s="35" t="s">
        <v>9250</v>
      </c>
      <c r="E2639" s="36" t="s">
        <v>11491</v>
      </c>
      <c r="F2639" s="35" t="s">
        <v>15877</v>
      </c>
      <c r="G2639" s="117">
        <v>14</v>
      </c>
      <c r="H2639" s="117">
        <v>8.4</v>
      </c>
      <c r="I2639" s="117">
        <f t="shared" si="88"/>
        <v>0.62357142857142855</v>
      </c>
      <c r="J2639" s="118">
        <v>8.73</v>
      </c>
      <c r="K2639" s="196">
        <v>168</v>
      </c>
      <c r="L2639" s="119" t="s">
        <v>11479</v>
      </c>
      <c r="M2639" s="38" t="s">
        <v>15050</v>
      </c>
    </row>
    <row r="2640" spans="1:13" ht="25.5" outlineLevel="1" x14ac:dyDescent="0.25">
      <c r="A2640" s="47" t="s">
        <v>2186</v>
      </c>
      <c r="B2640" s="150">
        <v>2612</v>
      </c>
      <c r="C2640" s="40" t="s">
        <v>13355</v>
      </c>
      <c r="D2640" s="35" t="s">
        <v>2186</v>
      </c>
      <c r="E2640" s="36" t="s">
        <v>11943</v>
      </c>
      <c r="F2640" s="35" t="s">
        <v>15877</v>
      </c>
      <c r="G2640" s="117">
        <v>10</v>
      </c>
      <c r="H2640" s="117">
        <v>6</v>
      </c>
      <c r="I2640" s="117">
        <f t="shared" si="88"/>
        <v>3.3000000000000002E-2</v>
      </c>
      <c r="J2640" s="118">
        <v>0.33</v>
      </c>
      <c r="K2640" s="196">
        <v>184</v>
      </c>
      <c r="L2640" s="119" t="s">
        <v>12106</v>
      </c>
      <c r="M2640" s="38" t="s">
        <v>15050</v>
      </c>
    </row>
    <row r="2641" spans="1:13" ht="25.5" outlineLevel="1" x14ac:dyDescent="0.25">
      <c r="A2641" s="47" t="s">
        <v>2187</v>
      </c>
      <c r="B2641" s="150">
        <v>2613</v>
      </c>
      <c r="C2641" s="40" t="s">
        <v>13356</v>
      </c>
      <c r="D2641" s="35" t="s">
        <v>2187</v>
      </c>
      <c r="E2641" s="36" t="s">
        <v>11943</v>
      </c>
      <c r="F2641" s="35" t="s">
        <v>15877</v>
      </c>
      <c r="G2641" s="117">
        <v>44</v>
      </c>
      <c r="H2641" s="117">
        <v>26.4</v>
      </c>
      <c r="I2641" s="117">
        <f t="shared" si="88"/>
        <v>3.2727272727272723E-2</v>
      </c>
      <c r="J2641" s="118">
        <v>1.44</v>
      </c>
      <c r="K2641" s="196">
        <v>184</v>
      </c>
      <c r="L2641" s="119" t="s">
        <v>12106</v>
      </c>
      <c r="M2641" s="38" t="s">
        <v>15050</v>
      </c>
    </row>
    <row r="2642" spans="1:13" ht="25.5" outlineLevel="1" x14ac:dyDescent="0.25">
      <c r="A2642" s="47" t="s">
        <v>2188</v>
      </c>
      <c r="B2642" s="150">
        <v>2614</v>
      </c>
      <c r="C2642" s="40" t="s">
        <v>13357</v>
      </c>
      <c r="D2642" s="35" t="s">
        <v>2188</v>
      </c>
      <c r="E2642" s="36" t="s">
        <v>11943</v>
      </c>
      <c r="F2642" s="35" t="s">
        <v>15877</v>
      </c>
      <c r="G2642" s="117">
        <v>1</v>
      </c>
      <c r="H2642" s="117">
        <v>0.6</v>
      </c>
      <c r="I2642" s="117">
        <f t="shared" si="88"/>
        <v>0.03</v>
      </c>
      <c r="J2642" s="118">
        <v>0.03</v>
      </c>
      <c r="K2642" s="196">
        <v>184</v>
      </c>
      <c r="L2642" s="119" t="s">
        <v>12106</v>
      </c>
      <c r="M2642" s="38" t="s">
        <v>15050</v>
      </c>
    </row>
    <row r="2643" spans="1:13" ht="25.5" outlineLevel="1" x14ac:dyDescent="0.25">
      <c r="A2643" s="47" t="s">
        <v>2189</v>
      </c>
      <c r="B2643" s="150">
        <v>2615</v>
      </c>
      <c r="C2643" s="40" t="s">
        <v>13358</v>
      </c>
      <c r="D2643" s="35" t="s">
        <v>2189</v>
      </c>
      <c r="E2643" s="36" t="s">
        <v>11943</v>
      </c>
      <c r="F2643" s="35" t="s">
        <v>15877</v>
      </c>
      <c r="G2643" s="117">
        <v>40</v>
      </c>
      <c r="H2643" s="117">
        <v>24</v>
      </c>
      <c r="I2643" s="117">
        <f t="shared" si="88"/>
        <v>3.2750000000000001E-2</v>
      </c>
      <c r="J2643" s="118">
        <v>1.31</v>
      </c>
      <c r="K2643" s="196">
        <v>184</v>
      </c>
      <c r="L2643" s="119" t="s">
        <v>12106</v>
      </c>
      <c r="M2643" s="38" t="s">
        <v>15050</v>
      </c>
    </row>
    <row r="2644" spans="1:13" ht="25.5" outlineLevel="1" x14ac:dyDescent="0.25">
      <c r="A2644" s="47" t="s">
        <v>2190</v>
      </c>
      <c r="B2644" s="150">
        <v>2616</v>
      </c>
      <c r="C2644" s="40" t="s">
        <v>13359</v>
      </c>
      <c r="D2644" s="35" t="s">
        <v>2190</v>
      </c>
      <c r="E2644" s="36" t="s">
        <v>11943</v>
      </c>
      <c r="F2644" s="35" t="s">
        <v>15877</v>
      </c>
      <c r="G2644" s="117">
        <v>54</v>
      </c>
      <c r="H2644" s="117">
        <v>32.4</v>
      </c>
      <c r="I2644" s="117">
        <f t="shared" si="88"/>
        <v>3.2777777777777781E-2</v>
      </c>
      <c r="J2644" s="118">
        <v>1.77</v>
      </c>
      <c r="K2644" s="196">
        <v>184</v>
      </c>
      <c r="L2644" s="119" t="s">
        <v>12106</v>
      </c>
      <c r="M2644" s="38" t="s">
        <v>15050</v>
      </c>
    </row>
    <row r="2645" spans="1:13" ht="25.5" outlineLevel="1" x14ac:dyDescent="0.25">
      <c r="A2645" s="47" t="s">
        <v>8822</v>
      </c>
      <c r="B2645" s="150">
        <v>2617</v>
      </c>
      <c r="C2645" s="40" t="s">
        <v>13360</v>
      </c>
      <c r="D2645" s="35" t="s">
        <v>8822</v>
      </c>
      <c r="E2645" s="36" t="s">
        <v>11943</v>
      </c>
      <c r="F2645" s="35" t="s">
        <v>15877</v>
      </c>
      <c r="G2645" s="117">
        <v>61</v>
      </c>
      <c r="H2645" s="117">
        <v>36.6</v>
      </c>
      <c r="I2645" s="117">
        <f t="shared" si="88"/>
        <v>3.2786885245901641E-2</v>
      </c>
      <c r="J2645" s="118">
        <v>2</v>
      </c>
      <c r="K2645" s="196">
        <v>184</v>
      </c>
      <c r="L2645" s="119" t="s">
        <v>12106</v>
      </c>
      <c r="M2645" s="38" t="s">
        <v>15050</v>
      </c>
    </row>
    <row r="2646" spans="1:13" ht="25.5" outlineLevel="1" x14ac:dyDescent="0.25">
      <c r="A2646" s="47" t="s">
        <v>2191</v>
      </c>
      <c r="B2646" s="150">
        <v>2618</v>
      </c>
      <c r="C2646" s="40" t="s">
        <v>13361</v>
      </c>
      <c r="D2646" s="35" t="s">
        <v>2191</v>
      </c>
      <c r="E2646" s="36" t="s">
        <v>11943</v>
      </c>
      <c r="F2646" s="35" t="s">
        <v>15877</v>
      </c>
      <c r="G2646" s="117">
        <v>52</v>
      </c>
      <c r="H2646" s="117">
        <v>31.2</v>
      </c>
      <c r="I2646" s="117">
        <f t="shared" si="88"/>
        <v>3.2884615384615387E-2</v>
      </c>
      <c r="J2646" s="118">
        <v>1.71</v>
      </c>
      <c r="K2646" s="196">
        <v>184</v>
      </c>
      <c r="L2646" s="119" t="s">
        <v>12106</v>
      </c>
      <c r="M2646" s="38" t="s">
        <v>15050</v>
      </c>
    </row>
    <row r="2647" spans="1:13" ht="25.5" outlineLevel="1" x14ac:dyDescent="0.25">
      <c r="A2647" s="47" t="s">
        <v>2192</v>
      </c>
      <c r="B2647" s="150">
        <v>2619</v>
      </c>
      <c r="C2647" s="40" t="s">
        <v>13362</v>
      </c>
      <c r="D2647" s="35" t="s">
        <v>2192</v>
      </c>
      <c r="E2647" s="36" t="s">
        <v>11943</v>
      </c>
      <c r="F2647" s="35" t="s">
        <v>15877</v>
      </c>
      <c r="G2647" s="117">
        <v>82</v>
      </c>
      <c r="H2647" s="117">
        <v>49.2</v>
      </c>
      <c r="I2647" s="117">
        <f t="shared" si="88"/>
        <v>3.2804878048780489E-2</v>
      </c>
      <c r="J2647" s="118">
        <v>2.69</v>
      </c>
      <c r="K2647" s="196">
        <v>184</v>
      </c>
      <c r="L2647" s="119" t="s">
        <v>12106</v>
      </c>
      <c r="M2647" s="38" t="s">
        <v>15050</v>
      </c>
    </row>
    <row r="2648" spans="1:13" ht="25.5" outlineLevel="1" x14ac:dyDescent="0.25">
      <c r="A2648" s="47" t="s">
        <v>2193</v>
      </c>
      <c r="B2648" s="150">
        <v>2620</v>
      </c>
      <c r="C2648" s="40" t="s">
        <v>13363</v>
      </c>
      <c r="D2648" s="35" t="s">
        <v>2193</v>
      </c>
      <c r="E2648" s="36" t="s">
        <v>11943</v>
      </c>
      <c r="F2648" s="35" t="s">
        <v>15877</v>
      </c>
      <c r="G2648" s="117">
        <v>2</v>
      </c>
      <c r="H2648" s="117">
        <v>1.2</v>
      </c>
      <c r="I2648" s="117">
        <f t="shared" si="88"/>
        <v>3.5000000000000003E-2</v>
      </c>
      <c r="J2648" s="118">
        <v>7.0000000000000007E-2</v>
      </c>
      <c r="K2648" s="196">
        <v>184</v>
      </c>
      <c r="L2648" s="119" t="s">
        <v>12106</v>
      </c>
      <c r="M2648" s="38" t="s">
        <v>15050</v>
      </c>
    </row>
    <row r="2649" spans="1:13" ht="25.5" outlineLevel="1" x14ac:dyDescent="0.25">
      <c r="A2649" s="47" t="s">
        <v>8823</v>
      </c>
      <c r="B2649" s="150">
        <v>2621</v>
      </c>
      <c r="C2649" s="40" t="s">
        <v>13364</v>
      </c>
      <c r="D2649" s="35" t="s">
        <v>8823</v>
      </c>
      <c r="E2649" s="36" t="s">
        <v>11943</v>
      </c>
      <c r="F2649" s="35" t="s">
        <v>15877</v>
      </c>
      <c r="G2649" s="117">
        <v>4</v>
      </c>
      <c r="H2649" s="117">
        <v>2.4</v>
      </c>
      <c r="I2649" s="117">
        <f t="shared" si="88"/>
        <v>3.2500000000000001E-2</v>
      </c>
      <c r="J2649" s="118">
        <v>0.13</v>
      </c>
      <c r="K2649" s="196">
        <v>184</v>
      </c>
      <c r="L2649" s="119" t="s">
        <v>12106</v>
      </c>
      <c r="M2649" s="38" t="s">
        <v>15050</v>
      </c>
    </row>
    <row r="2650" spans="1:13" ht="38.25" outlineLevel="1" x14ac:dyDescent="0.25">
      <c r="A2650" s="47" t="s">
        <v>8824</v>
      </c>
      <c r="B2650" s="150">
        <v>2622</v>
      </c>
      <c r="C2650" s="40" t="s">
        <v>13365</v>
      </c>
      <c r="D2650" s="35" t="s">
        <v>8824</v>
      </c>
      <c r="E2650" s="36" t="s">
        <v>11943</v>
      </c>
      <c r="F2650" s="35" t="s">
        <v>15877</v>
      </c>
      <c r="G2650" s="117">
        <v>15</v>
      </c>
      <c r="H2650" s="117">
        <v>9</v>
      </c>
      <c r="I2650" s="117">
        <f t="shared" si="88"/>
        <v>3.2666666666666663E-2</v>
      </c>
      <c r="J2650" s="118">
        <v>0.49</v>
      </c>
      <c r="K2650" s="196">
        <v>184</v>
      </c>
      <c r="L2650" s="119" t="s">
        <v>12106</v>
      </c>
      <c r="M2650" s="38" t="s">
        <v>15050</v>
      </c>
    </row>
    <row r="2651" spans="1:13" ht="38.25" outlineLevel="1" x14ac:dyDescent="0.25">
      <c r="A2651" s="47" t="s">
        <v>2194</v>
      </c>
      <c r="B2651" s="150">
        <v>2623</v>
      </c>
      <c r="C2651" s="40" t="s">
        <v>13366</v>
      </c>
      <c r="D2651" s="35" t="s">
        <v>2194</v>
      </c>
      <c r="E2651" s="36" t="s">
        <v>11943</v>
      </c>
      <c r="F2651" s="35" t="s">
        <v>15877</v>
      </c>
      <c r="G2651" s="117">
        <v>8</v>
      </c>
      <c r="H2651" s="117">
        <v>4.8</v>
      </c>
      <c r="I2651" s="117">
        <f t="shared" si="88"/>
        <v>3.2500000000000001E-2</v>
      </c>
      <c r="J2651" s="118">
        <v>0.26</v>
      </c>
      <c r="K2651" s="196">
        <v>184</v>
      </c>
      <c r="L2651" s="119" t="s">
        <v>12106</v>
      </c>
      <c r="M2651" s="38" t="s">
        <v>15050</v>
      </c>
    </row>
    <row r="2652" spans="1:13" ht="25.5" outlineLevel="1" x14ac:dyDescent="0.25">
      <c r="A2652" s="47" t="s">
        <v>2195</v>
      </c>
      <c r="B2652" s="150">
        <v>2624</v>
      </c>
      <c r="C2652" s="40" t="s">
        <v>13367</v>
      </c>
      <c r="D2652" s="35" t="s">
        <v>2195</v>
      </c>
      <c r="E2652" s="36" t="s">
        <v>11943</v>
      </c>
      <c r="F2652" s="35" t="s">
        <v>15877</v>
      </c>
      <c r="G2652" s="117">
        <v>54</v>
      </c>
      <c r="H2652" s="117">
        <v>32.4</v>
      </c>
      <c r="I2652" s="117">
        <f t="shared" si="88"/>
        <v>3.2777777777777781E-2</v>
      </c>
      <c r="J2652" s="118">
        <v>1.77</v>
      </c>
      <c r="K2652" s="196">
        <v>184</v>
      </c>
      <c r="L2652" s="119" t="s">
        <v>12106</v>
      </c>
      <c r="M2652" s="38" t="s">
        <v>15050</v>
      </c>
    </row>
    <row r="2653" spans="1:13" ht="25.5" outlineLevel="1" x14ac:dyDescent="0.25">
      <c r="A2653" s="47" t="s">
        <v>2196</v>
      </c>
      <c r="B2653" s="150">
        <v>2625</v>
      </c>
      <c r="C2653" s="40" t="s">
        <v>13368</v>
      </c>
      <c r="D2653" s="35" t="s">
        <v>2196</v>
      </c>
      <c r="E2653" s="36" t="s">
        <v>11943</v>
      </c>
      <c r="F2653" s="35" t="s">
        <v>15877</v>
      </c>
      <c r="G2653" s="117">
        <v>43</v>
      </c>
      <c r="H2653" s="117">
        <v>25.8</v>
      </c>
      <c r="I2653" s="117">
        <f t="shared" si="88"/>
        <v>3.2790697674418605E-2</v>
      </c>
      <c r="J2653" s="118">
        <v>1.41</v>
      </c>
      <c r="K2653" s="196">
        <v>184</v>
      </c>
      <c r="L2653" s="119" t="s">
        <v>12106</v>
      </c>
      <c r="M2653" s="38" t="s">
        <v>15050</v>
      </c>
    </row>
    <row r="2654" spans="1:13" ht="25.5" outlineLevel="1" x14ac:dyDescent="0.25">
      <c r="A2654" s="47" t="s">
        <v>2197</v>
      </c>
      <c r="B2654" s="150">
        <v>2626</v>
      </c>
      <c r="C2654" s="40" t="s">
        <v>13369</v>
      </c>
      <c r="D2654" s="35" t="s">
        <v>2197</v>
      </c>
      <c r="E2654" s="36" t="s">
        <v>11943</v>
      </c>
      <c r="F2654" s="35" t="s">
        <v>15877</v>
      </c>
      <c r="G2654" s="117">
        <v>7</v>
      </c>
      <c r="H2654" s="117">
        <v>4.2</v>
      </c>
      <c r="I2654" s="117">
        <f t="shared" si="88"/>
        <v>3.2857142857142856E-2</v>
      </c>
      <c r="J2654" s="118">
        <v>0.23</v>
      </c>
      <c r="K2654" s="196">
        <v>184</v>
      </c>
      <c r="L2654" s="119" t="s">
        <v>12106</v>
      </c>
      <c r="M2654" s="38" t="s">
        <v>15050</v>
      </c>
    </row>
    <row r="2655" spans="1:13" ht="25.5" outlineLevel="1" x14ac:dyDescent="0.25">
      <c r="A2655" s="47" t="s">
        <v>8825</v>
      </c>
      <c r="B2655" s="150">
        <v>2627</v>
      </c>
      <c r="C2655" s="40" t="s">
        <v>13370</v>
      </c>
      <c r="D2655" s="35" t="s">
        <v>8825</v>
      </c>
      <c r="E2655" s="36" t="s">
        <v>11943</v>
      </c>
      <c r="F2655" s="35" t="s">
        <v>15877</v>
      </c>
      <c r="G2655" s="117">
        <v>56</v>
      </c>
      <c r="H2655" s="117">
        <v>33.6</v>
      </c>
      <c r="I2655" s="117">
        <f t="shared" si="88"/>
        <v>3.2857142857142856E-2</v>
      </c>
      <c r="J2655" s="118">
        <v>1.84</v>
      </c>
      <c r="K2655" s="196">
        <v>184</v>
      </c>
      <c r="L2655" s="119" t="s">
        <v>12106</v>
      </c>
      <c r="M2655" s="38" t="s">
        <v>15050</v>
      </c>
    </row>
    <row r="2656" spans="1:13" ht="25.5" outlineLevel="1" x14ac:dyDescent="0.25">
      <c r="A2656" s="47" t="s">
        <v>8826</v>
      </c>
      <c r="B2656" s="150">
        <v>2628</v>
      </c>
      <c r="C2656" s="40" t="s">
        <v>13371</v>
      </c>
      <c r="D2656" s="35" t="s">
        <v>8826</v>
      </c>
      <c r="E2656" s="36" t="s">
        <v>11943</v>
      </c>
      <c r="F2656" s="35" t="s">
        <v>15877</v>
      </c>
      <c r="G2656" s="117">
        <v>51</v>
      </c>
      <c r="H2656" s="117">
        <v>30.6</v>
      </c>
      <c r="I2656" s="117">
        <f t="shared" si="88"/>
        <v>3.2745098039215687E-2</v>
      </c>
      <c r="J2656" s="118">
        <v>1.67</v>
      </c>
      <c r="K2656" s="196">
        <v>184</v>
      </c>
      <c r="L2656" s="119" t="s">
        <v>12106</v>
      </c>
      <c r="M2656" s="38" t="s">
        <v>15050</v>
      </c>
    </row>
    <row r="2657" spans="1:13" ht="38.25" outlineLevel="1" x14ac:dyDescent="0.25">
      <c r="A2657" s="47" t="s">
        <v>2198</v>
      </c>
      <c r="B2657" s="150">
        <v>2629</v>
      </c>
      <c r="C2657" s="40" t="s">
        <v>13372</v>
      </c>
      <c r="D2657" s="35" t="s">
        <v>2198</v>
      </c>
      <c r="E2657" s="36" t="s">
        <v>11943</v>
      </c>
      <c r="F2657" s="35" t="s">
        <v>15877</v>
      </c>
      <c r="G2657" s="117">
        <v>36</v>
      </c>
      <c r="H2657" s="117">
        <v>21.6</v>
      </c>
      <c r="I2657" s="117">
        <f t="shared" si="88"/>
        <v>3.2777777777777774E-2</v>
      </c>
      <c r="J2657" s="118">
        <v>1.18</v>
      </c>
      <c r="K2657" s="196">
        <v>184</v>
      </c>
      <c r="L2657" s="119" t="s">
        <v>12106</v>
      </c>
      <c r="M2657" s="38" t="s">
        <v>15050</v>
      </c>
    </row>
    <row r="2658" spans="1:13" ht="38.25" outlineLevel="1" x14ac:dyDescent="0.25">
      <c r="A2658" s="47" t="s">
        <v>2199</v>
      </c>
      <c r="B2658" s="150">
        <v>2630</v>
      </c>
      <c r="C2658" s="40" t="s">
        <v>13373</v>
      </c>
      <c r="D2658" s="35" t="s">
        <v>2199</v>
      </c>
      <c r="E2658" s="36" t="s">
        <v>11943</v>
      </c>
      <c r="F2658" s="35" t="s">
        <v>15877</v>
      </c>
      <c r="G2658" s="117">
        <v>40</v>
      </c>
      <c r="H2658" s="117">
        <v>24</v>
      </c>
      <c r="I2658" s="117">
        <f t="shared" si="88"/>
        <v>3.2750000000000001E-2</v>
      </c>
      <c r="J2658" s="118">
        <v>1.31</v>
      </c>
      <c r="K2658" s="196">
        <v>184</v>
      </c>
      <c r="L2658" s="119" t="s">
        <v>12106</v>
      </c>
      <c r="M2658" s="38" t="s">
        <v>15050</v>
      </c>
    </row>
    <row r="2659" spans="1:13" ht="38.25" outlineLevel="1" x14ac:dyDescent="0.25">
      <c r="A2659" s="47" t="s">
        <v>2200</v>
      </c>
      <c r="B2659" s="150">
        <v>2631</v>
      </c>
      <c r="C2659" s="40" t="s">
        <v>13374</v>
      </c>
      <c r="D2659" s="35" t="s">
        <v>2200</v>
      </c>
      <c r="E2659" s="36" t="s">
        <v>11943</v>
      </c>
      <c r="F2659" s="35" t="s">
        <v>15877</v>
      </c>
      <c r="G2659" s="117">
        <v>19</v>
      </c>
      <c r="H2659" s="117">
        <v>11.4</v>
      </c>
      <c r="I2659" s="117">
        <f t="shared" si="88"/>
        <v>3.2631578947368421E-2</v>
      </c>
      <c r="J2659" s="118">
        <v>0.62</v>
      </c>
      <c r="K2659" s="196">
        <v>184</v>
      </c>
      <c r="L2659" s="119" t="s">
        <v>12106</v>
      </c>
      <c r="M2659" s="38" t="s">
        <v>15050</v>
      </c>
    </row>
    <row r="2660" spans="1:13" ht="38.25" outlineLevel="1" x14ac:dyDescent="0.25">
      <c r="A2660" s="47" t="s">
        <v>2201</v>
      </c>
      <c r="B2660" s="150">
        <v>2632</v>
      </c>
      <c r="C2660" s="40" t="s">
        <v>13375</v>
      </c>
      <c r="D2660" s="35" t="s">
        <v>2201</v>
      </c>
      <c r="E2660" s="36" t="s">
        <v>11943</v>
      </c>
      <c r="F2660" s="35" t="s">
        <v>15877</v>
      </c>
      <c r="G2660" s="117">
        <v>46</v>
      </c>
      <c r="H2660" s="117">
        <v>27.6</v>
      </c>
      <c r="I2660" s="117">
        <f t="shared" si="88"/>
        <v>3.2826086956521741E-2</v>
      </c>
      <c r="J2660" s="118">
        <v>1.51</v>
      </c>
      <c r="K2660" s="196">
        <v>184</v>
      </c>
      <c r="L2660" s="119" t="s">
        <v>12106</v>
      </c>
      <c r="M2660" s="38" t="s">
        <v>15050</v>
      </c>
    </row>
    <row r="2661" spans="1:13" ht="38.25" outlineLevel="1" x14ac:dyDescent="0.25">
      <c r="A2661" s="47" t="s">
        <v>2202</v>
      </c>
      <c r="B2661" s="150">
        <v>2633</v>
      </c>
      <c r="C2661" s="40" t="s">
        <v>13376</v>
      </c>
      <c r="D2661" s="35" t="s">
        <v>2202</v>
      </c>
      <c r="E2661" s="36" t="s">
        <v>11943</v>
      </c>
      <c r="F2661" s="35" t="s">
        <v>15877</v>
      </c>
      <c r="G2661" s="117">
        <v>43</v>
      </c>
      <c r="H2661" s="117">
        <v>25.8</v>
      </c>
      <c r="I2661" s="117">
        <f t="shared" si="88"/>
        <v>3.2790697674418605E-2</v>
      </c>
      <c r="J2661" s="118">
        <v>1.41</v>
      </c>
      <c r="K2661" s="196">
        <v>184</v>
      </c>
      <c r="L2661" s="119" t="s">
        <v>12106</v>
      </c>
      <c r="M2661" s="38" t="s">
        <v>15050</v>
      </c>
    </row>
    <row r="2662" spans="1:13" ht="38.25" outlineLevel="1" x14ac:dyDescent="0.25">
      <c r="A2662" s="47" t="s">
        <v>2203</v>
      </c>
      <c r="B2662" s="150">
        <v>2634</v>
      </c>
      <c r="C2662" s="40" t="s">
        <v>13377</v>
      </c>
      <c r="D2662" s="35" t="s">
        <v>2203</v>
      </c>
      <c r="E2662" s="36" t="s">
        <v>11943</v>
      </c>
      <c r="F2662" s="35" t="s">
        <v>15877</v>
      </c>
      <c r="G2662" s="117">
        <v>7</v>
      </c>
      <c r="H2662" s="117">
        <v>4.2</v>
      </c>
      <c r="I2662" s="117">
        <f t="shared" si="88"/>
        <v>3.2857142857142856E-2</v>
      </c>
      <c r="J2662" s="118">
        <v>0.23</v>
      </c>
      <c r="K2662" s="196">
        <v>184</v>
      </c>
      <c r="L2662" s="119" t="s">
        <v>12106</v>
      </c>
      <c r="M2662" s="38" t="s">
        <v>15050</v>
      </c>
    </row>
    <row r="2663" spans="1:13" ht="38.25" outlineLevel="1" x14ac:dyDescent="0.25">
      <c r="A2663" s="47" t="s">
        <v>2204</v>
      </c>
      <c r="B2663" s="150">
        <v>2635</v>
      </c>
      <c r="C2663" s="40" t="s">
        <v>13378</v>
      </c>
      <c r="D2663" s="35" t="s">
        <v>2204</v>
      </c>
      <c r="E2663" s="36" t="s">
        <v>11943</v>
      </c>
      <c r="F2663" s="35" t="s">
        <v>15877</v>
      </c>
      <c r="G2663" s="117">
        <v>35</v>
      </c>
      <c r="H2663" s="117">
        <v>21</v>
      </c>
      <c r="I2663" s="117">
        <f t="shared" si="88"/>
        <v>3.2857142857142856E-2</v>
      </c>
      <c r="J2663" s="118">
        <v>1.1499999999999999</v>
      </c>
      <c r="K2663" s="196">
        <v>184</v>
      </c>
      <c r="L2663" s="119" t="s">
        <v>12106</v>
      </c>
      <c r="M2663" s="38" t="s">
        <v>15050</v>
      </c>
    </row>
    <row r="2664" spans="1:13" ht="38.25" outlineLevel="1" x14ac:dyDescent="0.25">
      <c r="A2664" s="47" t="s">
        <v>2205</v>
      </c>
      <c r="B2664" s="150">
        <v>2636</v>
      </c>
      <c r="C2664" s="40" t="s">
        <v>13379</v>
      </c>
      <c r="D2664" s="35" t="s">
        <v>2205</v>
      </c>
      <c r="E2664" s="36" t="s">
        <v>11943</v>
      </c>
      <c r="F2664" s="35" t="s">
        <v>15877</v>
      </c>
      <c r="G2664" s="117">
        <v>98</v>
      </c>
      <c r="H2664" s="117">
        <v>58.8</v>
      </c>
      <c r="I2664" s="117">
        <f t="shared" si="88"/>
        <v>3.2857142857142863E-2</v>
      </c>
      <c r="J2664" s="118">
        <v>3.22</v>
      </c>
      <c r="K2664" s="196">
        <v>184</v>
      </c>
      <c r="L2664" s="119" t="s">
        <v>12106</v>
      </c>
      <c r="M2664" s="38" t="s">
        <v>15050</v>
      </c>
    </row>
    <row r="2665" spans="1:13" ht="25.5" outlineLevel="1" x14ac:dyDescent="0.25">
      <c r="A2665" s="47" t="s">
        <v>2206</v>
      </c>
      <c r="B2665" s="150">
        <v>2637</v>
      </c>
      <c r="C2665" s="40" t="s">
        <v>13380</v>
      </c>
      <c r="D2665" s="35" t="s">
        <v>2206</v>
      </c>
      <c r="E2665" s="36" t="s">
        <v>11943</v>
      </c>
      <c r="F2665" s="35" t="s">
        <v>15877</v>
      </c>
      <c r="G2665" s="117">
        <v>15</v>
      </c>
      <c r="H2665" s="117">
        <v>9</v>
      </c>
      <c r="I2665" s="117">
        <f t="shared" si="88"/>
        <v>3.2666666666666663E-2</v>
      </c>
      <c r="J2665" s="118">
        <v>0.49</v>
      </c>
      <c r="K2665" s="196">
        <v>184</v>
      </c>
      <c r="L2665" s="119" t="s">
        <v>12106</v>
      </c>
      <c r="M2665" s="38" t="s">
        <v>15050</v>
      </c>
    </row>
    <row r="2666" spans="1:13" ht="38.25" outlineLevel="1" x14ac:dyDescent="0.25">
      <c r="A2666" s="47" t="s">
        <v>2207</v>
      </c>
      <c r="B2666" s="150">
        <v>2638</v>
      </c>
      <c r="C2666" s="40" t="s">
        <v>13381</v>
      </c>
      <c r="D2666" s="35" t="s">
        <v>2207</v>
      </c>
      <c r="E2666" s="36" t="s">
        <v>11943</v>
      </c>
      <c r="F2666" s="35" t="s">
        <v>15877</v>
      </c>
      <c r="G2666" s="117">
        <v>34</v>
      </c>
      <c r="H2666" s="117">
        <v>20.399999999999999</v>
      </c>
      <c r="I2666" s="117">
        <f t="shared" si="88"/>
        <v>3.2941176470588238E-2</v>
      </c>
      <c r="J2666" s="118">
        <v>1.1200000000000001</v>
      </c>
      <c r="K2666" s="196">
        <v>184</v>
      </c>
      <c r="L2666" s="119" t="s">
        <v>12106</v>
      </c>
      <c r="M2666" s="38" t="s">
        <v>15050</v>
      </c>
    </row>
    <row r="2667" spans="1:13" ht="25.5" outlineLevel="1" x14ac:dyDescent="0.25">
      <c r="A2667" s="47" t="s">
        <v>2208</v>
      </c>
      <c r="B2667" s="150">
        <v>2639</v>
      </c>
      <c r="C2667" s="40" t="s">
        <v>13382</v>
      </c>
      <c r="D2667" s="35" t="s">
        <v>2208</v>
      </c>
      <c r="E2667" s="36" t="s">
        <v>11943</v>
      </c>
      <c r="F2667" s="35" t="s">
        <v>15877</v>
      </c>
      <c r="G2667" s="117">
        <v>2</v>
      </c>
      <c r="H2667" s="117">
        <v>1.2</v>
      </c>
      <c r="I2667" s="117">
        <f t="shared" si="88"/>
        <v>3.5000000000000003E-2</v>
      </c>
      <c r="J2667" s="118">
        <v>7.0000000000000007E-2</v>
      </c>
      <c r="K2667" s="196">
        <v>184</v>
      </c>
      <c r="L2667" s="119" t="s">
        <v>12106</v>
      </c>
      <c r="M2667" s="38" t="s">
        <v>15050</v>
      </c>
    </row>
    <row r="2668" spans="1:13" ht="38.25" outlineLevel="1" x14ac:dyDescent="0.25">
      <c r="A2668" s="47" t="s">
        <v>2209</v>
      </c>
      <c r="B2668" s="150">
        <v>2640</v>
      </c>
      <c r="C2668" s="40" t="s">
        <v>13383</v>
      </c>
      <c r="D2668" s="35" t="s">
        <v>2209</v>
      </c>
      <c r="E2668" s="36" t="s">
        <v>11943</v>
      </c>
      <c r="F2668" s="35" t="s">
        <v>15877</v>
      </c>
      <c r="G2668" s="117">
        <v>9</v>
      </c>
      <c r="H2668" s="117">
        <v>5.4</v>
      </c>
      <c r="I2668" s="117">
        <f t="shared" si="88"/>
        <v>3.3333333333333333E-2</v>
      </c>
      <c r="J2668" s="118">
        <v>0.3</v>
      </c>
      <c r="K2668" s="196">
        <v>184</v>
      </c>
      <c r="L2668" s="119" t="s">
        <v>12106</v>
      </c>
      <c r="M2668" s="38" t="s">
        <v>15050</v>
      </c>
    </row>
    <row r="2669" spans="1:13" ht="38.25" outlineLevel="1" x14ac:dyDescent="0.25">
      <c r="A2669" s="47" t="s">
        <v>2210</v>
      </c>
      <c r="B2669" s="150">
        <v>2641</v>
      </c>
      <c r="C2669" s="40" t="s">
        <v>13384</v>
      </c>
      <c r="D2669" s="35" t="s">
        <v>2210</v>
      </c>
      <c r="E2669" s="36" t="s">
        <v>11943</v>
      </c>
      <c r="F2669" s="35" t="s">
        <v>15877</v>
      </c>
      <c r="G2669" s="117">
        <v>9</v>
      </c>
      <c r="H2669" s="117">
        <v>5.4</v>
      </c>
      <c r="I2669" s="117">
        <f t="shared" si="88"/>
        <v>3.3333333333333333E-2</v>
      </c>
      <c r="J2669" s="118">
        <v>0.3</v>
      </c>
      <c r="K2669" s="196">
        <v>184</v>
      </c>
      <c r="L2669" s="119" t="s">
        <v>12106</v>
      </c>
      <c r="M2669" s="38" t="s">
        <v>15050</v>
      </c>
    </row>
    <row r="2670" spans="1:13" ht="25.5" outlineLevel="1" x14ac:dyDescent="0.25">
      <c r="A2670" s="47" t="s">
        <v>2211</v>
      </c>
      <c r="B2670" s="150">
        <v>2642</v>
      </c>
      <c r="C2670" s="40" t="s">
        <v>13385</v>
      </c>
      <c r="D2670" s="35" t="s">
        <v>2211</v>
      </c>
      <c r="E2670" s="36" t="s">
        <v>11943</v>
      </c>
      <c r="F2670" s="35" t="s">
        <v>15877</v>
      </c>
      <c r="G2670" s="117">
        <v>2</v>
      </c>
      <c r="H2670" s="117">
        <v>1.2</v>
      </c>
      <c r="I2670" s="117">
        <f t="shared" si="88"/>
        <v>3.5000000000000003E-2</v>
      </c>
      <c r="J2670" s="118">
        <v>7.0000000000000007E-2</v>
      </c>
      <c r="K2670" s="196">
        <v>184</v>
      </c>
      <c r="L2670" s="119" t="s">
        <v>12106</v>
      </c>
      <c r="M2670" s="38" t="s">
        <v>15050</v>
      </c>
    </row>
    <row r="2671" spans="1:13" ht="25.5" outlineLevel="1" x14ac:dyDescent="0.25">
      <c r="A2671" s="47" t="s">
        <v>2212</v>
      </c>
      <c r="B2671" s="150">
        <v>2643</v>
      </c>
      <c r="C2671" s="40" t="s">
        <v>13386</v>
      </c>
      <c r="D2671" s="35" t="s">
        <v>2212</v>
      </c>
      <c r="E2671" s="36" t="s">
        <v>11943</v>
      </c>
      <c r="F2671" s="35" t="s">
        <v>15877</v>
      </c>
      <c r="G2671" s="117">
        <v>7</v>
      </c>
      <c r="H2671" s="117">
        <v>4.2</v>
      </c>
      <c r="I2671" s="117">
        <f t="shared" si="88"/>
        <v>3.2857142857142856E-2</v>
      </c>
      <c r="J2671" s="118">
        <v>0.23</v>
      </c>
      <c r="K2671" s="196">
        <v>184</v>
      </c>
      <c r="L2671" s="119" t="s">
        <v>12106</v>
      </c>
      <c r="M2671" s="38" t="s">
        <v>15050</v>
      </c>
    </row>
    <row r="2672" spans="1:13" ht="38.25" outlineLevel="1" x14ac:dyDescent="0.25">
      <c r="A2672" s="47" t="s">
        <v>8827</v>
      </c>
      <c r="B2672" s="150">
        <v>2644</v>
      </c>
      <c r="C2672" s="40" t="s">
        <v>13387</v>
      </c>
      <c r="D2672" s="35" t="s">
        <v>8827</v>
      </c>
      <c r="E2672" s="36" t="s">
        <v>11943</v>
      </c>
      <c r="F2672" s="35" t="s">
        <v>15877</v>
      </c>
      <c r="G2672" s="117">
        <v>17</v>
      </c>
      <c r="H2672" s="117">
        <v>10.199999999999999</v>
      </c>
      <c r="I2672" s="117">
        <f t="shared" si="88"/>
        <v>3.2941176470588238E-2</v>
      </c>
      <c r="J2672" s="118">
        <v>0.56000000000000005</v>
      </c>
      <c r="K2672" s="196">
        <v>184</v>
      </c>
      <c r="L2672" s="119" t="s">
        <v>12106</v>
      </c>
      <c r="M2672" s="38" t="s">
        <v>15050</v>
      </c>
    </row>
    <row r="2673" spans="1:13" ht="38.25" outlineLevel="1" x14ac:dyDescent="0.25">
      <c r="A2673" s="47" t="s">
        <v>2213</v>
      </c>
      <c r="B2673" s="150">
        <v>2645</v>
      </c>
      <c r="C2673" s="40" t="s">
        <v>13388</v>
      </c>
      <c r="D2673" s="35" t="s">
        <v>2213</v>
      </c>
      <c r="E2673" s="36" t="s">
        <v>11943</v>
      </c>
      <c r="F2673" s="35" t="s">
        <v>15877</v>
      </c>
      <c r="G2673" s="117">
        <v>20</v>
      </c>
      <c r="H2673" s="117">
        <v>12</v>
      </c>
      <c r="I2673" s="117">
        <f t="shared" ref="I2673:I2736" si="89">J2673/G2673</f>
        <v>3.3000000000000002E-2</v>
      </c>
      <c r="J2673" s="118">
        <v>0.66</v>
      </c>
      <c r="K2673" s="196">
        <v>184</v>
      </c>
      <c r="L2673" s="119" t="s">
        <v>12106</v>
      </c>
      <c r="M2673" s="38" t="s">
        <v>15050</v>
      </c>
    </row>
    <row r="2674" spans="1:13" ht="38.25" outlineLevel="1" x14ac:dyDescent="0.25">
      <c r="A2674" s="47" t="s">
        <v>2214</v>
      </c>
      <c r="B2674" s="150">
        <v>2646</v>
      </c>
      <c r="C2674" s="40" t="s">
        <v>13389</v>
      </c>
      <c r="D2674" s="35" t="s">
        <v>2214</v>
      </c>
      <c r="E2674" s="36" t="s">
        <v>11943</v>
      </c>
      <c r="F2674" s="35" t="s">
        <v>15877</v>
      </c>
      <c r="G2674" s="117">
        <v>40</v>
      </c>
      <c r="H2674" s="117">
        <v>24</v>
      </c>
      <c r="I2674" s="117">
        <f t="shared" si="89"/>
        <v>3.2750000000000001E-2</v>
      </c>
      <c r="J2674" s="118">
        <v>1.31</v>
      </c>
      <c r="K2674" s="196">
        <v>184</v>
      </c>
      <c r="L2674" s="119" t="s">
        <v>12106</v>
      </c>
      <c r="M2674" s="38" t="s">
        <v>15050</v>
      </c>
    </row>
    <row r="2675" spans="1:13" ht="25.5" outlineLevel="1" x14ac:dyDescent="0.25">
      <c r="A2675" s="47" t="s">
        <v>8828</v>
      </c>
      <c r="B2675" s="150">
        <v>2647</v>
      </c>
      <c r="C2675" s="40" t="s">
        <v>13390</v>
      </c>
      <c r="D2675" s="35" t="s">
        <v>8828</v>
      </c>
      <c r="E2675" s="36" t="s">
        <v>11943</v>
      </c>
      <c r="F2675" s="35" t="s">
        <v>15877</v>
      </c>
      <c r="G2675" s="117">
        <v>24</v>
      </c>
      <c r="H2675" s="117">
        <v>14.4</v>
      </c>
      <c r="I2675" s="117">
        <f t="shared" si="89"/>
        <v>3.291666666666667E-2</v>
      </c>
      <c r="J2675" s="118">
        <v>0.79</v>
      </c>
      <c r="K2675" s="196">
        <v>184</v>
      </c>
      <c r="L2675" s="119" t="s">
        <v>12106</v>
      </c>
      <c r="M2675" s="38" t="s">
        <v>15050</v>
      </c>
    </row>
    <row r="2676" spans="1:13" ht="25.5" outlineLevel="1" x14ac:dyDescent="0.25">
      <c r="A2676" s="47" t="s">
        <v>2215</v>
      </c>
      <c r="B2676" s="150">
        <v>2648</v>
      </c>
      <c r="C2676" s="40" t="s">
        <v>13391</v>
      </c>
      <c r="D2676" s="35" t="s">
        <v>2215</v>
      </c>
      <c r="E2676" s="36" t="s">
        <v>11943</v>
      </c>
      <c r="F2676" s="35" t="s">
        <v>15877</v>
      </c>
      <c r="G2676" s="117">
        <v>49</v>
      </c>
      <c r="H2676" s="117">
        <v>29.4</v>
      </c>
      <c r="I2676" s="117">
        <f t="shared" si="89"/>
        <v>3.2857142857142863E-2</v>
      </c>
      <c r="J2676" s="118">
        <v>1.61</v>
      </c>
      <c r="K2676" s="196">
        <v>184</v>
      </c>
      <c r="L2676" s="119" t="s">
        <v>12106</v>
      </c>
      <c r="M2676" s="38" t="s">
        <v>15050</v>
      </c>
    </row>
    <row r="2677" spans="1:13" ht="25.5" outlineLevel="1" x14ac:dyDescent="0.25">
      <c r="A2677" s="47" t="s">
        <v>2216</v>
      </c>
      <c r="B2677" s="150">
        <v>2649</v>
      </c>
      <c r="C2677" s="40" t="s">
        <v>13392</v>
      </c>
      <c r="D2677" s="35" t="s">
        <v>2216</v>
      </c>
      <c r="E2677" s="36" t="s">
        <v>11943</v>
      </c>
      <c r="F2677" s="35" t="s">
        <v>15877</v>
      </c>
      <c r="G2677" s="117">
        <v>41</v>
      </c>
      <c r="H2677" s="117">
        <v>24.6</v>
      </c>
      <c r="I2677" s="117">
        <f t="shared" si="89"/>
        <v>3.2926829268292684E-2</v>
      </c>
      <c r="J2677" s="118">
        <v>1.35</v>
      </c>
      <c r="K2677" s="196">
        <v>184</v>
      </c>
      <c r="L2677" s="119" t="s">
        <v>12106</v>
      </c>
      <c r="M2677" s="38" t="s">
        <v>15050</v>
      </c>
    </row>
    <row r="2678" spans="1:13" ht="25.5" outlineLevel="1" x14ac:dyDescent="0.25">
      <c r="A2678" s="47" t="s">
        <v>2217</v>
      </c>
      <c r="B2678" s="150">
        <v>2650</v>
      </c>
      <c r="C2678" s="40" t="s">
        <v>13393</v>
      </c>
      <c r="D2678" s="35" t="s">
        <v>2217</v>
      </c>
      <c r="E2678" s="36" t="s">
        <v>11943</v>
      </c>
      <c r="F2678" s="35" t="s">
        <v>15877</v>
      </c>
      <c r="G2678" s="117">
        <v>47</v>
      </c>
      <c r="H2678" s="117">
        <v>28.2</v>
      </c>
      <c r="I2678" s="117">
        <f t="shared" si="89"/>
        <v>3.2765957446808512E-2</v>
      </c>
      <c r="J2678" s="118">
        <v>1.54</v>
      </c>
      <c r="K2678" s="196">
        <v>184</v>
      </c>
      <c r="L2678" s="119" t="s">
        <v>12106</v>
      </c>
      <c r="M2678" s="38" t="s">
        <v>15050</v>
      </c>
    </row>
    <row r="2679" spans="1:13" ht="25.5" outlineLevel="1" x14ac:dyDescent="0.25">
      <c r="A2679" s="47" t="s">
        <v>2218</v>
      </c>
      <c r="B2679" s="150">
        <v>2651</v>
      </c>
      <c r="C2679" s="40" t="s">
        <v>13394</v>
      </c>
      <c r="D2679" s="35" t="s">
        <v>2218</v>
      </c>
      <c r="E2679" s="36" t="s">
        <v>11943</v>
      </c>
      <c r="F2679" s="35" t="s">
        <v>15877</v>
      </c>
      <c r="G2679" s="117">
        <v>17</v>
      </c>
      <c r="H2679" s="117">
        <v>10.199999999999999</v>
      </c>
      <c r="I2679" s="117">
        <f t="shared" si="89"/>
        <v>3.2941176470588238E-2</v>
      </c>
      <c r="J2679" s="118">
        <v>0.56000000000000005</v>
      </c>
      <c r="K2679" s="196">
        <v>184</v>
      </c>
      <c r="L2679" s="119" t="s">
        <v>12106</v>
      </c>
      <c r="M2679" s="38" t="s">
        <v>15050</v>
      </c>
    </row>
    <row r="2680" spans="1:13" ht="25.5" outlineLevel="1" x14ac:dyDescent="0.25">
      <c r="A2680" s="47" t="s">
        <v>2219</v>
      </c>
      <c r="B2680" s="150">
        <v>2652</v>
      </c>
      <c r="C2680" s="40" t="s">
        <v>13395</v>
      </c>
      <c r="D2680" s="35" t="s">
        <v>2219</v>
      </c>
      <c r="E2680" s="36" t="s">
        <v>11943</v>
      </c>
      <c r="F2680" s="35" t="s">
        <v>15877</v>
      </c>
      <c r="G2680" s="117">
        <v>11</v>
      </c>
      <c r="H2680" s="117">
        <v>6.6</v>
      </c>
      <c r="I2680" s="117">
        <f t="shared" si="89"/>
        <v>3.2727272727272723E-2</v>
      </c>
      <c r="J2680" s="118">
        <v>0.36</v>
      </c>
      <c r="K2680" s="196">
        <v>184</v>
      </c>
      <c r="L2680" s="119" t="s">
        <v>12106</v>
      </c>
      <c r="M2680" s="38" t="s">
        <v>15050</v>
      </c>
    </row>
    <row r="2681" spans="1:13" ht="38.25" outlineLevel="1" x14ac:dyDescent="0.25">
      <c r="A2681" s="47" t="s">
        <v>2220</v>
      </c>
      <c r="B2681" s="150">
        <v>2653</v>
      </c>
      <c r="C2681" s="40" t="s">
        <v>13396</v>
      </c>
      <c r="D2681" s="35" t="s">
        <v>2220</v>
      </c>
      <c r="E2681" s="36" t="s">
        <v>11943</v>
      </c>
      <c r="F2681" s="35" t="s">
        <v>15877</v>
      </c>
      <c r="G2681" s="117">
        <v>24</v>
      </c>
      <c r="H2681" s="117">
        <v>14.4</v>
      </c>
      <c r="I2681" s="117">
        <f t="shared" si="89"/>
        <v>3.291666666666667E-2</v>
      </c>
      <c r="J2681" s="118">
        <v>0.79</v>
      </c>
      <c r="K2681" s="196">
        <v>184</v>
      </c>
      <c r="L2681" s="119" t="s">
        <v>12106</v>
      </c>
      <c r="M2681" s="38" t="s">
        <v>15050</v>
      </c>
    </row>
    <row r="2682" spans="1:13" ht="25.5" outlineLevel="1" x14ac:dyDescent="0.25">
      <c r="A2682" s="47" t="s">
        <v>2221</v>
      </c>
      <c r="B2682" s="150">
        <v>2654</v>
      </c>
      <c r="C2682" s="40" t="s">
        <v>13397</v>
      </c>
      <c r="D2682" s="35" t="s">
        <v>2221</v>
      </c>
      <c r="E2682" s="36" t="s">
        <v>11943</v>
      </c>
      <c r="F2682" s="35" t="s">
        <v>15877</v>
      </c>
      <c r="G2682" s="117">
        <v>38</v>
      </c>
      <c r="H2682" s="117">
        <v>22.8</v>
      </c>
      <c r="I2682" s="117">
        <f t="shared" si="89"/>
        <v>3.2894736842105261E-2</v>
      </c>
      <c r="J2682" s="118">
        <v>1.25</v>
      </c>
      <c r="K2682" s="196">
        <v>184</v>
      </c>
      <c r="L2682" s="119" t="s">
        <v>12106</v>
      </c>
      <c r="M2682" s="38" t="s">
        <v>15050</v>
      </c>
    </row>
    <row r="2683" spans="1:13" ht="25.5" outlineLevel="1" x14ac:dyDescent="0.25">
      <c r="A2683" s="47" t="s">
        <v>2222</v>
      </c>
      <c r="B2683" s="150">
        <v>2655</v>
      </c>
      <c r="C2683" s="40" t="s">
        <v>13398</v>
      </c>
      <c r="D2683" s="35" t="s">
        <v>2222</v>
      </c>
      <c r="E2683" s="36" t="s">
        <v>11943</v>
      </c>
      <c r="F2683" s="35" t="s">
        <v>15877</v>
      </c>
      <c r="G2683" s="117">
        <v>27</v>
      </c>
      <c r="H2683" s="117">
        <v>16.2</v>
      </c>
      <c r="I2683" s="117">
        <f t="shared" si="89"/>
        <v>3.2962962962962965E-2</v>
      </c>
      <c r="J2683" s="118">
        <v>0.89</v>
      </c>
      <c r="K2683" s="196">
        <v>184</v>
      </c>
      <c r="L2683" s="119" t="s">
        <v>12106</v>
      </c>
      <c r="M2683" s="38" t="s">
        <v>15050</v>
      </c>
    </row>
    <row r="2684" spans="1:13" ht="25.5" outlineLevel="1" x14ac:dyDescent="0.25">
      <c r="A2684" s="47" t="s">
        <v>2223</v>
      </c>
      <c r="B2684" s="150">
        <v>2656</v>
      </c>
      <c r="C2684" s="40" t="s">
        <v>13399</v>
      </c>
      <c r="D2684" s="35" t="s">
        <v>2223</v>
      </c>
      <c r="E2684" s="36" t="s">
        <v>11943</v>
      </c>
      <c r="F2684" s="35" t="s">
        <v>15877</v>
      </c>
      <c r="G2684" s="117">
        <v>47</v>
      </c>
      <c r="H2684" s="117">
        <v>28.2</v>
      </c>
      <c r="I2684" s="117">
        <f t="shared" si="89"/>
        <v>3.2765957446808512E-2</v>
      </c>
      <c r="J2684" s="118">
        <v>1.54</v>
      </c>
      <c r="K2684" s="196">
        <v>184</v>
      </c>
      <c r="L2684" s="119" t="s">
        <v>12106</v>
      </c>
      <c r="M2684" s="38" t="s">
        <v>15050</v>
      </c>
    </row>
    <row r="2685" spans="1:13" ht="38.25" outlineLevel="1" x14ac:dyDescent="0.25">
      <c r="A2685" s="47" t="s">
        <v>2224</v>
      </c>
      <c r="B2685" s="150">
        <v>2657</v>
      </c>
      <c r="C2685" s="40" t="s">
        <v>13400</v>
      </c>
      <c r="D2685" s="35" t="s">
        <v>2224</v>
      </c>
      <c r="E2685" s="36" t="s">
        <v>11943</v>
      </c>
      <c r="F2685" s="35" t="s">
        <v>15877</v>
      </c>
      <c r="G2685" s="117">
        <v>12</v>
      </c>
      <c r="H2685" s="117">
        <v>7.2</v>
      </c>
      <c r="I2685" s="117">
        <f t="shared" si="89"/>
        <v>3.2500000000000001E-2</v>
      </c>
      <c r="J2685" s="118">
        <v>0.39</v>
      </c>
      <c r="K2685" s="196">
        <v>184</v>
      </c>
      <c r="L2685" s="119" t="s">
        <v>12106</v>
      </c>
      <c r="M2685" s="38" t="s">
        <v>15050</v>
      </c>
    </row>
    <row r="2686" spans="1:13" ht="25.5" outlineLevel="1" x14ac:dyDescent="0.25">
      <c r="A2686" s="47" t="s">
        <v>2225</v>
      </c>
      <c r="B2686" s="150">
        <v>2658</v>
      </c>
      <c r="C2686" s="40" t="s">
        <v>13401</v>
      </c>
      <c r="D2686" s="35" t="s">
        <v>2225</v>
      </c>
      <c r="E2686" s="36" t="s">
        <v>11943</v>
      </c>
      <c r="F2686" s="35" t="s">
        <v>15877</v>
      </c>
      <c r="G2686" s="117">
        <v>13</v>
      </c>
      <c r="H2686" s="117">
        <v>7.8</v>
      </c>
      <c r="I2686" s="117">
        <f t="shared" si="89"/>
        <v>3.3076923076923073E-2</v>
      </c>
      <c r="J2686" s="118">
        <v>0.43</v>
      </c>
      <c r="K2686" s="196">
        <v>184</v>
      </c>
      <c r="L2686" s="119" t="s">
        <v>12106</v>
      </c>
      <c r="M2686" s="38" t="s">
        <v>15050</v>
      </c>
    </row>
    <row r="2687" spans="1:13" ht="25.5" outlineLevel="1" x14ac:dyDescent="0.25">
      <c r="A2687" s="47" t="s">
        <v>2226</v>
      </c>
      <c r="B2687" s="150">
        <v>2659</v>
      </c>
      <c r="C2687" s="40" t="s">
        <v>13402</v>
      </c>
      <c r="D2687" s="35" t="s">
        <v>2226</v>
      </c>
      <c r="E2687" s="36" t="s">
        <v>11943</v>
      </c>
      <c r="F2687" s="35" t="s">
        <v>15877</v>
      </c>
      <c r="G2687" s="117">
        <v>53</v>
      </c>
      <c r="H2687" s="117">
        <v>31.8</v>
      </c>
      <c r="I2687" s="117">
        <f t="shared" si="89"/>
        <v>3.2830188679245281E-2</v>
      </c>
      <c r="J2687" s="118">
        <v>1.74</v>
      </c>
      <c r="K2687" s="196">
        <v>184</v>
      </c>
      <c r="L2687" s="119" t="s">
        <v>12106</v>
      </c>
      <c r="M2687" s="38" t="s">
        <v>15050</v>
      </c>
    </row>
    <row r="2688" spans="1:13" ht="25.5" outlineLevel="1" x14ac:dyDescent="0.25">
      <c r="A2688" s="47" t="s">
        <v>2227</v>
      </c>
      <c r="B2688" s="150">
        <v>2660</v>
      </c>
      <c r="C2688" s="40" t="s">
        <v>13403</v>
      </c>
      <c r="D2688" s="35" t="s">
        <v>2227</v>
      </c>
      <c r="E2688" s="36" t="s">
        <v>11943</v>
      </c>
      <c r="F2688" s="35" t="s">
        <v>15877</v>
      </c>
      <c r="G2688" s="117">
        <v>11</v>
      </c>
      <c r="H2688" s="117">
        <v>6.6</v>
      </c>
      <c r="I2688" s="117">
        <f t="shared" si="89"/>
        <v>3.2727272727272723E-2</v>
      </c>
      <c r="J2688" s="118">
        <v>0.36</v>
      </c>
      <c r="K2688" s="196">
        <v>184</v>
      </c>
      <c r="L2688" s="119" t="s">
        <v>12106</v>
      </c>
      <c r="M2688" s="38" t="s">
        <v>15050</v>
      </c>
    </row>
    <row r="2689" spans="1:13" ht="25.5" outlineLevel="1" x14ac:dyDescent="0.25">
      <c r="A2689" s="47" t="s">
        <v>2228</v>
      </c>
      <c r="B2689" s="150">
        <v>2661</v>
      </c>
      <c r="C2689" s="40" t="s">
        <v>13404</v>
      </c>
      <c r="D2689" s="35" t="s">
        <v>2228</v>
      </c>
      <c r="E2689" s="36" t="s">
        <v>11943</v>
      </c>
      <c r="F2689" s="35" t="s">
        <v>15877</v>
      </c>
      <c r="G2689" s="117">
        <v>4</v>
      </c>
      <c r="H2689" s="117">
        <v>2.4</v>
      </c>
      <c r="I2689" s="117">
        <f t="shared" si="89"/>
        <v>3.2500000000000001E-2</v>
      </c>
      <c r="J2689" s="118">
        <v>0.13</v>
      </c>
      <c r="K2689" s="196">
        <v>184</v>
      </c>
      <c r="L2689" s="119" t="s">
        <v>12106</v>
      </c>
      <c r="M2689" s="38" t="s">
        <v>15050</v>
      </c>
    </row>
    <row r="2690" spans="1:13" ht="25.5" outlineLevel="1" x14ac:dyDescent="0.25">
      <c r="A2690" s="47" t="s">
        <v>2229</v>
      </c>
      <c r="B2690" s="150">
        <v>2662</v>
      </c>
      <c r="C2690" s="40" t="s">
        <v>13405</v>
      </c>
      <c r="D2690" s="35" t="s">
        <v>2229</v>
      </c>
      <c r="E2690" s="36" t="s">
        <v>11943</v>
      </c>
      <c r="F2690" s="35" t="s">
        <v>15877</v>
      </c>
      <c r="G2690" s="117">
        <v>7</v>
      </c>
      <c r="H2690" s="117">
        <v>81.2</v>
      </c>
      <c r="I2690" s="117">
        <f t="shared" si="89"/>
        <v>0.63428571428571434</v>
      </c>
      <c r="J2690" s="118">
        <v>4.4400000000000004</v>
      </c>
      <c r="K2690" s="196">
        <v>184</v>
      </c>
      <c r="L2690" s="119" t="s">
        <v>12106</v>
      </c>
      <c r="M2690" s="38" t="s">
        <v>15050</v>
      </c>
    </row>
    <row r="2691" spans="1:13" ht="25.5" outlineLevel="1" x14ac:dyDescent="0.25">
      <c r="A2691" s="47" t="s">
        <v>2230</v>
      </c>
      <c r="B2691" s="150">
        <v>2663</v>
      </c>
      <c r="C2691" s="40" t="s">
        <v>13406</v>
      </c>
      <c r="D2691" s="35" t="s">
        <v>2230</v>
      </c>
      <c r="E2691" s="36" t="s">
        <v>11943</v>
      </c>
      <c r="F2691" s="35" t="s">
        <v>15877</v>
      </c>
      <c r="G2691" s="117">
        <v>1</v>
      </c>
      <c r="H2691" s="117">
        <v>11.56</v>
      </c>
      <c r="I2691" s="117">
        <f t="shared" si="89"/>
        <v>0.63</v>
      </c>
      <c r="J2691" s="118">
        <v>0.63</v>
      </c>
      <c r="K2691" s="196">
        <v>184</v>
      </c>
      <c r="L2691" s="119" t="s">
        <v>12106</v>
      </c>
      <c r="M2691" s="38" t="s">
        <v>15050</v>
      </c>
    </row>
    <row r="2692" spans="1:13" ht="25.5" outlineLevel="1" x14ac:dyDescent="0.25">
      <c r="A2692" s="47" t="s">
        <v>2231</v>
      </c>
      <c r="B2692" s="150">
        <v>2664</v>
      </c>
      <c r="C2692" s="40" t="s">
        <v>13407</v>
      </c>
      <c r="D2692" s="35" t="s">
        <v>2231</v>
      </c>
      <c r="E2692" s="36" t="s">
        <v>11943</v>
      </c>
      <c r="F2692" s="35" t="s">
        <v>15877</v>
      </c>
      <c r="G2692" s="117">
        <v>5</v>
      </c>
      <c r="H2692" s="117">
        <v>39</v>
      </c>
      <c r="I2692" s="117">
        <f t="shared" si="89"/>
        <v>0.42599999999999999</v>
      </c>
      <c r="J2692" s="118">
        <v>2.13</v>
      </c>
      <c r="K2692" s="196">
        <v>184</v>
      </c>
      <c r="L2692" s="119" t="s">
        <v>12106</v>
      </c>
      <c r="M2692" s="38" t="s">
        <v>15050</v>
      </c>
    </row>
    <row r="2693" spans="1:13" ht="25.5" outlineLevel="1" x14ac:dyDescent="0.25">
      <c r="A2693" s="47" t="s">
        <v>2233</v>
      </c>
      <c r="B2693" s="150">
        <v>2665</v>
      </c>
      <c r="C2693" s="36" t="s">
        <v>2232</v>
      </c>
      <c r="D2693" s="35" t="s">
        <v>2233</v>
      </c>
      <c r="E2693" s="36" t="s">
        <v>11943</v>
      </c>
      <c r="F2693" s="35" t="s">
        <v>15877</v>
      </c>
      <c r="G2693" s="117">
        <v>5</v>
      </c>
      <c r="H2693" s="117">
        <v>55</v>
      </c>
      <c r="I2693" s="117">
        <f t="shared" si="89"/>
        <v>0.60199999999999998</v>
      </c>
      <c r="J2693" s="118">
        <v>3.01</v>
      </c>
      <c r="K2693" s="196">
        <v>184</v>
      </c>
      <c r="L2693" s="119" t="s">
        <v>12106</v>
      </c>
      <c r="M2693" s="38" t="s">
        <v>15050</v>
      </c>
    </row>
    <row r="2694" spans="1:13" ht="25.5" outlineLevel="1" x14ac:dyDescent="0.25">
      <c r="A2694" s="47" t="s">
        <v>2234</v>
      </c>
      <c r="B2694" s="150">
        <v>2666</v>
      </c>
      <c r="C2694" s="40" t="s">
        <v>13408</v>
      </c>
      <c r="D2694" s="35" t="s">
        <v>2234</v>
      </c>
      <c r="E2694" s="36" t="s">
        <v>11943</v>
      </c>
      <c r="F2694" s="35" t="s">
        <v>15877</v>
      </c>
      <c r="G2694" s="117">
        <v>10</v>
      </c>
      <c r="H2694" s="117">
        <v>4</v>
      </c>
      <c r="I2694" s="117">
        <f t="shared" si="89"/>
        <v>2.1999999999999999E-2</v>
      </c>
      <c r="J2694" s="118">
        <v>0.22</v>
      </c>
      <c r="K2694" s="196">
        <v>184</v>
      </c>
      <c r="L2694" s="119" t="s">
        <v>12106</v>
      </c>
      <c r="M2694" s="38" t="s">
        <v>15050</v>
      </c>
    </row>
    <row r="2695" spans="1:13" ht="25.5" outlineLevel="1" x14ac:dyDescent="0.25">
      <c r="A2695" s="47" t="s">
        <v>2235</v>
      </c>
      <c r="B2695" s="150">
        <v>2667</v>
      </c>
      <c r="C2695" s="40" t="s">
        <v>13409</v>
      </c>
      <c r="D2695" s="35" t="s">
        <v>2235</v>
      </c>
      <c r="E2695" s="36" t="s">
        <v>11943</v>
      </c>
      <c r="F2695" s="35" t="s">
        <v>15877</v>
      </c>
      <c r="G2695" s="117">
        <v>10</v>
      </c>
      <c r="H2695" s="117">
        <v>4</v>
      </c>
      <c r="I2695" s="117">
        <f t="shared" si="89"/>
        <v>2.1999999999999999E-2</v>
      </c>
      <c r="J2695" s="118">
        <v>0.22</v>
      </c>
      <c r="K2695" s="196">
        <v>184</v>
      </c>
      <c r="L2695" s="119" t="s">
        <v>12106</v>
      </c>
      <c r="M2695" s="38" t="s">
        <v>15050</v>
      </c>
    </row>
    <row r="2696" spans="1:13" ht="25.5" outlineLevel="1" x14ac:dyDescent="0.25">
      <c r="A2696" s="47" t="s">
        <v>2237</v>
      </c>
      <c r="B2696" s="150">
        <v>2668</v>
      </c>
      <c r="C2696" s="36" t="s">
        <v>2236</v>
      </c>
      <c r="D2696" s="35" t="s">
        <v>2237</v>
      </c>
      <c r="E2696" s="36" t="s">
        <v>11943</v>
      </c>
      <c r="F2696" s="35" t="s">
        <v>15877</v>
      </c>
      <c r="G2696" s="117">
        <v>10</v>
      </c>
      <c r="H2696" s="117">
        <v>4</v>
      </c>
      <c r="I2696" s="117">
        <f t="shared" si="89"/>
        <v>2.1999999999999999E-2</v>
      </c>
      <c r="J2696" s="118">
        <v>0.22</v>
      </c>
      <c r="K2696" s="196">
        <v>184</v>
      </c>
      <c r="L2696" s="119" t="s">
        <v>12106</v>
      </c>
      <c r="M2696" s="38" t="s">
        <v>15050</v>
      </c>
    </row>
    <row r="2697" spans="1:13" ht="25.5" outlineLevel="1" x14ac:dyDescent="0.25">
      <c r="A2697" s="47" t="s">
        <v>2239</v>
      </c>
      <c r="B2697" s="150">
        <v>2669</v>
      </c>
      <c r="C2697" s="36" t="s">
        <v>2238</v>
      </c>
      <c r="D2697" s="35" t="s">
        <v>2239</v>
      </c>
      <c r="E2697" s="36" t="s">
        <v>11943</v>
      </c>
      <c r="F2697" s="35" t="s">
        <v>15877</v>
      </c>
      <c r="G2697" s="117">
        <v>2</v>
      </c>
      <c r="H2697" s="117">
        <v>0.8</v>
      </c>
      <c r="I2697" s="117">
        <f t="shared" si="89"/>
        <v>0.02</v>
      </c>
      <c r="J2697" s="118">
        <v>0.04</v>
      </c>
      <c r="K2697" s="196">
        <v>184</v>
      </c>
      <c r="L2697" s="119" t="s">
        <v>12106</v>
      </c>
      <c r="M2697" s="38" t="s">
        <v>15050</v>
      </c>
    </row>
    <row r="2698" spans="1:13" ht="25.5" outlineLevel="1" x14ac:dyDescent="0.25">
      <c r="A2698" s="47" t="s">
        <v>2241</v>
      </c>
      <c r="B2698" s="150">
        <v>2670</v>
      </c>
      <c r="C2698" s="36" t="s">
        <v>2240</v>
      </c>
      <c r="D2698" s="35" t="s">
        <v>2241</v>
      </c>
      <c r="E2698" s="36" t="s">
        <v>11943</v>
      </c>
      <c r="F2698" s="35" t="s">
        <v>15877</v>
      </c>
      <c r="G2698" s="117">
        <v>10</v>
      </c>
      <c r="H2698" s="117">
        <v>4</v>
      </c>
      <c r="I2698" s="117">
        <f t="shared" si="89"/>
        <v>2.1999999999999999E-2</v>
      </c>
      <c r="J2698" s="118">
        <v>0.22</v>
      </c>
      <c r="K2698" s="196">
        <v>184</v>
      </c>
      <c r="L2698" s="119" t="s">
        <v>12106</v>
      </c>
      <c r="M2698" s="38" t="s">
        <v>15050</v>
      </c>
    </row>
    <row r="2699" spans="1:13" ht="25.5" outlineLevel="1" x14ac:dyDescent="0.25">
      <c r="A2699" s="47" t="s">
        <v>2242</v>
      </c>
      <c r="B2699" s="150">
        <v>2671</v>
      </c>
      <c r="C2699" s="40" t="s">
        <v>13410</v>
      </c>
      <c r="D2699" s="35" t="s">
        <v>2242</v>
      </c>
      <c r="E2699" s="36" t="s">
        <v>11943</v>
      </c>
      <c r="F2699" s="35" t="s">
        <v>15877</v>
      </c>
      <c r="G2699" s="117">
        <v>7</v>
      </c>
      <c r="H2699" s="117">
        <v>2.8</v>
      </c>
      <c r="I2699" s="117">
        <f t="shared" si="89"/>
        <v>2.1428571428571429E-2</v>
      </c>
      <c r="J2699" s="118">
        <v>0.15</v>
      </c>
      <c r="K2699" s="196">
        <v>184</v>
      </c>
      <c r="L2699" s="119" t="s">
        <v>12106</v>
      </c>
      <c r="M2699" s="38" t="s">
        <v>15050</v>
      </c>
    </row>
    <row r="2700" spans="1:13" ht="25.5" outlineLevel="1" x14ac:dyDescent="0.25">
      <c r="A2700" s="47" t="s">
        <v>2244</v>
      </c>
      <c r="B2700" s="150">
        <v>2672</v>
      </c>
      <c r="C2700" s="36" t="s">
        <v>2243</v>
      </c>
      <c r="D2700" s="35" t="s">
        <v>2244</v>
      </c>
      <c r="E2700" s="36" t="s">
        <v>11943</v>
      </c>
      <c r="F2700" s="35" t="s">
        <v>15877</v>
      </c>
      <c r="G2700" s="117">
        <v>10</v>
      </c>
      <c r="H2700" s="117">
        <v>4</v>
      </c>
      <c r="I2700" s="117">
        <f t="shared" si="89"/>
        <v>2.1999999999999999E-2</v>
      </c>
      <c r="J2700" s="118">
        <v>0.22</v>
      </c>
      <c r="K2700" s="196">
        <v>184</v>
      </c>
      <c r="L2700" s="119" t="s">
        <v>12106</v>
      </c>
      <c r="M2700" s="38" t="s">
        <v>15050</v>
      </c>
    </row>
    <row r="2701" spans="1:13" ht="25.5" outlineLevel="1" x14ac:dyDescent="0.25">
      <c r="A2701" s="47" t="s">
        <v>2246</v>
      </c>
      <c r="B2701" s="150">
        <v>2673</v>
      </c>
      <c r="C2701" s="36" t="s">
        <v>2245</v>
      </c>
      <c r="D2701" s="35" t="s">
        <v>2246</v>
      </c>
      <c r="E2701" s="36" t="s">
        <v>11943</v>
      </c>
      <c r="F2701" s="35" t="s">
        <v>15877</v>
      </c>
      <c r="G2701" s="117">
        <v>10</v>
      </c>
      <c r="H2701" s="117">
        <v>4</v>
      </c>
      <c r="I2701" s="117">
        <f t="shared" si="89"/>
        <v>2.1999999999999999E-2</v>
      </c>
      <c r="J2701" s="118">
        <v>0.22</v>
      </c>
      <c r="K2701" s="196">
        <v>184</v>
      </c>
      <c r="L2701" s="119" t="s">
        <v>12106</v>
      </c>
      <c r="M2701" s="38" t="s">
        <v>15050</v>
      </c>
    </row>
    <row r="2702" spans="1:13" ht="25.5" outlineLevel="1" x14ac:dyDescent="0.25">
      <c r="A2702" s="47" t="s">
        <v>2248</v>
      </c>
      <c r="B2702" s="150">
        <v>2674</v>
      </c>
      <c r="C2702" s="36" t="s">
        <v>2247</v>
      </c>
      <c r="D2702" s="35" t="s">
        <v>2248</v>
      </c>
      <c r="E2702" s="36" t="s">
        <v>11943</v>
      </c>
      <c r="F2702" s="35" t="s">
        <v>15877</v>
      </c>
      <c r="G2702" s="117">
        <v>9</v>
      </c>
      <c r="H2702" s="117">
        <v>3.6</v>
      </c>
      <c r="I2702" s="117">
        <f t="shared" si="89"/>
        <v>2.2222222222222223E-2</v>
      </c>
      <c r="J2702" s="118">
        <v>0.2</v>
      </c>
      <c r="K2702" s="196">
        <v>184</v>
      </c>
      <c r="L2702" s="119" t="s">
        <v>12106</v>
      </c>
      <c r="M2702" s="38" t="s">
        <v>15050</v>
      </c>
    </row>
    <row r="2703" spans="1:13" ht="25.5" outlineLevel="1" x14ac:dyDescent="0.25">
      <c r="A2703" s="47" t="s">
        <v>2249</v>
      </c>
      <c r="B2703" s="150">
        <v>2675</v>
      </c>
      <c r="C2703" s="40" t="s">
        <v>13411</v>
      </c>
      <c r="D2703" s="35" t="s">
        <v>2249</v>
      </c>
      <c r="E2703" s="36" t="s">
        <v>11943</v>
      </c>
      <c r="F2703" s="35" t="s">
        <v>15877</v>
      </c>
      <c r="G2703" s="117">
        <v>10</v>
      </c>
      <c r="H2703" s="117">
        <v>4</v>
      </c>
      <c r="I2703" s="117">
        <f t="shared" si="89"/>
        <v>2.1999999999999999E-2</v>
      </c>
      <c r="J2703" s="118">
        <v>0.22</v>
      </c>
      <c r="K2703" s="196">
        <v>184</v>
      </c>
      <c r="L2703" s="119" t="s">
        <v>12106</v>
      </c>
      <c r="M2703" s="38" t="s">
        <v>15050</v>
      </c>
    </row>
    <row r="2704" spans="1:13" ht="25.5" outlineLevel="1" x14ac:dyDescent="0.25">
      <c r="A2704" s="47" t="s">
        <v>2250</v>
      </c>
      <c r="B2704" s="150">
        <v>2676</v>
      </c>
      <c r="C2704" s="40" t="s">
        <v>13412</v>
      </c>
      <c r="D2704" s="35" t="s">
        <v>2250</v>
      </c>
      <c r="E2704" s="36" t="s">
        <v>11943</v>
      </c>
      <c r="F2704" s="35" t="s">
        <v>15877</v>
      </c>
      <c r="G2704" s="117">
        <v>10</v>
      </c>
      <c r="H2704" s="117">
        <v>4</v>
      </c>
      <c r="I2704" s="117">
        <f t="shared" si="89"/>
        <v>2.1999999999999999E-2</v>
      </c>
      <c r="J2704" s="118">
        <v>0.22</v>
      </c>
      <c r="K2704" s="196">
        <v>184</v>
      </c>
      <c r="L2704" s="119" t="s">
        <v>12106</v>
      </c>
      <c r="M2704" s="38" t="s">
        <v>15050</v>
      </c>
    </row>
    <row r="2705" spans="1:13" ht="25.5" outlineLevel="1" x14ac:dyDescent="0.25">
      <c r="A2705" s="47" t="s">
        <v>2251</v>
      </c>
      <c r="B2705" s="150">
        <v>2677</v>
      </c>
      <c r="C2705" s="40" t="s">
        <v>13413</v>
      </c>
      <c r="D2705" s="35" t="s">
        <v>2251</v>
      </c>
      <c r="E2705" s="36" t="s">
        <v>11943</v>
      </c>
      <c r="F2705" s="35" t="s">
        <v>15877</v>
      </c>
      <c r="G2705" s="117">
        <v>10</v>
      </c>
      <c r="H2705" s="117">
        <v>4</v>
      </c>
      <c r="I2705" s="117">
        <f t="shared" si="89"/>
        <v>2.1999999999999999E-2</v>
      </c>
      <c r="J2705" s="118">
        <v>0.22</v>
      </c>
      <c r="K2705" s="196">
        <v>184</v>
      </c>
      <c r="L2705" s="119" t="s">
        <v>12106</v>
      </c>
      <c r="M2705" s="38" t="s">
        <v>15050</v>
      </c>
    </row>
    <row r="2706" spans="1:13" ht="25.5" outlineLevel="1" x14ac:dyDescent="0.25">
      <c r="A2706" s="47" t="s">
        <v>2253</v>
      </c>
      <c r="B2706" s="150">
        <v>2678</v>
      </c>
      <c r="C2706" s="36" t="s">
        <v>2252</v>
      </c>
      <c r="D2706" s="35" t="s">
        <v>2253</v>
      </c>
      <c r="E2706" s="36" t="s">
        <v>11943</v>
      </c>
      <c r="F2706" s="35" t="s">
        <v>15877</v>
      </c>
      <c r="G2706" s="117">
        <v>10</v>
      </c>
      <c r="H2706" s="117">
        <v>4</v>
      </c>
      <c r="I2706" s="117">
        <f t="shared" si="89"/>
        <v>2.1999999999999999E-2</v>
      </c>
      <c r="J2706" s="118">
        <v>0.22</v>
      </c>
      <c r="K2706" s="196">
        <v>184</v>
      </c>
      <c r="L2706" s="119" t="s">
        <v>12106</v>
      </c>
      <c r="M2706" s="38" t="s">
        <v>15050</v>
      </c>
    </row>
    <row r="2707" spans="1:13" ht="25.5" outlineLevel="1" x14ac:dyDescent="0.25">
      <c r="A2707" s="47" t="s">
        <v>2255</v>
      </c>
      <c r="B2707" s="150">
        <v>2679</v>
      </c>
      <c r="C2707" s="36" t="s">
        <v>2254</v>
      </c>
      <c r="D2707" s="35" t="s">
        <v>2255</v>
      </c>
      <c r="E2707" s="36" t="s">
        <v>11943</v>
      </c>
      <c r="F2707" s="35" t="s">
        <v>15877</v>
      </c>
      <c r="G2707" s="117">
        <v>10</v>
      </c>
      <c r="H2707" s="117">
        <v>4</v>
      </c>
      <c r="I2707" s="117">
        <f t="shared" si="89"/>
        <v>2.1999999999999999E-2</v>
      </c>
      <c r="J2707" s="118">
        <v>0.22</v>
      </c>
      <c r="K2707" s="196">
        <v>184</v>
      </c>
      <c r="L2707" s="119" t="s">
        <v>12106</v>
      </c>
      <c r="M2707" s="38" t="s">
        <v>15050</v>
      </c>
    </row>
    <row r="2708" spans="1:13" ht="25.5" outlineLevel="1" x14ac:dyDescent="0.25">
      <c r="A2708" s="47" t="s">
        <v>2257</v>
      </c>
      <c r="B2708" s="150">
        <v>2680</v>
      </c>
      <c r="C2708" s="36" t="s">
        <v>2256</v>
      </c>
      <c r="D2708" s="35" t="s">
        <v>2257</v>
      </c>
      <c r="E2708" s="36" t="s">
        <v>11943</v>
      </c>
      <c r="F2708" s="35" t="s">
        <v>15877</v>
      </c>
      <c r="G2708" s="117">
        <v>10</v>
      </c>
      <c r="H2708" s="117">
        <v>4</v>
      </c>
      <c r="I2708" s="117">
        <f t="shared" si="89"/>
        <v>2.1999999999999999E-2</v>
      </c>
      <c r="J2708" s="118">
        <v>0.22</v>
      </c>
      <c r="K2708" s="196">
        <v>184</v>
      </c>
      <c r="L2708" s="119" t="s">
        <v>12106</v>
      </c>
      <c r="M2708" s="38" t="s">
        <v>15050</v>
      </c>
    </row>
    <row r="2709" spans="1:13" ht="25.5" outlineLevel="1" x14ac:dyDescent="0.25">
      <c r="A2709" s="47" t="s">
        <v>2259</v>
      </c>
      <c r="B2709" s="150">
        <v>2681</v>
      </c>
      <c r="C2709" s="36" t="s">
        <v>2258</v>
      </c>
      <c r="D2709" s="35" t="s">
        <v>2259</v>
      </c>
      <c r="E2709" s="36" t="s">
        <v>11943</v>
      </c>
      <c r="F2709" s="35" t="s">
        <v>15877</v>
      </c>
      <c r="G2709" s="117">
        <v>9</v>
      </c>
      <c r="H2709" s="117">
        <v>3.6</v>
      </c>
      <c r="I2709" s="117">
        <f t="shared" si="89"/>
        <v>2.2222222222222223E-2</v>
      </c>
      <c r="J2709" s="118">
        <v>0.2</v>
      </c>
      <c r="K2709" s="196">
        <v>184</v>
      </c>
      <c r="L2709" s="119" t="s">
        <v>12106</v>
      </c>
      <c r="M2709" s="38" t="s">
        <v>15050</v>
      </c>
    </row>
    <row r="2710" spans="1:13" ht="25.5" outlineLevel="1" x14ac:dyDescent="0.25">
      <c r="A2710" s="47" t="s">
        <v>2261</v>
      </c>
      <c r="B2710" s="150">
        <v>2682</v>
      </c>
      <c r="C2710" s="36" t="s">
        <v>2260</v>
      </c>
      <c r="D2710" s="35" t="s">
        <v>2261</v>
      </c>
      <c r="E2710" s="36" t="s">
        <v>11943</v>
      </c>
      <c r="F2710" s="35" t="s">
        <v>15877</v>
      </c>
      <c r="G2710" s="117">
        <v>9</v>
      </c>
      <c r="H2710" s="117">
        <v>3.6</v>
      </c>
      <c r="I2710" s="117">
        <f t="shared" si="89"/>
        <v>2.2222222222222223E-2</v>
      </c>
      <c r="J2710" s="118">
        <v>0.2</v>
      </c>
      <c r="K2710" s="196">
        <v>184</v>
      </c>
      <c r="L2710" s="119" t="s">
        <v>12106</v>
      </c>
      <c r="M2710" s="38" t="s">
        <v>15050</v>
      </c>
    </row>
    <row r="2711" spans="1:13" ht="25.5" outlineLevel="1" x14ac:dyDescent="0.25">
      <c r="A2711" s="47" t="s">
        <v>2263</v>
      </c>
      <c r="B2711" s="150">
        <v>2683</v>
      </c>
      <c r="C2711" s="36" t="s">
        <v>2262</v>
      </c>
      <c r="D2711" s="35" t="s">
        <v>2263</v>
      </c>
      <c r="E2711" s="36" t="s">
        <v>11943</v>
      </c>
      <c r="F2711" s="35" t="s">
        <v>15877</v>
      </c>
      <c r="G2711" s="117">
        <v>10</v>
      </c>
      <c r="H2711" s="117">
        <v>4</v>
      </c>
      <c r="I2711" s="117">
        <f t="shared" si="89"/>
        <v>2.1999999999999999E-2</v>
      </c>
      <c r="J2711" s="118">
        <v>0.22</v>
      </c>
      <c r="K2711" s="196">
        <v>184</v>
      </c>
      <c r="L2711" s="119" t="s">
        <v>12106</v>
      </c>
      <c r="M2711" s="38" t="s">
        <v>15050</v>
      </c>
    </row>
    <row r="2712" spans="1:13" ht="25.5" outlineLevel="1" x14ac:dyDescent="0.25">
      <c r="A2712" s="47" t="s">
        <v>2264</v>
      </c>
      <c r="B2712" s="150">
        <v>2684</v>
      </c>
      <c r="C2712" s="40" t="s">
        <v>13414</v>
      </c>
      <c r="D2712" s="35" t="s">
        <v>2264</v>
      </c>
      <c r="E2712" s="36" t="s">
        <v>11943</v>
      </c>
      <c r="F2712" s="35" t="s">
        <v>15877</v>
      </c>
      <c r="G2712" s="117">
        <v>10</v>
      </c>
      <c r="H2712" s="117">
        <v>4</v>
      </c>
      <c r="I2712" s="117">
        <f t="shared" si="89"/>
        <v>2.1999999999999999E-2</v>
      </c>
      <c r="J2712" s="118">
        <v>0.22</v>
      </c>
      <c r="K2712" s="196">
        <v>184</v>
      </c>
      <c r="L2712" s="119" t="s">
        <v>12106</v>
      </c>
      <c r="M2712" s="38" t="s">
        <v>15050</v>
      </c>
    </row>
    <row r="2713" spans="1:13" ht="25.5" outlineLevel="1" x14ac:dyDescent="0.25">
      <c r="A2713" s="47" t="s">
        <v>2266</v>
      </c>
      <c r="B2713" s="150">
        <v>2685</v>
      </c>
      <c r="C2713" s="36" t="s">
        <v>2265</v>
      </c>
      <c r="D2713" s="35" t="s">
        <v>2266</v>
      </c>
      <c r="E2713" s="36" t="s">
        <v>11943</v>
      </c>
      <c r="F2713" s="35" t="s">
        <v>15877</v>
      </c>
      <c r="G2713" s="117">
        <v>10</v>
      </c>
      <c r="H2713" s="117">
        <v>4</v>
      </c>
      <c r="I2713" s="117">
        <f t="shared" si="89"/>
        <v>2.1999999999999999E-2</v>
      </c>
      <c r="J2713" s="118">
        <v>0.22</v>
      </c>
      <c r="K2713" s="196">
        <v>184</v>
      </c>
      <c r="L2713" s="119" t="s">
        <v>12106</v>
      </c>
      <c r="M2713" s="38" t="s">
        <v>15050</v>
      </c>
    </row>
    <row r="2714" spans="1:13" ht="25.5" outlineLevel="1" x14ac:dyDescent="0.25">
      <c r="A2714" s="47" t="s">
        <v>2268</v>
      </c>
      <c r="B2714" s="150">
        <v>2686</v>
      </c>
      <c r="C2714" s="36" t="s">
        <v>2267</v>
      </c>
      <c r="D2714" s="35" t="s">
        <v>2268</v>
      </c>
      <c r="E2714" s="36" t="s">
        <v>11943</v>
      </c>
      <c r="F2714" s="35" t="s">
        <v>15877</v>
      </c>
      <c r="G2714" s="117">
        <v>10</v>
      </c>
      <c r="H2714" s="117">
        <v>4</v>
      </c>
      <c r="I2714" s="117">
        <f t="shared" si="89"/>
        <v>2.1999999999999999E-2</v>
      </c>
      <c r="J2714" s="118">
        <v>0.22</v>
      </c>
      <c r="K2714" s="196">
        <v>184</v>
      </c>
      <c r="L2714" s="119" t="s">
        <v>12106</v>
      </c>
      <c r="M2714" s="38" t="s">
        <v>15050</v>
      </c>
    </row>
    <row r="2715" spans="1:13" ht="25.5" outlineLevel="1" x14ac:dyDescent="0.25">
      <c r="A2715" s="47" t="s">
        <v>2270</v>
      </c>
      <c r="B2715" s="150">
        <v>2687</v>
      </c>
      <c r="C2715" s="36" t="s">
        <v>2269</v>
      </c>
      <c r="D2715" s="35" t="s">
        <v>2270</v>
      </c>
      <c r="E2715" s="36" t="s">
        <v>11943</v>
      </c>
      <c r="F2715" s="35" t="s">
        <v>15877</v>
      </c>
      <c r="G2715" s="117">
        <v>10</v>
      </c>
      <c r="H2715" s="117">
        <v>4</v>
      </c>
      <c r="I2715" s="117">
        <f t="shared" si="89"/>
        <v>2.1999999999999999E-2</v>
      </c>
      <c r="J2715" s="118">
        <v>0.22</v>
      </c>
      <c r="K2715" s="196">
        <v>184</v>
      </c>
      <c r="L2715" s="119" t="s">
        <v>12106</v>
      </c>
      <c r="M2715" s="38" t="s">
        <v>15050</v>
      </c>
    </row>
    <row r="2716" spans="1:13" ht="25.5" outlineLevel="1" x14ac:dyDescent="0.25">
      <c r="A2716" s="47" t="s">
        <v>2272</v>
      </c>
      <c r="B2716" s="150">
        <v>2688</v>
      </c>
      <c r="C2716" s="36" t="s">
        <v>2271</v>
      </c>
      <c r="D2716" s="35" t="s">
        <v>2272</v>
      </c>
      <c r="E2716" s="36" t="s">
        <v>11943</v>
      </c>
      <c r="F2716" s="35" t="s">
        <v>15877</v>
      </c>
      <c r="G2716" s="117">
        <v>5</v>
      </c>
      <c r="H2716" s="117">
        <v>2</v>
      </c>
      <c r="I2716" s="117">
        <f t="shared" si="89"/>
        <v>2.1999999999999999E-2</v>
      </c>
      <c r="J2716" s="118">
        <v>0.11</v>
      </c>
      <c r="K2716" s="196">
        <v>184</v>
      </c>
      <c r="L2716" s="119" t="s">
        <v>12106</v>
      </c>
      <c r="M2716" s="38" t="s">
        <v>15050</v>
      </c>
    </row>
    <row r="2717" spans="1:13" ht="25.5" outlineLevel="1" x14ac:dyDescent="0.25">
      <c r="A2717" s="47" t="s">
        <v>2273</v>
      </c>
      <c r="B2717" s="150">
        <v>2689</v>
      </c>
      <c r="C2717" s="40" t="s">
        <v>13415</v>
      </c>
      <c r="D2717" s="35" t="s">
        <v>2273</v>
      </c>
      <c r="E2717" s="36" t="s">
        <v>11943</v>
      </c>
      <c r="F2717" s="35" t="s">
        <v>15877</v>
      </c>
      <c r="G2717" s="117">
        <v>10</v>
      </c>
      <c r="H2717" s="117">
        <v>4</v>
      </c>
      <c r="I2717" s="117">
        <f t="shared" si="89"/>
        <v>2.1999999999999999E-2</v>
      </c>
      <c r="J2717" s="118">
        <v>0.22</v>
      </c>
      <c r="K2717" s="196">
        <v>184</v>
      </c>
      <c r="L2717" s="119" t="s">
        <v>12106</v>
      </c>
      <c r="M2717" s="38" t="s">
        <v>15050</v>
      </c>
    </row>
    <row r="2718" spans="1:13" ht="25.5" outlineLevel="1" x14ac:dyDescent="0.25">
      <c r="A2718" s="47" t="s">
        <v>2275</v>
      </c>
      <c r="B2718" s="150">
        <v>2690</v>
      </c>
      <c r="C2718" s="36" t="s">
        <v>2274</v>
      </c>
      <c r="D2718" s="35" t="s">
        <v>2275</v>
      </c>
      <c r="E2718" s="36" t="s">
        <v>11943</v>
      </c>
      <c r="F2718" s="35" t="s">
        <v>15877</v>
      </c>
      <c r="G2718" s="117">
        <v>10</v>
      </c>
      <c r="H2718" s="117">
        <v>4</v>
      </c>
      <c r="I2718" s="117">
        <f t="shared" si="89"/>
        <v>2.1999999999999999E-2</v>
      </c>
      <c r="J2718" s="118">
        <v>0.22</v>
      </c>
      <c r="K2718" s="196">
        <v>184</v>
      </c>
      <c r="L2718" s="119" t="s">
        <v>12106</v>
      </c>
      <c r="M2718" s="38" t="s">
        <v>15050</v>
      </c>
    </row>
    <row r="2719" spans="1:13" ht="25.5" outlineLevel="1" x14ac:dyDescent="0.25">
      <c r="A2719" s="47" t="s">
        <v>2276</v>
      </c>
      <c r="B2719" s="150">
        <v>2691</v>
      </c>
      <c r="C2719" s="40" t="s">
        <v>13416</v>
      </c>
      <c r="D2719" s="35" t="s">
        <v>2276</v>
      </c>
      <c r="E2719" s="36" t="s">
        <v>11943</v>
      </c>
      <c r="F2719" s="35" t="s">
        <v>15877</v>
      </c>
      <c r="G2719" s="117">
        <v>10</v>
      </c>
      <c r="H2719" s="117">
        <v>4</v>
      </c>
      <c r="I2719" s="117">
        <f t="shared" si="89"/>
        <v>2.1999999999999999E-2</v>
      </c>
      <c r="J2719" s="118">
        <v>0.22</v>
      </c>
      <c r="K2719" s="196">
        <v>184</v>
      </c>
      <c r="L2719" s="119" t="s">
        <v>12106</v>
      </c>
      <c r="M2719" s="38" t="s">
        <v>15050</v>
      </c>
    </row>
    <row r="2720" spans="1:13" ht="25.5" outlineLevel="1" x14ac:dyDescent="0.25">
      <c r="A2720" s="47" t="s">
        <v>2278</v>
      </c>
      <c r="B2720" s="150">
        <v>2692</v>
      </c>
      <c r="C2720" s="36" t="s">
        <v>2277</v>
      </c>
      <c r="D2720" s="35" t="s">
        <v>2278</v>
      </c>
      <c r="E2720" s="36" t="s">
        <v>11943</v>
      </c>
      <c r="F2720" s="35" t="s">
        <v>15877</v>
      </c>
      <c r="G2720" s="117">
        <v>10</v>
      </c>
      <c r="H2720" s="117">
        <v>4</v>
      </c>
      <c r="I2720" s="117">
        <f t="shared" si="89"/>
        <v>2.1999999999999999E-2</v>
      </c>
      <c r="J2720" s="118">
        <v>0.22</v>
      </c>
      <c r="K2720" s="196">
        <v>184</v>
      </c>
      <c r="L2720" s="119" t="s">
        <v>12106</v>
      </c>
      <c r="M2720" s="38" t="s">
        <v>15050</v>
      </c>
    </row>
    <row r="2721" spans="1:13" ht="25.5" outlineLevel="1" x14ac:dyDescent="0.25">
      <c r="A2721" s="47" t="s">
        <v>2280</v>
      </c>
      <c r="B2721" s="150">
        <v>2693</v>
      </c>
      <c r="C2721" s="36" t="s">
        <v>2279</v>
      </c>
      <c r="D2721" s="35" t="s">
        <v>2280</v>
      </c>
      <c r="E2721" s="36" t="s">
        <v>11943</v>
      </c>
      <c r="F2721" s="35" t="s">
        <v>15877</v>
      </c>
      <c r="G2721" s="117">
        <v>5</v>
      </c>
      <c r="H2721" s="117">
        <v>2</v>
      </c>
      <c r="I2721" s="117">
        <f t="shared" si="89"/>
        <v>2.1999999999999999E-2</v>
      </c>
      <c r="J2721" s="118">
        <v>0.11</v>
      </c>
      <c r="K2721" s="196">
        <v>184</v>
      </c>
      <c r="L2721" s="119" t="s">
        <v>12106</v>
      </c>
      <c r="M2721" s="38" t="s">
        <v>15050</v>
      </c>
    </row>
    <row r="2722" spans="1:13" ht="25.5" outlineLevel="1" x14ac:dyDescent="0.25">
      <c r="A2722" s="47" t="s">
        <v>2281</v>
      </c>
      <c r="B2722" s="150">
        <v>2694</v>
      </c>
      <c r="C2722" s="40" t="s">
        <v>13417</v>
      </c>
      <c r="D2722" s="35" t="s">
        <v>2281</v>
      </c>
      <c r="E2722" s="36" t="s">
        <v>11943</v>
      </c>
      <c r="F2722" s="35" t="s">
        <v>15877</v>
      </c>
      <c r="G2722" s="117">
        <v>10</v>
      </c>
      <c r="H2722" s="117">
        <v>4</v>
      </c>
      <c r="I2722" s="117">
        <f t="shared" si="89"/>
        <v>2.1999999999999999E-2</v>
      </c>
      <c r="J2722" s="118">
        <v>0.22</v>
      </c>
      <c r="K2722" s="196">
        <v>184</v>
      </c>
      <c r="L2722" s="119" t="s">
        <v>12106</v>
      </c>
      <c r="M2722" s="38" t="s">
        <v>15050</v>
      </c>
    </row>
    <row r="2723" spans="1:13" ht="25.5" outlineLevel="1" x14ac:dyDescent="0.25">
      <c r="A2723" s="47" t="s">
        <v>2282</v>
      </c>
      <c r="B2723" s="150">
        <v>2695</v>
      </c>
      <c r="C2723" s="40" t="s">
        <v>13418</v>
      </c>
      <c r="D2723" s="35" t="s">
        <v>2282</v>
      </c>
      <c r="E2723" s="36" t="s">
        <v>11943</v>
      </c>
      <c r="F2723" s="35" t="s">
        <v>15877</v>
      </c>
      <c r="G2723" s="117">
        <v>11</v>
      </c>
      <c r="H2723" s="117">
        <v>4.4000000000000004</v>
      </c>
      <c r="I2723" s="117">
        <f t="shared" si="89"/>
        <v>2.1818181818181816E-2</v>
      </c>
      <c r="J2723" s="118">
        <v>0.24</v>
      </c>
      <c r="K2723" s="196">
        <v>184</v>
      </c>
      <c r="L2723" s="119" t="s">
        <v>12106</v>
      </c>
      <c r="M2723" s="38" t="s">
        <v>15050</v>
      </c>
    </row>
    <row r="2724" spans="1:13" ht="25.5" outlineLevel="1" x14ac:dyDescent="0.25">
      <c r="A2724" s="47" t="s">
        <v>2283</v>
      </c>
      <c r="B2724" s="150">
        <v>2696</v>
      </c>
      <c r="C2724" s="40" t="s">
        <v>13419</v>
      </c>
      <c r="D2724" s="35" t="s">
        <v>2283</v>
      </c>
      <c r="E2724" s="36" t="s">
        <v>11943</v>
      </c>
      <c r="F2724" s="35" t="s">
        <v>15877</v>
      </c>
      <c r="G2724" s="117">
        <v>30</v>
      </c>
      <c r="H2724" s="117">
        <v>12</v>
      </c>
      <c r="I2724" s="117">
        <f t="shared" si="89"/>
        <v>2.2000000000000002E-2</v>
      </c>
      <c r="J2724" s="118">
        <v>0.66</v>
      </c>
      <c r="K2724" s="196">
        <v>184</v>
      </c>
      <c r="L2724" s="119" t="s">
        <v>12106</v>
      </c>
      <c r="M2724" s="38" t="s">
        <v>15050</v>
      </c>
    </row>
    <row r="2725" spans="1:13" ht="25.5" outlineLevel="1" x14ac:dyDescent="0.25">
      <c r="A2725" s="47" t="s">
        <v>2284</v>
      </c>
      <c r="B2725" s="150">
        <v>2697</v>
      </c>
      <c r="C2725" s="40" t="s">
        <v>13420</v>
      </c>
      <c r="D2725" s="35" t="s">
        <v>2284</v>
      </c>
      <c r="E2725" s="36" t="s">
        <v>11943</v>
      </c>
      <c r="F2725" s="35" t="s">
        <v>15877</v>
      </c>
      <c r="G2725" s="117">
        <v>57</v>
      </c>
      <c r="H2725" s="117">
        <v>17.100000000000001</v>
      </c>
      <c r="I2725" s="117">
        <f t="shared" si="89"/>
        <v>1.6491228070175439E-2</v>
      </c>
      <c r="J2725" s="118">
        <v>0.94</v>
      </c>
      <c r="K2725" s="196">
        <v>184</v>
      </c>
      <c r="L2725" s="119" t="s">
        <v>12106</v>
      </c>
      <c r="M2725" s="38" t="s">
        <v>15050</v>
      </c>
    </row>
    <row r="2726" spans="1:13" ht="25.5" outlineLevel="1" x14ac:dyDescent="0.25">
      <c r="A2726" s="47" t="s">
        <v>2285</v>
      </c>
      <c r="B2726" s="150">
        <v>2698</v>
      </c>
      <c r="C2726" s="40" t="s">
        <v>13421</v>
      </c>
      <c r="D2726" s="35" t="s">
        <v>2285</v>
      </c>
      <c r="E2726" s="36" t="s">
        <v>11943</v>
      </c>
      <c r="F2726" s="35" t="s">
        <v>15877</v>
      </c>
      <c r="G2726" s="117">
        <v>40</v>
      </c>
      <c r="H2726" s="117">
        <v>12</v>
      </c>
      <c r="I2726" s="117">
        <f t="shared" si="89"/>
        <v>1.6500000000000001E-2</v>
      </c>
      <c r="J2726" s="118">
        <v>0.66</v>
      </c>
      <c r="K2726" s="196">
        <v>184</v>
      </c>
      <c r="L2726" s="119" t="s">
        <v>12106</v>
      </c>
      <c r="M2726" s="38" t="s">
        <v>15050</v>
      </c>
    </row>
    <row r="2727" spans="1:13" ht="25.5" outlineLevel="1" x14ac:dyDescent="0.25">
      <c r="A2727" s="47" t="s">
        <v>2286</v>
      </c>
      <c r="B2727" s="150">
        <v>2699</v>
      </c>
      <c r="C2727" s="40" t="s">
        <v>13422</v>
      </c>
      <c r="D2727" s="35" t="s">
        <v>2286</v>
      </c>
      <c r="E2727" s="36" t="s">
        <v>11943</v>
      </c>
      <c r="F2727" s="35" t="s">
        <v>15877</v>
      </c>
      <c r="G2727" s="117">
        <v>40</v>
      </c>
      <c r="H2727" s="117">
        <v>12</v>
      </c>
      <c r="I2727" s="117">
        <f t="shared" si="89"/>
        <v>1.6500000000000001E-2</v>
      </c>
      <c r="J2727" s="118">
        <v>0.66</v>
      </c>
      <c r="K2727" s="196">
        <v>184</v>
      </c>
      <c r="L2727" s="119" t="s">
        <v>12106</v>
      </c>
      <c r="M2727" s="38" t="s">
        <v>15050</v>
      </c>
    </row>
    <row r="2728" spans="1:13" ht="25.5" outlineLevel="1" x14ac:dyDescent="0.25">
      <c r="A2728" s="47" t="s">
        <v>2287</v>
      </c>
      <c r="B2728" s="150">
        <v>2700</v>
      </c>
      <c r="C2728" s="40" t="s">
        <v>13423</v>
      </c>
      <c r="D2728" s="35" t="s">
        <v>2287</v>
      </c>
      <c r="E2728" s="36" t="s">
        <v>11943</v>
      </c>
      <c r="F2728" s="35" t="s">
        <v>15877</v>
      </c>
      <c r="G2728" s="117">
        <v>93</v>
      </c>
      <c r="H2728" s="117">
        <v>27.9</v>
      </c>
      <c r="I2728" s="117">
        <f t="shared" si="89"/>
        <v>1.6451612903225808E-2</v>
      </c>
      <c r="J2728" s="118">
        <v>1.53</v>
      </c>
      <c r="K2728" s="196">
        <v>184</v>
      </c>
      <c r="L2728" s="119" t="s">
        <v>12106</v>
      </c>
      <c r="M2728" s="38" t="s">
        <v>15050</v>
      </c>
    </row>
    <row r="2729" spans="1:13" ht="25.5" outlineLevel="1" x14ac:dyDescent="0.25">
      <c r="A2729" s="47" t="s">
        <v>2288</v>
      </c>
      <c r="B2729" s="150">
        <v>2701</v>
      </c>
      <c r="C2729" s="40" t="s">
        <v>13424</v>
      </c>
      <c r="D2729" s="35" t="s">
        <v>2288</v>
      </c>
      <c r="E2729" s="36" t="s">
        <v>11943</v>
      </c>
      <c r="F2729" s="35" t="s">
        <v>15877</v>
      </c>
      <c r="G2729" s="117">
        <v>18</v>
      </c>
      <c r="H2729" s="117">
        <v>5.4</v>
      </c>
      <c r="I2729" s="117">
        <f t="shared" si="89"/>
        <v>1.6666666666666666E-2</v>
      </c>
      <c r="J2729" s="118">
        <v>0.3</v>
      </c>
      <c r="K2729" s="196">
        <v>184</v>
      </c>
      <c r="L2729" s="119" t="s">
        <v>12106</v>
      </c>
      <c r="M2729" s="38" t="s">
        <v>15050</v>
      </c>
    </row>
    <row r="2730" spans="1:13" ht="25.5" outlineLevel="1" x14ac:dyDescent="0.25">
      <c r="A2730" s="47" t="s">
        <v>2289</v>
      </c>
      <c r="B2730" s="150">
        <v>2702</v>
      </c>
      <c r="C2730" s="40" t="s">
        <v>13425</v>
      </c>
      <c r="D2730" s="35" t="s">
        <v>2289</v>
      </c>
      <c r="E2730" s="36" t="s">
        <v>11943</v>
      </c>
      <c r="F2730" s="35" t="s">
        <v>15877</v>
      </c>
      <c r="G2730" s="117">
        <v>93</v>
      </c>
      <c r="H2730" s="117">
        <v>27.9</v>
      </c>
      <c r="I2730" s="117">
        <f t="shared" si="89"/>
        <v>1.6451612903225808E-2</v>
      </c>
      <c r="J2730" s="118">
        <v>1.53</v>
      </c>
      <c r="K2730" s="196">
        <v>184</v>
      </c>
      <c r="L2730" s="119" t="s">
        <v>12106</v>
      </c>
      <c r="M2730" s="38" t="s">
        <v>15050</v>
      </c>
    </row>
    <row r="2731" spans="1:13" ht="25.5" outlineLevel="1" x14ac:dyDescent="0.25">
      <c r="A2731" s="47" t="s">
        <v>2290</v>
      </c>
      <c r="B2731" s="150">
        <v>2703</v>
      </c>
      <c r="C2731" s="40" t="s">
        <v>13426</v>
      </c>
      <c r="D2731" s="35" t="s">
        <v>2290</v>
      </c>
      <c r="E2731" s="36" t="s">
        <v>11943</v>
      </c>
      <c r="F2731" s="35" t="s">
        <v>15877</v>
      </c>
      <c r="G2731" s="117">
        <v>66</v>
      </c>
      <c r="H2731" s="117">
        <v>19.8</v>
      </c>
      <c r="I2731" s="117">
        <f t="shared" si="89"/>
        <v>1.6363636363636365E-2</v>
      </c>
      <c r="J2731" s="118">
        <v>1.08</v>
      </c>
      <c r="K2731" s="196">
        <v>184</v>
      </c>
      <c r="L2731" s="119" t="s">
        <v>12106</v>
      </c>
      <c r="M2731" s="38" t="s">
        <v>15050</v>
      </c>
    </row>
    <row r="2732" spans="1:13" ht="25.5" outlineLevel="1" x14ac:dyDescent="0.25">
      <c r="A2732" s="47" t="s">
        <v>2291</v>
      </c>
      <c r="B2732" s="150">
        <v>2704</v>
      </c>
      <c r="C2732" s="40" t="s">
        <v>13427</v>
      </c>
      <c r="D2732" s="35" t="s">
        <v>2291</v>
      </c>
      <c r="E2732" s="36" t="s">
        <v>11943</v>
      </c>
      <c r="F2732" s="35" t="s">
        <v>15877</v>
      </c>
      <c r="G2732" s="117">
        <v>115</v>
      </c>
      <c r="H2732" s="117">
        <v>1189.5</v>
      </c>
      <c r="I2732" s="117">
        <f t="shared" si="89"/>
        <v>0.56565217391304345</v>
      </c>
      <c r="J2732" s="118">
        <v>65.05</v>
      </c>
      <c r="K2732" s="196">
        <v>184</v>
      </c>
      <c r="L2732" s="119" t="s">
        <v>12106</v>
      </c>
      <c r="M2732" s="38" t="s">
        <v>15050</v>
      </c>
    </row>
    <row r="2733" spans="1:13" ht="25.5" outlineLevel="1" x14ac:dyDescent="0.25">
      <c r="A2733" s="47" t="s">
        <v>2292</v>
      </c>
      <c r="B2733" s="150">
        <v>2705</v>
      </c>
      <c r="C2733" s="40" t="s">
        <v>13428</v>
      </c>
      <c r="D2733" s="35" t="s">
        <v>2292</v>
      </c>
      <c r="E2733" s="36" t="s">
        <v>11943</v>
      </c>
      <c r="F2733" s="35" t="s">
        <v>15877</v>
      </c>
      <c r="G2733" s="117">
        <v>6</v>
      </c>
      <c r="H2733" s="117">
        <v>1.8</v>
      </c>
      <c r="I2733" s="117">
        <f t="shared" si="89"/>
        <v>1.6666666666666666E-2</v>
      </c>
      <c r="J2733" s="118">
        <v>0.1</v>
      </c>
      <c r="K2733" s="196">
        <v>184</v>
      </c>
      <c r="L2733" s="119" t="s">
        <v>12106</v>
      </c>
      <c r="M2733" s="38" t="s">
        <v>15050</v>
      </c>
    </row>
    <row r="2734" spans="1:13" ht="25.5" outlineLevel="1" x14ac:dyDescent="0.25">
      <c r="A2734" s="47" t="s">
        <v>2293</v>
      </c>
      <c r="B2734" s="150">
        <v>2706</v>
      </c>
      <c r="C2734" s="40" t="s">
        <v>13429</v>
      </c>
      <c r="D2734" s="35" t="s">
        <v>2293</v>
      </c>
      <c r="E2734" s="36" t="s">
        <v>11943</v>
      </c>
      <c r="F2734" s="35" t="s">
        <v>15877</v>
      </c>
      <c r="G2734" s="117">
        <v>97</v>
      </c>
      <c r="H2734" s="117">
        <v>29.1</v>
      </c>
      <c r="I2734" s="117">
        <f t="shared" si="89"/>
        <v>1.6391752577319587E-2</v>
      </c>
      <c r="J2734" s="118">
        <v>1.59</v>
      </c>
      <c r="K2734" s="196">
        <v>184</v>
      </c>
      <c r="L2734" s="119" t="s">
        <v>12106</v>
      </c>
      <c r="M2734" s="38" t="s">
        <v>15050</v>
      </c>
    </row>
    <row r="2735" spans="1:13" ht="25.5" outlineLevel="1" x14ac:dyDescent="0.25">
      <c r="A2735" s="47" t="s">
        <v>2294</v>
      </c>
      <c r="B2735" s="150">
        <v>2707</v>
      </c>
      <c r="C2735" s="40" t="s">
        <v>13430</v>
      </c>
      <c r="D2735" s="35" t="s">
        <v>2294</v>
      </c>
      <c r="E2735" s="36" t="s">
        <v>11943</v>
      </c>
      <c r="F2735" s="35" t="s">
        <v>15877</v>
      </c>
      <c r="G2735" s="117">
        <v>107</v>
      </c>
      <c r="H2735" s="117">
        <v>1109.0999999999999</v>
      </c>
      <c r="I2735" s="117">
        <f t="shared" si="89"/>
        <v>0.56682242990654208</v>
      </c>
      <c r="J2735" s="118">
        <v>60.65</v>
      </c>
      <c r="K2735" s="196">
        <v>184</v>
      </c>
      <c r="L2735" s="119" t="s">
        <v>12106</v>
      </c>
      <c r="M2735" s="38" t="s">
        <v>15050</v>
      </c>
    </row>
    <row r="2736" spans="1:13" ht="25.5" outlineLevel="1" x14ac:dyDescent="0.25">
      <c r="A2736" s="47" t="s">
        <v>2295</v>
      </c>
      <c r="B2736" s="150">
        <v>2708</v>
      </c>
      <c r="C2736" s="40" t="s">
        <v>13431</v>
      </c>
      <c r="D2736" s="35" t="s">
        <v>2295</v>
      </c>
      <c r="E2736" s="36" t="s">
        <v>11943</v>
      </c>
      <c r="F2736" s="35" t="s">
        <v>15877</v>
      </c>
      <c r="G2736" s="117">
        <v>82</v>
      </c>
      <c r="H2736" s="117">
        <v>24.6</v>
      </c>
      <c r="I2736" s="117">
        <f t="shared" si="89"/>
        <v>1.6463414634146342E-2</v>
      </c>
      <c r="J2736" s="118">
        <v>1.35</v>
      </c>
      <c r="K2736" s="196">
        <v>184</v>
      </c>
      <c r="L2736" s="119" t="s">
        <v>12106</v>
      </c>
      <c r="M2736" s="38" t="s">
        <v>15050</v>
      </c>
    </row>
    <row r="2737" spans="1:13" ht="25.5" outlineLevel="1" x14ac:dyDescent="0.25">
      <c r="A2737" s="47" t="s">
        <v>2296</v>
      </c>
      <c r="B2737" s="150">
        <v>2709</v>
      </c>
      <c r="C2737" s="40" t="s">
        <v>13432</v>
      </c>
      <c r="D2737" s="35" t="s">
        <v>2296</v>
      </c>
      <c r="E2737" s="36" t="s">
        <v>11943</v>
      </c>
      <c r="F2737" s="35" t="s">
        <v>15877</v>
      </c>
      <c r="G2737" s="117">
        <v>100</v>
      </c>
      <c r="H2737" s="117">
        <v>1030</v>
      </c>
      <c r="I2737" s="117">
        <f t="shared" ref="I2737:I2800" si="90">J2737/G2737</f>
        <v>0.56320000000000003</v>
      </c>
      <c r="J2737" s="118">
        <v>56.32</v>
      </c>
      <c r="K2737" s="196">
        <v>184</v>
      </c>
      <c r="L2737" s="119" t="s">
        <v>12106</v>
      </c>
      <c r="M2737" s="38" t="s">
        <v>15050</v>
      </c>
    </row>
    <row r="2738" spans="1:13" ht="25.5" outlineLevel="1" x14ac:dyDescent="0.25">
      <c r="A2738" s="47" t="s">
        <v>2297</v>
      </c>
      <c r="B2738" s="150">
        <v>2710</v>
      </c>
      <c r="C2738" s="40" t="s">
        <v>13433</v>
      </c>
      <c r="D2738" s="35" t="s">
        <v>2297</v>
      </c>
      <c r="E2738" s="36" t="s">
        <v>11943</v>
      </c>
      <c r="F2738" s="35" t="s">
        <v>15877</v>
      </c>
      <c r="G2738" s="117">
        <v>106</v>
      </c>
      <c r="H2738" s="117">
        <v>1097.8</v>
      </c>
      <c r="I2738" s="117">
        <f t="shared" si="90"/>
        <v>0.56632075471698118</v>
      </c>
      <c r="J2738" s="118">
        <v>60.03</v>
      </c>
      <c r="K2738" s="196">
        <v>184</v>
      </c>
      <c r="L2738" s="119" t="s">
        <v>12106</v>
      </c>
      <c r="M2738" s="38" t="s">
        <v>15050</v>
      </c>
    </row>
    <row r="2739" spans="1:13" ht="25.5" outlineLevel="1" x14ac:dyDescent="0.25">
      <c r="A2739" s="47" t="s">
        <v>2298</v>
      </c>
      <c r="B2739" s="150">
        <v>2711</v>
      </c>
      <c r="C2739" s="40" t="s">
        <v>13434</v>
      </c>
      <c r="D2739" s="35" t="s">
        <v>2298</v>
      </c>
      <c r="E2739" s="36" t="s">
        <v>11943</v>
      </c>
      <c r="F2739" s="35" t="s">
        <v>15877</v>
      </c>
      <c r="G2739" s="117">
        <v>85</v>
      </c>
      <c r="H2739" s="117">
        <v>25.5</v>
      </c>
      <c r="I2739" s="117">
        <f t="shared" si="90"/>
        <v>1.6352941176470587E-2</v>
      </c>
      <c r="J2739" s="118">
        <v>1.39</v>
      </c>
      <c r="K2739" s="196">
        <v>184</v>
      </c>
      <c r="L2739" s="119" t="s">
        <v>12106</v>
      </c>
      <c r="M2739" s="38" t="s">
        <v>15050</v>
      </c>
    </row>
    <row r="2740" spans="1:13" ht="25.5" outlineLevel="1" x14ac:dyDescent="0.25">
      <c r="A2740" s="47" t="s">
        <v>2299</v>
      </c>
      <c r="B2740" s="150">
        <v>2712</v>
      </c>
      <c r="C2740" s="40" t="s">
        <v>13435</v>
      </c>
      <c r="D2740" s="35" t="s">
        <v>2299</v>
      </c>
      <c r="E2740" s="36" t="s">
        <v>11943</v>
      </c>
      <c r="F2740" s="35" t="s">
        <v>15877</v>
      </c>
      <c r="G2740" s="117">
        <v>73</v>
      </c>
      <c r="H2740" s="117">
        <v>21.9</v>
      </c>
      <c r="I2740" s="117">
        <f t="shared" si="90"/>
        <v>1.643835616438356E-2</v>
      </c>
      <c r="J2740" s="118">
        <v>1.2</v>
      </c>
      <c r="K2740" s="196">
        <v>184</v>
      </c>
      <c r="L2740" s="119" t="s">
        <v>12106</v>
      </c>
      <c r="M2740" s="38" t="s">
        <v>15050</v>
      </c>
    </row>
    <row r="2741" spans="1:13" ht="25.5" outlineLevel="1" x14ac:dyDescent="0.25">
      <c r="A2741" s="47" t="s">
        <v>2300</v>
      </c>
      <c r="B2741" s="150">
        <v>2713</v>
      </c>
      <c r="C2741" s="40" t="s">
        <v>13436</v>
      </c>
      <c r="D2741" s="35" t="s">
        <v>2300</v>
      </c>
      <c r="E2741" s="36" t="s">
        <v>11943</v>
      </c>
      <c r="F2741" s="35" t="s">
        <v>15877</v>
      </c>
      <c r="G2741" s="117">
        <v>94</v>
      </c>
      <c r="H2741" s="117">
        <v>28.2</v>
      </c>
      <c r="I2741" s="117">
        <f t="shared" si="90"/>
        <v>1.6382978723404256E-2</v>
      </c>
      <c r="J2741" s="118">
        <v>1.54</v>
      </c>
      <c r="K2741" s="196">
        <v>184</v>
      </c>
      <c r="L2741" s="119" t="s">
        <v>12106</v>
      </c>
      <c r="M2741" s="38" t="s">
        <v>15050</v>
      </c>
    </row>
    <row r="2742" spans="1:13" ht="25.5" outlineLevel="1" x14ac:dyDescent="0.25">
      <c r="A2742" s="47" t="s">
        <v>2301</v>
      </c>
      <c r="B2742" s="150">
        <v>2714</v>
      </c>
      <c r="C2742" s="40" t="s">
        <v>13437</v>
      </c>
      <c r="D2742" s="35" t="s">
        <v>2301</v>
      </c>
      <c r="E2742" s="36" t="s">
        <v>11943</v>
      </c>
      <c r="F2742" s="35" t="s">
        <v>15877</v>
      </c>
      <c r="G2742" s="117">
        <v>90</v>
      </c>
      <c r="H2742" s="117">
        <v>27</v>
      </c>
      <c r="I2742" s="117">
        <f t="shared" si="90"/>
        <v>1.6444444444444446E-2</v>
      </c>
      <c r="J2742" s="118">
        <v>1.48</v>
      </c>
      <c r="K2742" s="196">
        <v>184</v>
      </c>
      <c r="L2742" s="119" t="s">
        <v>12106</v>
      </c>
      <c r="M2742" s="38" t="s">
        <v>15050</v>
      </c>
    </row>
    <row r="2743" spans="1:13" ht="25.5" outlineLevel="1" x14ac:dyDescent="0.25">
      <c r="A2743" s="47" t="s">
        <v>2302</v>
      </c>
      <c r="B2743" s="150">
        <v>2715</v>
      </c>
      <c r="C2743" s="40" t="s">
        <v>13438</v>
      </c>
      <c r="D2743" s="35" t="s">
        <v>2302</v>
      </c>
      <c r="E2743" s="36" t="s">
        <v>11943</v>
      </c>
      <c r="F2743" s="35" t="s">
        <v>15877</v>
      </c>
      <c r="G2743" s="117">
        <v>67</v>
      </c>
      <c r="H2743" s="117">
        <v>20.100000000000001</v>
      </c>
      <c r="I2743" s="117">
        <f t="shared" si="90"/>
        <v>1.6417910447761197E-2</v>
      </c>
      <c r="J2743" s="118">
        <v>1.1000000000000001</v>
      </c>
      <c r="K2743" s="196">
        <v>184</v>
      </c>
      <c r="L2743" s="119" t="s">
        <v>12106</v>
      </c>
      <c r="M2743" s="38" t="s">
        <v>15050</v>
      </c>
    </row>
    <row r="2744" spans="1:13" ht="25.5" outlineLevel="1" x14ac:dyDescent="0.25">
      <c r="A2744" s="47" t="s">
        <v>2303</v>
      </c>
      <c r="B2744" s="150">
        <v>2716</v>
      </c>
      <c r="C2744" s="40" t="s">
        <v>13439</v>
      </c>
      <c r="D2744" s="35" t="s">
        <v>2303</v>
      </c>
      <c r="E2744" s="36" t="s">
        <v>11943</v>
      </c>
      <c r="F2744" s="35" t="s">
        <v>15877</v>
      </c>
      <c r="G2744" s="117">
        <v>27</v>
      </c>
      <c r="H2744" s="117">
        <v>8.1</v>
      </c>
      <c r="I2744" s="117">
        <f t="shared" si="90"/>
        <v>1.6296296296296295E-2</v>
      </c>
      <c r="J2744" s="118">
        <v>0.44</v>
      </c>
      <c r="K2744" s="196">
        <v>184</v>
      </c>
      <c r="L2744" s="119" t="s">
        <v>12106</v>
      </c>
      <c r="M2744" s="38" t="s">
        <v>15050</v>
      </c>
    </row>
    <row r="2745" spans="1:13" ht="25.5" outlineLevel="1" x14ac:dyDescent="0.25">
      <c r="A2745" s="47" t="s">
        <v>2304</v>
      </c>
      <c r="B2745" s="150">
        <v>2717</v>
      </c>
      <c r="C2745" s="40" t="s">
        <v>13440</v>
      </c>
      <c r="D2745" s="35" t="s">
        <v>2304</v>
      </c>
      <c r="E2745" s="36" t="s">
        <v>11943</v>
      </c>
      <c r="F2745" s="35" t="s">
        <v>15877</v>
      </c>
      <c r="G2745" s="117">
        <v>77</v>
      </c>
      <c r="H2745" s="117">
        <v>23.1</v>
      </c>
      <c r="I2745" s="117">
        <f t="shared" si="90"/>
        <v>1.6363636363636365E-2</v>
      </c>
      <c r="J2745" s="118">
        <v>1.26</v>
      </c>
      <c r="K2745" s="196">
        <v>184</v>
      </c>
      <c r="L2745" s="119" t="s">
        <v>12106</v>
      </c>
      <c r="M2745" s="38" t="s">
        <v>15050</v>
      </c>
    </row>
    <row r="2746" spans="1:13" ht="25.5" outlineLevel="1" x14ac:dyDescent="0.25">
      <c r="A2746" s="47" t="s">
        <v>2305</v>
      </c>
      <c r="B2746" s="150">
        <v>2718</v>
      </c>
      <c r="C2746" s="40" t="s">
        <v>13441</v>
      </c>
      <c r="D2746" s="35" t="s">
        <v>2305</v>
      </c>
      <c r="E2746" s="36" t="s">
        <v>11943</v>
      </c>
      <c r="F2746" s="35" t="s">
        <v>15877</v>
      </c>
      <c r="G2746" s="117">
        <v>43</v>
      </c>
      <c r="H2746" s="117">
        <v>12.9</v>
      </c>
      <c r="I2746" s="117">
        <f t="shared" si="90"/>
        <v>1.6511627906976745E-2</v>
      </c>
      <c r="J2746" s="118">
        <v>0.71</v>
      </c>
      <c r="K2746" s="196">
        <v>184</v>
      </c>
      <c r="L2746" s="119" t="s">
        <v>12106</v>
      </c>
      <c r="M2746" s="38" t="s">
        <v>15050</v>
      </c>
    </row>
    <row r="2747" spans="1:13" outlineLevel="1" x14ac:dyDescent="0.25">
      <c r="A2747" s="47" t="s">
        <v>9251</v>
      </c>
      <c r="B2747" s="150">
        <v>2719</v>
      </c>
      <c r="C2747" s="40" t="s">
        <v>13442</v>
      </c>
      <c r="D2747" s="35" t="s">
        <v>9251</v>
      </c>
      <c r="E2747" s="36" t="s">
        <v>11491</v>
      </c>
      <c r="F2747" s="35" t="s">
        <v>15877</v>
      </c>
      <c r="G2747" s="117">
        <v>7</v>
      </c>
      <c r="H2747" s="117">
        <v>35350.25</v>
      </c>
      <c r="I2747" s="117">
        <f t="shared" si="90"/>
        <v>5246.9242857142863</v>
      </c>
      <c r="J2747" s="118">
        <v>36728.47</v>
      </c>
      <c r="K2747" s="196">
        <v>169</v>
      </c>
      <c r="L2747" s="119" t="s">
        <v>11479</v>
      </c>
      <c r="M2747" s="38" t="s">
        <v>15050</v>
      </c>
    </row>
    <row r="2748" spans="1:13" outlineLevel="1" x14ac:dyDescent="0.25">
      <c r="A2748" s="47" t="s">
        <v>9253</v>
      </c>
      <c r="B2748" s="150">
        <v>2720</v>
      </c>
      <c r="C2748" s="36" t="s">
        <v>9252</v>
      </c>
      <c r="D2748" s="35" t="s">
        <v>9253</v>
      </c>
      <c r="E2748" s="36" t="s">
        <v>11491</v>
      </c>
      <c r="F2748" s="35" t="s">
        <v>15877</v>
      </c>
      <c r="G2748" s="117">
        <v>2</v>
      </c>
      <c r="H2748" s="117">
        <v>7240</v>
      </c>
      <c r="I2748" s="117">
        <f t="shared" si="90"/>
        <v>3761.1350000000002</v>
      </c>
      <c r="J2748" s="118">
        <v>7522.27</v>
      </c>
      <c r="K2748" s="196">
        <v>168</v>
      </c>
      <c r="L2748" s="119" t="s">
        <v>11479</v>
      </c>
      <c r="M2748" s="38" t="s">
        <v>15050</v>
      </c>
    </row>
    <row r="2749" spans="1:13" outlineLevel="1" x14ac:dyDescent="0.25">
      <c r="A2749" s="47" t="s">
        <v>9255</v>
      </c>
      <c r="B2749" s="150">
        <v>2721</v>
      </c>
      <c r="C2749" s="36" t="s">
        <v>9254</v>
      </c>
      <c r="D2749" s="35" t="s">
        <v>9255</v>
      </c>
      <c r="E2749" s="36" t="s">
        <v>11491</v>
      </c>
      <c r="F2749" s="35" t="s">
        <v>15877</v>
      </c>
      <c r="G2749" s="117">
        <v>2</v>
      </c>
      <c r="H2749" s="117">
        <v>81</v>
      </c>
      <c r="I2749" s="117">
        <f t="shared" si="90"/>
        <v>42.08</v>
      </c>
      <c r="J2749" s="118">
        <v>84.16</v>
      </c>
      <c r="K2749" s="196">
        <v>168</v>
      </c>
      <c r="L2749" s="119" t="s">
        <v>11479</v>
      </c>
      <c r="M2749" s="38" t="s">
        <v>15050</v>
      </c>
    </row>
    <row r="2750" spans="1:13" outlineLevel="1" x14ac:dyDescent="0.25">
      <c r="A2750" s="47" t="s">
        <v>9256</v>
      </c>
      <c r="B2750" s="150">
        <v>2722</v>
      </c>
      <c r="C2750" s="40" t="s">
        <v>13443</v>
      </c>
      <c r="D2750" s="35" t="s">
        <v>9256</v>
      </c>
      <c r="E2750" s="36" t="s">
        <v>11491</v>
      </c>
      <c r="F2750" s="35" t="s">
        <v>15877</v>
      </c>
      <c r="G2750" s="117">
        <v>9</v>
      </c>
      <c r="H2750" s="117">
        <v>4538.62</v>
      </c>
      <c r="I2750" s="117">
        <f t="shared" si="90"/>
        <v>523.95222222222219</v>
      </c>
      <c r="J2750" s="118">
        <v>4715.57</v>
      </c>
      <c r="K2750" s="196">
        <v>168</v>
      </c>
      <c r="L2750" s="119" t="s">
        <v>11479</v>
      </c>
      <c r="M2750" s="38" t="s">
        <v>15050</v>
      </c>
    </row>
    <row r="2751" spans="1:13" outlineLevel="1" x14ac:dyDescent="0.25">
      <c r="A2751" s="47" t="s">
        <v>9258</v>
      </c>
      <c r="B2751" s="150">
        <v>2723</v>
      </c>
      <c r="C2751" s="36" t="s">
        <v>9257</v>
      </c>
      <c r="D2751" s="35" t="s">
        <v>9258</v>
      </c>
      <c r="E2751" s="36" t="s">
        <v>11491</v>
      </c>
      <c r="F2751" s="35" t="s">
        <v>15877</v>
      </c>
      <c r="G2751" s="117">
        <v>5</v>
      </c>
      <c r="H2751" s="117">
        <v>202.5</v>
      </c>
      <c r="I2751" s="117">
        <f t="shared" si="90"/>
        <v>42.077999999999996</v>
      </c>
      <c r="J2751" s="118">
        <v>210.39</v>
      </c>
      <c r="K2751" s="196">
        <v>168</v>
      </c>
      <c r="L2751" s="119" t="s">
        <v>11479</v>
      </c>
      <c r="M2751" s="38" t="s">
        <v>15050</v>
      </c>
    </row>
    <row r="2752" spans="1:13" outlineLevel="1" x14ac:dyDescent="0.25">
      <c r="A2752" s="47" t="s">
        <v>9260</v>
      </c>
      <c r="B2752" s="150">
        <v>2724</v>
      </c>
      <c r="C2752" s="36" t="s">
        <v>9259</v>
      </c>
      <c r="D2752" s="35" t="s">
        <v>9260</v>
      </c>
      <c r="E2752" s="36" t="s">
        <v>11491</v>
      </c>
      <c r="F2752" s="35" t="s">
        <v>15877</v>
      </c>
      <c r="G2752" s="117">
        <v>5</v>
      </c>
      <c r="H2752" s="117">
        <v>1875.87</v>
      </c>
      <c r="I2752" s="117">
        <f t="shared" si="90"/>
        <v>389.80200000000002</v>
      </c>
      <c r="J2752" s="118">
        <v>1949.01</v>
      </c>
      <c r="K2752" s="196">
        <v>168</v>
      </c>
      <c r="L2752" s="119" t="s">
        <v>11479</v>
      </c>
      <c r="M2752" s="38" t="s">
        <v>15050</v>
      </c>
    </row>
    <row r="2753" spans="1:13" outlineLevel="1" x14ac:dyDescent="0.25">
      <c r="A2753" s="47" t="s">
        <v>9262</v>
      </c>
      <c r="B2753" s="150">
        <v>2725</v>
      </c>
      <c r="C2753" s="36" t="s">
        <v>9261</v>
      </c>
      <c r="D2753" s="35" t="s">
        <v>9262</v>
      </c>
      <c r="E2753" s="36" t="s">
        <v>11491</v>
      </c>
      <c r="F2753" s="35" t="s">
        <v>15877</v>
      </c>
      <c r="G2753" s="117">
        <v>1</v>
      </c>
      <c r="H2753" s="117">
        <v>990</v>
      </c>
      <c r="I2753" s="117">
        <f t="shared" si="90"/>
        <v>1028.5999999999999</v>
      </c>
      <c r="J2753" s="118">
        <v>1028.5999999999999</v>
      </c>
      <c r="K2753" s="196">
        <v>168</v>
      </c>
      <c r="L2753" s="119" t="s">
        <v>11479</v>
      </c>
      <c r="M2753" s="38" t="s">
        <v>15050</v>
      </c>
    </row>
    <row r="2754" spans="1:13" outlineLevel="1" x14ac:dyDescent="0.25">
      <c r="A2754" s="47" t="s">
        <v>9263</v>
      </c>
      <c r="B2754" s="150">
        <v>2726</v>
      </c>
      <c r="C2754" s="40" t="s">
        <v>13444</v>
      </c>
      <c r="D2754" s="35" t="s">
        <v>9263</v>
      </c>
      <c r="E2754" s="36" t="s">
        <v>11491</v>
      </c>
      <c r="F2754" s="35" t="s">
        <v>15877</v>
      </c>
      <c r="G2754" s="117">
        <v>23</v>
      </c>
      <c r="H2754" s="117">
        <v>3405.41</v>
      </c>
      <c r="I2754" s="117">
        <f t="shared" si="90"/>
        <v>153.83391304347825</v>
      </c>
      <c r="J2754" s="118">
        <v>3538.18</v>
      </c>
      <c r="K2754" s="196">
        <v>168</v>
      </c>
      <c r="L2754" s="119" t="s">
        <v>11479</v>
      </c>
      <c r="M2754" s="38" t="s">
        <v>15050</v>
      </c>
    </row>
    <row r="2755" spans="1:13" outlineLevel="1" x14ac:dyDescent="0.25">
      <c r="A2755" s="47" t="s">
        <v>9265</v>
      </c>
      <c r="B2755" s="150">
        <v>2727</v>
      </c>
      <c r="C2755" s="36" t="s">
        <v>9264</v>
      </c>
      <c r="D2755" s="35" t="s">
        <v>9265</v>
      </c>
      <c r="E2755" s="36" t="s">
        <v>11491</v>
      </c>
      <c r="F2755" s="35" t="s">
        <v>15877</v>
      </c>
      <c r="G2755" s="117">
        <v>3</v>
      </c>
      <c r="H2755" s="117">
        <v>121.5</v>
      </c>
      <c r="I2755" s="117">
        <f t="shared" si="90"/>
        <v>42.08</v>
      </c>
      <c r="J2755" s="118">
        <v>126.24</v>
      </c>
      <c r="K2755" s="196">
        <v>168</v>
      </c>
      <c r="L2755" s="119" t="s">
        <v>11479</v>
      </c>
      <c r="M2755" s="38" t="s">
        <v>15050</v>
      </c>
    </row>
    <row r="2756" spans="1:13" ht="25.5" outlineLevel="1" x14ac:dyDescent="0.25">
      <c r="A2756" s="47" t="s">
        <v>2307</v>
      </c>
      <c r="B2756" s="150">
        <v>2728</v>
      </c>
      <c r="C2756" s="36" t="s">
        <v>2306</v>
      </c>
      <c r="D2756" s="35" t="s">
        <v>2307</v>
      </c>
      <c r="E2756" s="36" t="s">
        <v>11943</v>
      </c>
      <c r="F2756" s="35" t="s">
        <v>15877</v>
      </c>
      <c r="G2756" s="117">
        <v>29</v>
      </c>
      <c r="H2756" s="117">
        <v>1174.5</v>
      </c>
      <c r="I2756" s="117">
        <f t="shared" si="90"/>
        <v>2.2148275862068969</v>
      </c>
      <c r="J2756" s="118">
        <v>64.23</v>
      </c>
      <c r="K2756" s="196">
        <v>184</v>
      </c>
      <c r="L2756" s="119" t="s">
        <v>12106</v>
      </c>
      <c r="M2756" s="38" t="s">
        <v>15050</v>
      </c>
    </row>
    <row r="2757" spans="1:13" ht="25.5" outlineLevel="1" x14ac:dyDescent="0.25">
      <c r="A2757" s="47" t="s">
        <v>2309</v>
      </c>
      <c r="B2757" s="150">
        <v>2729</v>
      </c>
      <c r="C2757" s="36" t="s">
        <v>2308</v>
      </c>
      <c r="D2757" s="35" t="s">
        <v>2309</v>
      </c>
      <c r="E2757" s="36" t="s">
        <v>11943</v>
      </c>
      <c r="F2757" s="35" t="s">
        <v>15877</v>
      </c>
      <c r="G2757" s="117">
        <v>30</v>
      </c>
      <c r="H2757" s="117">
        <v>2208.59</v>
      </c>
      <c r="I2757" s="117">
        <f t="shared" si="90"/>
        <v>4.0256666666666669</v>
      </c>
      <c r="J2757" s="118">
        <v>120.77</v>
      </c>
      <c r="K2757" s="196">
        <v>184</v>
      </c>
      <c r="L2757" s="119" t="s">
        <v>12106</v>
      </c>
      <c r="M2757" s="38" t="s">
        <v>15050</v>
      </c>
    </row>
    <row r="2758" spans="1:13" ht="25.5" outlineLevel="1" x14ac:dyDescent="0.25">
      <c r="A2758" s="47" t="s">
        <v>2311</v>
      </c>
      <c r="B2758" s="150">
        <v>2730</v>
      </c>
      <c r="C2758" s="36" t="s">
        <v>2310</v>
      </c>
      <c r="D2758" s="35" t="s">
        <v>2311</v>
      </c>
      <c r="E2758" s="36" t="s">
        <v>11943</v>
      </c>
      <c r="F2758" s="35" t="s">
        <v>15877</v>
      </c>
      <c r="G2758" s="117">
        <v>14</v>
      </c>
      <c r="H2758" s="117">
        <v>567</v>
      </c>
      <c r="I2758" s="117">
        <f t="shared" si="90"/>
        <v>2.2150000000000003</v>
      </c>
      <c r="J2758" s="118">
        <v>31.01</v>
      </c>
      <c r="K2758" s="196">
        <v>184</v>
      </c>
      <c r="L2758" s="119" t="s">
        <v>12106</v>
      </c>
      <c r="M2758" s="38" t="s">
        <v>15050</v>
      </c>
    </row>
    <row r="2759" spans="1:13" outlineLevel="1" x14ac:dyDescent="0.25">
      <c r="A2759" s="47" t="s">
        <v>9267</v>
      </c>
      <c r="B2759" s="150">
        <v>2731</v>
      </c>
      <c r="C2759" s="36" t="s">
        <v>9266</v>
      </c>
      <c r="D2759" s="35" t="s">
        <v>9267</v>
      </c>
      <c r="E2759" s="36" t="s">
        <v>11491</v>
      </c>
      <c r="F2759" s="35" t="s">
        <v>15877</v>
      </c>
      <c r="G2759" s="117">
        <v>2</v>
      </c>
      <c r="H2759" s="117">
        <v>2</v>
      </c>
      <c r="I2759" s="117">
        <f t="shared" si="90"/>
        <v>1.04</v>
      </c>
      <c r="J2759" s="118">
        <v>2.08</v>
      </c>
      <c r="K2759" s="196">
        <v>169</v>
      </c>
      <c r="L2759" s="119" t="s">
        <v>11479</v>
      </c>
      <c r="M2759" s="38" t="s">
        <v>15050</v>
      </c>
    </row>
    <row r="2760" spans="1:13" outlineLevel="1" x14ac:dyDescent="0.25">
      <c r="A2760" s="47" t="s">
        <v>9269</v>
      </c>
      <c r="B2760" s="150">
        <v>2732</v>
      </c>
      <c r="C2760" s="36" t="s">
        <v>9268</v>
      </c>
      <c r="D2760" s="35" t="s">
        <v>9269</v>
      </c>
      <c r="E2760" s="36" t="s">
        <v>11491</v>
      </c>
      <c r="F2760" s="35" t="s">
        <v>15877</v>
      </c>
      <c r="G2760" s="117">
        <v>2</v>
      </c>
      <c r="H2760" s="117">
        <v>6138.45</v>
      </c>
      <c r="I2760" s="117">
        <f t="shared" si="90"/>
        <v>3188.8850000000002</v>
      </c>
      <c r="J2760" s="118">
        <v>6377.77</v>
      </c>
      <c r="K2760" s="196">
        <v>169</v>
      </c>
      <c r="L2760" s="119" t="s">
        <v>11479</v>
      </c>
      <c r="M2760" s="38" t="s">
        <v>15050</v>
      </c>
    </row>
    <row r="2761" spans="1:13" ht="25.5" outlineLevel="1" x14ac:dyDescent="0.25">
      <c r="A2761" s="47" t="s">
        <v>2313</v>
      </c>
      <c r="B2761" s="150">
        <v>2733</v>
      </c>
      <c r="C2761" s="36" t="s">
        <v>2312</v>
      </c>
      <c r="D2761" s="35" t="s">
        <v>2313</v>
      </c>
      <c r="E2761" s="36" t="s">
        <v>11943</v>
      </c>
      <c r="F2761" s="35" t="s">
        <v>15877</v>
      </c>
      <c r="G2761" s="117">
        <v>4</v>
      </c>
      <c r="H2761" s="117">
        <v>162</v>
      </c>
      <c r="I2761" s="117">
        <f t="shared" si="90"/>
        <v>2.2149999999999999</v>
      </c>
      <c r="J2761" s="118">
        <v>8.86</v>
      </c>
      <c r="K2761" s="196">
        <v>184</v>
      </c>
      <c r="L2761" s="119" t="s">
        <v>12106</v>
      </c>
      <c r="M2761" s="38" t="s">
        <v>15050</v>
      </c>
    </row>
    <row r="2762" spans="1:13" ht="25.5" outlineLevel="1" x14ac:dyDescent="0.25">
      <c r="A2762" s="47" t="s">
        <v>2314</v>
      </c>
      <c r="B2762" s="150">
        <v>2734</v>
      </c>
      <c r="C2762" s="36" t="s">
        <v>8829</v>
      </c>
      <c r="D2762" s="35" t="s">
        <v>2314</v>
      </c>
      <c r="E2762" s="36" t="s">
        <v>11943</v>
      </c>
      <c r="F2762" s="35" t="s">
        <v>15877</v>
      </c>
      <c r="G2762" s="117">
        <v>13</v>
      </c>
      <c r="H2762" s="117">
        <v>526.5</v>
      </c>
      <c r="I2762" s="117">
        <f t="shared" si="90"/>
        <v>2.2146153846153847</v>
      </c>
      <c r="J2762" s="118">
        <v>28.79</v>
      </c>
      <c r="K2762" s="196">
        <v>184</v>
      </c>
      <c r="L2762" s="119" t="s">
        <v>12106</v>
      </c>
      <c r="M2762" s="38" t="s">
        <v>15050</v>
      </c>
    </row>
    <row r="2763" spans="1:13" outlineLevel="1" x14ac:dyDescent="0.25">
      <c r="A2763" s="47" t="s">
        <v>9271</v>
      </c>
      <c r="B2763" s="150">
        <v>2735</v>
      </c>
      <c r="C2763" s="36" t="s">
        <v>9270</v>
      </c>
      <c r="D2763" s="35" t="s">
        <v>9271</v>
      </c>
      <c r="E2763" s="36" t="s">
        <v>11491</v>
      </c>
      <c r="F2763" s="35" t="s">
        <v>15877</v>
      </c>
      <c r="G2763" s="117">
        <v>2</v>
      </c>
      <c r="H2763" s="117">
        <v>81</v>
      </c>
      <c r="I2763" s="117">
        <f t="shared" si="90"/>
        <v>42.08</v>
      </c>
      <c r="J2763" s="118">
        <v>84.16</v>
      </c>
      <c r="K2763" s="196">
        <v>169</v>
      </c>
      <c r="L2763" s="119" t="s">
        <v>11479</v>
      </c>
      <c r="M2763" s="38" t="s">
        <v>15050</v>
      </c>
    </row>
    <row r="2764" spans="1:13" outlineLevel="1" x14ac:dyDescent="0.25">
      <c r="A2764" s="47" t="s">
        <v>9273</v>
      </c>
      <c r="B2764" s="150">
        <v>2736</v>
      </c>
      <c r="C2764" s="36" t="s">
        <v>9272</v>
      </c>
      <c r="D2764" s="35" t="s">
        <v>9273</v>
      </c>
      <c r="E2764" s="36" t="s">
        <v>11491</v>
      </c>
      <c r="F2764" s="35" t="s">
        <v>15877</v>
      </c>
      <c r="G2764" s="117">
        <v>1</v>
      </c>
      <c r="H2764" s="117">
        <v>13676.01</v>
      </c>
      <c r="I2764" s="117">
        <f t="shared" si="90"/>
        <v>14209.2</v>
      </c>
      <c r="J2764" s="118">
        <v>14209.2</v>
      </c>
      <c r="K2764" s="196">
        <v>169</v>
      </c>
      <c r="L2764" s="119" t="s">
        <v>11479</v>
      </c>
      <c r="M2764" s="38" t="s">
        <v>15050</v>
      </c>
    </row>
    <row r="2765" spans="1:13" outlineLevel="1" x14ac:dyDescent="0.25">
      <c r="A2765" s="47" t="s">
        <v>9275</v>
      </c>
      <c r="B2765" s="150">
        <v>2737</v>
      </c>
      <c r="C2765" s="36" t="s">
        <v>9274</v>
      </c>
      <c r="D2765" s="35" t="s">
        <v>9275</v>
      </c>
      <c r="E2765" s="36" t="s">
        <v>11491</v>
      </c>
      <c r="F2765" s="35" t="s">
        <v>15877</v>
      </c>
      <c r="G2765" s="117">
        <v>1</v>
      </c>
      <c r="H2765" s="117">
        <v>3267.25</v>
      </c>
      <c r="I2765" s="117">
        <f t="shared" si="90"/>
        <v>3394.63</v>
      </c>
      <c r="J2765" s="118">
        <v>3394.63</v>
      </c>
      <c r="K2765" s="196">
        <v>169</v>
      </c>
      <c r="L2765" s="119" t="s">
        <v>11479</v>
      </c>
      <c r="M2765" s="38" t="s">
        <v>15050</v>
      </c>
    </row>
    <row r="2766" spans="1:13" ht="25.5" outlineLevel="1" x14ac:dyDescent="0.25">
      <c r="A2766" s="47" t="s">
        <v>9280</v>
      </c>
      <c r="B2766" s="150">
        <v>2738</v>
      </c>
      <c r="C2766" s="40" t="s">
        <v>13445</v>
      </c>
      <c r="D2766" s="35" t="s">
        <v>9280</v>
      </c>
      <c r="E2766" s="36" t="s">
        <v>11491</v>
      </c>
      <c r="F2766" s="35" t="s">
        <v>15877</v>
      </c>
      <c r="G2766" s="117">
        <v>1</v>
      </c>
      <c r="H2766" s="117">
        <v>32319.58</v>
      </c>
      <c r="I2766" s="117">
        <f t="shared" si="90"/>
        <v>33579.64</v>
      </c>
      <c r="J2766" s="118">
        <v>33579.64</v>
      </c>
      <c r="K2766" s="196">
        <v>169</v>
      </c>
      <c r="L2766" s="119" t="s">
        <v>11479</v>
      </c>
      <c r="M2766" s="38" t="s">
        <v>15050</v>
      </c>
    </row>
    <row r="2767" spans="1:13" outlineLevel="1" x14ac:dyDescent="0.25">
      <c r="A2767" s="47" t="s">
        <v>9281</v>
      </c>
      <c r="B2767" s="150">
        <v>2739</v>
      </c>
      <c r="C2767" s="40" t="s">
        <v>13446</v>
      </c>
      <c r="D2767" s="35" t="s">
        <v>9281</v>
      </c>
      <c r="E2767" s="36" t="s">
        <v>11491</v>
      </c>
      <c r="F2767" s="35" t="s">
        <v>15877</v>
      </c>
      <c r="G2767" s="117">
        <v>4</v>
      </c>
      <c r="H2767" s="117">
        <v>263.27</v>
      </c>
      <c r="I2767" s="117">
        <f t="shared" si="90"/>
        <v>68.382499999999993</v>
      </c>
      <c r="J2767" s="118">
        <v>273.52999999999997</v>
      </c>
      <c r="K2767" s="196">
        <v>169</v>
      </c>
      <c r="L2767" s="119" t="s">
        <v>11479</v>
      </c>
      <c r="M2767" s="38" t="s">
        <v>15050</v>
      </c>
    </row>
    <row r="2768" spans="1:13" outlineLevel="1" x14ac:dyDescent="0.25">
      <c r="A2768" s="47" t="s">
        <v>9282</v>
      </c>
      <c r="B2768" s="150">
        <v>2740</v>
      </c>
      <c r="C2768" s="40" t="s">
        <v>13447</v>
      </c>
      <c r="D2768" s="35" t="s">
        <v>9282</v>
      </c>
      <c r="E2768" s="36" t="s">
        <v>11491</v>
      </c>
      <c r="F2768" s="35" t="s">
        <v>15877</v>
      </c>
      <c r="G2768" s="117">
        <v>2</v>
      </c>
      <c r="H2768" s="117">
        <v>296.18</v>
      </c>
      <c r="I2768" s="117">
        <f t="shared" si="90"/>
        <v>153.86500000000001</v>
      </c>
      <c r="J2768" s="118">
        <v>307.73</v>
      </c>
      <c r="K2768" s="196">
        <v>169</v>
      </c>
      <c r="L2768" s="119" t="s">
        <v>11479</v>
      </c>
      <c r="M2768" s="38" t="s">
        <v>15050</v>
      </c>
    </row>
    <row r="2769" spans="1:13" ht="25.5" outlineLevel="1" x14ac:dyDescent="0.25">
      <c r="A2769" s="47" t="s">
        <v>2315</v>
      </c>
      <c r="B2769" s="150">
        <v>2741</v>
      </c>
      <c r="C2769" s="40" t="s">
        <v>13448</v>
      </c>
      <c r="D2769" s="35" t="s">
        <v>2315</v>
      </c>
      <c r="E2769" s="36" t="s">
        <v>11943</v>
      </c>
      <c r="F2769" s="35" t="s">
        <v>15877</v>
      </c>
      <c r="G2769" s="117">
        <v>1</v>
      </c>
      <c r="H2769" s="117">
        <v>148.41999999999999</v>
      </c>
      <c r="I2769" s="117">
        <f t="shared" si="90"/>
        <v>8.1199999999999992</v>
      </c>
      <c r="J2769" s="118">
        <v>8.1199999999999992</v>
      </c>
      <c r="K2769" s="196">
        <v>184</v>
      </c>
      <c r="L2769" s="119" t="s">
        <v>12106</v>
      </c>
      <c r="M2769" s="38" t="s">
        <v>15050</v>
      </c>
    </row>
    <row r="2770" spans="1:13" outlineLevel="1" x14ac:dyDescent="0.25">
      <c r="A2770" s="47" t="s">
        <v>12120</v>
      </c>
      <c r="B2770" s="150">
        <v>2742</v>
      </c>
      <c r="C2770" s="40" t="s">
        <v>13449</v>
      </c>
      <c r="D2770" s="35" t="s">
        <v>12120</v>
      </c>
      <c r="E2770" s="36" t="s">
        <v>11491</v>
      </c>
      <c r="F2770" s="35" t="s">
        <v>15877</v>
      </c>
      <c r="G2770" s="117">
        <v>22</v>
      </c>
      <c r="H2770" s="117">
        <v>1350.28</v>
      </c>
      <c r="I2770" s="117">
        <f t="shared" si="90"/>
        <v>63.769090909090913</v>
      </c>
      <c r="J2770" s="118">
        <v>1402.92</v>
      </c>
      <c r="K2770" s="196">
        <v>169</v>
      </c>
      <c r="L2770" s="119" t="s">
        <v>11479</v>
      </c>
      <c r="M2770" s="38" t="s">
        <v>15050</v>
      </c>
    </row>
    <row r="2771" spans="1:13" outlineLevel="1" x14ac:dyDescent="0.25">
      <c r="A2771" s="47" t="s">
        <v>12122</v>
      </c>
      <c r="B2771" s="150">
        <v>2743</v>
      </c>
      <c r="C2771" s="36" t="s">
        <v>12121</v>
      </c>
      <c r="D2771" s="35" t="s">
        <v>12122</v>
      </c>
      <c r="E2771" s="36" t="s">
        <v>11491</v>
      </c>
      <c r="F2771" s="35" t="s">
        <v>15877</v>
      </c>
      <c r="G2771" s="117">
        <v>20</v>
      </c>
      <c r="H2771" s="117">
        <v>317.08</v>
      </c>
      <c r="I2771" s="117">
        <f t="shared" si="90"/>
        <v>16.472000000000001</v>
      </c>
      <c r="J2771" s="118">
        <v>329.44</v>
      </c>
      <c r="K2771" s="196">
        <v>169</v>
      </c>
      <c r="L2771" s="119" t="s">
        <v>11479</v>
      </c>
      <c r="M2771" s="38" t="s">
        <v>15050</v>
      </c>
    </row>
    <row r="2772" spans="1:13" outlineLevel="1" x14ac:dyDescent="0.25">
      <c r="A2772" s="47" t="s">
        <v>12123</v>
      </c>
      <c r="B2772" s="150">
        <v>2744</v>
      </c>
      <c r="C2772" s="40" t="s">
        <v>13450</v>
      </c>
      <c r="D2772" s="35" t="s">
        <v>12123</v>
      </c>
      <c r="E2772" s="36" t="s">
        <v>11491</v>
      </c>
      <c r="F2772" s="35" t="s">
        <v>15877</v>
      </c>
      <c r="G2772" s="117">
        <v>125</v>
      </c>
      <c r="H2772" s="117">
        <v>4664.2700000000004</v>
      </c>
      <c r="I2772" s="117">
        <f t="shared" si="90"/>
        <v>38.76896</v>
      </c>
      <c r="J2772" s="118">
        <v>4846.12</v>
      </c>
      <c r="K2772" s="196">
        <v>170</v>
      </c>
      <c r="L2772" s="119" t="s">
        <v>11479</v>
      </c>
      <c r="M2772" s="38" t="s">
        <v>15050</v>
      </c>
    </row>
    <row r="2773" spans="1:13" outlineLevel="1" x14ac:dyDescent="0.25">
      <c r="A2773" s="47" t="s">
        <v>9283</v>
      </c>
      <c r="B2773" s="150">
        <v>2745</v>
      </c>
      <c r="C2773" s="40" t="s">
        <v>13451</v>
      </c>
      <c r="D2773" s="35" t="s">
        <v>9283</v>
      </c>
      <c r="E2773" s="36" t="s">
        <v>11491</v>
      </c>
      <c r="F2773" s="35" t="s">
        <v>15877</v>
      </c>
      <c r="G2773" s="117">
        <v>127</v>
      </c>
      <c r="H2773" s="117">
        <v>1047.6600000000001</v>
      </c>
      <c r="I2773" s="117">
        <f t="shared" si="90"/>
        <v>8.5709448818897638</v>
      </c>
      <c r="J2773" s="118">
        <v>1088.51</v>
      </c>
      <c r="K2773" s="196">
        <v>170</v>
      </c>
      <c r="L2773" s="119" t="s">
        <v>11479</v>
      </c>
      <c r="M2773" s="38" t="s">
        <v>15050</v>
      </c>
    </row>
    <row r="2774" spans="1:13" outlineLevel="1" x14ac:dyDescent="0.25">
      <c r="A2774" s="47" t="s">
        <v>9284</v>
      </c>
      <c r="B2774" s="150">
        <v>2746</v>
      </c>
      <c r="C2774" s="40" t="s">
        <v>13452</v>
      </c>
      <c r="D2774" s="35" t="s">
        <v>9284</v>
      </c>
      <c r="E2774" s="36" t="s">
        <v>11491</v>
      </c>
      <c r="F2774" s="35" t="s">
        <v>15877</v>
      </c>
      <c r="G2774" s="117">
        <v>50</v>
      </c>
      <c r="H2774" s="117">
        <v>464.15</v>
      </c>
      <c r="I2774" s="117">
        <f t="shared" si="90"/>
        <v>9.6449999999999996</v>
      </c>
      <c r="J2774" s="118">
        <v>482.25</v>
      </c>
      <c r="K2774" s="196">
        <v>169</v>
      </c>
      <c r="L2774" s="119" t="s">
        <v>11479</v>
      </c>
      <c r="M2774" s="38" t="s">
        <v>15050</v>
      </c>
    </row>
    <row r="2775" spans="1:13" outlineLevel="1" x14ac:dyDescent="0.25">
      <c r="A2775" s="47" t="s">
        <v>9285</v>
      </c>
      <c r="B2775" s="150">
        <v>2747</v>
      </c>
      <c r="C2775" s="40" t="s">
        <v>13453</v>
      </c>
      <c r="D2775" s="35" t="s">
        <v>9285</v>
      </c>
      <c r="E2775" s="36" t="s">
        <v>11491</v>
      </c>
      <c r="F2775" s="35" t="s">
        <v>15877</v>
      </c>
      <c r="G2775" s="117">
        <v>105</v>
      </c>
      <c r="H2775" s="117">
        <v>719.42</v>
      </c>
      <c r="I2775" s="117">
        <f t="shared" si="90"/>
        <v>7.1187619047619046</v>
      </c>
      <c r="J2775" s="118">
        <v>747.47</v>
      </c>
      <c r="K2775" s="196">
        <v>169</v>
      </c>
      <c r="L2775" s="119" t="s">
        <v>11479</v>
      </c>
      <c r="M2775" s="38" t="s">
        <v>15050</v>
      </c>
    </row>
    <row r="2776" spans="1:13" outlineLevel="1" x14ac:dyDescent="0.25">
      <c r="A2776" s="47" t="s">
        <v>9287</v>
      </c>
      <c r="B2776" s="150">
        <v>2748</v>
      </c>
      <c r="C2776" s="36" t="s">
        <v>9286</v>
      </c>
      <c r="D2776" s="35" t="s">
        <v>9287</v>
      </c>
      <c r="E2776" s="36" t="s">
        <v>11491</v>
      </c>
      <c r="F2776" s="35" t="s">
        <v>15877</v>
      </c>
      <c r="G2776" s="117">
        <v>20</v>
      </c>
      <c r="H2776" s="117">
        <v>677.97</v>
      </c>
      <c r="I2776" s="117">
        <f t="shared" si="90"/>
        <v>35.22</v>
      </c>
      <c r="J2776" s="118">
        <v>704.4</v>
      </c>
      <c r="K2776" s="196">
        <v>169</v>
      </c>
      <c r="L2776" s="119" t="s">
        <v>11479</v>
      </c>
      <c r="M2776" s="38" t="s">
        <v>15050</v>
      </c>
    </row>
    <row r="2777" spans="1:13" ht="25.5" outlineLevel="1" x14ac:dyDescent="0.25">
      <c r="A2777" s="47" t="s">
        <v>2316</v>
      </c>
      <c r="B2777" s="150">
        <v>2749</v>
      </c>
      <c r="C2777" s="40" t="s">
        <v>13454</v>
      </c>
      <c r="D2777" s="35" t="s">
        <v>2316</v>
      </c>
      <c r="E2777" s="36" t="s">
        <v>11943</v>
      </c>
      <c r="F2777" s="35" t="s">
        <v>15877</v>
      </c>
      <c r="G2777" s="117">
        <v>1</v>
      </c>
      <c r="H2777" s="117">
        <v>215</v>
      </c>
      <c r="I2777" s="117">
        <f t="shared" si="90"/>
        <v>11.76</v>
      </c>
      <c r="J2777" s="118">
        <v>11.76</v>
      </c>
      <c r="K2777" s="196">
        <v>184</v>
      </c>
      <c r="L2777" s="119" t="s">
        <v>12106</v>
      </c>
      <c r="M2777" s="38" t="s">
        <v>15050</v>
      </c>
    </row>
    <row r="2778" spans="1:13" ht="25.5" outlineLevel="1" x14ac:dyDescent="0.25">
      <c r="A2778" s="47" t="s">
        <v>2317</v>
      </c>
      <c r="B2778" s="150">
        <v>2750</v>
      </c>
      <c r="C2778" s="40" t="s">
        <v>13455</v>
      </c>
      <c r="D2778" s="35" t="s">
        <v>2317</v>
      </c>
      <c r="E2778" s="36" t="s">
        <v>11943</v>
      </c>
      <c r="F2778" s="35" t="s">
        <v>15877</v>
      </c>
      <c r="G2778" s="117">
        <v>3</v>
      </c>
      <c r="H2778" s="117">
        <v>1108.08</v>
      </c>
      <c r="I2778" s="117">
        <f t="shared" si="90"/>
        <v>20.196666666666669</v>
      </c>
      <c r="J2778" s="118">
        <v>60.59</v>
      </c>
      <c r="K2778" s="196">
        <v>184</v>
      </c>
      <c r="L2778" s="119" t="s">
        <v>12106</v>
      </c>
      <c r="M2778" s="38" t="s">
        <v>15050</v>
      </c>
    </row>
    <row r="2779" spans="1:13" ht="25.5" outlineLevel="1" x14ac:dyDescent="0.25">
      <c r="A2779" s="47" t="s">
        <v>2319</v>
      </c>
      <c r="B2779" s="150">
        <v>2751</v>
      </c>
      <c r="C2779" s="36" t="s">
        <v>2318</v>
      </c>
      <c r="D2779" s="35" t="s">
        <v>2319</v>
      </c>
      <c r="E2779" s="36" t="s">
        <v>11943</v>
      </c>
      <c r="F2779" s="35" t="s">
        <v>15877</v>
      </c>
      <c r="G2779" s="117">
        <v>5</v>
      </c>
      <c r="H2779" s="117">
        <v>3747.5</v>
      </c>
      <c r="I2779" s="117">
        <f t="shared" si="90"/>
        <v>40.986000000000004</v>
      </c>
      <c r="J2779" s="118">
        <v>204.93</v>
      </c>
      <c r="K2779" s="196">
        <v>184</v>
      </c>
      <c r="L2779" s="119" t="s">
        <v>12106</v>
      </c>
      <c r="M2779" s="38" t="s">
        <v>15050</v>
      </c>
    </row>
    <row r="2780" spans="1:13" ht="25.5" outlineLevel="1" x14ac:dyDescent="0.25">
      <c r="A2780" s="47" t="s">
        <v>2320</v>
      </c>
      <c r="B2780" s="150">
        <v>2752</v>
      </c>
      <c r="C2780" s="40" t="s">
        <v>13456</v>
      </c>
      <c r="D2780" s="35" t="s">
        <v>2320</v>
      </c>
      <c r="E2780" s="36" t="s">
        <v>11943</v>
      </c>
      <c r="F2780" s="35" t="s">
        <v>15877</v>
      </c>
      <c r="G2780" s="117">
        <v>7</v>
      </c>
      <c r="H2780" s="117">
        <v>5160.4399999999996</v>
      </c>
      <c r="I2780" s="117">
        <f t="shared" si="90"/>
        <v>40.312857142857141</v>
      </c>
      <c r="J2780" s="118">
        <v>282.19</v>
      </c>
      <c r="K2780" s="196">
        <v>184</v>
      </c>
      <c r="L2780" s="119" t="s">
        <v>12106</v>
      </c>
      <c r="M2780" s="38" t="s">
        <v>15050</v>
      </c>
    </row>
    <row r="2781" spans="1:13" outlineLevel="1" x14ac:dyDescent="0.25">
      <c r="A2781" s="47" t="s">
        <v>9288</v>
      </c>
      <c r="B2781" s="150">
        <v>2753</v>
      </c>
      <c r="C2781" s="40" t="s">
        <v>13457</v>
      </c>
      <c r="D2781" s="35" t="s">
        <v>9288</v>
      </c>
      <c r="E2781" s="36" t="s">
        <v>11491</v>
      </c>
      <c r="F2781" s="35" t="s">
        <v>15877</v>
      </c>
      <c r="G2781" s="117">
        <v>20</v>
      </c>
      <c r="H2781" s="117">
        <v>344.65</v>
      </c>
      <c r="I2781" s="117">
        <f t="shared" si="90"/>
        <v>17.904499999999999</v>
      </c>
      <c r="J2781" s="118">
        <v>358.09</v>
      </c>
      <c r="K2781" s="196">
        <v>169</v>
      </c>
      <c r="L2781" s="119" t="s">
        <v>11479</v>
      </c>
      <c r="M2781" s="38" t="s">
        <v>15050</v>
      </c>
    </row>
    <row r="2782" spans="1:13" ht="25.5" outlineLevel="1" x14ac:dyDescent="0.25">
      <c r="A2782" s="47" t="s">
        <v>2321</v>
      </c>
      <c r="B2782" s="150">
        <v>2754</v>
      </c>
      <c r="C2782" s="40" t="s">
        <v>13458</v>
      </c>
      <c r="D2782" s="35" t="s">
        <v>2321</v>
      </c>
      <c r="E2782" s="36" t="s">
        <v>11943</v>
      </c>
      <c r="F2782" s="35" t="s">
        <v>15877</v>
      </c>
      <c r="G2782" s="117">
        <v>1</v>
      </c>
      <c r="H2782" s="117">
        <v>720</v>
      </c>
      <c r="I2782" s="117">
        <f t="shared" si="90"/>
        <v>39.369999999999997</v>
      </c>
      <c r="J2782" s="118">
        <v>39.369999999999997</v>
      </c>
      <c r="K2782" s="196">
        <v>184</v>
      </c>
      <c r="L2782" s="119" t="s">
        <v>12106</v>
      </c>
      <c r="M2782" s="38" t="s">
        <v>15050</v>
      </c>
    </row>
    <row r="2783" spans="1:13" ht="25.5" outlineLevel="1" x14ac:dyDescent="0.25">
      <c r="A2783" s="47" t="s">
        <v>2322</v>
      </c>
      <c r="B2783" s="150">
        <v>2755</v>
      </c>
      <c r="C2783" s="40" t="s">
        <v>13459</v>
      </c>
      <c r="D2783" s="35" t="s">
        <v>2322</v>
      </c>
      <c r="E2783" s="36" t="s">
        <v>11943</v>
      </c>
      <c r="F2783" s="35" t="s">
        <v>15877</v>
      </c>
      <c r="G2783" s="117">
        <v>14</v>
      </c>
      <c r="H2783" s="117">
        <v>28700</v>
      </c>
      <c r="I2783" s="117">
        <f t="shared" si="90"/>
        <v>112.10142857142857</v>
      </c>
      <c r="J2783" s="118">
        <v>1569.42</v>
      </c>
      <c r="K2783" s="196">
        <v>184</v>
      </c>
      <c r="L2783" s="119" t="s">
        <v>12106</v>
      </c>
      <c r="M2783" s="38" t="s">
        <v>15050</v>
      </c>
    </row>
    <row r="2784" spans="1:13" ht="25.5" outlineLevel="1" x14ac:dyDescent="0.25">
      <c r="A2784" s="47" t="s">
        <v>2323</v>
      </c>
      <c r="B2784" s="150">
        <v>2756</v>
      </c>
      <c r="C2784" s="40" t="s">
        <v>13460</v>
      </c>
      <c r="D2784" s="35" t="s">
        <v>2323</v>
      </c>
      <c r="E2784" s="36" t="s">
        <v>11943</v>
      </c>
      <c r="F2784" s="35" t="s">
        <v>15877</v>
      </c>
      <c r="G2784" s="117">
        <v>1</v>
      </c>
      <c r="H2784" s="117">
        <v>16991.53</v>
      </c>
      <c r="I2784" s="117">
        <f t="shared" si="90"/>
        <v>929.16</v>
      </c>
      <c r="J2784" s="118">
        <v>929.16</v>
      </c>
      <c r="K2784" s="196">
        <v>184</v>
      </c>
      <c r="L2784" s="119" t="s">
        <v>12106</v>
      </c>
      <c r="M2784" s="38" t="s">
        <v>15050</v>
      </c>
    </row>
    <row r="2785" spans="1:13" ht="25.5" outlineLevel="1" x14ac:dyDescent="0.25">
      <c r="A2785" s="47" t="s">
        <v>2325</v>
      </c>
      <c r="B2785" s="150">
        <v>2757</v>
      </c>
      <c r="C2785" s="36" t="s">
        <v>2324</v>
      </c>
      <c r="D2785" s="35" t="s">
        <v>2325</v>
      </c>
      <c r="E2785" s="36" t="s">
        <v>11943</v>
      </c>
      <c r="F2785" s="35" t="s">
        <v>15877</v>
      </c>
      <c r="G2785" s="117">
        <v>7</v>
      </c>
      <c r="H2785" s="117">
        <v>70</v>
      </c>
      <c r="I2785" s="117">
        <f t="shared" si="90"/>
        <v>0.54714285714285715</v>
      </c>
      <c r="J2785" s="118">
        <v>3.83</v>
      </c>
      <c r="K2785" s="196">
        <v>184</v>
      </c>
      <c r="L2785" s="119" t="s">
        <v>12106</v>
      </c>
      <c r="M2785" s="38" t="s">
        <v>15050</v>
      </c>
    </row>
    <row r="2786" spans="1:13" outlineLevel="1" x14ac:dyDescent="0.25">
      <c r="A2786" s="47" t="s">
        <v>9290</v>
      </c>
      <c r="B2786" s="150">
        <v>2758</v>
      </c>
      <c r="C2786" s="36" t="s">
        <v>9289</v>
      </c>
      <c r="D2786" s="35" t="s">
        <v>9290</v>
      </c>
      <c r="E2786" s="36" t="s">
        <v>11491</v>
      </c>
      <c r="F2786" s="35" t="s">
        <v>15877</v>
      </c>
      <c r="G2786" s="117">
        <v>43</v>
      </c>
      <c r="H2786" s="117">
        <v>63.19</v>
      </c>
      <c r="I2786" s="117">
        <f t="shared" si="90"/>
        <v>1.5267441860465119</v>
      </c>
      <c r="J2786" s="118">
        <v>65.650000000000006</v>
      </c>
      <c r="K2786" s="196">
        <v>169</v>
      </c>
      <c r="L2786" s="119" t="s">
        <v>11479</v>
      </c>
      <c r="M2786" s="38" t="s">
        <v>15050</v>
      </c>
    </row>
    <row r="2787" spans="1:13" outlineLevel="1" x14ac:dyDescent="0.25">
      <c r="A2787" s="47" t="s">
        <v>9292</v>
      </c>
      <c r="B2787" s="150">
        <v>2759</v>
      </c>
      <c r="C2787" s="36" t="s">
        <v>9291</v>
      </c>
      <c r="D2787" s="35" t="s">
        <v>9292</v>
      </c>
      <c r="E2787" s="36" t="s">
        <v>11491</v>
      </c>
      <c r="F2787" s="35" t="s">
        <v>15877</v>
      </c>
      <c r="G2787" s="117">
        <v>29</v>
      </c>
      <c r="H2787" s="117">
        <v>33.06</v>
      </c>
      <c r="I2787" s="117">
        <f t="shared" si="90"/>
        <v>1.1844827586206896</v>
      </c>
      <c r="J2787" s="118">
        <v>34.35</v>
      </c>
      <c r="K2787" s="196">
        <v>169</v>
      </c>
      <c r="L2787" s="119" t="s">
        <v>11479</v>
      </c>
      <c r="M2787" s="38" t="s">
        <v>15050</v>
      </c>
    </row>
    <row r="2788" spans="1:13" outlineLevel="1" x14ac:dyDescent="0.25">
      <c r="A2788" s="47" t="s">
        <v>9293</v>
      </c>
      <c r="B2788" s="150">
        <v>2760</v>
      </c>
      <c r="C2788" s="40" t="s">
        <v>13461</v>
      </c>
      <c r="D2788" s="35" t="s">
        <v>9293</v>
      </c>
      <c r="E2788" s="36" t="s">
        <v>11491</v>
      </c>
      <c r="F2788" s="35" t="s">
        <v>15877</v>
      </c>
      <c r="G2788" s="117">
        <v>100</v>
      </c>
      <c r="H2788" s="117">
        <v>553.1</v>
      </c>
      <c r="I2788" s="117">
        <f t="shared" si="90"/>
        <v>5.7465999999999999</v>
      </c>
      <c r="J2788" s="118">
        <v>574.66</v>
      </c>
      <c r="K2788" s="196">
        <v>169</v>
      </c>
      <c r="L2788" s="119" t="s">
        <v>11479</v>
      </c>
      <c r="M2788" s="38" t="s">
        <v>15050</v>
      </c>
    </row>
    <row r="2789" spans="1:13" outlineLevel="1" x14ac:dyDescent="0.25">
      <c r="A2789" s="47" t="s">
        <v>9294</v>
      </c>
      <c r="B2789" s="150">
        <v>2761</v>
      </c>
      <c r="C2789" s="40" t="s">
        <v>13462</v>
      </c>
      <c r="D2789" s="35" t="s">
        <v>9294</v>
      </c>
      <c r="E2789" s="36" t="s">
        <v>11491</v>
      </c>
      <c r="F2789" s="35" t="s">
        <v>15877</v>
      </c>
      <c r="G2789" s="117">
        <v>146</v>
      </c>
      <c r="H2789" s="117">
        <v>2130.83</v>
      </c>
      <c r="I2789" s="117">
        <f t="shared" si="90"/>
        <v>15.16376712328767</v>
      </c>
      <c r="J2789" s="118">
        <v>2213.91</v>
      </c>
      <c r="K2789" s="196">
        <v>170</v>
      </c>
      <c r="L2789" s="119" t="s">
        <v>11479</v>
      </c>
      <c r="M2789" s="38" t="s">
        <v>15050</v>
      </c>
    </row>
    <row r="2790" spans="1:13" outlineLevel="1" x14ac:dyDescent="0.25">
      <c r="A2790" s="47" t="s">
        <v>9296</v>
      </c>
      <c r="B2790" s="150">
        <v>2762</v>
      </c>
      <c r="C2790" s="40" t="s">
        <v>13463</v>
      </c>
      <c r="D2790" s="35" t="s">
        <v>9296</v>
      </c>
      <c r="E2790" s="36" t="s">
        <v>11491</v>
      </c>
      <c r="F2790" s="35" t="s">
        <v>15877</v>
      </c>
      <c r="G2790" s="117">
        <v>26</v>
      </c>
      <c r="H2790" s="117">
        <v>60.35</v>
      </c>
      <c r="I2790" s="117">
        <f t="shared" si="90"/>
        <v>2.4115384615384619</v>
      </c>
      <c r="J2790" s="118">
        <v>62.7</v>
      </c>
      <c r="K2790" s="196">
        <v>170</v>
      </c>
      <c r="L2790" s="119" t="s">
        <v>11479</v>
      </c>
      <c r="M2790" s="38" t="s">
        <v>15050</v>
      </c>
    </row>
    <row r="2791" spans="1:13" outlineLevel="1" x14ac:dyDescent="0.25">
      <c r="A2791" s="47" t="s">
        <v>9297</v>
      </c>
      <c r="B2791" s="150">
        <v>2763</v>
      </c>
      <c r="C2791" s="40" t="s">
        <v>13464</v>
      </c>
      <c r="D2791" s="35" t="s">
        <v>9297</v>
      </c>
      <c r="E2791" s="36" t="s">
        <v>11491</v>
      </c>
      <c r="F2791" s="35" t="s">
        <v>15877</v>
      </c>
      <c r="G2791" s="117">
        <v>9</v>
      </c>
      <c r="H2791" s="117">
        <v>55.8</v>
      </c>
      <c r="I2791" s="117">
        <f t="shared" si="90"/>
        <v>6.4422222222222221</v>
      </c>
      <c r="J2791" s="118">
        <v>57.98</v>
      </c>
      <c r="K2791" s="196">
        <v>170</v>
      </c>
      <c r="L2791" s="119" t="s">
        <v>11479</v>
      </c>
      <c r="M2791" s="38" t="s">
        <v>15050</v>
      </c>
    </row>
    <row r="2792" spans="1:13" outlineLevel="1" x14ac:dyDescent="0.25">
      <c r="A2792" s="47" t="s">
        <v>9298</v>
      </c>
      <c r="B2792" s="150">
        <v>2764</v>
      </c>
      <c r="C2792" s="40" t="s">
        <v>13465</v>
      </c>
      <c r="D2792" s="35" t="s">
        <v>9298</v>
      </c>
      <c r="E2792" s="36" t="s">
        <v>11491</v>
      </c>
      <c r="F2792" s="35" t="s">
        <v>15877</v>
      </c>
      <c r="G2792" s="117">
        <v>3</v>
      </c>
      <c r="H2792" s="117">
        <v>2230</v>
      </c>
      <c r="I2792" s="117">
        <f t="shared" si="90"/>
        <v>772.31333333333339</v>
      </c>
      <c r="J2792" s="118">
        <v>2316.94</v>
      </c>
      <c r="K2792" s="196">
        <v>170</v>
      </c>
      <c r="L2792" s="119" t="s">
        <v>11479</v>
      </c>
      <c r="M2792" s="38" t="s">
        <v>15050</v>
      </c>
    </row>
    <row r="2793" spans="1:13" outlineLevel="1" x14ac:dyDescent="0.25">
      <c r="A2793" s="47" t="s">
        <v>9300</v>
      </c>
      <c r="B2793" s="150">
        <v>2765</v>
      </c>
      <c r="C2793" s="36" t="s">
        <v>9299</v>
      </c>
      <c r="D2793" s="35" t="s">
        <v>9300</v>
      </c>
      <c r="E2793" s="36" t="s">
        <v>11491</v>
      </c>
      <c r="F2793" s="35" t="s">
        <v>15877</v>
      </c>
      <c r="G2793" s="117">
        <v>52</v>
      </c>
      <c r="H2793" s="117">
        <v>52</v>
      </c>
      <c r="I2793" s="117">
        <f t="shared" si="90"/>
        <v>1.0390384615384616</v>
      </c>
      <c r="J2793" s="118">
        <v>54.03</v>
      </c>
      <c r="K2793" s="196">
        <v>170</v>
      </c>
      <c r="L2793" s="119" t="s">
        <v>11479</v>
      </c>
      <c r="M2793" s="38" t="s">
        <v>15050</v>
      </c>
    </row>
    <row r="2794" spans="1:13" outlineLevel="1" x14ac:dyDescent="0.25">
      <c r="A2794" s="47" t="s">
        <v>9302</v>
      </c>
      <c r="B2794" s="150">
        <v>2766</v>
      </c>
      <c r="C2794" s="36" t="s">
        <v>9301</v>
      </c>
      <c r="D2794" s="35" t="s">
        <v>9302</v>
      </c>
      <c r="E2794" s="36" t="s">
        <v>11491</v>
      </c>
      <c r="F2794" s="35" t="s">
        <v>15877</v>
      </c>
      <c r="G2794" s="117">
        <v>5</v>
      </c>
      <c r="H2794" s="117">
        <v>5</v>
      </c>
      <c r="I2794" s="117">
        <f t="shared" si="90"/>
        <v>1.038</v>
      </c>
      <c r="J2794" s="118">
        <v>5.19</v>
      </c>
      <c r="K2794" s="196">
        <v>170</v>
      </c>
      <c r="L2794" s="119" t="s">
        <v>11479</v>
      </c>
      <c r="M2794" s="38" t="s">
        <v>15050</v>
      </c>
    </row>
    <row r="2795" spans="1:13" outlineLevel="1" x14ac:dyDescent="0.25">
      <c r="A2795" s="47" t="s">
        <v>9303</v>
      </c>
      <c r="B2795" s="150">
        <v>2767</v>
      </c>
      <c r="C2795" s="40" t="s">
        <v>13466</v>
      </c>
      <c r="D2795" s="35" t="s">
        <v>9303</v>
      </c>
      <c r="E2795" s="36" t="s">
        <v>11491</v>
      </c>
      <c r="F2795" s="35" t="s">
        <v>15877</v>
      </c>
      <c r="G2795" s="117">
        <v>69</v>
      </c>
      <c r="H2795" s="117">
        <v>1002.26</v>
      </c>
      <c r="I2795" s="117">
        <f t="shared" si="90"/>
        <v>15.091884057971013</v>
      </c>
      <c r="J2795" s="118">
        <v>1041.3399999999999</v>
      </c>
      <c r="K2795" s="196">
        <v>170</v>
      </c>
      <c r="L2795" s="119" t="s">
        <v>11479</v>
      </c>
      <c r="M2795" s="38" t="s">
        <v>15050</v>
      </c>
    </row>
    <row r="2796" spans="1:13" outlineLevel="1" x14ac:dyDescent="0.25">
      <c r="A2796" s="47" t="s">
        <v>9304</v>
      </c>
      <c r="B2796" s="150">
        <v>2768</v>
      </c>
      <c r="C2796" s="40" t="s">
        <v>13467</v>
      </c>
      <c r="D2796" s="35" t="s">
        <v>9304</v>
      </c>
      <c r="E2796" s="36" t="s">
        <v>11491</v>
      </c>
      <c r="F2796" s="35" t="s">
        <v>15877</v>
      </c>
      <c r="G2796" s="117">
        <v>50</v>
      </c>
      <c r="H2796" s="117">
        <v>263.68</v>
      </c>
      <c r="I2796" s="117">
        <f t="shared" si="90"/>
        <v>5.4791999999999996</v>
      </c>
      <c r="J2796" s="118">
        <v>273.95999999999998</v>
      </c>
      <c r="K2796" s="196">
        <v>170</v>
      </c>
      <c r="L2796" s="119" t="s">
        <v>11479</v>
      </c>
      <c r="M2796" s="38" t="s">
        <v>15050</v>
      </c>
    </row>
    <row r="2797" spans="1:13" ht="25.5" outlineLevel="1" x14ac:dyDescent="0.25">
      <c r="A2797" s="47" t="s">
        <v>9306</v>
      </c>
      <c r="B2797" s="150">
        <v>2769</v>
      </c>
      <c r="C2797" s="36" t="s">
        <v>9305</v>
      </c>
      <c r="D2797" s="35" t="s">
        <v>9306</v>
      </c>
      <c r="E2797" s="40" t="s">
        <v>13026</v>
      </c>
      <c r="F2797" s="35" t="s">
        <v>15877</v>
      </c>
      <c r="G2797" s="117">
        <v>50</v>
      </c>
      <c r="H2797" s="117">
        <v>50</v>
      </c>
      <c r="I2797" s="117">
        <f t="shared" si="90"/>
        <v>1.0390000000000001</v>
      </c>
      <c r="J2797" s="118">
        <v>51.95</v>
      </c>
      <c r="K2797" s="196">
        <v>170</v>
      </c>
      <c r="L2797" s="119" t="s">
        <v>11479</v>
      </c>
      <c r="M2797" s="38" t="s">
        <v>15050</v>
      </c>
    </row>
    <row r="2798" spans="1:13" ht="25.5" outlineLevel="1" x14ac:dyDescent="0.25">
      <c r="A2798" s="47" t="s">
        <v>9308</v>
      </c>
      <c r="B2798" s="150">
        <v>2770</v>
      </c>
      <c r="C2798" s="36" t="s">
        <v>9307</v>
      </c>
      <c r="D2798" s="35" t="s">
        <v>9308</v>
      </c>
      <c r="E2798" s="36" t="s">
        <v>11491</v>
      </c>
      <c r="F2798" s="35" t="s">
        <v>15877</v>
      </c>
      <c r="G2798" s="117">
        <v>23</v>
      </c>
      <c r="H2798" s="117">
        <v>23</v>
      </c>
      <c r="I2798" s="117">
        <f t="shared" si="90"/>
        <v>1.0391304347826087</v>
      </c>
      <c r="J2798" s="118">
        <v>23.9</v>
      </c>
      <c r="K2798" s="196">
        <v>170</v>
      </c>
      <c r="L2798" s="119" t="s">
        <v>11479</v>
      </c>
      <c r="M2798" s="38" t="s">
        <v>15050</v>
      </c>
    </row>
    <row r="2799" spans="1:13" ht="25.5" outlineLevel="1" x14ac:dyDescent="0.25">
      <c r="A2799" s="47" t="s">
        <v>9310</v>
      </c>
      <c r="B2799" s="150">
        <v>2771</v>
      </c>
      <c r="C2799" s="36" t="s">
        <v>9309</v>
      </c>
      <c r="D2799" s="35" t="s">
        <v>9310</v>
      </c>
      <c r="E2799" s="36" t="s">
        <v>11491</v>
      </c>
      <c r="F2799" s="35" t="s">
        <v>15877</v>
      </c>
      <c r="G2799" s="117">
        <v>16</v>
      </c>
      <c r="H2799" s="117">
        <v>16</v>
      </c>
      <c r="I2799" s="117">
        <f t="shared" si="90"/>
        <v>1.0387500000000001</v>
      </c>
      <c r="J2799" s="118">
        <v>16.62</v>
      </c>
      <c r="K2799" s="196">
        <v>170</v>
      </c>
      <c r="L2799" s="119" t="s">
        <v>11479</v>
      </c>
      <c r="M2799" s="38" t="s">
        <v>15050</v>
      </c>
    </row>
    <row r="2800" spans="1:13" outlineLevel="1" x14ac:dyDescent="0.25">
      <c r="A2800" s="47" t="s">
        <v>9311</v>
      </c>
      <c r="B2800" s="150">
        <v>2772</v>
      </c>
      <c r="C2800" s="40" t="s">
        <v>13468</v>
      </c>
      <c r="D2800" s="35" t="s">
        <v>9311</v>
      </c>
      <c r="E2800" s="36" t="s">
        <v>11491</v>
      </c>
      <c r="F2800" s="35" t="s">
        <v>15877</v>
      </c>
      <c r="G2800" s="117">
        <v>36</v>
      </c>
      <c r="H2800" s="117">
        <v>296.63</v>
      </c>
      <c r="I2800" s="117">
        <f t="shared" si="90"/>
        <v>8.5608333333333331</v>
      </c>
      <c r="J2800" s="118">
        <v>308.19</v>
      </c>
      <c r="K2800" s="196">
        <v>170</v>
      </c>
      <c r="L2800" s="119" t="s">
        <v>11479</v>
      </c>
      <c r="M2800" s="38" t="s">
        <v>15050</v>
      </c>
    </row>
    <row r="2801" spans="1:13" outlineLevel="1" x14ac:dyDescent="0.25">
      <c r="A2801" s="47" t="s">
        <v>9313</v>
      </c>
      <c r="B2801" s="150">
        <v>2773</v>
      </c>
      <c r="C2801" s="36" t="s">
        <v>9312</v>
      </c>
      <c r="D2801" s="35" t="s">
        <v>9313</v>
      </c>
      <c r="E2801" s="36" t="s">
        <v>11491</v>
      </c>
      <c r="F2801" s="35" t="s">
        <v>15877</v>
      </c>
      <c r="G2801" s="117">
        <v>66</v>
      </c>
      <c r="H2801" s="117">
        <v>66</v>
      </c>
      <c r="I2801" s="117">
        <f t="shared" ref="I2801:I2864" si="91">J2801/G2801</f>
        <v>1.0389393939393938</v>
      </c>
      <c r="J2801" s="118">
        <v>68.569999999999993</v>
      </c>
      <c r="K2801" s="196">
        <v>170</v>
      </c>
      <c r="L2801" s="119" t="s">
        <v>11479</v>
      </c>
      <c r="M2801" s="38" t="s">
        <v>15050</v>
      </c>
    </row>
    <row r="2802" spans="1:13" outlineLevel="1" x14ac:dyDescent="0.25">
      <c r="A2802" s="47" t="s">
        <v>9314</v>
      </c>
      <c r="B2802" s="150">
        <v>2774</v>
      </c>
      <c r="C2802" s="40" t="s">
        <v>13469</v>
      </c>
      <c r="D2802" s="35" t="s">
        <v>9314</v>
      </c>
      <c r="E2802" s="36" t="s">
        <v>11491</v>
      </c>
      <c r="F2802" s="35" t="s">
        <v>15877</v>
      </c>
      <c r="G2802" s="117">
        <v>2</v>
      </c>
      <c r="H2802" s="117">
        <v>89.62</v>
      </c>
      <c r="I2802" s="117">
        <f t="shared" si="91"/>
        <v>46.555</v>
      </c>
      <c r="J2802" s="118">
        <v>93.11</v>
      </c>
      <c r="K2802" s="196">
        <v>170</v>
      </c>
      <c r="L2802" s="119" t="s">
        <v>11479</v>
      </c>
      <c r="M2802" s="38" t="s">
        <v>15050</v>
      </c>
    </row>
    <row r="2803" spans="1:13" outlineLevel="1" x14ac:dyDescent="0.25">
      <c r="A2803" s="47" t="s">
        <v>9315</v>
      </c>
      <c r="B2803" s="150">
        <v>2775</v>
      </c>
      <c r="C2803" s="40" t="s">
        <v>13470</v>
      </c>
      <c r="D2803" s="35" t="s">
        <v>9315</v>
      </c>
      <c r="E2803" s="36" t="s">
        <v>11491</v>
      </c>
      <c r="F2803" s="35" t="s">
        <v>15877</v>
      </c>
      <c r="G2803" s="117">
        <v>10</v>
      </c>
      <c r="H2803" s="117">
        <v>364.96</v>
      </c>
      <c r="I2803" s="117">
        <f t="shared" si="91"/>
        <v>37.918999999999997</v>
      </c>
      <c r="J2803" s="118">
        <v>379.19</v>
      </c>
      <c r="K2803" s="196">
        <v>170</v>
      </c>
      <c r="L2803" s="119" t="s">
        <v>11479</v>
      </c>
      <c r="M2803" s="38" t="s">
        <v>15050</v>
      </c>
    </row>
    <row r="2804" spans="1:13" outlineLevel="1" x14ac:dyDescent="0.25">
      <c r="A2804" s="47" t="s">
        <v>9316</v>
      </c>
      <c r="B2804" s="150">
        <v>2776</v>
      </c>
      <c r="C2804" s="40" t="s">
        <v>13471</v>
      </c>
      <c r="D2804" s="35" t="s">
        <v>9316</v>
      </c>
      <c r="E2804" s="36" t="s">
        <v>11491</v>
      </c>
      <c r="F2804" s="35" t="s">
        <v>15877</v>
      </c>
      <c r="G2804" s="117">
        <v>10</v>
      </c>
      <c r="H2804" s="117">
        <v>139.24</v>
      </c>
      <c r="I2804" s="117">
        <f t="shared" si="91"/>
        <v>14.466999999999999</v>
      </c>
      <c r="J2804" s="118">
        <v>144.66999999999999</v>
      </c>
      <c r="K2804" s="196">
        <v>170</v>
      </c>
      <c r="L2804" s="119" t="s">
        <v>11479</v>
      </c>
      <c r="M2804" s="38" t="s">
        <v>15050</v>
      </c>
    </row>
    <row r="2805" spans="1:13" outlineLevel="1" x14ac:dyDescent="0.25">
      <c r="A2805" s="47" t="s">
        <v>9317</v>
      </c>
      <c r="B2805" s="150">
        <v>2777</v>
      </c>
      <c r="C2805" s="40" t="s">
        <v>13472</v>
      </c>
      <c r="D2805" s="35" t="s">
        <v>9317</v>
      </c>
      <c r="E2805" s="36" t="s">
        <v>11491</v>
      </c>
      <c r="F2805" s="35" t="s">
        <v>15877</v>
      </c>
      <c r="G2805" s="117">
        <v>40</v>
      </c>
      <c r="H2805" s="117">
        <v>1192</v>
      </c>
      <c r="I2805" s="117">
        <f t="shared" si="91"/>
        <v>30.961750000000002</v>
      </c>
      <c r="J2805" s="118">
        <v>1238.47</v>
      </c>
      <c r="K2805" s="196">
        <v>170</v>
      </c>
      <c r="L2805" s="119" t="s">
        <v>11479</v>
      </c>
      <c r="M2805" s="38" t="s">
        <v>15050</v>
      </c>
    </row>
    <row r="2806" spans="1:13" ht="25.5" outlineLevel="1" x14ac:dyDescent="0.25">
      <c r="A2806" s="47" t="s">
        <v>9318</v>
      </c>
      <c r="B2806" s="150">
        <v>2778</v>
      </c>
      <c r="C2806" s="40" t="s">
        <v>13473</v>
      </c>
      <c r="D2806" s="35" t="s">
        <v>9318</v>
      </c>
      <c r="E2806" s="36" t="s">
        <v>11491</v>
      </c>
      <c r="F2806" s="35" t="s">
        <v>15877</v>
      </c>
      <c r="G2806" s="117">
        <v>80</v>
      </c>
      <c r="H2806" s="117">
        <v>5762.71</v>
      </c>
      <c r="I2806" s="117">
        <f t="shared" si="91"/>
        <v>74.842250000000007</v>
      </c>
      <c r="J2806" s="118">
        <v>5987.38</v>
      </c>
      <c r="K2806" s="196">
        <v>170</v>
      </c>
      <c r="L2806" s="119" t="s">
        <v>11479</v>
      </c>
      <c r="M2806" s="38" t="s">
        <v>15050</v>
      </c>
    </row>
    <row r="2807" spans="1:13" outlineLevel="1" x14ac:dyDescent="0.25">
      <c r="A2807" s="47" t="s">
        <v>9319</v>
      </c>
      <c r="B2807" s="150">
        <v>2779</v>
      </c>
      <c r="C2807" s="40" t="s">
        <v>13474</v>
      </c>
      <c r="D2807" s="35" t="s">
        <v>9319</v>
      </c>
      <c r="E2807" s="36" t="s">
        <v>11491</v>
      </c>
      <c r="F2807" s="35" t="s">
        <v>15877</v>
      </c>
      <c r="G2807" s="117">
        <v>58</v>
      </c>
      <c r="H2807" s="117">
        <v>1316.23</v>
      </c>
      <c r="I2807" s="117">
        <f t="shared" si="91"/>
        <v>23.578448275862069</v>
      </c>
      <c r="J2807" s="118">
        <v>1367.55</v>
      </c>
      <c r="K2807" s="196">
        <v>170</v>
      </c>
      <c r="L2807" s="119" t="s">
        <v>11479</v>
      </c>
      <c r="M2807" s="38" t="s">
        <v>15050</v>
      </c>
    </row>
    <row r="2808" spans="1:13" ht="25.5" outlineLevel="1" x14ac:dyDescent="0.25">
      <c r="A2808" s="47" t="s">
        <v>2328</v>
      </c>
      <c r="B2808" s="150">
        <v>2780</v>
      </c>
      <c r="C2808" s="36" t="s">
        <v>2327</v>
      </c>
      <c r="D2808" s="35" t="s">
        <v>2328</v>
      </c>
      <c r="E2808" s="36" t="s">
        <v>11943</v>
      </c>
      <c r="F2808" s="35" t="s">
        <v>15877</v>
      </c>
      <c r="G2808" s="117">
        <v>54</v>
      </c>
      <c r="H2808" s="117">
        <v>1044</v>
      </c>
      <c r="I2808" s="117">
        <f t="shared" si="91"/>
        <v>1.0572222222222223</v>
      </c>
      <c r="J2808" s="118">
        <v>57.09</v>
      </c>
      <c r="K2808" s="196">
        <v>184</v>
      </c>
      <c r="L2808" s="119" t="s">
        <v>12106</v>
      </c>
      <c r="M2808" s="38" t="s">
        <v>15050</v>
      </c>
    </row>
    <row r="2809" spans="1:13" outlineLevel="1" x14ac:dyDescent="0.25">
      <c r="A2809" s="47" t="s">
        <v>9320</v>
      </c>
      <c r="B2809" s="150">
        <v>2781</v>
      </c>
      <c r="C2809" s="40" t="s">
        <v>13475</v>
      </c>
      <c r="D2809" s="35" t="s">
        <v>9320</v>
      </c>
      <c r="E2809" s="36" t="s">
        <v>11491</v>
      </c>
      <c r="F2809" s="35" t="s">
        <v>15877</v>
      </c>
      <c r="G2809" s="117">
        <v>50</v>
      </c>
      <c r="H2809" s="117">
        <v>1334.83</v>
      </c>
      <c r="I2809" s="117">
        <f t="shared" si="91"/>
        <v>27.737399999999997</v>
      </c>
      <c r="J2809" s="118">
        <v>1386.87</v>
      </c>
      <c r="K2809" s="196">
        <v>170</v>
      </c>
      <c r="L2809" s="119" t="s">
        <v>11479</v>
      </c>
      <c r="M2809" s="38" t="s">
        <v>15050</v>
      </c>
    </row>
    <row r="2810" spans="1:13" outlineLevel="1" x14ac:dyDescent="0.25">
      <c r="A2810" s="47" t="s">
        <v>9321</v>
      </c>
      <c r="B2810" s="150">
        <v>2782</v>
      </c>
      <c r="C2810" s="40" t="s">
        <v>13476</v>
      </c>
      <c r="D2810" s="35" t="s">
        <v>9321</v>
      </c>
      <c r="E2810" s="36" t="s">
        <v>11491</v>
      </c>
      <c r="F2810" s="35" t="s">
        <v>15877</v>
      </c>
      <c r="G2810" s="117">
        <v>26</v>
      </c>
      <c r="H2810" s="117">
        <v>773.14</v>
      </c>
      <c r="I2810" s="117">
        <f t="shared" si="91"/>
        <v>30.895384615384614</v>
      </c>
      <c r="J2810" s="118">
        <v>803.28</v>
      </c>
      <c r="K2810" s="196">
        <v>170</v>
      </c>
      <c r="L2810" s="119" t="s">
        <v>11479</v>
      </c>
      <c r="M2810" s="38" t="s">
        <v>15050</v>
      </c>
    </row>
    <row r="2811" spans="1:13" outlineLevel="1" x14ac:dyDescent="0.25">
      <c r="A2811" s="47" t="s">
        <v>9322</v>
      </c>
      <c r="B2811" s="150">
        <v>2783</v>
      </c>
      <c r="C2811" s="40" t="s">
        <v>13477</v>
      </c>
      <c r="D2811" s="35" t="s">
        <v>9322</v>
      </c>
      <c r="E2811" s="36" t="s">
        <v>11491</v>
      </c>
      <c r="F2811" s="35" t="s">
        <v>15877</v>
      </c>
      <c r="G2811" s="117">
        <v>66</v>
      </c>
      <c r="H2811" s="117">
        <v>1</v>
      </c>
      <c r="I2811" s="117">
        <f t="shared" si="91"/>
        <v>1.5757575757575758E-2</v>
      </c>
      <c r="J2811" s="118">
        <v>1.04</v>
      </c>
      <c r="K2811" s="196">
        <v>170</v>
      </c>
      <c r="L2811" s="119" t="s">
        <v>11479</v>
      </c>
      <c r="M2811" s="38" t="s">
        <v>15050</v>
      </c>
    </row>
    <row r="2812" spans="1:13" outlineLevel="1" x14ac:dyDescent="0.25">
      <c r="A2812" s="47" t="s">
        <v>9323</v>
      </c>
      <c r="B2812" s="150">
        <v>2784</v>
      </c>
      <c r="C2812" s="40" t="s">
        <v>13478</v>
      </c>
      <c r="D2812" s="35" t="s">
        <v>9323</v>
      </c>
      <c r="E2812" s="36" t="s">
        <v>11491</v>
      </c>
      <c r="F2812" s="35" t="s">
        <v>15877</v>
      </c>
      <c r="G2812" s="117">
        <v>71</v>
      </c>
      <c r="H2812" s="117">
        <v>2081.41</v>
      </c>
      <c r="I2812" s="117">
        <f t="shared" si="91"/>
        <v>30.458591549295775</v>
      </c>
      <c r="J2812" s="118">
        <v>2162.56</v>
      </c>
      <c r="K2812" s="196">
        <v>170</v>
      </c>
      <c r="L2812" s="119" t="s">
        <v>11479</v>
      </c>
      <c r="M2812" s="38" t="s">
        <v>15050</v>
      </c>
    </row>
    <row r="2813" spans="1:13" outlineLevel="1" x14ac:dyDescent="0.25">
      <c r="A2813" s="47" t="s">
        <v>9324</v>
      </c>
      <c r="B2813" s="150">
        <v>2785</v>
      </c>
      <c r="C2813" s="40" t="s">
        <v>13479</v>
      </c>
      <c r="D2813" s="35" t="s">
        <v>9324</v>
      </c>
      <c r="E2813" s="36" t="s">
        <v>11491</v>
      </c>
      <c r="F2813" s="35" t="s">
        <v>15877</v>
      </c>
      <c r="G2813" s="117">
        <v>14</v>
      </c>
      <c r="H2813" s="117">
        <v>14</v>
      </c>
      <c r="I2813" s="117">
        <f t="shared" si="91"/>
        <v>1.0392857142857144</v>
      </c>
      <c r="J2813" s="118">
        <v>14.55</v>
      </c>
      <c r="K2813" s="196">
        <v>170</v>
      </c>
      <c r="L2813" s="119" t="s">
        <v>11479</v>
      </c>
      <c r="M2813" s="38" t="s">
        <v>15050</v>
      </c>
    </row>
    <row r="2814" spans="1:13" outlineLevel="1" x14ac:dyDescent="0.25">
      <c r="A2814" s="47" t="s">
        <v>9325</v>
      </c>
      <c r="B2814" s="150">
        <v>2786</v>
      </c>
      <c r="C2814" s="40" t="s">
        <v>13480</v>
      </c>
      <c r="D2814" s="35" t="s">
        <v>9325</v>
      </c>
      <c r="E2814" s="36" t="s">
        <v>11491</v>
      </c>
      <c r="F2814" s="35" t="s">
        <v>15877</v>
      </c>
      <c r="G2814" s="117">
        <v>29</v>
      </c>
      <c r="H2814" s="117">
        <v>156.59</v>
      </c>
      <c r="I2814" s="117">
        <f t="shared" si="91"/>
        <v>5.6103448275862062</v>
      </c>
      <c r="J2814" s="118">
        <v>162.69999999999999</v>
      </c>
      <c r="K2814" s="196">
        <v>170</v>
      </c>
      <c r="L2814" s="119" t="s">
        <v>11479</v>
      </c>
      <c r="M2814" s="38" t="s">
        <v>15050</v>
      </c>
    </row>
    <row r="2815" spans="1:13" outlineLevel="1" x14ac:dyDescent="0.25">
      <c r="A2815" s="47" t="s">
        <v>9326</v>
      </c>
      <c r="B2815" s="150">
        <v>2787</v>
      </c>
      <c r="C2815" s="40" t="s">
        <v>13481</v>
      </c>
      <c r="D2815" s="35" t="s">
        <v>9326</v>
      </c>
      <c r="E2815" s="36" t="s">
        <v>11491</v>
      </c>
      <c r="F2815" s="35" t="s">
        <v>15877</v>
      </c>
      <c r="G2815" s="117">
        <v>15</v>
      </c>
      <c r="H2815" s="117">
        <v>86.18</v>
      </c>
      <c r="I2815" s="117">
        <f t="shared" si="91"/>
        <v>5.969333333333334</v>
      </c>
      <c r="J2815" s="118">
        <v>89.54</v>
      </c>
      <c r="K2815" s="196">
        <v>170</v>
      </c>
      <c r="L2815" s="119" t="s">
        <v>11479</v>
      </c>
      <c r="M2815" s="38" t="s">
        <v>15050</v>
      </c>
    </row>
    <row r="2816" spans="1:13" outlineLevel="1" x14ac:dyDescent="0.25">
      <c r="A2816" s="47" t="s">
        <v>9327</v>
      </c>
      <c r="B2816" s="150">
        <v>2788</v>
      </c>
      <c r="C2816" s="40" t="s">
        <v>13482</v>
      </c>
      <c r="D2816" s="35" t="s">
        <v>9327</v>
      </c>
      <c r="E2816" s="36" t="s">
        <v>11491</v>
      </c>
      <c r="F2816" s="35" t="s">
        <v>15877</v>
      </c>
      <c r="G2816" s="117">
        <v>12</v>
      </c>
      <c r="H2816" s="117">
        <v>589.77</v>
      </c>
      <c r="I2816" s="117">
        <f t="shared" si="91"/>
        <v>51.063333333333333</v>
      </c>
      <c r="J2816" s="118">
        <v>612.76</v>
      </c>
      <c r="K2816" s="196">
        <v>170</v>
      </c>
      <c r="L2816" s="119" t="s">
        <v>11479</v>
      </c>
      <c r="M2816" s="38" t="s">
        <v>15050</v>
      </c>
    </row>
    <row r="2817" spans="1:13" ht="25.5" outlineLevel="1" x14ac:dyDescent="0.25">
      <c r="A2817" s="47" t="s">
        <v>2329</v>
      </c>
      <c r="B2817" s="150">
        <v>2789</v>
      </c>
      <c r="C2817" s="40" t="s">
        <v>13483</v>
      </c>
      <c r="D2817" s="35" t="s">
        <v>2329</v>
      </c>
      <c r="E2817" s="36" t="s">
        <v>11943</v>
      </c>
      <c r="F2817" s="35" t="s">
        <v>15877</v>
      </c>
      <c r="G2817" s="117">
        <v>3</v>
      </c>
      <c r="H2817" s="117">
        <v>5100</v>
      </c>
      <c r="I2817" s="117">
        <f t="shared" si="91"/>
        <v>92.963333333333324</v>
      </c>
      <c r="J2817" s="118">
        <v>278.89</v>
      </c>
      <c r="K2817" s="196">
        <v>184</v>
      </c>
      <c r="L2817" s="119" t="s">
        <v>12106</v>
      </c>
      <c r="M2817" s="38" t="s">
        <v>15050</v>
      </c>
    </row>
    <row r="2818" spans="1:13" outlineLevel="1" x14ac:dyDescent="0.25">
      <c r="A2818" s="47" t="s">
        <v>9328</v>
      </c>
      <c r="B2818" s="150">
        <v>2790</v>
      </c>
      <c r="C2818" s="40" t="s">
        <v>13484</v>
      </c>
      <c r="D2818" s="35" t="s">
        <v>9328</v>
      </c>
      <c r="E2818" s="36" t="s">
        <v>11491</v>
      </c>
      <c r="F2818" s="35" t="s">
        <v>15877</v>
      </c>
      <c r="G2818" s="117">
        <v>44</v>
      </c>
      <c r="H2818" s="117">
        <v>1408</v>
      </c>
      <c r="I2818" s="117">
        <f t="shared" si="91"/>
        <v>33.247500000000002</v>
      </c>
      <c r="J2818" s="118">
        <v>1462.89</v>
      </c>
      <c r="K2818" s="196">
        <v>170</v>
      </c>
      <c r="L2818" s="119" t="s">
        <v>11479</v>
      </c>
      <c r="M2818" s="38" t="s">
        <v>15050</v>
      </c>
    </row>
    <row r="2819" spans="1:13" outlineLevel="1" x14ac:dyDescent="0.25">
      <c r="A2819" s="47" t="s">
        <v>9330</v>
      </c>
      <c r="B2819" s="150">
        <v>2791</v>
      </c>
      <c r="C2819" s="36" t="s">
        <v>9329</v>
      </c>
      <c r="D2819" s="35" t="s">
        <v>9330</v>
      </c>
      <c r="E2819" s="36" t="s">
        <v>11491</v>
      </c>
      <c r="F2819" s="35" t="s">
        <v>15877</v>
      </c>
      <c r="G2819" s="117">
        <v>114</v>
      </c>
      <c r="H2819" s="117">
        <v>613.80999999999995</v>
      </c>
      <c r="I2819" s="117">
        <f t="shared" si="91"/>
        <v>5.5942105263157895</v>
      </c>
      <c r="J2819" s="118">
        <v>637.74</v>
      </c>
      <c r="K2819" s="196">
        <v>170</v>
      </c>
      <c r="L2819" s="119" t="s">
        <v>11479</v>
      </c>
      <c r="M2819" s="38" t="s">
        <v>15050</v>
      </c>
    </row>
    <row r="2820" spans="1:13" outlineLevel="1" x14ac:dyDescent="0.25">
      <c r="A2820" s="47" t="s">
        <v>9331</v>
      </c>
      <c r="B2820" s="150">
        <v>2792</v>
      </c>
      <c r="C2820" s="40" t="s">
        <v>13485</v>
      </c>
      <c r="D2820" s="35" t="s">
        <v>9331</v>
      </c>
      <c r="E2820" s="36" t="s">
        <v>11491</v>
      </c>
      <c r="F2820" s="35" t="s">
        <v>15877</v>
      </c>
      <c r="G2820" s="117">
        <v>90</v>
      </c>
      <c r="H2820" s="117">
        <v>2289.85</v>
      </c>
      <c r="I2820" s="117">
        <f t="shared" si="91"/>
        <v>26.434777777777779</v>
      </c>
      <c r="J2820" s="118">
        <v>2379.13</v>
      </c>
      <c r="K2820" s="196">
        <v>170</v>
      </c>
      <c r="L2820" s="119" t="s">
        <v>11479</v>
      </c>
      <c r="M2820" s="38" t="s">
        <v>15050</v>
      </c>
    </row>
    <row r="2821" spans="1:13" outlineLevel="1" x14ac:dyDescent="0.25">
      <c r="A2821" s="47" t="s">
        <v>9332</v>
      </c>
      <c r="B2821" s="150">
        <v>2793</v>
      </c>
      <c r="C2821" s="40" t="s">
        <v>13486</v>
      </c>
      <c r="D2821" s="35" t="s">
        <v>9332</v>
      </c>
      <c r="E2821" s="36" t="s">
        <v>11491</v>
      </c>
      <c r="F2821" s="35" t="s">
        <v>15877</v>
      </c>
      <c r="G2821" s="117">
        <v>22</v>
      </c>
      <c r="H2821" s="117">
        <v>37.4</v>
      </c>
      <c r="I2821" s="117">
        <f t="shared" si="91"/>
        <v>1.7663636363636364</v>
      </c>
      <c r="J2821" s="118">
        <v>38.86</v>
      </c>
      <c r="K2821" s="196">
        <v>170</v>
      </c>
      <c r="L2821" s="119" t="s">
        <v>11479</v>
      </c>
      <c r="M2821" s="38" t="s">
        <v>15050</v>
      </c>
    </row>
    <row r="2822" spans="1:13" outlineLevel="1" x14ac:dyDescent="0.25">
      <c r="A2822" s="47" t="s">
        <v>9334</v>
      </c>
      <c r="B2822" s="150">
        <v>2794</v>
      </c>
      <c r="C2822" s="36" t="s">
        <v>9333</v>
      </c>
      <c r="D2822" s="35" t="s">
        <v>9334</v>
      </c>
      <c r="E2822" s="36" t="s">
        <v>11491</v>
      </c>
      <c r="F2822" s="35" t="s">
        <v>15877</v>
      </c>
      <c r="G2822" s="117">
        <v>100</v>
      </c>
      <c r="H2822" s="117">
        <v>100.26</v>
      </c>
      <c r="I2822" s="117">
        <f t="shared" si="91"/>
        <v>1.0417000000000001</v>
      </c>
      <c r="J2822" s="118">
        <v>104.17</v>
      </c>
      <c r="K2822" s="196">
        <v>170</v>
      </c>
      <c r="L2822" s="119" t="s">
        <v>11479</v>
      </c>
      <c r="M2822" s="38" t="s">
        <v>15050</v>
      </c>
    </row>
    <row r="2823" spans="1:13" outlineLevel="1" x14ac:dyDescent="0.25">
      <c r="A2823" s="47" t="s">
        <v>9336</v>
      </c>
      <c r="B2823" s="150">
        <v>2795</v>
      </c>
      <c r="C2823" s="36" t="s">
        <v>9335</v>
      </c>
      <c r="D2823" s="35" t="s">
        <v>9336</v>
      </c>
      <c r="E2823" s="36" t="s">
        <v>11491</v>
      </c>
      <c r="F2823" s="35" t="s">
        <v>15877</v>
      </c>
      <c r="G2823" s="117">
        <v>67</v>
      </c>
      <c r="H2823" s="117">
        <v>53.6</v>
      </c>
      <c r="I2823" s="117">
        <f t="shared" si="91"/>
        <v>0.8311940298507462</v>
      </c>
      <c r="J2823" s="118">
        <v>55.69</v>
      </c>
      <c r="K2823" s="196">
        <v>170</v>
      </c>
      <c r="L2823" s="119" t="s">
        <v>11479</v>
      </c>
      <c r="M2823" s="38" t="s">
        <v>15050</v>
      </c>
    </row>
    <row r="2824" spans="1:13" outlineLevel="1" x14ac:dyDescent="0.25">
      <c r="A2824" s="47" t="s">
        <v>9337</v>
      </c>
      <c r="B2824" s="150">
        <v>2796</v>
      </c>
      <c r="C2824" s="40" t="s">
        <v>13487</v>
      </c>
      <c r="D2824" s="35" t="s">
        <v>9337</v>
      </c>
      <c r="E2824" s="36" t="s">
        <v>11491</v>
      </c>
      <c r="F2824" s="35" t="s">
        <v>15877</v>
      </c>
      <c r="G2824" s="117">
        <v>20</v>
      </c>
      <c r="H2824" s="117">
        <v>412.58</v>
      </c>
      <c r="I2824" s="117">
        <f t="shared" si="91"/>
        <v>21.433500000000002</v>
      </c>
      <c r="J2824" s="118">
        <v>428.67</v>
      </c>
      <c r="K2824" s="196">
        <v>170</v>
      </c>
      <c r="L2824" s="119" t="s">
        <v>11479</v>
      </c>
      <c r="M2824" s="38" t="s">
        <v>15050</v>
      </c>
    </row>
    <row r="2825" spans="1:13" outlineLevel="1" x14ac:dyDescent="0.25">
      <c r="A2825" s="47" t="s">
        <v>9338</v>
      </c>
      <c r="B2825" s="150">
        <v>2797</v>
      </c>
      <c r="C2825" s="40" t="s">
        <v>13488</v>
      </c>
      <c r="D2825" s="35" t="s">
        <v>9338</v>
      </c>
      <c r="E2825" s="36" t="s">
        <v>11491</v>
      </c>
      <c r="F2825" s="35" t="s">
        <v>15877</v>
      </c>
      <c r="G2825" s="117">
        <v>99</v>
      </c>
      <c r="H2825" s="117">
        <v>1415.87</v>
      </c>
      <c r="I2825" s="117">
        <f t="shared" si="91"/>
        <v>14.859292929292929</v>
      </c>
      <c r="J2825" s="118">
        <v>1471.07</v>
      </c>
      <c r="K2825" s="196">
        <v>170</v>
      </c>
      <c r="L2825" s="119" t="s">
        <v>11479</v>
      </c>
      <c r="M2825" s="38" t="s">
        <v>15050</v>
      </c>
    </row>
    <row r="2826" spans="1:13" outlineLevel="1" x14ac:dyDescent="0.25">
      <c r="A2826" s="47" t="s">
        <v>9339</v>
      </c>
      <c r="B2826" s="150">
        <v>2798</v>
      </c>
      <c r="C2826" s="40" t="s">
        <v>13489</v>
      </c>
      <c r="D2826" s="35" t="s">
        <v>9339</v>
      </c>
      <c r="E2826" s="36" t="s">
        <v>11491</v>
      </c>
      <c r="F2826" s="35" t="s">
        <v>15877</v>
      </c>
      <c r="G2826" s="117">
        <v>100</v>
      </c>
      <c r="H2826" s="117">
        <v>2148.02</v>
      </c>
      <c r="I2826" s="117">
        <f t="shared" si="91"/>
        <v>22.317699999999999</v>
      </c>
      <c r="J2826" s="118">
        <v>2231.77</v>
      </c>
      <c r="K2826" s="196">
        <v>170</v>
      </c>
      <c r="L2826" s="119" t="s">
        <v>11479</v>
      </c>
      <c r="M2826" s="38" t="s">
        <v>15050</v>
      </c>
    </row>
    <row r="2827" spans="1:13" outlineLevel="1" x14ac:dyDescent="0.25">
      <c r="A2827" s="47" t="s">
        <v>9340</v>
      </c>
      <c r="B2827" s="150">
        <v>2799</v>
      </c>
      <c r="C2827" s="40" t="s">
        <v>13490</v>
      </c>
      <c r="D2827" s="35" t="s">
        <v>9340</v>
      </c>
      <c r="E2827" s="36" t="s">
        <v>11491</v>
      </c>
      <c r="F2827" s="35" t="s">
        <v>15877</v>
      </c>
      <c r="G2827" s="117">
        <v>50</v>
      </c>
      <c r="H2827" s="117">
        <v>1211.94</v>
      </c>
      <c r="I2827" s="117">
        <f t="shared" si="91"/>
        <v>25.183800000000002</v>
      </c>
      <c r="J2827" s="118">
        <v>1259.19</v>
      </c>
      <c r="K2827" s="196">
        <v>170</v>
      </c>
      <c r="L2827" s="119" t="s">
        <v>11479</v>
      </c>
      <c r="M2827" s="38" t="s">
        <v>15050</v>
      </c>
    </row>
    <row r="2828" spans="1:13" outlineLevel="1" x14ac:dyDescent="0.25">
      <c r="A2828" s="47" t="s">
        <v>9341</v>
      </c>
      <c r="B2828" s="150">
        <v>2800</v>
      </c>
      <c r="C2828" s="40" t="s">
        <v>13491</v>
      </c>
      <c r="D2828" s="35" t="s">
        <v>9341</v>
      </c>
      <c r="E2828" s="36" t="s">
        <v>11491</v>
      </c>
      <c r="F2828" s="35" t="s">
        <v>15877</v>
      </c>
      <c r="G2828" s="117">
        <v>137</v>
      </c>
      <c r="H2828" s="117">
        <v>653.70000000000005</v>
      </c>
      <c r="I2828" s="117">
        <f t="shared" si="91"/>
        <v>4.9575912408759129</v>
      </c>
      <c r="J2828" s="118">
        <v>679.19</v>
      </c>
      <c r="K2828" s="196">
        <v>170</v>
      </c>
      <c r="L2828" s="119" t="s">
        <v>11479</v>
      </c>
      <c r="M2828" s="38" t="s">
        <v>15050</v>
      </c>
    </row>
    <row r="2829" spans="1:13" outlineLevel="1" x14ac:dyDescent="0.25">
      <c r="A2829" s="47" t="s">
        <v>9342</v>
      </c>
      <c r="B2829" s="150">
        <v>2801</v>
      </c>
      <c r="C2829" s="40" t="s">
        <v>13492</v>
      </c>
      <c r="D2829" s="35" t="s">
        <v>9342</v>
      </c>
      <c r="E2829" s="36" t="s">
        <v>11491</v>
      </c>
      <c r="F2829" s="35" t="s">
        <v>15877</v>
      </c>
      <c r="G2829" s="117">
        <v>418</v>
      </c>
      <c r="H2829" s="117">
        <v>1024.0999999999999</v>
      </c>
      <c r="I2829" s="117">
        <f t="shared" si="91"/>
        <v>2.5455263157894734</v>
      </c>
      <c r="J2829" s="118">
        <v>1064.03</v>
      </c>
      <c r="K2829" s="196">
        <v>170</v>
      </c>
      <c r="L2829" s="119" t="s">
        <v>11479</v>
      </c>
      <c r="M2829" s="38" t="s">
        <v>15050</v>
      </c>
    </row>
    <row r="2830" spans="1:13" outlineLevel="1" x14ac:dyDescent="0.25">
      <c r="A2830" s="47" t="s">
        <v>9343</v>
      </c>
      <c r="B2830" s="150">
        <v>2802</v>
      </c>
      <c r="C2830" s="40" t="s">
        <v>13493</v>
      </c>
      <c r="D2830" s="35" t="s">
        <v>9343</v>
      </c>
      <c r="E2830" s="36" t="s">
        <v>11491</v>
      </c>
      <c r="F2830" s="35" t="s">
        <v>15877</v>
      </c>
      <c r="G2830" s="117">
        <v>166</v>
      </c>
      <c r="H2830" s="117">
        <v>1054.5899999999999</v>
      </c>
      <c r="I2830" s="117">
        <f t="shared" si="91"/>
        <v>6.60066265060241</v>
      </c>
      <c r="J2830" s="118">
        <v>1095.71</v>
      </c>
      <c r="K2830" s="196">
        <v>170</v>
      </c>
      <c r="L2830" s="119" t="s">
        <v>11479</v>
      </c>
      <c r="M2830" s="38" t="s">
        <v>15050</v>
      </c>
    </row>
    <row r="2831" spans="1:13" outlineLevel="1" x14ac:dyDescent="0.25">
      <c r="A2831" s="47" t="s">
        <v>9344</v>
      </c>
      <c r="B2831" s="150">
        <v>2803</v>
      </c>
      <c r="C2831" s="40" t="s">
        <v>13494</v>
      </c>
      <c r="D2831" s="35" t="s">
        <v>9344</v>
      </c>
      <c r="E2831" s="36" t="s">
        <v>11491</v>
      </c>
      <c r="F2831" s="35" t="s">
        <v>15877</v>
      </c>
      <c r="G2831" s="117">
        <v>30</v>
      </c>
      <c r="H2831" s="117">
        <v>306.10000000000002</v>
      </c>
      <c r="I2831" s="117">
        <f t="shared" si="91"/>
        <v>10.600999999999999</v>
      </c>
      <c r="J2831" s="118">
        <v>318.02999999999997</v>
      </c>
      <c r="K2831" s="196">
        <v>170</v>
      </c>
      <c r="L2831" s="119" t="s">
        <v>11479</v>
      </c>
      <c r="M2831" s="38" t="s">
        <v>15050</v>
      </c>
    </row>
    <row r="2832" spans="1:13" outlineLevel="1" x14ac:dyDescent="0.25">
      <c r="A2832" s="47" t="s">
        <v>9345</v>
      </c>
      <c r="B2832" s="150">
        <v>2804</v>
      </c>
      <c r="C2832" s="40" t="s">
        <v>13495</v>
      </c>
      <c r="D2832" s="35" t="s">
        <v>9345</v>
      </c>
      <c r="E2832" s="36" t="s">
        <v>11491</v>
      </c>
      <c r="F2832" s="35" t="s">
        <v>15877</v>
      </c>
      <c r="G2832" s="117">
        <v>25</v>
      </c>
      <c r="H2832" s="117">
        <v>95.34</v>
      </c>
      <c r="I2832" s="117">
        <f t="shared" si="91"/>
        <v>3.9624000000000001</v>
      </c>
      <c r="J2832" s="118">
        <v>99.06</v>
      </c>
      <c r="K2832" s="196">
        <v>170</v>
      </c>
      <c r="L2832" s="119" t="s">
        <v>11479</v>
      </c>
      <c r="M2832" s="38" t="s">
        <v>15050</v>
      </c>
    </row>
    <row r="2833" spans="1:13" outlineLevel="1" x14ac:dyDescent="0.25">
      <c r="A2833" s="47" t="s">
        <v>9347</v>
      </c>
      <c r="B2833" s="150">
        <v>2805</v>
      </c>
      <c r="C2833" s="36" t="s">
        <v>9346</v>
      </c>
      <c r="D2833" s="35" t="s">
        <v>9347</v>
      </c>
      <c r="E2833" s="36" t="s">
        <v>11491</v>
      </c>
      <c r="F2833" s="35" t="s">
        <v>15877</v>
      </c>
      <c r="G2833" s="117">
        <v>118</v>
      </c>
      <c r="H2833" s="117">
        <v>283.2</v>
      </c>
      <c r="I2833" s="117">
        <f t="shared" si="91"/>
        <v>2.4935593220338985</v>
      </c>
      <c r="J2833" s="118">
        <v>294.24</v>
      </c>
      <c r="K2833" s="196">
        <v>170</v>
      </c>
      <c r="L2833" s="119" t="s">
        <v>11479</v>
      </c>
      <c r="M2833" s="38" t="s">
        <v>15050</v>
      </c>
    </row>
    <row r="2834" spans="1:13" outlineLevel="1" x14ac:dyDescent="0.25">
      <c r="A2834" s="47" t="s">
        <v>9348</v>
      </c>
      <c r="B2834" s="150">
        <v>2806</v>
      </c>
      <c r="C2834" s="40" t="s">
        <v>13496</v>
      </c>
      <c r="D2834" s="35" t="s">
        <v>9348</v>
      </c>
      <c r="E2834" s="36" t="s">
        <v>11491</v>
      </c>
      <c r="F2834" s="35" t="s">
        <v>15877</v>
      </c>
      <c r="G2834" s="117">
        <v>84</v>
      </c>
      <c r="H2834" s="117">
        <v>1478.4</v>
      </c>
      <c r="I2834" s="117">
        <f t="shared" si="91"/>
        <v>18.286190476190477</v>
      </c>
      <c r="J2834" s="118">
        <v>1536.04</v>
      </c>
      <c r="K2834" s="196">
        <v>170</v>
      </c>
      <c r="L2834" s="119" t="s">
        <v>11479</v>
      </c>
      <c r="M2834" s="38" t="s">
        <v>15050</v>
      </c>
    </row>
    <row r="2835" spans="1:13" outlineLevel="1" x14ac:dyDescent="0.25">
      <c r="A2835" s="47" t="s">
        <v>9349</v>
      </c>
      <c r="B2835" s="150">
        <v>2807</v>
      </c>
      <c r="C2835" s="40" t="s">
        <v>13497</v>
      </c>
      <c r="D2835" s="35" t="s">
        <v>9349</v>
      </c>
      <c r="E2835" s="36" t="s">
        <v>11491</v>
      </c>
      <c r="F2835" s="35" t="s">
        <v>15877</v>
      </c>
      <c r="G2835" s="117">
        <v>2</v>
      </c>
      <c r="H2835" s="117">
        <v>41.26</v>
      </c>
      <c r="I2835" s="117">
        <f t="shared" si="91"/>
        <v>21.434999999999999</v>
      </c>
      <c r="J2835" s="118">
        <v>42.87</v>
      </c>
      <c r="K2835" s="196">
        <v>170</v>
      </c>
      <c r="L2835" s="119" t="s">
        <v>11479</v>
      </c>
      <c r="M2835" s="38" t="s">
        <v>15050</v>
      </c>
    </row>
    <row r="2836" spans="1:13" outlineLevel="1" x14ac:dyDescent="0.25">
      <c r="A2836" s="47" t="s">
        <v>9350</v>
      </c>
      <c r="B2836" s="150">
        <v>2808</v>
      </c>
      <c r="C2836" s="40" t="s">
        <v>13498</v>
      </c>
      <c r="D2836" s="35" t="s">
        <v>9350</v>
      </c>
      <c r="E2836" s="36" t="s">
        <v>11491</v>
      </c>
      <c r="F2836" s="35" t="s">
        <v>15877</v>
      </c>
      <c r="G2836" s="117">
        <v>48</v>
      </c>
      <c r="H2836" s="117">
        <v>859.33</v>
      </c>
      <c r="I2836" s="117">
        <f t="shared" si="91"/>
        <v>18.600625000000001</v>
      </c>
      <c r="J2836" s="118">
        <v>892.83</v>
      </c>
      <c r="K2836" s="196">
        <v>170</v>
      </c>
      <c r="L2836" s="119" t="s">
        <v>11479</v>
      </c>
      <c r="M2836" s="38" t="s">
        <v>15050</v>
      </c>
    </row>
    <row r="2837" spans="1:13" outlineLevel="1" x14ac:dyDescent="0.25">
      <c r="A2837" s="47" t="s">
        <v>12124</v>
      </c>
      <c r="B2837" s="150">
        <v>2809</v>
      </c>
      <c r="C2837" s="40" t="s">
        <v>13499</v>
      </c>
      <c r="D2837" s="35" t="s">
        <v>12124</v>
      </c>
      <c r="E2837" s="36" t="s">
        <v>11491</v>
      </c>
      <c r="F2837" s="35" t="s">
        <v>15877</v>
      </c>
      <c r="G2837" s="117">
        <v>68</v>
      </c>
      <c r="H2837" s="117">
        <v>2889.43</v>
      </c>
      <c r="I2837" s="117">
        <f t="shared" si="91"/>
        <v>44.148235294117647</v>
      </c>
      <c r="J2837" s="118">
        <v>3002.08</v>
      </c>
      <c r="K2837" s="196">
        <v>170</v>
      </c>
      <c r="L2837" s="119" t="s">
        <v>11479</v>
      </c>
      <c r="M2837" s="38" t="s">
        <v>15050</v>
      </c>
    </row>
    <row r="2838" spans="1:13" outlineLevel="1" x14ac:dyDescent="0.25">
      <c r="A2838" s="47" t="s">
        <v>9352</v>
      </c>
      <c r="B2838" s="150">
        <v>2810</v>
      </c>
      <c r="C2838" s="36" t="s">
        <v>9351</v>
      </c>
      <c r="D2838" s="35" t="s">
        <v>9352</v>
      </c>
      <c r="E2838" s="36" t="s">
        <v>11491</v>
      </c>
      <c r="F2838" s="35" t="s">
        <v>15877</v>
      </c>
      <c r="G2838" s="117">
        <v>79</v>
      </c>
      <c r="H2838" s="117">
        <v>237</v>
      </c>
      <c r="I2838" s="117">
        <f t="shared" si="91"/>
        <v>3.1169620253164556</v>
      </c>
      <c r="J2838" s="118">
        <v>246.24</v>
      </c>
      <c r="K2838" s="196">
        <v>170</v>
      </c>
      <c r="L2838" s="119" t="s">
        <v>11479</v>
      </c>
      <c r="M2838" s="38" t="s">
        <v>15050</v>
      </c>
    </row>
    <row r="2839" spans="1:13" ht="25.5" outlineLevel="1" x14ac:dyDescent="0.25">
      <c r="A2839" s="47" t="s">
        <v>2331</v>
      </c>
      <c r="B2839" s="150">
        <v>2811</v>
      </c>
      <c r="C2839" s="36" t="s">
        <v>2330</v>
      </c>
      <c r="D2839" s="35" t="s">
        <v>2331</v>
      </c>
      <c r="E2839" s="36" t="s">
        <v>11943</v>
      </c>
      <c r="F2839" s="35" t="s">
        <v>15877</v>
      </c>
      <c r="G2839" s="117">
        <v>11</v>
      </c>
      <c r="H2839" s="117">
        <v>2354</v>
      </c>
      <c r="I2839" s="117">
        <f t="shared" si="91"/>
        <v>11.702727272727271</v>
      </c>
      <c r="J2839" s="118">
        <v>128.72999999999999</v>
      </c>
      <c r="K2839" s="196">
        <v>184</v>
      </c>
      <c r="L2839" s="119" t="s">
        <v>12106</v>
      </c>
      <c r="M2839" s="38" t="s">
        <v>15050</v>
      </c>
    </row>
    <row r="2840" spans="1:13" ht="25.5" outlineLevel="1" x14ac:dyDescent="0.25">
      <c r="A2840" s="47" t="s">
        <v>2333</v>
      </c>
      <c r="B2840" s="150">
        <v>2812</v>
      </c>
      <c r="C2840" s="36" t="s">
        <v>2332</v>
      </c>
      <c r="D2840" s="35" t="s">
        <v>2333</v>
      </c>
      <c r="E2840" s="36" t="s">
        <v>11943</v>
      </c>
      <c r="F2840" s="35" t="s">
        <v>15877</v>
      </c>
      <c r="G2840" s="117">
        <v>2</v>
      </c>
      <c r="H2840" s="117">
        <v>400</v>
      </c>
      <c r="I2840" s="117">
        <f t="shared" si="91"/>
        <v>10.935</v>
      </c>
      <c r="J2840" s="118">
        <v>21.87</v>
      </c>
      <c r="K2840" s="196">
        <v>184</v>
      </c>
      <c r="L2840" s="119" t="s">
        <v>12106</v>
      </c>
      <c r="M2840" s="38" t="s">
        <v>15050</v>
      </c>
    </row>
    <row r="2841" spans="1:13" ht="25.5" outlineLevel="1" x14ac:dyDescent="0.25">
      <c r="A2841" s="47" t="s">
        <v>2335</v>
      </c>
      <c r="B2841" s="150">
        <v>2813</v>
      </c>
      <c r="C2841" s="36" t="s">
        <v>2334</v>
      </c>
      <c r="D2841" s="35" t="s">
        <v>2335</v>
      </c>
      <c r="E2841" s="36" t="s">
        <v>11943</v>
      </c>
      <c r="F2841" s="35" t="s">
        <v>15877</v>
      </c>
      <c r="G2841" s="117">
        <v>2</v>
      </c>
      <c r="H2841" s="117">
        <v>2</v>
      </c>
      <c r="I2841" s="117">
        <f t="shared" si="91"/>
        <v>5.5E-2</v>
      </c>
      <c r="J2841" s="118">
        <v>0.11</v>
      </c>
      <c r="K2841" s="196">
        <v>184</v>
      </c>
      <c r="L2841" s="119" t="s">
        <v>12106</v>
      </c>
      <c r="M2841" s="38" t="s">
        <v>15050</v>
      </c>
    </row>
    <row r="2842" spans="1:13" ht="25.5" outlineLevel="1" x14ac:dyDescent="0.25">
      <c r="A2842" s="47" t="s">
        <v>2337</v>
      </c>
      <c r="B2842" s="150">
        <v>2814</v>
      </c>
      <c r="C2842" s="36" t="s">
        <v>2336</v>
      </c>
      <c r="D2842" s="35" t="s">
        <v>2337</v>
      </c>
      <c r="E2842" s="36" t="s">
        <v>11943</v>
      </c>
      <c r="F2842" s="35" t="s">
        <v>15877</v>
      </c>
      <c r="G2842" s="117">
        <v>6</v>
      </c>
      <c r="H2842" s="117">
        <v>748.8</v>
      </c>
      <c r="I2842" s="117">
        <f t="shared" si="91"/>
        <v>6.8250000000000002</v>
      </c>
      <c r="J2842" s="118">
        <v>40.950000000000003</v>
      </c>
      <c r="K2842" s="196">
        <v>184</v>
      </c>
      <c r="L2842" s="119" t="s">
        <v>12106</v>
      </c>
      <c r="M2842" s="38" t="s">
        <v>15050</v>
      </c>
    </row>
    <row r="2843" spans="1:13" ht="25.5" outlineLevel="1" x14ac:dyDescent="0.25">
      <c r="A2843" s="47" t="s">
        <v>2339</v>
      </c>
      <c r="B2843" s="150">
        <v>2815</v>
      </c>
      <c r="C2843" s="36" t="s">
        <v>2338</v>
      </c>
      <c r="D2843" s="35" t="s">
        <v>2339</v>
      </c>
      <c r="E2843" s="36" t="s">
        <v>11943</v>
      </c>
      <c r="F2843" s="35" t="s">
        <v>15877</v>
      </c>
      <c r="G2843" s="117">
        <v>3</v>
      </c>
      <c r="H2843" s="117">
        <v>600</v>
      </c>
      <c r="I2843" s="117">
        <f t="shared" si="91"/>
        <v>10.936666666666667</v>
      </c>
      <c r="J2843" s="118">
        <v>32.81</v>
      </c>
      <c r="K2843" s="196">
        <v>184</v>
      </c>
      <c r="L2843" s="119" t="s">
        <v>12106</v>
      </c>
      <c r="M2843" s="38" t="s">
        <v>15050</v>
      </c>
    </row>
    <row r="2844" spans="1:13" ht="25.5" outlineLevel="1" x14ac:dyDescent="0.25">
      <c r="A2844" s="47" t="s">
        <v>2341</v>
      </c>
      <c r="B2844" s="150">
        <v>2816</v>
      </c>
      <c r="C2844" s="36" t="s">
        <v>2340</v>
      </c>
      <c r="D2844" s="35" t="s">
        <v>2341</v>
      </c>
      <c r="E2844" s="36" t="s">
        <v>11943</v>
      </c>
      <c r="F2844" s="35" t="s">
        <v>15877</v>
      </c>
      <c r="G2844" s="117">
        <v>1</v>
      </c>
      <c r="H2844" s="117">
        <v>75</v>
      </c>
      <c r="I2844" s="117">
        <f t="shared" si="91"/>
        <v>4.0999999999999996</v>
      </c>
      <c r="J2844" s="118">
        <v>4.0999999999999996</v>
      </c>
      <c r="K2844" s="196">
        <v>184</v>
      </c>
      <c r="L2844" s="119" t="s">
        <v>12106</v>
      </c>
      <c r="M2844" s="38" t="s">
        <v>15050</v>
      </c>
    </row>
    <row r="2845" spans="1:13" ht="25.5" outlineLevel="1" x14ac:dyDescent="0.25">
      <c r="A2845" s="47" t="s">
        <v>2343</v>
      </c>
      <c r="B2845" s="150">
        <v>2817</v>
      </c>
      <c r="C2845" s="36" t="s">
        <v>2342</v>
      </c>
      <c r="D2845" s="35" t="s">
        <v>2343</v>
      </c>
      <c r="E2845" s="36" t="s">
        <v>11943</v>
      </c>
      <c r="F2845" s="35" t="s">
        <v>15877</v>
      </c>
      <c r="G2845" s="117">
        <v>3</v>
      </c>
      <c r="H2845" s="117">
        <v>1053</v>
      </c>
      <c r="I2845" s="117">
        <f t="shared" si="91"/>
        <v>19.193333333333332</v>
      </c>
      <c r="J2845" s="118">
        <v>57.58</v>
      </c>
      <c r="K2845" s="196">
        <v>184</v>
      </c>
      <c r="L2845" s="119" t="s">
        <v>12106</v>
      </c>
      <c r="M2845" s="38" t="s">
        <v>15050</v>
      </c>
    </row>
    <row r="2846" spans="1:13" ht="25.5" outlineLevel="1" x14ac:dyDescent="0.25">
      <c r="A2846" s="47" t="s">
        <v>2345</v>
      </c>
      <c r="B2846" s="150">
        <v>2818</v>
      </c>
      <c r="C2846" s="36" t="s">
        <v>2344</v>
      </c>
      <c r="D2846" s="35" t="s">
        <v>2345</v>
      </c>
      <c r="E2846" s="36" t="s">
        <v>11943</v>
      </c>
      <c r="F2846" s="35" t="s">
        <v>15877</v>
      </c>
      <c r="G2846" s="117">
        <v>1</v>
      </c>
      <c r="H2846" s="117">
        <v>78</v>
      </c>
      <c r="I2846" s="117">
        <f t="shared" si="91"/>
        <v>4.2699999999999996</v>
      </c>
      <c r="J2846" s="118">
        <v>4.2699999999999996</v>
      </c>
      <c r="K2846" s="196">
        <v>184</v>
      </c>
      <c r="L2846" s="119" t="s">
        <v>12106</v>
      </c>
      <c r="M2846" s="38" t="s">
        <v>15050</v>
      </c>
    </row>
    <row r="2847" spans="1:13" ht="25.5" outlineLevel="1" x14ac:dyDescent="0.25">
      <c r="A2847" s="47" t="s">
        <v>2347</v>
      </c>
      <c r="B2847" s="150">
        <v>2819</v>
      </c>
      <c r="C2847" s="36" t="s">
        <v>2346</v>
      </c>
      <c r="D2847" s="35" t="s">
        <v>2347</v>
      </c>
      <c r="E2847" s="36" t="s">
        <v>11943</v>
      </c>
      <c r="F2847" s="35" t="s">
        <v>15877</v>
      </c>
      <c r="G2847" s="117">
        <v>2</v>
      </c>
      <c r="H2847" s="117">
        <v>1920</v>
      </c>
      <c r="I2847" s="117">
        <f t="shared" si="91"/>
        <v>52.494999999999997</v>
      </c>
      <c r="J2847" s="118">
        <v>104.99</v>
      </c>
      <c r="K2847" s="196">
        <v>184</v>
      </c>
      <c r="L2847" s="119" t="s">
        <v>12106</v>
      </c>
      <c r="M2847" s="38" t="s">
        <v>15050</v>
      </c>
    </row>
    <row r="2848" spans="1:13" ht="25.5" outlineLevel="1" x14ac:dyDescent="0.25">
      <c r="A2848" s="47" t="s">
        <v>2349</v>
      </c>
      <c r="B2848" s="150">
        <v>2820</v>
      </c>
      <c r="C2848" s="36" t="s">
        <v>2348</v>
      </c>
      <c r="D2848" s="35" t="s">
        <v>2349</v>
      </c>
      <c r="E2848" s="36" t="s">
        <v>11943</v>
      </c>
      <c r="F2848" s="35" t="s">
        <v>15877</v>
      </c>
      <c r="G2848" s="117">
        <v>4</v>
      </c>
      <c r="H2848" s="117">
        <v>3540</v>
      </c>
      <c r="I2848" s="117">
        <f t="shared" si="91"/>
        <v>48.395000000000003</v>
      </c>
      <c r="J2848" s="118">
        <v>193.58</v>
      </c>
      <c r="K2848" s="196">
        <v>184</v>
      </c>
      <c r="L2848" s="119" t="s">
        <v>12106</v>
      </c>
      <c r="M2848" s="38" t="s">
        <v>15050</v>
      </c>
    </row>
    <row r="2849" spans="1:13" ht="25.5" outlineLevel="1" x14ac:dyDescent="0.25">
      <c r="A2849" s="47" t="s">
        <v>2351</v>
      </c>
      <c r="B2849" s="150">
        <v>2821</v>
      </c>
      <c r="C2849" s="36" t="s">
        <v>2350</v>
      </c>
      <c r="D2849" s="35" t="s">
        <v>2351</v>
      </c>
      <c r="E2849" s="36" t="s">
        <v>11943</v>
      </c>
      <c r="F2849" s="35" t="s">
        <v>15877</v>
      </c>
      <c r="G2849" s="117">
        <v>2</v>
      </c>
      <c r="H2849" s="117">
        <v>51</v>
      </c>
      <c r="I2849" s="117">
        <f t="shared" si="91"/>
        <v>1.395</v>
      </c>
      <c r="J2849" s="118">
        <v>2.79</v>
      </c>
      <c r="K2849" s="196">
        <v>184</v>
      </c>
      <c r="L2849" s="119" t="s">
        <v>12106</v>
      </c>
      <c r="M2849" s="38" t="s">
        <v>15050</v>
      </c>
    </row>
    <row r="2850" spans="1:13" outlineLevel="1" x14ac:dyDescent="0.25">
      <c r="A2850" s="47" t="s">
        <v>2353</v>
      </c>
      <c r="B2850" s="150">
        <v>2822</v>
      </c>
      <c r="C2850" s="36" t="s">
        <v>2352</v>
      </c>
      <c r="D2850" s="35" t="s">
        <v>2353</v>
      </c>
      <c r="E2850" s="36" t="s">
        <v>11491</v>
      </c>
      <c r="F2850" s="35" t="s">
        <v>15877</v>
      </c>
      <c r="G2850" s="117">
        <v>4</v>
      </c>
      <c r="H2850" s="117">
        <v>3408</v>
      </c>
      <c r="I2850" s="117">
        <f t="shared" si="91"/>
        <v>46.59</v>
      </c>
      <c r="J2850" s="118">
        <v>186.36</v>
      </c>
      <c r="K2850" s="196">
        <v>184</v>
      </c>
      <c r="L2850" s="119" t="s">
        <v>12106</v>
      </c>
      <c r="M2850" s="38" t="s">
        <v>15050</v>
      </c>
    </row>
    <row r="2851" spans="1:13" ht="25.5" outlineLevel="1" x14ac:dyDescent="0.25">
      <c r="A2851" s="47" t="s">
        <v>2355</v>
      </c>
      <c r="B2851" s="150">
        <v>2823</v>
      </c>
      <c r="C2851" s="36" t="s">
        <v>2354</v>
      </c>
      <c r="D2851" s="35" t="s">
        <v>2355</v>
      </c>
      <c r="E2851" s="36" t="s">
        <v>11943</v>
      </c>
      <c r="F2851" s="35" t="s">
        <v>15877</v>
      </c>
      <c r="G2851" s="117">
        <v>2</v>
      </c>
      <c r="H2851" s="117">
        <v>1672</v>
      </c>
      <c r="I2851" s="117">
        <f t="shared" si="91"/>
        <v>45.715000000000003</v>
      </c>
      <c r="J2851" s="118">
        <v>91.43</v>
      </c>
      <c r="K2851" s="196">
        <v>184</v>
      </c>
      <c r="L2851" s="119" t="s">
        <v>12106</v>
      </c>
      <c r="M2851" s="38" t="s">
        <v>15050</v>
      </c>
    </row>
    <row r="2852" spans="1:13" ht="25.5" outlineLevel="1" x14ac:dyDescent="0.25">
      <c r="A2852" s="47" t="s">
        <v>2357</v>
      </c>
      <c r="B2852" s="150">
        <v>2824</v>
      </c>
      <c r="C2852" s="36" t="s">
        <v>2356</v>
      </c>
      <c r="D2852" s="35" t="s">
        <v>2357</v>
      </c>
      <c r="E2852" s="36" t="s">
        <v>11943</v>
      </c>
      <c r="F2852" s="35" t="s">
        <v>15877</v>
      </c>
      <c r="G2852" s="117">
        <v>2</v>
      </c>
      <c r="H2852" s="117">
        <v>1450</v>
      </c>
      <c r="I2852" s="117">
        <f t="shared" si="91"/>
        <v>39.645000000000003</v>
      </c>
      <c r="J2852" s="118">
        <v>79.290000000000006</v>
      </c>
      <c r="K2852" s="196">
        <v>184</v>
      </c>
      <c r="L2852" s="119" t="s">
        <v>12106</v>
      </c>
      <c r="M2852" s="38" t="s">
        <v>15050</v>
      </c>
    </row>
    <row r="2853" spans="1:13" ht="25.5" outlineLevel="1" x14ac:dyDescent="0.25">
      <c r="A2853" s="47" t="s">
        <v>2359</v>
      </c>
      <c r="B2853" s="150">
        <v>2825</v>
      </c>
      <c r="C2853" s="36" t="s">
        <v>2358</v>
      </c>
      <c r="D2853" s="35" t="s">
        <v>2359</v>
      </c>
      <c r="E2853" s="36" t="s">
        <v>11943</v>
      </c>
      <c r="F2853" s="35" t="s">
        <v>15877</v>
      </c>
      <c r="G2853" s="117">
        <v>4</v>
      </c>
      <c r="H2853" s="117">
        <v>3900</v>
      </c>
      <c r="I2853" s="117">
        <f t="shared" si="91"/>
        <v>53.317500000000003</v>
      </c>
      <c r="J2853" s="118">
        <v>213.27</v>
      </c>
      <c r="K2853" s="196">
        <v>184</v>
      </c>
      <c r="L2853" s="119" t="s">
        <v>12106</v>
      </c>
      <c r="M2853" s="38" t="s">
        <v>15050</v>
      </c>
    </row>
    <row r="2854" spans="1:13" ht="25.5" outlineLevel="1" x14ac:dyDescent="0.25">
      <c r="A2854" s="47" t="s">
        <v>2361</v>
      </c>
      <c r="B2854" s="150">
        <v>2826</v>
      </c>
      <c r="C2854" s="36" t="s">
        <v>2360</v>
      </c>
      <c r="D2854" s="35" t="s">
        <v>2361</v>
      </c>
      <c r="E2854" s="36" t="s">
        <v>11943</v>
      </c>
      <c r="F2854" s="35" t="s">
        <v>15877</v>
      </c>
      <c r="G2854" s="117">
        <v>3</v>
      </c>
      <c r="H2854" s="117">
        <v>3</v>
      </c>
      <c r="I2854" s="117">
        <f t="shared" si="91"/>
        <v>5.3333333333333337E-2</v>
      </c>
      <c r="J2854" s="118">
        <v>0.16</v>
      </c>
      <c r="K2854" s="196">
        <v>184</v>
      </c>
      <c r="L2854" s="119" t="s">
        <v>12106</v>
      </c>
      <c r="M2854" s="38" t="s">
        <v>15050</v>
      </c>
    </row>
    <row r="2855" spans="1:13" ht="25.5" outlineLevel="1" x14ac:dyDescent="0.25">
      <c r="A2855" s="47" t="s">
        <v>2363</v>
      </c>
      <c r="B2855" s="150">
        <v>2827</v>
      </c>
      <c r="C2855" s="36" t="s">
        <v>2362</v>
      </c>
      <c r="D2855" s="35" t="s">
        <v>2363</v>
      </c>
      <c r="E2855" s="36" t="s">
        <v>11943</v>
      </c>
      <c r="F2855" s="35" t="s">
        <v>15877</v>
      </c>
      <c r="G2855" s="117">
        <v>1</v>
      </c>
      <c r="H2855" s="117">
        <v>8036.12</v>
      </c>
      <c r="I2855" s="117">
        <f t="shared" si="91"/>
        <v>439.44</v>
      </c>
      <c r="J2855" s="118">
        <v>439.44</v>
      </c>
      <c r="K2855" s="196">
        <v>184</v>
      </c>
      <c r="L2855" s="119" t="s">
        <v>12106</v>
      </c>
      <c r="M2855" s="38" t="s">
        <v>15050</v>
      </c>
    </row>
    <row r="2856" spans="1:13" ht="25.5" outlineLevel="1" x14ac:dyDescent="0.25">
      <c r="A2856" s="47" t="s">
        <v>2364</v>
      </c>
      <c r="B2856" s="150">
        <v>2828</v>
      </c>
      <c r="C2856" s="40" t="s">
        <v>13500</v>
      </c>
      <c r="D2856" s="35" t="s">
        <v>2364</v>
      </c>
      <c r="E2856" s="36" t="s">
        <v>11943</v>
      </c>
      <c r="F2856" s="35" t="s">
        <v>15877</v>
      </c>
      <c r="G2856" s="117">
        <v>8</v>
      </c>
      <c r="H2856" s="117">
        <v>694.4</v>
      </c>
      <c r="I2856" s="117">
        <f t="shared" si="91"/>
        <v>4.7462499999999999</v>
      </c>
      <c r="J2856" s="118">
        <v>37.97</v>
      </c>
      <c r="K2856" s="196">
        <v>184</v>
      </c>
      <c r="L2856" s="119" t="s">
        <v>12106</v>
      </c>
      <c r="M2856" s="38" t="s">
        <v>15050</v>
      </c>
    </row>
    <row r="2857" spans="1:13" ht="25.5" outlineLevel="1" x14ac:dyDescent="0.25">
      <c r="A2857" s="47" t="s">
        <v>2366</v>
      </c>
      <c r="B2857" s="150">
        <v>2829</v>
      </c>
      <c r="C2857" s="36" t="s">
        <v>2365</v>
      </c>
      <c r="D2857" s="35" t="s">
        <v>2366</v>
      </c>
      <c r="E2857" s="36" t="s">
        <v>11943</v>
      </c>
      <c r="F2857" s="35" t="s">
        <v>15877</v>
      </c>
      <c r="G2857" s="117">
        <v>3</v>
      </c>
      <c r="H2857" s="117">
        <v>15307.52</v>
      </c>
      <c r="I2857" s="117">
        <f t="shared" si="91"/>
        <v>279.02333333333337</v>
      </c>
      <c r="J2857" s="118">
        <v>837.07</v>
      </c>
      <c r="K2857" s="196">
        <v>184</v>
      </c>
      <c r="L2857" s="119" t="s">
        <v>12106</v>
      </c>
      <c r="M2857" s="38" t="s">
        <v>15050</v>
      </c>
    </row>
    <row r="2858" spans="1:13" ht="25.5" outlineLevel="1" x14ac:dyDescent="0.25">
      <c r="A2858" s="47" t="s">
        <v>9353</v>
      </c>
      <c r="B2858" s="150">
        <v>2830</v>
      </c>
      <c r="C2858" s="40" t="s">
        <v>13501</v>
      </c>
      <c r="D2858" s="35" t="s">
        <v>9353</v>
      </c>
      <c r="E2858" s="36" t="s">
        <v>11491</v>
      </c>
      <c r="F2858" s="35" t="s">
        <v>15877</v>
      </c>
      <c r="G2858" s="117">
        <v>1</v>
      </c>
      <c r="H2858" s="117">
        <v>1933.34</v>
      </c>
      <c r="I2858" s="117">
        <f t="shared" si="91"/>
        <v>2008.72</v>
      </c>
      <c r="J2858" s="118">
        <v>2008.72</v>
      </c>
      <c r="K2858" s="196">
        <v>170</v>
      </c>
      <c r="L2858" s="119" t="s">
        <v>11479</v>
      </c>
      <c r="M2858" s="38" t="s">
        <v>15050</v>
      </c>
    </row>
    <row r="2859" spans="1:13" ht="25.5" outlineLevel="1" x14ac:dyDescent="0.25">
      <c r="A2859" s="47" t="s">
        <v>9355</v>
      </c>
      <c r="B2859" s="150">
        <v>2831</v>
      </c>
      <c r="C2859" s="40" t="s">
        <v>13502</v>
      </c>
      <c r="D2859" s="35" t="s">
        <v>9355</v>
      </c>
      <c r="E2859" s="36" t="s">
        <v>11491</v>
      </c>
      <c r="F2859" s="35" t="s">
        <v>15877</v>
      </c>
      <c r="G2859" s="117">
        <v>1</v>
      </c>
      <c r="H2859" s="117">
        <v>1595.64</v>
      </c>
      <c r="I2859" s="117">
        <f t="shared" si="91"/>
        <v>1657.85</v>
      </c>
      <c r="J2859" s="118">
        <v>1657.85</v>
      </c>
      <c r="K2859" s="196">
        <v>170</v>
      </c>
      <c r="L2859" s="119" t="s">
        <v>11479</v>
      </c>
      <c r="M2859" s="38" t="s">
        <v>15050</v>
      </c>
    </row>
    <row r="2860" spans="1:13" outlineLevel="1" x14ac:dyDescent="0.25">
      <c r="A2860" s="47" t="s">
        <v>9356</v>
      </c>
      <c r="B2860" s="150">
        <v>2832</v>
      </c>
      <c r="C2860" s="40" t="s">
        <v>13503</v>
      </c>
      <c r="D2860" s="35" t="s">
        <v>9356</v>
      </c>
      <c r="E2860" s="36" t="s">
        <v>11491</v>
      </c>
      <c r="F2860" s="35" t="s">
        <v>15877</v>
      </c>
      <c r="G2860" s="117">
        <v>20</v>
      </c>
      <c r="H2860" s="117">
        <v>3081.75</v>
      </c>
      <c r="I2860" s="117">
        <f t="shared" si="91"/>
        <v>160.095</v>
      </c>
      <c r="J2860" s="118">
        <v>3201.9</v>
      </c>
      <c r="K2860" s="196">
        <v>170</v>
      </c>
      <c r="L2860" s="119" t="s">
        <v>11479</v>
      </c>
      <c r="M2860" s="38" t="s">
        <v>15050</v>
      </c>
    </row>
    <row r="2861" spans="1:13" ht="25.5" outlineLevel="1" x14ac:dyDescent="0.25">
      <c r="A2861" s="47" t="s">
        <v>2368</v>
      </c>
      <c r="B2861" s="150">
        <v>2833</v>
      </c>
      <c r="C2861" s="36" t="s">
        <v>2367</v>
      </c>
      <c r="D2861" s="35" t="s">
        <v>2368</v>
      </c>
      <c r="E2861" s="36" t="s">
        <v>11943</v>
      </c>
      <c r="F2861" s="35" t="s">
        <v>15877</v>
      </c>
      <c r="G2861" s="117">
        <v>1</v>
      </c>
      <c r="H2861" s="117">
        <v>1</v>
      </c>
      <c r="I2861" s="117">
        <f t="shared" si="91"/>
        <v>0.05</v>
      </c>
      <c r="J2861" s="118">
        <v>0.05</v>
      </c>
      <c r="K2861" s="197">
        <v>184</v>
      </c>
      <c r="L2861" s="119" t="s">
        <v>12106</v>
      </c>
      <c r="M2861" s="38" t="s">
        <v>15050</v>
      </c>
    </row>
    <row r="2862" spans="1:13" ht="25.5" outlineLevel="1" x14ac:dyDescent="0.25">
      <c r="A2862" s="47" t="s">
        <v>2369</v>
      </c>
      <c r="B2862" s="150">
        <v>2834</v>
      </c>
      <c r="C2862" s="36" t="s">
        <v>8830</v>
      </c>
      <c r="D2862" s="35" t="s">
        <v>2369</v>
      </c>
      <c r="E2862" s="36" t="s">
        <v>11943</v>
      </c>
      <c r="F2862" s="35" t="s">
        <v>15877</v>
      </c>
      <c r="G2862" s="117">
        <v>4</v>
      </c>
      <c r="H2862" s="117">
        <v>4524</v>
      </c>
      <c r="I2862" s="117">
        <f t="shared" si="91"/>
        <v>61.847499999999997</v>
      </c>
      <c r="J2862" s="118">
        <v>247.39</v>
      </c>
      <c r="K2862" s="197">
        <v>184</v>
      </c>
      <c r="L2862" s="119" t="s">
        <v>12106</v>
      </c>
      <c r="M2862" s="38" t="s">
        <v>15050</v>
      </c>
    </row>
    <row r="2863" spans="1:13" ht="25.5" outlineLevel="1" x14ac:dyDescent="0.25">
      <c r="A2863" s="47" t="s">
        <v>2371</v>
      </c>
      <c r="B2863" s="150">
        <v>2835</v>
      </c>
      <c r="C2863" s="36" t="s">
        <v>2370</v>
      </c>
      <c r="D2863" s="35" t="s">
        <v>2371</v>
      </c>
      <c r="E2863" s="36" t="s">
        <v>11943</v>
      </c>
      <c r="F2863" s="35" t="s">
        <v>15877</v>
      </c>
      <c r="G2863" s="117">
        <v>2</v>
      </c>
      <c r="H2863" s="117">
        <v>520</v>
      </c>
      <c r="I2863" s="117">
        <f t="shared" si="91"/>
        <v>14.22</v>
      </c>
      <c r="J2863" s="118">
        <v>28.44</v>
      </c>
      <c r="K2863" s="197">
        <v>184</v>
      </c>
      <c r="L2863" s="119" t="s">
        <v>12106</v>
      </c>
      <c r="M2863" s="38" t="s">
        <v>15050</v>
      </c>
    </row>
    <row r="2864" spans="1:13" ht="25.5" outlineLevel="1" x14ac:dyDescent="0.25">
      <c r="A2864" s="47" t="s">
        <v>2372</v>
      </c>
      <c r="B2864" s="150">
        <v>2836</v>
      </c>
      <c r="C2864" s="36" t="s">
        <v>12125</v>
      </c>
      <c r="D2864" s="35" t="s">
        <v>2372</v>
      </c>
      <c r="E2864" s="36" t="s">
        <v>11943</v>
      </c>
      <c r="F2864" s="35" t="s">
        <v>15877</v>
      </c>
      <c r="G2864" s="117">
        <v>8</v>
      </c>
      <c r="H2864" s="117">
        <v>21840</v>
      </c>
      <c r="I2864" s="117">
        <f t="shared" si="91"/>
        <v>149.28625</v>
      </c>
      <c r="J2864" s="118">
        <v>1194.29</v>
      </c>
      <c r="K2864" s="197">
        <v>184</v>
      </c>
      <c r="L2864" s="119" t="s">
        <v>12106</v>
      </c>
      <c r="M2864" s="38" t="s">
        <v>15050</v>
      </c>
    </row>
    <row r="2865" spans="1:13" ht="25.5" outlineLevel="1" x14ac:dyDescent="0.25">
      <c r="A2865" s="47" t="s">
        <v>2374</v>
      </c>
      <c r="B2865" s="150">
        <v>2837</v>
      </c>
      <c r="C2865" s="36" t="s">
        <v>2373</v>
      </c>
      <c r="D2865" s="35" t="s">
        <v>2374</v>
      </c>
      <c r="E2865" s="36" t="s">
        <v>11943</v>
      </c>
      <c r="F2865" s="35" t="s">
        <v>15877</v>
      </c>
      <c r="G2865" s="117">
        <v>1</v>
      </c>
      <c r="H2865" s="117">
        <v>1</v>
      </c>
      <c r="I2865" s="117">
        <f t="shared" ref="I2865:I2928" si="92">J2865/G2865</f>
        <v>0.05</v>
      </c>
      <c r="J2865" s="118">
        <v>0.05</v>
      </c>
      <c r="K2865" s="197">
        <v>184</v>
      </c>
      <c r="L2865" s="119" t="s">
        <v>12106</v>
      </c>
      <c r="M2865" s="38" t="s">
        <v>15050</v>
      </c>
    </row>
    <row r="2866" spans="1:13" ht="25.5" outlineLevel="1" x14ac:dyDescent="0.25">
      <c r="A2866" s="47" t="s">
        <v>2375</v>
      </c>
      <c r="B2866" s="150">
        <v>2838</v>
      </c>
      <c r="C2866" s="36" t="s">
        <v>8831</v>
      </c>
      <c r="D2866" s="35" t="s">
        <v>2375</v>
      </c>
      <c r="E2866" s="36" t="s">
        <v>11943</v>
      </c>
      <c r="F2866" s="35" t="s">
        <v>15877</v>
      </c>
      <c r="G2866" s="117">
        <v>8</v>
      </c>
      <c r="H2866" s="117">
        <v>9691.5</v>
      </c>
      <c r="I2866" s="117">
        <f t="shared" si="92"/>
        <v>66.246250000000003</v>
      </c>
      <c r="J2866" s="118">
        <v>529.97</v>
      </c>
      <c r="K2866" s="197">
        <v>184</v>
      </c>
      <c r="L2866" s="119" t="s">
        <v>12106</v>
      </c>
      <c r="M2866" s="38" t="s">
        <v>15050</v>
      </c>
    </row>
    <row r="2867" spans="1:13" ht="25.5" outlineLevel="1" x14ac:dyDescent="0.25">
      <c r="A2867" s="47" t="s">
        <v>2377</v>
      </c>
      <c r="B2867" s="150">
        <v>2839</v>
      </c>
      <c r="C2867" s="36" t="s">
        <v>2376</v>
      </c>
      <c r="D2867" s="35" t="s">
        <v>2377</v>
      </c>
      <c r="E2867" s="36" t="s">
        <v>11943</v>
      </c>
      <c r="F2867" s="35" t="s">
        <v>15877</v>
      </c>
      <c r="G2867" s="117">
        <v>3</v>
      </c>
      <c r="H2867" s="117">
        <v>3</v>
      </c>
      <c r="I2867" s="117">
        <f t="shared" si="92"/>
        <v>5.3333333333333337E-2</v>
      </c>
      <c r="J2867" s="118">
        <v>0.16</v>
      </c>
      <c r="K2867" s="197">
        <v>184</v>
      </c>
      <c r="L2867" s="119" t="s">
        <v>12106</v>
      </c>
      <c r="M2867" s="38" t="s">
        <v>15050</v>
      </c>
    </row>
    <row r="2868" spans="1:13" ht="25.5" outlineLevel="1" x14ac:dyDescent="0.25">
      <c r="A2868" s="47" t="s">
        <v>2378</v>
      </c>
      <c r="B2868" s="150">
        <v>2840</v>
      </c>
      <c r="C2868" s="36" t="s">
        <v>8832</v>
      </c>
      <c r="D2868" s="35" t="s">
        <v>2378</v>
      </c>
      <c r="E2868" s="36" t="s">
        <v>11943</v>
      </c>
      <c r="F2868" s="35" t="s">
        <v>15877</v>
      </c>
      <c r="G2868" s="117">
        <v>4</v>
      </c>
      <c r="H2868" s="117">
        <v>8800</v>
      </c>
      <c r="I2868" s="117">
        <f t="shared" si="92"/>
        <v>120.30500000000001</v>
      </c>
      <c r="J2868" s="118">
        <v>481.22</v>
      </c>
      <c r="K2868" s="197">
        <v>184</v>
      </c>
      <c r="L2868" s="119" t="s">
        <v>12106</v>
      </c>
      <c r="M2868" s="38" t="s">
        <v>15050</v>
      </c>
    </row>
    <row r="2869" spans="1:13" ht="25.5" outlineLevel="1" x14ac:dyDescent="0.25">
      <c r="A2869" s="47" t="s">
        <v>2380</v>
      </c>
      <c r="B2869" s="150">
        <v>2841</v>
      </c>
      <c r="C2869" s="36" t="s">
        <v>2379</v>
      </c>
      <c r="D2869" s="35" t="s">
        <v>2380</v>
      </c>
      <c r="E2869" s="36" t="s">
        <v>11943</v>
      </c>
      <c r="F2869" s="35" t="s">
        <v>15877</v>
      </c>
      <c r="G2869" s="117">
        <v>1</v>
      </c>
      <c r="H2869" s="117">
        <v>1384.6</v>
      </c>
      <c r="I2869" s="117">
        <f t="shared" si="92"/>
        <v>75.709999999999994</v>
      </c>
      <c r="J2869" s="118">
        <v>75.709999999999994</v>
      </c>
      <c r="K2869" s="197">
        <v>184</v>
      </c>
      <c r="L2869" s="119" t="s">
        <v>12106</v>
      </c>
      <c r="M2869" s="38" t="s">
        <v>15050</v>
      </c>
    </row>
    <row r="2870" spans="1:13" outlineLevel="1" x14ac:dyDescent="0.25">
      <c r="A2870" s="47" t="s">
        <v>9358</v>
      </c>
      <c r="B2870" s="150">
        <v>2842</v>
      </c>
      <c r="C2870" s="36" t="s">
        <v>9357</v>
      </c>
      <c r="D2870" s="35" t="s">
        <v>9358</v>
      </c>
      <c r="E2870" s="36" t="s">
        <v>11491</v>
      </c>
      <c r="F2870" s="35" t="s">
        <v>15877</v>
      </c>
      <c r="G2870" s="117">
        <v>1</v>
      </c>
      <c r="H2870" s="117">
        <v>1</v>
      </c>
      <c r="I2870" s="117">
        <f t="shared" si="92"/>
        <v>1.04</v>
      </c>
      <c r="J2870" s="118">
        <v>1.04</v>
      </c>
      <c r="K2870" s="196">
        <v>170</v>
      </c>
      <c r="L2870" s="119" t="s">
        <v>11479</v>
      </c>
      <c r="M2870" s="38" t="s">
        <v>15050</v>
      </c>
    </row>
    <row r="2871" spans="1:13" ht="25.5" outlineLevel="1" x14ac:dyDescent="0.25">
      <c r="A2871" s="47" t="s">
        <v>9362</v>
      </c>
      <c r="B2871" s="150">
        <v>2843</v>
      </c>
      <c r="C2871" s="40" t="s">
        <v>13504</v>
      </c>
      <c r="D2871" s="35" t="s">
        <v>9362</v>
      </c>
      <c r="E2871" s="36" t="s">
        <v>11491</v>
      </c>
      <c r="F2871" s="35" t="s">
        <v>15877</v>
      </c>
      <c r="G2871" s="117">
        <v>1</v>
      </c>
      <c r="H2871" s="117">
        <v>39863.800000000003</v>
      </c>
      <c r="I2871" s="117">
        <f t="shared" si="92"/>
        <v>41417.99</v>
      </c>
      <c r="J2871" s="118">
        <v>41417.99</v>
      </c>
      <c r="K2871" s="196">
        <v>170</v>
      </c>
      <c r="L2871" s="119" t="s">
        <v>11479</v>
      </c>
      <c r="M2871" s="38" t="s">
        <v>15050</v>
      </c>
    </row>
    <row r="2872" spans="1:13" ht="25.5" outlineLevel="1" x14ac:dyDescent="0.25">
      <c r="A2872" s="47" t="s">
        <v>9368</v>
      </c>
      <c r="B2872" s="150">
        <v>2844</v>
      </c>
      <c r="C2872" s="36" t="s">
        <v>9367</v>
      </c>
      <c r="D2872" s="35" t="s">
        <v>9368</v>
      </c>
      <c r="E2872" s="36" t="s">
        <v>11491</v>
      </c>
      <c r="F2872" s="35" t="s">
        <v>15877</v>
      </c>
      <c r="G2872" s="117">
        <v>1</v>
      </c>
      <c r="H2872" s="117">
        <v>20232.560000000001</v>
      </c>
      <c r="I2872" s="117">
        <f t="shared" si="92"/>
        <v>21021.38</v>
      </c>
      <c r="J2872" s="118">
        <v>21021.38</v>
      </c>
      <c r="K2872" s="196">
        <v>171</v>
      </c>
      <c r="L2872" s="119" t="s">
        <v>11479</v>
      </c>
      <c r="M2872" s="38" t="s">
        <v>15050</v>
      </c>
    </row>
    <row r="2873" spans="1:13" ht="38.25" outlineLevel="1" x14ac:dyDescent="0.25">
      <c r="A2873" s="47" t="s">
        <v>9369</v>
      </c>
      <c r="B2873" s="150">
        <v>2845</v>
      </c>
      <c r="C2873" s="40" t="s">
        <v>13505</v>
      </c>
      <c r="D2873" s="35" t="s">
        <v>9369</v>
      </c>
      <c r="E2873" s="36" t="s">
        <v>11491</v>
      </c>
      <c r="F2873" s="35" t="s">
        <v>15877</v>
      </c>
      <c r="G2873" s="117">
        <v>5</v>
      </c>
      <c r="H2873" s="117">
        <v>36728.81</v>
      </c>
      <c r="I2873" s="117">
        <f t="shared" si="92"/>
        <v>7632.1539999999995</v>
      </c>
      <c r="J2873" s="118">
        <v>38160.769999999997</v>
      </c>
      <c r="K2873" s="196">
        <v>171</v>
      </c>
      <c r="L2873" s="119" t="s">
        <v>11479</v>
      </c>
      <c r="M2873" s="38" t="s">
        <v>15050</v>
      </c>
    </row>
    <row r="2874" spans="1:13" ht="25.5" outlineLevel="1" x14ac:dyDescent="0.25">
      <c r="A2874" s="47" t="s">
        <v>2382</v>
      </c>
      <c r="B2874" s="150">
        <v>2846</v>
      </c>
      <c r="C2874" s="36" t="s">
        <v>2381</v>
      </c>
      <c r="D2874" s="35" t="s">
        <v>2382</v>
      </c>
      <c r="E2874" s="36" t="s">
        <v>11943</v>
      </c>
      <c r="F2874" s="35" t="s">
        <v>15877</v>
      </c>
      <c r="G2874" s="117">
        <v>2</v>
      </c>
      <c r="H2874" s="117">
        <v>30</v>
      </c>
      <c r="I2874" s="117">
        <f t="shared" si="92"/>
        <v>0.82</v>
      </c>
      <c r="J2874" s="118">
        <v>1.64</v>
      </c>
      <c r="K2874" s="196">
        <v>184</v>
      </c>
      <c r="L2874" s="119" t="s">
        <v>12106</v>
      </c>
      <c r="M2874" s="38" t="s">
        <v>15050</v>
      </c>
    </row>
    <row r="2875" spans="1:13" ht="25.5" outlineLevel="1" x14ac:dyDescent="0.25">
      <c r="A2875" s="47" t="s">
        <v>2384</v>
      </c>
      <c r="B2875" s="150">
        <v>2847</v>
      </c>
      <c r="C2875" s="36" t="s">
        <v>2383</v>
      </c>
      <c r="D2875" s="35" t="s">
        <v>2384</v>
      </c>
      <c r="E2875" s="36" t="s">
        <v>11943</v>
      </c>
      <c r="F2875" s="35" t="s">
        <v>15877</v>
      </c>
      <c r="G2875" s="117">
        <v>14</v>
      </c>
      <c r="H2875" s="117">
        <v>14</v>
      </c>
      <c r="I2875" s="117">
        <f t="shared" si="92"/>
        <v>5.5E-2</v>
      </c>
      <c r="J2875" s="118">
        <v>0.77</v>
      </c>
      <c r="K2875" s="196">
        <v>184</v>
      </c>
      <c r="L2875" s="119" t="s">
        <v>12106</v>
      </c>
      <c r="M2875" s="38" t="s">
        <v>15050</v>
      </c>
    </row>
    <row r="2876" spans="1:13" ht="25.5" outlineLevel="1" x14ac:dyDescent="0.25">
      <c r="A2876" s="47" t="s">
        <v>2385</v>
      </c>
      <c r="B2876" s="150">
        <v>2848</v>
      </c>
      <c r="C2876" s="40" t="s">
        <v>13506</v>
      </c>
      <c r="D2876" s="35" t="s">
        <v>2385</v>
      </c>
      <c r="E2876" s="36" t="s">
        <v>11943</v>
      </c>
      <c r="F2876" s="35" t="s">
        <v>15877</v>
      </c>
      <c r="G2876" s="117">
        <v>41</v>
      </c>
      <c r="H2876" s="117">
        <v>207.44</v>
      </c>
      <c r="I2876" s="117">
        <f t="shared" si="92"/>
        <v>0.27658536585365856</v>
      </c>
      <c r="J2876" s="118">
        <v>11.34</v>
      </c>
      <c r="K2876" s="196">
        <v>184</v>
      </c>
      <c r="L2876" s="119" t="s">
        <v>12106</v>
      </c>
      <c r="M2876" s="38" t="s">
        <v>15050</v>
      </c>
    </row>
    <row r="2877" spans="1:13" ht="25.5" outlineLevel="1" x14ac:dyDescent="0.25">
      <c r="A2877" s="47" t="s">
        <v>2386</v>
      </c>
      <c r="B2877" s="150">
        <v>2849</v>
      </c>
      <c r="C2877" s="40" t="s">
        <v>13507</v>
      </c>
      <c r="D2877" s="35" t="s">
        <v>2386</v>
      </c>
      <c r="E2877" s="36" t="s">
        <v>11943</v>
      </c>
      <c r="F2877" s="35" t="s">
        <v>15877</v>
      </c>
      <c r="G2877" s="117">
        <v>5</v>
      </c>
      <c r="H2877" s="117">
        <v>75</v>
      </c>
      <c r="I2877" s="117">
        <f t="shared" si="92"/>
        <v>0.82</v>
      </c>
      <c r="J2877" s="118">
        <v>4.0999999999999996</v>
      </c>
      <c r="K2877" s="196">
        <v>184</v>
      </c>
      <c r="L2877" s="119" t="s">
        <v>12106</v>
      </c>
      <c r="M2877" s="38" t="s">
        <v>15050</v>
      </c>
    </row>
    <row r="2878" spans="1:13" ht="25.5" outlineLevel="1" x14ac:dyDescent="0.25">
      <c r="A2878" s="47" t="s">
        <v>2388</v>
      </c>
      <c r="B2878" s="150">
        <v>2850</v>
      </c>
      <c r="C2878" s="36" t="s">
        <v>2387</v>
      </c>
      <c r="D2878" s="35" t="s">
        <v>2388</v>
      </c>
      <c r="E2878" s="36" t="s">
        <v>11943</v>
      </c>
      <c r="F2878" s="35" t="s">
        <v>15877</v>
      </c>
      <c r="G2878" s="117">
        <v>1</v>
      </c>
      <c r="H2878" s="117">
        <v>1</v>
      </c>
      <c r="I2878" s="117">
        <f t="shared" si="92"/>
        <v>0.05</v>
      </c>
      <c r="J2878" s="118">
        <v>0.05</v>
      </c>
      <c r="K2878" s="196">
        <v>184</v>
      </c>
      <c r="L2878" s="119" t="s">
        <v>12106</v>
      </c>
      <c r="M2878" s="38" t="s">
        <v>15050</v>
      </c>
    </row>
    <row r="2879" spans="1:13" outlineLevel="1" x14ac:dyDescent="0.25">
      <c r="A2879" s="47" t="s">
        <v>9399</v>
      </c>
      <c r="B2879" s="150">
        <v>2851</v>
      </c>
      <c r="C2879" s="36" t="s">
        <v>9398</v>
      </c>
      <c r="D2879" s="35" t="s">
        <v>9399</v>
      </c>
      <c r="E2879" s="36" t="s">
        <v>11491</v>
      </c>
      <c r="F2879" s="35" t="s">
        <v>15877</v>
      </c>
      <c r="G2879" s="117">
        <v>18</v>
      </c>
      <c r="H2879" s="117">
        <v>6250.99</v>
      </c>
      <c r="I2879" s="117">
        <f t="shared" si="92"/>
        <v>360.81666666666666</v>
      </c>
      <c r="J2879" s="118">
        <v>6494.7</v>
      </c>
      <c r="K2879" s="196">
        <v>171</v>
      </c>
      <c r="L2879" s="119" t="s">
        <v>11479</v>
      </c>
      <c r="M2879" s="38" t="s">
        <v>15050</v>
      </c>
    </row>
    <row r="2880" spans="1:13" ht="25.5" outlineLevel="1" x14ac:dyDescent="0.25">
      <c r="A2880" s="47" t="s">
        <v>2389</v>
      </c>
      <c r="B2880" s="150">
        <v>2852</v>
      </c>
      <c r="C2880" s="40" t="s">
        <v>13508</v>
      </c>
      <c r="D2880" s="35" t="s">
        <v>2389</v>
      </c>
      <c r="E2880" s="36" t="s">
        <v>11943</v>
      </c>
      <c r="F2880" s="35" t="s">
        <v>15877</v>
      </c>
      <c r="G2880" s="117">
        <v>6</v>
      </c>
      <c r="H2880" s="117">
        <v>19.2</v>
      </c>
      <c r="I2880" s="117">
        <f t="shared" si="92"/>
        <v>0.17500000000000002</v>
      </c>
      <c r="J2880" s="118">
        <v>1.05</v>
      </c>
      <c r="K2880" s="196">
        <v>184</v>
      </c>
      <c r="L2880" s="119" t="s">
        <v>12106</v>
      </c>
      <c r="M2880" s="38" t="s">
        <v>15050</v>
      </c>
    </row>
    <row r="2881" spans="1:13" ht="25.5" outlineLevel="1" x14ac:dyDescent="0.25">
      <c r="A2881" s="47" t="s">
        <v>2390</v>
      </c>
      <c r="B2881" s="150">
        <v>2853</v>
      </c>
      <c r="C2881" s="40" t="s">
        <v>13509</v>
      </c>
      <c r="D2881" s="35" t="s">
        <v>2390</v>
      </c>
      <c r="E2881" s="36" t="s">
        <v>11943</v>
      </c>
      <c r="F2881" s="35" t="s">
        <v>15877</v>
      </c>
      <c r="G2881" s="117">
        <v>20</v>
      </c>
      <c r="H2881" s="117">
        <v>20</v>
      </c>
      <c r="I2881" s="117">
        <f t="shared" si="92"/>
        <v>5.4500000000000007E-2</v>
      </c>
      <c r="J2881" s="118">
        <v>1.0900000000000001</v>
      </c>
      <c r="K2881" s="196">
        <v>184</v>
      </c>
      <c r="L2881" s="119" t="s">
        <v>12106</v>
      </c>
      <c r="M2881" s="38" t="s">
        <v>15050</v>
      </c>
    </row>
    <row r="2882" spans="1:13" ht="25.5" outlineLevel="1" x14ac:dyDescent="0.25">
      <c r="A2882" s="47" t="s">
        <v>2391</v>
      </c>
      <c r="B2882" s="150">
        <v>2854</v>
      </c>
      <c r="C2882" s="40" t="s">
        <v>13510</v>
      </c>
      <c r="D2882" s="35" t="s">
        <v>2391</v>
      </c>
      <c r="E2882" s="36" t="s">
        <v>11943</v>
      </c>
      <c r="F2882" s="35" t="s">
        <v>15877</v>
      </c>
      <c r="G2882" s="117">
        <v>10</v>
      </c>
      <c r="H2882" s="117">
        <v>10</v>
      </c>
      <c r="I2882" s="117">
        <f t="shared" si="92"/>
        <v>5.5000000000000007E-2</v>
      </c>
      <c r="J2882" s="118">
        <v>0.55000000000000004</v>
      </c>
      <c r="K2882" s="196">
        <v>184</v>
      </c>
      <c r="L2882" s="119" t="s">
        <v>12106</v>
      </c>
      <c r="M2882" s="38" t="s">
        <v>15050</v>
      </c>
    </row>
    <row r="2883" spans="1:13" ht="25.5" outlineLevel="1" x14ac:dyDescent="0.25">
      <c r="A2883" s="47" t="s">
        <v>2392</v>
      </c>
      <c r="B2883" s="150">
        <v>2855</v>
      </c>
      <c r="C2883" s="40" t="s">
        <v>13511</v>
      </c>
      <c r="D2883" s="35" t="s">
        <v>2392</v>
      </c>
      <c r="E2883" s="36" t="s">
        <v>11943</v>
      </c>
      <c r="F2883" s="35" t="s">
        <v>15877</v>
      </c>
      <c r="G2883" s="117">
        <v>8</v>
      </c>
      <c r="H2883" s="117">
        <v>8</v>
      </c>
      <c r="I2883" s="117">
        <f t="shared" si="92"/>
        <v>5.5E-2</v>
      </c>
      <c r="J2883" s="118">
        <v>0.44</v>
      </c>
      <c r="K2883" s="196">
        <v>184</v>
      </c>
      <c r="L2883" s="119" t="s">
        <v>12106</v>
      </c>
      <c r="M2883" s="38" t="s">
        <v>15050</v>
      </c>
    </row>
    <row r="2884" spans="1:13" ht="25.5" outlineLevel="1" x14ac:dyDescent="0.25">
      <c r="A2884" s="47" t="s">
        <v>2393</v>
      </c>
      <c r="B2884" s="150">
        <v>2856</v>
      </c>
      <c r="C2884" s="40" t="s">
        <v>13512</v>
      </c>
      <c r="D2884" s="35" t="s">
        <v>2393</v>
      </c>
      <c r="E2884" s="36" t="s">
        <v>11943</v>
      </c>
      <c r="F2884" s="35" t="s">
        <v>15877</v>
      </c>
      <c r="G2884" s="117">
        <v>2</v>
      </c>
      <c r="H2884" s="117">
        <v>85.05</v>
      </c>
      <c r="I2884" s="117">
        <f t="shared" si="92"/>
        <v>2.3250000000000002</v>
      </c>
      <c r="J2884" s="118">
        <v>4.6500000000000004</v>
      </c>
      <c r="K2884" s="196">
        <v>184</v>
      </c>
      <c r="L2884" s="119" t="s">
        <v>12106</v>
      </c>
      <c r="M2884" s="38" t="s">
        <v>15050</v>
      </c>
    </row>
    <row r="2885" spans="1:13" ht="25.5" outlineLevel="1" x14ac:dyDescent="0.25">
      <c r="A2885" s="47" t="s">
        <v>2395</v>
      </c>
      <c r="B2885" s="150">
        <v>2857</v>
      </c>
      <c r="C2885" s="36" t="s">
        <v>2394</v>
      </c>
      <c r="D2885" s="35" t="s">
        <v>2395</v>
      </c>
      <c r="E2885" s="36" t="s">
        <v>11943</v>
      </c>
      <c r="F2885" s="35" t="s">
        <v>15877</v>
      </c>
      <c r="G2885" s="117">
        <v>2</v>
      </c>
      <c r="H2885" s="117">
        <v>1474.58</v>
      </c>
      <c r="I2885" s="117">
        <f t="shared" si="92"/>
        <v>40.32</v>
      </c>
      <c r="J2885" s="118">
        <v>80.64</v>
      </c>
      <c r="K2885" s="196">
        <v>184</v>
      </c>
      <c r="L2885" s="119" t="s">
        <v>12106</v>
      </c>
      <c r="M2885" s="38" t="s">
        <v>15050</v>
      </c>
    </row>
    <row r="2886" spans="1:13" ht="25.5" outlineLevel="1" x14ac:dyDescent="0.25">
      <c r="A2886" s="47" t="s">
        <v>2397</v>
      </c>
      <c r="B2886" s="150">
        <v>2858</v>
      </c>
      <c r="C2886" s="36" t="s">
        <v>2396</v>
      </c>
      <c r="D2886" s="35" t="s">
        <v>2397</v>
      </c>
      <c r="E2886" s="36" t="s">
        <v>11943</v>
      </c>
      <c r="F2886" s="35" t="s">
        <v>15877</v>
      </c>
      <c r="G2886" s="117">
        <v>1</v>
      </c>
      <c r="H2886" s="117">
        <v>8.85</v>
      </c>
      <c r="I2886" s="117">
        <f t="shared" si="92"/>
        <v>0.48</v>
      </c>
      <c r="J2886" s="118">
        <v>0.48</v>
      </c>
      <c r="K2886" s="196">
        <v>184</v>
      </c>
      <c r="L2886" s="119" t="s">
        <v>12106</v>
      </c>
      <c r="M2886" s="38" t="s">
        <v>15050</v>
      </c>
    </row>
    <row r="2887" spans="1:13" ht="25.5" outlineLevel="1" x14ac:dyDescent="0.25">
      <c r="A2887" s="47" t="s">
        <v>9400</v>
      </c>
      <c r="B2887" s="150">
        <v>2859</v>
      </c>
      <c r="C2887" s="40" t="s">
        <v>13513</v>
      </c>
      <c r="D2887" s="35" t="s">
        <v>9400</v>
      </c>
      <c r="E2887" s="36" t="s">
        <v>11491</v>
      </c>
      <c r="F2887" s="35" t="s">
        <v>15877</v>
      </c>
      <c r="G2887" s="117">
        <v>10</v>
      </c>
      <c r="H2887" s="117">
        <v>24116.32</v>
      </c>
      <c r="I2887" s="117">
        <f t="shared" si="92"/>
        <v>2505.6549999999997</v>
      </c>
      <c r="J2887" s="118">
        <v>25056.55</v>
      </c>
      <c r="K2887" s="196">
        <v>171</v>
      </c>
      <c r="L2887" s="119" t="s">
        <v>11479</v>
      </c>
      <c r="M2887" s="38" t="s">
        <v>15050</v>
      </c>
    </row>
    <row r="2888" spans="1:13" outlineLevel="1" x14ac:dyDescent="0.25">
      <c r="A2888" s="47" t="s">
        <v>2399</v>
      </c>
      <c r="B2888" s="150">
        <v>2860</v>
      </c>
      <c r="C2888" s="36" t="s">
        <v>2398</v>
      </c>
      <c r="D2888" s="35" t="s">
        <v>2399</v>
      </c>
      <c r="E2888" s="36" t="s">
        <v>11491</v>
      </c>
      <c r="F2888" s="35" t="s">
        <v>15877</v>
      </c>
      <c r="G2888" s="117">
        <v>16</v>
      </c>
      <c r="H2888" s="117">
        <v>334.4</v>
      </c>
      <c r="I2888" s="117">
        <f t="shared" si="92"/>
        <v>1.1431249999999999</v>
      </c>
      <c r="J2888" s="118">
        <v>18.29</v>
      </c>
      <c r="K2888" s="196">
        <v>184</v>
      </c>
      <c r="L2888" s="119" t="s">
        <v>12106</v>
      </c>
      <c r="M2888" s="38" t="s">
        <v>15050</v>
      </c>
    </row>
    <row r="2889" spans="1:13" ht="25.5" outlineLevel="1" x14ac:dyDescent="0.25">
      <c r="A2889" s="47" t="s">
        <v>8833</v>
      </c>
      <c r="B2889" s="150">
        <v>2861</v>
      </c>
      <c r="C2889" s="36" t="s">
        <v>12126</v>
      </c>
      <c r="D2889" s="35" t="s">
        <v>8833</v>
      </c>
      <c r="E2889" s="36" t="s">
        <v>11943</v>
      </c>
      <c r="F2889" s="35" t="s">
        <v>15877</v>
      </c>
      <c r="G2889" s="117">
        <v>4</v>
      </c>
      <c r="H2889" s="117">
        <v>196.51</v>
      </c>
      <c r="I2889" s="117">
        <f t="shared" si="92"/>
        <v>2.6875</v>
      </c>
      <c r="J2889" s="118">
        <v>10.75</v>
      </c>
      <c r="K2889" s="196">
        <v>184</v>
      </c>
      <c r="L2889" s="119" t="s">
        <v>12106</v>
      </c>
      <c r="M2889" s="38" t="s">
        <v>15050</v>
      </c>
    </row>
    <row r="2890" spans="1:13" ht="25.5" outlineLevel="1" x14ac:dyDescent="0.25">
      <c r="A2890" s="47" t="s">
        <v>2400</v>
      </c>
      <c r="B2890" s="150">
        <v>2862</v>
      </c>
      <c r="C2890" s="36" t="s">
        <v>12127</v>
      </c>
      <c r="D2890" s="35" t="s">
        <v>2400</v>
      </c>
      <c r="E2890" s="36" t="s">
        <v>11943</v>
      </c>
      <c r="F2890" s="35" t="s">
        <v>15877</v>
      </c>
      <c r="G2890" s="117">
        <v>3</v>
      </c>
      <c r="H2890" s="117">
        <v>1710</v>
      </c>
      <c r="I2890" s="117">
        <f t="shared" si="92"/>
        <v>31.17</v>
      </c>
      <c r="J2890" s="118">
        <v>93.51</v>
      </c>
      <c r="K2890" s="196">
        <v>184</v>
      </c>
      <c r="L2890" s="119" t="s">
        <v>12106</v>
      </c>
      <c r="M2890" s="38" t="s">
        <v>15050</v>
      </c>
    </row>
    <row r="2891" spans="1:13" ht="25.5" outlineLevel="1" x14ac:dyDescent="0.25">
      <c r="A2891" s="47" t="s">
        <v>2401</v>
      </c>
      <c r="B2891" s="150">
        <v>2863</v>
      </c>
      <c r="C2891" s="36" t="s">
        <v>12128</v>
      </c>
      <c r="D2891" s="35" t="s">
        <v>2401</v>
      </c>
      <c r="E2891" s="36" t="s">
        <v>11943</v>
      </c>
      <c r="F2891" s="35" t="s">
        <v>15877</v>
      </c>
      <c r="G2891" s="117">
        <v>10</v>
      </c>
      <c r="H2891" s="117">
        <v>2263.5500000000002</v>
      </c>
      <c r="I2891" s="117">
        <f t="shared" si="92"/>
        <v>12.378</v>
      </c>
      <c r="J2891" s="118">
        <v>123.78</v>
      </c>
      <c r="K2891" s="196">
        <v>184</v>
      </c>
      <c r="L2891" s="119" t="s">
        <v>12106</v>
      </c>
      <c r="M2891" s="38" t="s">
        <v>15050</v>
      </c>
    </row>
    <row r="2892" spans="1:13" ht="25.5" outlineLevel="1" x14ac:dyDescent="0.25">
      <c r="A2892" s="47" t="s">
        <v>2402</v>
      </c>
      <c r="B2892" s="150">
        <v>2864</v>
      </c>
      <c r="C2892" s="36" t="s">
        <v>12129</v>
      </c>
      <c r="D2892" s="35" t="s">
        <v>2402</v>
      </c>
      <c r="E2892" s="36" t="s">
        <v>11943</v>
      </c>
      <c r="F2892" s="35" t="s">
        <v>15877</v>
      </c>
      <c r="G2892" s="117">
        <v>10</v>
      </c>
      <c r="H2892" s="117">
        <v>2843.05</v>
      </c>
      <c r="I2892" s="117">
        <f t="shared" si="92"/>
        <v>15.547000000000001</v>
      </c>
      <c r="J2892" s="118">
        <v>155.47</v>
      </c>
      <c r="K2892" s="196">
        <v>184</v>
      </c>
      <c r="L2892" s="119" t="s">
        <v>12106</v>
      </c>
      <c r="M2892" s="38" t="s">
        <v>15050</v>
      </c>
    </row>
    <row r="2893" spans="1:13" ht="25.5" outlineLevel="1" x14ac:dyDescent="0.25">
      <c r="A2893" s="47" t="s">
        <v>8834</v>
      </c>
      <c r="B2893" s="150">
        <v>2865</v>
      </c>
      <c r="C2893" s="36" t="s">
        <v>12130</v>
      </c>
      <c r="D2893" s="35" t="s">
        <v>8834</v>
      </c>
      <c r="E2893" s="36" t="s">
        <v>11943</v>
      </c>
      <c r="F2893" s="35" t="s">
        <v>15877</v>
      </c>
      <c r="G2893" s="117">
        <v>3</v>
      </c>
      <c r="H2893" s="117">
        <v>1740</v>
      </c>
      <c r="I2893" s="117">
        <f t="shared" si="92"/>
        <v>31.716666666666669</v>
      </c>
      <c r="J2893" s="118">
        <v>95.15</v>
      </c>
      <c r="K2893" s="196">
        <v>184</v>
      </c>
      <c r="L2893" s="119" t="s">
        <v>12106</v>
      </c>
      <c r="M2893" s="38" t="s">
        <v>15050</v>
      </c>
    </row>
    <row r="2894" spans="1:13" ht="25.5" outlineLevel="1" x14ac:dyDescent="0.25">
      <c r="A2894" s="47" t="s">
        <v>2403</v>
      </c>
      <c r="B2894" s="150">
        <v>2866</v>
      </c>
      <c r="C2894" s="36" t="s">
        <v>12131</v>
      </c>
      <c r="D2894" s="35" t="s">
        <v>2403</v>
      </c>
      <c r="E2894" s="36" t="s">
        <v>11943</v>
      </c>
      <c r="F2894" s="35" t="s">
        <v>15877</v>
      </c>
      <c r="G2894" s="117">
        <v>8</v>
      </c>
      <c r="H2894" s="117">
        <v>734.15</v>
      </c>
      <c r="I2894" s="117">
        <f t="shared" si="92"/>
        <v>5.0187499999999998</v>
      </c>
      <c r="J2894" s="118">
        <v>40.15</v>
      </c>
      <c r="K2894" s="196">
        <v>184</v>
      </c>
      <c r="L2894" s="119" t="s">
        <v>12106</v>
      </c>
      <c r="M2894" s="38" t="s">
        <v>15050</v>
      </c>
    </row>
    <row r="2895" spans="1:13" ht="25.5" outlineLevel="1" x14ac:dyDescent="0.25">
      <c r="A2895" s="47" t="s">
        <v>2404</v>
      </c>
      <c r="B2895" s="150">
        <v>2867</v>
      </c>
      <c r="C2895" s="36" t="s">
        <v>12132</v>
      </c>
      <c r="D2895" s="35" t="s">
        <v>2404</v>
      </c>
      <c r="E2895" s="36" t="s">
        <v>11943</v>
      </c>
      <c r="F2895" s="35" t="s">
        <v>15877</v>
      </c>
      <c r="G2895" s="117">
        <v>9</v>
      </c>
      <c r="H2895" s="117">
        <v>7.2</v>
      </c>
      <c r="I2895" s="117">
        <f t="shared" si="92"/>
        <v>4.3333333333333335E-2</v>
      </c>
      <c r="J2895" s="118">
        <v>0.39</v>
      </c>
      <c r="K2895" s="196">
        <v>184</v>
      </c>
      <c r="L2895" s="119" t="s">
        <v>12106</v>
      </c>
      <c r="M2895" s="38" t="s">
        <v>15050</v>
      </c>
    </row>
    <row r="2896" spans="1:13" outlineLevel="1" x14ac:dyDescent="0.25">
      <c r="A2896" s="47" t="s">
        <v>9401</v>
      </c>
      <c r="B2896" s="150">
        <v>2868</v>
      </c>
      <c r="C2896" s="36" t="s">
        <v>12133</v>
      </c>
      <c r="D2896" s="35" t="s">
        <v>9401</v>
      </c>
      <c r="E2896" s="36" t="s">
        <v>11491</v>
      </c>
      <c r="F2896" s="35" t="s">
        <v>15877</v>
      </c>
      <c r="G2896" s="117">
        <v>16</v>
      </c>
      <c r="H2896" s="117">
        <v>5572.17</v>
      </c>
      <c r="I2896" s="117">
        <f t="shared" si="92"/>
        <v>361.83812499999999</v>
      </c>
      <c r="J2896" s="118">
        <v>5789.41</v>
      </c>
      <c r="K2896" s="196">
        <v>171</v>
      </c>
      <c r="L2896" s="119" t="s">
        <v>11479</v>
      </c>
      <c r="M2896" s="38" t="s">
        <v>15050</v>
      </c>
    </row>
    <row r="2897" spans="1:13" ht="25.5" outlineLevel="1" x14ac:dyDescent="0.25">
      <c r="A2897" s="47" t="s">
        <v>2405</v>
      </c>
      <c r="B2897" s="150">
        <v>2869</v>
      </c>
      <c r="C2897" s="36" t="s">
        <v>12134</v>
      </c>
      <c r="D2897" s="35" t="s">
        <v>2405</v>
      </c>
      <c r="E2897" s="36" t="s">
        <v>11943</v>
      </c>
      <c r="F2897" s="35" t="s">
        <v>15877</v>
      </c>
      <c r="G2897" s="117">
        <v>6</v>
      </c>
      <c r="H2897" s="117">
        <v>4.8</v>
      </c>
      <c r="I2897" s="117">
        <f t="shared" si="92"/>
        <v>4.3333333333333335E-2</v>
      </c>
      <c r="J2897" s="118">
        <v>0.26</v>
      </c>
      <c r="K2897" s="196">
        <v>184</v>
      </c>
      <c r="L2897" s="119" t="s">
        <v>12106</v>
      </c>
      <c r="M2897" s="38" t="s">
        <v>15050</v>
      </c>
    </row>
    <row r="2898" spans="1:13" ht="25.5" outlineLevel="1" x14ac:dyDescent="0.25">
      <c r="A2898" s="47" t="s">
        <v>2406</v>
      </c>
      <c r="B2898" s="150">
        <v>2870</v>
      </c>
      <c r="C2898" s="36" t="s">
        <v>12135</v>
      </c>
      <c r="D2898" s="35" t="s">
        <v>2406</v>
      </c>
      <c r="E2898" s="36" t="s">
        <v>11943</v>
      </c>
      <c r="F2898" s="35" t="s">
        <v>15877</v>
      </c>
      <c r="G2898" s="117">
        <v>4</v>
      </c>
      <c r="H2898" s="117">
        <v>399.18</v>
      </c>
      <c r="I2898" s="117">
        <f t="shared" si="92"/>
        <v>5.4574999999999996</v>
      </c>
      <c r="J2898" s="118">
        <v>21.83</v>
      </c>
      <c r="K2898" s="196">
        <v>184</v>
      </c>
      <c r="L2898" s="119" t="s">
        <v>12106</v>
      </c>
      <c r="M2898" s="38" t="s">
        <v>15050</v>
      </c>
    </row>
    <row r="2899" spans="1:13" outlineLevel="1" x14ac:dyDescent="0.25">
      <c r="A2899" s="47" t="s">
        <v>9402</v>
      </c>
      <c r="B2899" s="150">
        <v>2871</v>
      </c>
      <c r="C2899" s="36" t="s">
        <v>12136</v>
      </c>
      <c r="D2899" s="35" t="s">
        <v>9402</v>
      </c>
      <c r="E2899" s="40" t="s">
        <v>13026</v>
      </c>
      <c r="F2899" s="35" t="s">
        <v>15877</v>
      </c>
      <c r="G2899" s="117">
        <v>1</v>
      </c>
      <c r="H2899" s="117">
        <v>35</v>
      </c>
      <c r="I2899" s="117">
        <f t="shared" si="92"/>
        <v>36.36</v>
      </c>
      <c r="J2899" s="118">
        <v>36.36</v>
      </c>
      <c r="K2899" s="196">
        <v>170</v>
      </c>
      <c r="L2899" s="119" t="s">
        <v>11479</v>
      </c>
      <c r="M2899" s="38" t="s">
        <v>15050</v>
      </c>
    </row>
    <row r="2900" spans="1:13" ht="25.5" outlineLevel="1" x14ac:dyDescent="0.25">
      <c r="A2900" s="47" t="s">
        <v>2407</v>
      </c>
      <c r="B2900" s="150">
        <v>2872</v>
      </c>
      <c r="C2900" s="36" t="s">
        <v>12137</v>
      </c>
      <c r="D2900" s="35" t="s">
        <v>2407</v>
      </c>
      <c r="E2900" s="36" t="s">
        <v>11943</v>
      </c>
      <c r="F2900" s="35" t="s">
        <v>15877</v>
      </c>
      <c r="G2900" s="117">
        <v>9</v>
      </c>
      <c r="H2900" s="117">
        <v>5475.07</v>
      </c>
      <c r="I2900" s="117">
        <f t="shared" si="92"/>
        <v>33.266666666666666</v>
      </c>
      <c r="J2900" s="118">
        <v>299.39999999999998</v>
      </c>
      <c r="K2900" s="196">
        <v>184</v>
      </c>
      <c r="L2900" s="119" t="s">
        <v>12106</v>
      </c>
      <c r="M2900" s="38" t="s">
        <v>15050</v>
      </c>
    </row>
    <row r="2901" spans="1:13" ht="25.5" outlineLevel="1" x14ac:dyDescent="0.25">
      <c r="A2901" s="47" t="s">
        <v>2408</v>
      </c>
      <c r="B2901" s="150">
        <v>2873</v>
      </c>
      <c r="C2901" s="36" t="s">
        <v>12138</v>
      </c>
      <c r="D2901" s="35" t="s">
        <v>2408</v>
      </c>
      <c r="E2901" s="36" t="s">
        <v>11943</v>
      </c>
      <c r="F2901" s="35" t="s">
        <v>15877</v>
      </c>
      <c r="G2901" s="117">
        <v>6</v>
      </c>
      <c r="H2901" s="117">
        <v>138.6</v>
      </c>
      <c r="I2901" s="117">
        <f t="shared" si="92"/>
        <v>1.2633333333333334</v>
      </c>
      <c r="J2901" s="118">
        <v>7.58</v>
      </c>
      <c r="K2901" s="196">
        <v>184</v>
      </c>
      <c r="L2901" s="119" t="s">
        <v>12106</v>
      </c>
      <c r="M2901" s="38" t="s">
        <v>15050</v>
      </c>
    </row>
    <row r="2902" spans="1:13" outlineLevel="1" x14ac:dyDescent="0.25">
      <c r="A2902" s="47" t="s">
        <v>9403</v>
      </c>
      <c r="B2902" s="150">
        <v>2874</v>
      </c>
      <c r="C2902" s="36" t="s">
        <v>12139</v>
      </c>
      <c r="D2902" s="35" t="s">
        <v>9403</v>
      </c>
      <c r="E2902" s="36" t="s">
        <v>11491</v>
      </c>
      <c r="F2902" s="35" t="s">
        <v>15877</v>
      </c>
      <c r="G2902" s="117">
        <v>4</v>
      </c>
      <c r="H2902" s="117">
        <v>1800</v>
      </c>
      <c r="I2902" s="117">
        <f t="shared" si="92"/>
        <v>467.54500000000002</v>
      </c>
      <c r="J2902" s="118">
        <v>1870.18</v>
      </c>
      <c r="K2902" s="196">
        <v>170</v>
      </c>
      <c r="L2902" s="119" t="s">
        <v>11479</v>
      </c>
      <c r="M2902" s="38" t="s">
        <v>15050</v>
      </c>
    </row>
    <row r="2903" spans="1:13" ht="25.5" outlineLevel="1" x14ac:dyDescent="0.25">
      <c r="A2903" s="47" t="s">
        <v>2409</v>
      </c>
      <c r="B2903" s="150">
        <v>2875</v>
      </c>
      <c r="C2903" s="36" t="s">
        <v>12140</v>
      </c>
      <c r="D2903" s="35" t="s">
        <v>2409</v>
      </c>
      <c r="E2903" s="36" t="s">
        <v>11943</v>
      </c>
      <c r="F2903" s="35" t="s">
        <v>15877</v>
      </c>
      <c r="G2903" s="117">
        <v>10</v>
      </c>
      <c r="H2903" s="117">
        <v>59</v>
      </c>
      <c r="I2903" s="117">
        <f t="shared" si="92"/>
        <v>0.32300000000000001</v>
      </c>
      <c r="J2903" s="118">
        <v>3.23</v>
      </c>
      <c r="K2903" s="196">
        <v>184</v>
      </c>
      <c r="L2903" s="119" t="s">
        <v>12106</v>
      </c>
      <c r="M2903" s="38" t="s">
        <v>15050</v>
      </c>
    </row>
    <row r="2904" spans="1:13" ht="25.5" outlineLevel="1" x14ac:dyDescent="0.25">
      <c r="A2904" s="47" t="s">
        <v>2411</v>
      </c>
      <c r="B2904" s="150">
        <v>2876</v>
      </c>
      <c r="C2904" s="36" t="s">
        <v>2410</v>
      </c>
      <c r="D2904" s="35" t="s">
        <v>2411</v>
      </c>
      <c r="E2904" s="36" t="s">
        <v>11943</v>
      </c>
      <c r="F2904" s="35" t="s">
        <v>15877</v>
      </c>
      <c r="G2904" s="117">
        <v>5</v>
      </c>
      <c r="H2904" s="117">
        <v>62.5</v>
      </c>
      <c r="I2904" s="117">
        <f t="shared" si="92"/>
        <v>0.68399999999999994</v>
      </c>
      <c r="J2904" s="118">
        <v>3.42</v>
      </c>
      <c r="K2904" s="196">
        <v>184</v>
      </c>
      <c r="L2904" s="119" t="s">
        <v>12106</v>
      </c>
      <c r="M2904" s="38" t="s">
        <v>15050</v>
      </c>
    </row>
    <row r="2905" spans="1:13" ht="25.5" outlineLevel="1" x14ac:dyDescent="0.25">
      <c r="A2905" s="47" t="s">
        <v>2413</v>
      </c>
      <c r="B2905" s="150">
        <v>2877</v>
      </c>
      <c r="C2905" s="36" t="s">
        <v>2412</v>
      </c>
      <c r="D2905" s="35" t="s">
        <v>2413</v>
      </c>
      <c r="E2905" s="36" t="s">
        <v>11943</v>
      </c>
      <c r="F2905" s="35" t="s">
        <v>15877</v>
      </c>
      <c r="G2905" s="117">
        <v>1</v>
      </c>
      <c r="H2905" s="117">
        <v>190.27</v>
      </c>
      <c r="I2905" s="117">
        <f t="shared" si="92"/>
        <v>10.4</v>
      </c>
      <c r="J2905" s="118">
        <v>10.4</v>
      </c>
      <c r="K2905" s="196">
        <v>184</v>
      </c>
      <c r="L2905" s="119" t="s">
        <v>12106</v>
      </c>
      <c r="M2905" s="38" t="s">
        <v>15050</v>
      </c>
    </row>
    <row r="2906" spans="1:13" ht="25.5" outlineLevel="1" x14ac:dyDescent="0.25">
      <c r="A2906" s="47" t="s">
        <v>2415</v>
      </c>
      <c r="B2906" s="150">
        <v>2878</v>
      </c>
      <c r="C2906" s="36" t="s">
        <v>2414</v>
      </c>
      <c r="D2906" s="35" t="s">
        <v>2415</v>
      </c>
      <c r="E2906" s="36" t="s">
        <v>11943</v>
      </c>
      <c r="F2906" s="35" t="s">
        <v>15877</v>
      </c>
      <c r="G2906" s="117">
        <v>11</v>
      </c>
      <c r="H2906" s="117">
        <v>167.2</v>
      </c>
      <c r="I2906" s="117">
        <f t="shared" si="92"/>
        <v>0.83090909090909093</v>
      </c>
      <c r="J2906" s="118">
        <v>9.14</v>
      </c>
      <c r="K2906" s="196">
        <v>184</v>
      </c>
      <c r="L2906" s="119" t="s">
        <v>12106</v>
      </c>
      <c r="M2906" s="38" t="s">
        <v>15050</v>
      </c>
    </row>
    <row r="2907" spans="1:13" ht="25.5" outlineLevel="1" x14ac:dyDescent="0.25">
      <c r="A2907" s="47" t="s">
        <v>2417</v>
      </c>
      <c r="B2907" s="150">
        <v>2879</v>
      </c>
      <c r="C2907" s="36" t="s">
        <v>2416</v>
      </c>
      <c r="D2907" s="35" t="s">
        <v>2417</v>
      </c>
      <c r="E2907" s="36" t="s">
        <v>11943</v>
      </c>
      <c r="F2907" s="35" t="s">
        <v>15877</v>
      </c>
      <c r="G2907" s="117">
        <v>7</v>
      </c>
      <c r="H2907" s="117">
        <v>119</v>
      </c>
      <c r="I2907" s="117">
        <f t="shared" si="92"/>
        <v>0.92999999999999994</v>
      </c>
      <c r="J2907" s="118">
        <v>6.51</v>
      </c>
      <c r="K2907" s="196">
        <v>184</v>
      </c>
      <c r="L2907" s="119" t="s">
        <v>12106</v>
      </c>
      <c r="M2907" s="38" t="s">
        <v>15050</v>
      </c>
    </row>
    <row r="2908" spans="1:13" ht="25.5" outlineLevel="1" x14ac:dyDescent="0.25">
      <c r="A2908" s="47" t="s">
        <v>8835</v>
      </c>
      <c r="B2908" s="150">
        <v>2880</v>
      </c>
      <c r="C2908" s="36" t="s">
        <v>2418</v>
      </c>
      <c r="D2908" s="35" t="s">
        <v>8835</v>
      </c>
      <c r="E2908" s="36" t="s">
        <v>11943</v>
      </c>
      <c r="F2908" s="35" t="s">
        <v>15877</v>
      </c>
      <c r="G2908" s="117">
        <v>3</v>
      </c>
      <c r="H2908" s="117">
        <v>36</v>
      </c>
      <c r="I2908" s="117">
        <f t="shared" si="92"/>
        <v>0.65666666666666662</v>
      </c>
      <c r="J2908" s="118">
        <v>1.97</v>
      </c>
      <c r="K2908" s="196">
        <v>184</v>
      </c>
      <c r="L2908" s="119" t="s">
        <v>12106</v>
      </c>
      <c r="M2908" s="38" t="s">
        <v>15050</v>
      </c>
    </row>
    <row r="2909" spans="1:13" ht="25.5" outlineLevel="1" x14ac:dyDescent="0.25">
      <c r="A2909" s="47" t="s">
        <v>2419</v>
      </c>
      <c r="B2909" s="150">
        <v>2881</v>
      </c>
      <c r="C2909" s="36" t="s">
        <v>8836</v>
      </c>
      <c r="D2909" s="35" t="s">
        <v>2419</v>
      </c>
      <c r="E2909" s="36" t="s">
        <v>11943</v>
      </c>
      <c r="F2909" s="35" t="s">
        <v>15877</v>
      </c>
      <c r="G2909" s="117">
        <v>2</v>
      </c>
      <c r="H2909" s="117">
        <v>41.2</v>
      </c>
      <c r="I2909" s="117">
        <f t="shared" si="92"/>
        <v>1.125</v>
      </c>
      <c r="J2909" s="118">
        <v>2.25</v>
      </c>
      <c r="K2909" s="196">
        <v>184</v>
      </c>
      <c r="L2909" s="119" t="s">
        <v>12106</v>
      </c>
      <c r="M2909" s="38" t="s">
        <v>15050</v>
      </c>
    </row>
    <row r="2910" spans="1:13" ht="25.5" outlineLevel="1" x14ac:dyDescent="0.25">
      <c r="A2910" s="47" t="s">
        <v>2421</v>
      </c>
      <c r="B2910" s="150">
        <v>2882</v>
      </c>
      <c r="C2910" s="36" t="s">
        <v>2420</v>
      </c>
      <c r="D2910" s="35" t="s">
        <v>2421</v>
      </c>
      <c r="E2910" s="36" t="s">
        <v>11943</v>
      </c>
      <c r="F2910" s="35" t="s">
        <v>15877</v>
      </c>
      <c r="G2910" s="117">
        <v>12</v>
      </c>
      <c r="H2910" s="117">
        <v>163.19999999999999</v>
      </c>
      <c r="I2910" s="117">
        <f t="shared" si="92"/>
        <v>0.74333333333333329</v>
      </c>
      <c r="J2910" s="118">
        <v>8.92</v>
      </c>
      <c r="K2910" s="196">
        <v>184</v>
      </c>
      <c r="L2910" s="119" t="s">
        <v>12106</v>
      </c>
      <c r="M2910" s="38" t="s">
        <v>15050</v>
      </c>
    </row>
    <row r="2911" spans="1:13" ht="25.5" outlineLevel="1" x14ac:dyDescent="0.25">
      <c r="A2911" s="47" t="s">
        <v>2423</v>
      </c>
      <c r="B2911" s="150">
        <v>2883</v>
      </c>
      <c r="C2911" s="36" t="s">
        <v>2422</v>
      </c>
      <c r="D2911" s="35" t="s">
        <v>2423</v>
      </c>
      <c r="E2911" s="36" t="s">
        <v>11943</v>
      </c>
      <c r="F2911" s="35" t="s">
        <v>15877</v>
      </c>
      <c r="G2911" s="117">
        <v>4</v>
      </c>
      <c r="H2911" s="117">
        <v>775.85</v>
      </c>
      <c r="I2911" s="117">
        <f t="shared" si="92"/>
        <v>10.6075</v>
      </c>
      <c r="J2911" s="118">
        <v>42.43</v>
      </c>
      <c r="K2911" s="196">
        <v>184</v>
      </c>
      <c r="L2911" s="119" t="s">
        <v>12106</v>
      </c>
      <c r="M2911" s="38" t="s">
        <v>15050</v>
      </c>
    </row>
    <row r="2912" spans="1:13" ht="25.5" outlineLevel="1" x14ac:dyDescent="0.25">
      <c r="A2912" s="47" t="s">
        <v>2425</v>
      </c>
      <c r="B2912" s="150">
        <v>2884</v>
      </c>
      <c r="C2912" s="36" t="s">
        <v>2424</v>
      </c>
      <c r="D2912" s="35" t="s">
        <v>2425</v>
      </c>
      <c r="E2912" s="36" t="s">
        <v>11943</v>
      </c>
      <c r="F2912" s="35" t="s">
        <v>15877</v>
      </c>
      <c r="G2912" s="117">
        <v>6</v>
      </c>
      <c r="H2912" s="117">
        <v>66</v>
      </c>
      <c r="I2912" s="117">
        <f t="shared" si="92"/>
        <v>0.60166666666666668</v>
      </c>
      <c r="J2912" s="118">
        <v>3.61</v>
      </c>
      <c r="K2912" s="196">
        <v>184</v>
      </c>
      <c r="L2912" s="119" t="s">
        <v>12106</v>
      </c>
      <c r="M2912" s="38" t="s">
        <v>15050</v>
      </c>
    </row>
    <row r="2913" spans="1:13" ht="25.5" outlineLevel="1" x14ac:dyDescent="0.25">
      <c r="A2913" s="47" t="s">
        <v>2427</v>
      </c>
      <c r="B2913" s="150">
        <v>2885</v>
      </c>
      <c r="C2913" s="36" t="s">
        <v>2426</v>
      </c>
      <c r="D2913" s="35" t="s">
        <v>2427</v>
      </c>
      <c r="E2913" s="36" t="s">
        <v>11943</v>
      </c>
      <c r="F2913" s="35" t="s">
        <v>15877</v>
      </c>
      <c r="G2913" s="117">
        <v>15</v>
      </c>
      <c r="H2913" s="117">
        <v>165</v>
      </c>
      <c r="I2913" s="117">
        <f t="shared" si="92"/>
        <v>0.60133333333333328</v>
      </c>
      <c r="J2913" s="118">
        <v>9.02</v>
      </c>
      <c r="K2913" s="196">
        <v>184</v>
      </c>
      <c r="L2913" s="119" t="s">
        <v>12106</v>
      </c>
      <c r="M2913" s="38" t="s">
        <v>15050</v>
      </c>
    </row>
    <row r="2914" spans="1:13" ht="25.5" outlineLevel="1" x14ac:dyDescent="0.25">
      <c r="A2914" s="47" t="s">
        <v>2429</v>
      </c>
      <c r="B2914" s="150">
        <v>2886</v>
      </c>
      <c r="C2914" s="36" t="s">
        <v>2428</v>
      </c>
      <c r="D2914" s="35" t="s">
        <v>2429</v>
      </c>
      <c r="E2914" s="36" t="s">
        <v>11943</v>
      </c>
      <c r="F2914" s="35" t="s">
        <v>15877</v>
      </c>
      <c r="G2914" s="117">
        <v>4</v>
      </c>
      <c r="H2914" s="117">
        <v>548</v>
      </c>
      <c r="I2914" s="117">
        <f t="shared" si="92"/>
        <v>7.4924999999999997</v>
      </c>
      <c r="J2914" s="118">
        <v>29.97</v>
      </c>
      <c r="K2914" s="196">
        <v>184</v>
      </c>
      <c r="L2914" s="119" t="s">
        <v>12106</v>
      </c>
      <c r="M2914" s="38" t="s">
        <v>15050</v>
      </c>
    </row>
    <row r="2915" spans="1:13" ht="25.5" outlineLevel="1" x14ac:dyDescent="0.25">
      <c r="A2915" s="47" t="s">
        <v>2431</v>
      </c>
      <c r="B2915" s="150">
        <v>2887</v>
      </c>
      <c r="C2915" s="36" t="s">
        <v>2430</v>
      </c>
      <c r="D2915" s="35" t="s">
        <v>2431</v>
      </c>
      <c r="E2915" s="36" t="s">
        <v>11943</v>
      </c>
      <c r="F2915" s="35" t="s">
        <v>15877</v>
      </c>
      <c r="G2915" s="117">
        <v>6</v>
      </c>
      <c r="H2915" s="117">
        <v>1833.64</v>
      </c>
      <c r="I2915" s="117">
        <f t="shared" si="92"/>
        <v>16.711666666666666</v>
      </c>
      <c r="J2915" s="118">
        <v>100.27</v>
      </c>
      <c r="K2915" s="196">
        <v>184</v>
      </c>
      <c r="L2915" s="119" t="s">
        <v>12106</v>
      </c>
      <c r="M2915" s="38" t="s">
        <v>15050</v>
      </c>
    </row>
    <row r="2916" spans="1:13" ht="25.5" outlineLevel="1" x14ac:dyDescent="0.25">
      <c r="A2916" s="47" t="s">
        <v>2433</v>
      </c>
      <c r="B2916" s="150">
        <v>2888</v>
      </c>
      <c r="C2916" s="36" t="s">
        <v>2432</v>
      </c>
      <c r="D2916" s="35" t="s">
        <v>2433</v>
      </c>
      <c r="E2916" s="36" t="s">
        <v>11943</v>
      </c>
      <c r="F2916" s="35" t="s">
        <v>15877</v>
      </c>
      <c r="G2916" s="117">
        <v>2</v>
      </c>
      <c r="H2916" s="117">
        <v>24.4</v>
      </c>
      <c r="I2916" s="117">
        <f t="shared" si="92"/>
        <v>0.66500000000000004</v>
      </c>
      <c r="J2916" s="118">
        <v>1.33</v>
      </c>
      <c r="K2916" s="196">
        <v>184</v>
      </c>
      <c r="L2916" s="119" t="s">
        <v>12106</v>
      </c>
      <c r="M2916" s="38" t="s">
        <v>15050</v>
      </c>
    </row>
    <row r="2917" spans="1:13" ht="25.5" outlineLevel="1" x14ac:dyDescent="0.25">
      <c r="A2917" s="47" t="s">
        <v>2435</v>
      </c>
      <c r="B2917" s="150">
        <v>2889</v>
      </c>
      <c r="C2917" s="36" t="s">
        <v>2434</v>
      </c>
      <c r="D2917" s="35" t="s">
        <v>2435</v>
      </c>
      <c r="E2917" s="36" t="s">
        <v>11943</v>
      </c>
      <c r="F2917" s="35" t="s">
        <v>15877</v>
      </c>
      <c r="G2917" s="117">
        <v>17</v>
      </c>
      <c r="H2917" s="117">
        <v>1423.09</v>
      </c>
      <c r="I2917" s="117">
        <f t="shared" si="92"/>
        <v>4.577647058823529</v>
      </c>
      <c r="J2917" s="118">
        <v>77.819999999999993</v>
      </c>
      <c r="K2917" s="196">
        <v>184</v>
      </c>
      <c r="L2917" s="119" t="s">
        <v>12106</v>
      </c>
      <c r="M2917" s="38" t="s">
        <v>15050</v>
      </c>
    </row>
    <row r="2918" spans="1:13" ht="25.5" outlineLevel="1" x14ac:dyDescent="0.25">
      <c r="A2918" s="47" t="s">
        <v>2437</v>
      </c>
      <c r="B2918" s="150">
        <v>2890</v>
      </c>
      <c r="C2918" s="36" t="s">
        <v>2436</v>
      </c>
      <c r="D2918" s="35" t="s">
        <v>2437</v>
      </c>
      <c r="E2918" s="36" t="s">
        <v>11943</v>
      </c>
      <c r="F2918" s="35" t="s">
        <v>15877</v>
      </c>
      <c r="G2918" s="117">
        <v>5</v>
      </c>
      <c r="H2918" s="117">
        <v>57.5</v>
      </c>
      <c r="I2918" s="117">
        <f t="shared" si="92"/>
        <v>0.628</v>
      </c>
      <c r="J2918" s="118">
        <v>3.14</v>
      </c>
      <c r="K2918" s="196">
        <v>184</v>
      </c>
      <c r="L2918" s="119" t="s">
        <v>12106</v>
      </c>
      <c r="M2918" s="38" t="s">
        <v>15050</v>
      </c>
    </row>
    <row r="2919" spans="1:13" ht="25.5" outlineLevel="1" x14ac:dyDescent="0.25">
      <c r="A2919" s="47" t="s">
        <v>2439</v>
      </c>
      <c r="B2919" s="150">
        <v>2891</v>
      </c>
      <c r="C2919" s="36" t="s">
        <v>2438</v>
      </c>
      <c r="D2919" s="35" t="s">
        <v>2439</v>
      </c>
      <c r="E2919" s="36" t="s">
        <v>11943</v>
      </c>
      <c r="F2919" s="35" t="s">
        <v>15877</v>
      </c>
      <c r="G2919" s="117">
        <v>5</v>
      </c>
      <c r="H2919" s="117">
        <v>57.5</v>
      </c>
      <c r="I2919" s="117">
        <f t="shared" si="92"/>
        <v>0.628</v>
      </c>
      <c r="J2919" s="118">
        <v>3.14</v>
      </c>
      <c r="K2919" s="196">
        <v>184</v>
      </c>
      <c r="L2919" s="119" t="s">
        <v>12106</v>
      </c>
      <c r="M2919" s="38" t="s">
        <v>15050</v>
      </c>
    </row>
    <row r="2920" spans="1:13" ht="25.5" outlineLevel="1" x14ac:dyDescent="0.25">
      <c r="A2920" s="47" t="s">
        <v>2440</v>
      </c>
      <c r="B2920" s="150">
        <v>2892</v>
      </c>
      <c r="C2920" s="40" t="s">
        <v>13514</v>
      </c>
      <c r="D2920" s="35" t="s">
        <v>2440</v>
      </c>
      <c r="E2920" s="36" t="s">
        <v>11943</v>
      </c>
      <c r="F2920" s="35" t="s">
        <v>15877</v>
      </c>
      <c r="G2920" s="117">
        <v>5</v>
      </c>
      <c r="H2920" s="117">
        <v>57.5</v>
      </c>
      <c r="I2920" s="117">
        <f t="shared" si="92"/>
        <v>0.628</v>
      </c>
      <c r="J2920" s="118">
        <v>3.14</v>
      </c>
      <c r="K2920" s="196">
        <v>184</v>
      </c>
      <c r="L2920" s="119" t="s">
        <v>12106</v>
      </c>
      <c r="M2920" s="38" t="s">
        <v>15050</v>
      </c>
    </row>
    <row r="2921" spans="1:13" ht="25.5" outlineLevel="1" x14ac:dyDescent="0.25">
      <c r="A2921" s="47" t="s">
        <v>2442</v>
      </c>
      <c r="B2921" s="150">
        <v>2893</v>
      </c>
      <c r="C2921" s="36" t="s">
        <v>2441</v>
      </c>
      <c r="D2921" s="35" t="s">
        <v>2442</v>
      </c>
      <c r="E2921" s="36" t="s">
        <v>11943</v>
      </c>
      <c r="F2921" s="35" t="s">
        <v>15877</v>
      </c>
      <c r="G2921" s="117">
        <v>2</v>
      </c>
      <c r="H2921" s="117">
        <v>23</v>
      </c>
      <c r="I2921" s="117">
        <f t="shared" si="92"/>
        <v>0.63</v>
      </c>
      <c r="J2921" s="118">
        <v>1.26</v>
      </c>
      <c r="K2921" s="196">
        <v>184</v>
      </c>
      <c r="L2921" s="119" t="s">
        <v>12106</v>
      </c>
      <c r="M2921" s="38" t="s">
        <v>15050</v>
      </c>
    </row>
    <row r="2922" spans="1:13" ht="25.5" outlineLevel="1" x14ac:dyDescent="0.25">
      <c r="A2922" s="47" t="s">
        <v>2443</v>
      </c>
      <c r="B2922" s="150">
        <v>2894</v>
      </c>
      <c r="C2922" s="40" t="s">
        <v>13515</v>
      </c>
      <c r="D2922" s="35" t="s">
        <v>2443</v>
      </c>
      <c r="E2922" s="36" t="s">
        <v>11943</v>
      </c>
      <c r="F2922" s="35" t="s">
        <v>15877</v>
      </c>
      <c r="G2922" s="117">
        <v>19</v>
      </c>
      <c r="H2922" s="117">
        <v>222.3</v>
      </c>
      <c r="I2922" s="117">
        <f t="shared" si="92"/>
        <v>0.64</v>
      </c>
      <c r="J2922" s="118">
        <v>12.16</v>
      </c>
      <c r="K2922" s="196">
        <v>184</v>
      </c>
      <c r="L2922" s="119" t="s">
        <v>12106</v>
      </c>
      <c r="M2922" s="38" t="s">
        <v>15050</v>
      </c>
    </row>
    <row r="2923" spans="1:13" ht="25.5" outlineLevel="1" x14ac:dyDescent="0.25">
      <c r="A2923" s="47" t="s">
        <v>2444</v>
      </c>
      <c r="B2923" s="150">
        <v>2895</v>
      </c>
      <c r="C2923" s="36" t="s">
        <v>8837</v>
      </c>
      <c r="D2923" s="35" t="s">
        <v>2444</v>
      </c>
      <c r="E2923" s="36" t="s">
        <v>11943</v>
      </c>
      <c r="F2923" s="35" t="s">
        <v>15877</v>
      </c>
      <c r="G2923" s="117">
        <v>4</v>
      </c>
      <c r="H2923" s="117">
        <v>46.8</v>
      </c>
      <c r="I2923" s="117">
        <f t="shared" si="92"/>
        <v>0.64</v>
      </c>
      <c r="J2923" s="118">
        <v>2.56</v>
      </c>
      <c r="K2923" s="196">
        <v>184</v>
      </c>
      <c r="L2923" s="119" t="s">
        <v>12106</v>
      </c>
      <c r="M2923" s="38" t="s">
        <v>15050</v>
      </c>
    </row>
    <row r="2924" spans="1:13" ht="25.5" outlineLevel="1" x14ac:dyDescent="0.25">
      <c r="A2924" s="47" t="s">
        <v>2445</v>
      </c>
      <c r="B2924" s="150">
        <v>2896</v>
      </c>
      <c r="C2924" s="36" t="s">
        <v>8838</v>
      </c>
      <c r="D2924" s="35" t="s">
        <v>2445</v>
      </c>
      <c r="E2924" s="36" t="s">
        <v>11943</v>
      </c>
      <c r="F2924" s="35" t="s">
        <v>15877</v>
      </c>
      <c r="G2924" s="117">
        <v>3</v>
      </c>
      <c r="H2924" s="117">
        <v>35.1</v>
      </c>
      <c r="I2924" s="117">
        <f t="shared" si="92"/>
        <v>0.64</v>
      </c>
      <c r="J2924" s="118">
        <v>1.92</v>
      </c>
      <c r="K2924" s="196">
        <v>184</v>
      </c>
      <c r="L2924" s="119" t="s">
        <v>12106</v>
      </c>
      <c r="M2924" s="38" t="s">
        <v>15050</v>
      </c>
    </row>
    <row r="2925" spans="1:13" ht="25.5" outlineLevel="1" x14ac:dyDescent="0.25">
      <c r="A2925" s="47" t="s">
        <v>2447</v>
      </c>
      <c r="B2925" s="150">
        <v>2897</v>
      </c>
      <c r="C2925" s="36" t="s">
        <v>2446</v>
      </c>
      <c r="D2925" s="35" t="s">
        <v>2447</v>
      </c>
      <c r="E2925" s="36" t="s">
        <v>11491</v>
      </c>
      <c r="F2925" s="35" t="s">
        <v>15877</v>
      </c>
      <c r="G2925" s="117">
        <v>4</v>
      </c>
      <c r="H2925" s="117">
        <v>46.8</v>
      </c>
      <c r="I2925" s="117">
        <f t="shared" si="92"/>
        <v>0.64</v>
      </c>
      <c r="J2925" s="118">
        <v>2.56</v>
      </c>
      <c r="K2925" s="196">
        <v>184</v>
      </c>
      <c r="L2925" s="119" t="s">
        <v>12106</v>
      </c>
      <c r="M2925" s="38" t="s">
        <v>15050</v>
      </c>
    </row>
    <row r="2926" spans="1:13" ht="25.5" outlineLevel="1" x14ac:dyDescent="0.25">
      <c r="A2926" s="47" t="s">
        <v>2449</v>
      </c>
      <c r="B2926" s="150">
        <v>2898</v>
      </c>
      <c r="C2926" s="36" t="s">
        <v>2448</v>
      </c>
      <c r="D2926" s="35" t="s">
        <v>2449</v>
      </c>
      <c r="E2926" s="36" t="s">
        <v>11943</v>
      </c>
      <c r="F2926" s="35" t="s">
        <v>15877</v>
      </c>
      <c r="G2926" s="117">
        <v>3</v>
      </c>
      <c r="H2926" s="117">
        <v>35.1</v>
      </c>
      <c r="I2926" s="117">
        <f t="shared" si="92"/>
        <v>0.64</v>
      </c>
      <c r="J2926" s="118">
        <v>1.92</v>
      </c>
      <c r="K2926" s="196">
        <v>184</v>
      </c>
      <c r="L2926" s="119" t="s">
        <v>12106</v>
      </c>
      <c r="M2926" s="38" t="s">
        <v>15050</v>
      </c>
    </row>
    <row r="2927" spans="1:13" ht="25.5" outlineLevel="1" x14ac:dyDescent="0.25">
      <c r="A2927" s="47" t="s">
        <v>2451</v>
      </c>
      <c r="B2927" s="150">
        <v>2899</v>
      </c>
      <c r="C2927" s="36" t="s">
        <v>2450</v>
      </c>
      <c r="D2927" s="35" t="s">
        <v>2451</v>
      </c>
      <c r="E2927" s="36" t="s">
        <v>11943</v>
      </c>
      <c r="F2927" s="35" t="s">
        <v>15877</v>
      </c>
      <c r="G2927" s="117">
        <v>5</v>
      </c>
      <c r="H2927" s="117">
        <v>58.5</v>
      </c>
      <c r="I2927" s="117">
        <f t="shared" si="92"/>
        <v>0.64</v>
      </c>
      <c r="J2927" s="118">
        <v>3.2</v>
      </c>
      <c r="K2927" s="196">
        <v>184</v>
      </c>
      <c r="L2927" s="119" t="s">
        <v>12106</v>
      </c>
      <c r="M2927" s="38" t="s">
        <v>15050</v>
      </c>
    </row>
    <row r="2928" spans="1:13" ht="25.5" outlineLevel="1" x14ac:dyDescent="0.25">
      <c r="A2928" s="47" t="s">
        <v>2453</v>
      </c>
      <c r="B2928" s="150">
        <v>2900</v>
      </c>
      <c r="C2928" s="36" t="s">
        <v>2452</v>
      </c>
      <c r="D2928" s="35" t="s">
        <v>2453</v>
      </c>
      <c r="E2928" s="36" t="s">
        <v>11943</v>
      </c>
      <c r="F2928" s="35" t="s">
        <v>15877</v>
      </c>
      <c r="G2928" s="117">
        <v>9</v>
      </c>
      <c r="H2928" s="117">
        <v>767.09</v>
      </c>
      <c r="I2928" s="117">
        <f t="shared" si="92"/>
        <v>4.6611111111111114</v>
      </c>
      <c r="J2928" s="118">
        <v>41.95</v>
      </c>
      <c r="K2928" s="196">
        <v>184</v>
      </c>
      <c r="L2928" s="119" t="s">
        <v>12106</v>
      </c>
      <c r="M2928" s="38" t="s">
        <v>15050</v>
      </c>
    </row>
    <row r="2929" spans="1:13" ht="25.5" outlineLevel="1" x14ac:dyDescent="0.25">
      <c r="A2929" s="47" t="s">
        <v>2454</v>
      </c>
      <c r="B2929" s="150">
        <v>2901</v>
      </c>
      <c r="C2929" s="36" t="s">
        <v>8839</v>
      </c>
      <c r="D2929" s="35" t="s">
        <v>2454</v>
      </c>
      <c r="E2929" s="36" t="s">
        <v>11943</v>
      </c>
      <c r="F2929" s="35" t="s">
        <v>15877</v>
      </c>
      <c r="G2929" s="117">
        <v>3</v>
      </c>
      <c r="H2929" s="117">
        <v>190.1</v>
      </c>
      <c r="I2929" s="117">
        <f t="shared" ref="I2929:I2992" si="93">J2929/G2929</f>
        <v>3.4666666666666668</v>
      </c>
      <c r="J2929" s="118">
        <v>10.4</v>
      </c>
      <c r="K2929" s="196">
        <v>184</v>
      </c>
      <c r="L2929" s="119" t="s">
        <v>12106</v>
      </c>
      <c r="M2929" s="38" t="s">
        <v>15050</v>
      </c>
    </row>
    <row r="2930" spans="1:13" ht="25.5" outlineLevel="1" x14ac:dyDescent="0.25">
      <c r="A2930" s="47" t="s">
        <v>2456</v>
      </c>
      <c r="B2930" s="150">
        <v>2902</v>
      </c>
      <c r="C2930" s="36" t="s">
        <v>2455</v>
      </c>
      <c r="D2930" s="35" t="s">
        <v>2456</v>
      </c>
      <c r="E2930" s="36" t="s">
        <v>11943</v>
      </c>
      <c r="F2930" s="35" t="s">
        <v>15877</v>
      </c>
      <c r="G2930" s="117">
        <v>19</v>
      </c>
      <c r="H2930" s="117">
        <v>218.5</v>
      </c>
      <c r="I2930" s="117">
        <f t="shared" si="93"/>
        <v>0.62894736842105259</v>
      </c>
      <c r="J2930" s="118">
        <v>11.95</v>
      </c>
      <c r="K2930" s="196">
        <v>184</v>
      </c>
      <c r="L2930" s="119" t="s">
        <v>12106</v>
      </c>
      <c r="M2930" s="38" t="s">
        <v>15050</v>
      </c>
    </row>
    <row r="2931" spans="1:13" ht="25.5" outlineLevel="1" x14ac:dyDescent="0.25">
      <c r="A2931" s="47" t="s">
        <v>2458</v>
      </c>
      <c r="B2931" s="150">
        <v>2903</v>
      </c>
      <c r="C2931" s="36" t="s">
        <v>2457</v>
      </c>
      <c r="D2931" s="35" t="s">
        <v>2458</v>
      </c>
      <c r="E2931" s="36" t="s">
        <v>11943</v>
      </c>
      <c r="F2931" s="35" t="s">
        <v>15877</v>
      </c>
      <c r="G2931" s="117">
        <v>11</v>
      </c>
      <c r="H2931" s="117">
        <v>152.9</v>
      </c>
      <c r="I2931" s="117">
        <f t="shared" si="93"/>
        <v>0.7599999999999999</v>
      </c>
      <c r="J2931" s="118">
        <v>8.36</v>
      </c>
      <c r="K2931" s="196">
        <v>184</v>
      </c>
      <c r="L2931" s="119" t="s">
        <v>12106</v>
      </c>
      <c r="M2931" s="38" t="s">
        <v>15050</v>
      </c>
    </row>
    <row r="2932" spans="1:13" ht="25.5" outlineLevel="1" x14ac:dyDescent="0.25">
      <c r="A2932" s="47" t="s">
        <v>2460</v>
      </c>
      <c r="B2932" s="150">
        <v>2904</v>
      </c>
      <c r="C2932" s="36" t="s">
        <v>2459</v>
      </c>
      <c r="D2932" s="35" t="s">
        <v>2460</v>
      </c>
      <c r="E2932" s="36" t="s">
        <v>11943</v>
      </c>
      <c r="F2932" s="35" t="s">
        <v>15877</v>
      </c>
      <c r="G2932" s="117">
        <v>25</v>
      </c>
      <c r="H2932" s="117">
        <v>6864.5</v>
      </c>
      <c r="I2932" s="117">
        <f t="shared" si="93"/>
        <v>15.0152</v>
      </c>
      <c r="J2932" s="118">
        <v>375.38</v>
      </c>
      <c r="K2932" s="196">
        <v>184</v>
      </c>
      <c r="L2932" s="119" t="s">
        <v>12106</v>
      </c>
      <c r="M2932" s="38" t="s">
        <v>15050</v>
      </c>
    </row>
    <row r="2933" spans="1:13" ht="25.5" outlineLevel="1" x14ac:dyDescent="0.25">
      <c r="A2933" s="47" t="s">
        <v>2461</v>
      </c>
      <c r="B2933" s="150">
        <v>2905</v>
      </c>
      <c r="C2933" s="40" t="s">
        <v>13516</v>
      </c>
      <c r="D2933" s="35" t="s">
        <v>2461</v>
      </c>
      <c r="E2933" s="36" t="s">
        <v>11943</v>
      </c>
      <c r="F2933" s="35" t="s">
        <v>15877</v>
      </c>
      <c r="G2933" s="117">
        <v>25</v>
      </c>
      <c r="H2933" s="117">
        <v>5720.25</v>
      </c>
      <c r="I2933" s="117">
        <f t="shared" si="93"/>
        <v>12.512</v>
      </c>
      <c r="J2933" s="118">
        <v>312.8</v>
      </c>
      <c r="K2933" s="196">
        <v>184</v>
      </c>
      <c r="L2933" s="119" t="s">
        <v>12106</v>
      </c>
      <c r="M2933" s="38" t="s">
        <v>15050</v>
      </c>
    </row>
    <row r="2934" spans="1:13" ht="25.5" outlineLevel="1" x14ac:dyDescent="0.25">
      <c r="A2934" s="47" t="s">
        <v>2463</v>
      </c>
      <c r="B2934" s="150">
        <v>2906</v>
      </c>
      <c r="C2934" s="36" t="s">
        <v>2462</v>
      </c>
      <c r="D2934" s="35" t="s">
        <v>2463</v>
      </c>
      <c r="E2934" s="36" t="s">
        <v>11943</v>
      </c>
      <c r="F2934" s="35" t="s">
        <v>15877</v>
      </c>
      <c r="G2934" s="117">
        <v>4</v>
      </c>
      <c r="H2934" s="117">
        <v>150.54</v>
      </c>
      <c r="I2934" s="117">
        <f t="shared" si="93"/>
        <v>2.0575000000000001</v>
      </c>
      <c r="J2934" s="118">
        <v>8.23</v>
      </c>
      <c r="K2934" s="196">
        <v>184</v>
      </c>
      <c r="L2934" s="119" t="s">
        <v>12106</v>
      </c>
      <c r="M2934" s="38" t="s">
        <v>15050</v>
      </c>
    </row>
    <row r="2935" spans="1:13" ht="25.5" outlineLevel="1" x14ac:dyDescent="0.25">
      <c r="A2935" s="47" t="s">
        <v>2465</v>
      </c>
      <c r="B2935" s="150">
        <v>2907</v>
      </c>
      <c r="C2935" s="36" t="s">
        <v>2464</v>
      </c>
      <c r="D2935" s="35" t="s">
        <v>2465</v>
      </c>
      <c r="E2935" s="36" t="s">
        <v>11943</v>
      </c>
      <c r="F2935" s="35" t="s">
        <v>15877</v>
      </c>
      <c r="G2935" s="117">
        <v>7</v>
      </c>
      <c r="H2935" s="117">
        <v>70</v>
      </c>
      <c r="I2935" s="117">
        <f t="shared" si="93"/>
        <v>0.54714285714285715</v>
      </c>
      <c r="J2935" s="118">
        <v>3.83</v>
      </c>
      <c r="K2935" s="196">
        <v>184</v>
      </c>
      <c r="L2935" s="119" t="s">
        <v>12106</v>
      </c>
      <c r="M2935" s="38" t="s">
        <v>15050</v>
      </c>
    </row>
    <row r="2936" spans="1:13" ht="25.5" outlineLevel="1" x14ac:dyDescent="0.25">
      <c r="A2936" s="47" t="s">
        <v>2467</v>
      </c>
      <c r="B2936" s="150">
        <v>2908</v>
      </c>
      <c r="C2936" s="36" t="s">
        <v>2466</v>
      </c>
      <c r="D2936" s="35" t="s">
        <v>2467</v>
      </c>
      <c r="E2936" s="36" t="s">
        <v>11943</v>
      </c>
      <c r="F2936" s="35" t="s">
        <v>15877</v>
      </c>
      <c r="G2936" s="117">
        <v>18</v>
      </c>
      <c r="H2936" s="117">
        <v>68.400000000000006</v>
      </c>
      <c r="I2936" s="117">
        <f t="shared" si="93"/>
        <v>0.20777777777777778</v>
      </c>
      <c r="J2936" s="118">
        <v>3.74</v>
      </c>
      <c r="K2936" s="196">
        <v>184</v>
      </c>
      <c r="L2936" s="119" t="s">
        <v>12106</v>
      </c>
      <c r="M2936" s="38" t="s">
        <v>15050</v>
      </c>
    </row>
    <row r="2937" spans="1:13" ht="25.5" outlineLevel="1" x14ac:dyDescent="0.25">
      <c r="A2937" s="47" t="s">
        <v>8840</v>
      </c>
      <c r="B2937" s="150">
        <v>2909</v>
      </c>
      <c r="C2937" s="36" t="s">
        <v>2468</v>
      </c>
      <c r="D2937" s="35" t="s">
        <v>8840</v>
      </c>
      <c r="E2937" s="36" t="s">
        <v>11943</v>
      </c>
      <c r="F2937" s="35" t="s">
        <v>15877</v>
      </c>
      <c r="G2937" s="117">
        <v>22</v>
      </c>
      <c r="H2937" s="117">
        <v>253</v>
      </c>
      <c r="I2937" s="117">
        <f t="shared" si="93"/>
        <v>0.62863636363636366</v>
      </c>
      <c r="J2937" s="118">
        <v>13.83</v>
      </c>
      <c r="K2937" s="196">
        <v>184</v>
      </c>
      <c r="L2937" s="119" t="s">
        <v>12106</v>
      </c>
      <c r="M2937" s="38" t="s">
        <v>15050</v>
      </c>
    </row>
    <row r="2938" spans="1:13" ht="25.5" outlineLevel="1" x14ac:dyDescent="0.25">
      <c r="A2938" s="47" t="s">
        <v>8841</v>
      </c>
      <c r="B2938" s="150">
        <v>2910</v>
      </c>
      <c r="C2938" s="36" t="s">
        <v>2469</v>
      </c>
      <c r="D2938" s="35" t="s">
        <v>8841</v>
      </c>
      <c r="E2938" s="36" t="s">
        <v>11943</v>
      </c>
      <c r="F2938" s="35" t="s">
        <v>15877</v>
      </c>
      <c r="G2938" s="117">
        <v>17</v>
      </c>
      <c r="H2938" s="117">
        <v>220.88</v>
      </c>
      <c r="I2938" s="117">
        <f t="shared" si="93"/>
        <v>0.71058823529411763</v>
      </c>
      <c r="J2938" s="118">
        <v>12.08</v>
      </c>
      <c r="K2938" s="196">
        <v>184</v>
      </c>
      <c r="L2938" s="119" t="s">
        <v>12106</v>
      </c>
      <c r="M2938" s="38" t="s">
        <v>15050</v>
      </c>
    </row>
    <row r="2939" spans="1:13" ht="25.5" outlineLevel="1" x14ac:dyDescent="0.25">
      <c r="A2939" s="47" t="s">
        <v>2471</v>
      </c>
      <c r="B2939" s="150">
        <v>2911</v>
      </c>
      <c r="C2939" s="36" t="s">
        <v>2470</v>
      </c>
      <c r="D2939" s="35" t="s">
        <v>2471</v>
      </c>
      <c r="E2939" s="36" t="s">
        <v>11943</v>
      </c>
      <c r="F2939" s="35" t="s">
        <v>15877</v>
      </c>
      <c r="G2939" s="117">
        <v>4</v>
      </c>
      <c r="H2939" s="117">
        <v>14.4</v>
      </c>
      <c r="I2939" s="117">
        <f t="shared" si="93"/>
        <v>0.19750000000000001</v>
      </c>
      <c r="J2939" s="118">
        <v>0.79</v>
      </c>
      <c r="K2939" s="196">
        <v>184</v>
      </c>
      <c r="L2939" s="119" t="s">
        <v>12106</v>
      </c>
      <c r="M2939" s="38" t="s">
        <v>15050</v>
      </c>
    </row>
    <row r="2940" spans="1:13" ht="25.5" outlineLevel="1" x14ac:dyDescent="0.25">
      <c r="A2940" s="47" t="s">
        <v>2472</v>
      </c>
      <c r="B2940" s="150">
        <v>2912</v>
      </c>
      <c r="C2940" s="36" t="s">
        <v>8842</v>
      </c>
      <c r="D2940" s="35" t="s">
        <v>2472</v>
      </c>
      <c r="E2940" s="36" t="s">
        <v>11943</v>
      </c>
      <c r="F2940" s="35" t="s">
        <v>15877</v>
      </c>
      <c r="G2940" s="117">
        <v>54</v>
      </c>
      <c r="H2940" s="117">
        <v>676.28</v>
      </c>
      <c r="I2940" s="117">
        <f t="shared" si="93"/>
        <v>0.68481481481481477</v>
      </c>
      <c r="J2940" s="118">
        <v>36.979999999999997</v>
      </c>
      <c r="K2940" s="196">
        <v>184</v>
      </c>
      <c r="L2940" s="119" t="s">
        <v>12106</v>
      </c>
      <c r="M2940" s="38" t="s">
        <v>15050</v>
      </c>
    </row>
    <row r="2941" spans="1:13" ht="25.5" outlineLevel="1" x14ac:dyDescent="0.25">
      <c r="A2941" s="47" t="s">
        <v>2474</v>
      </c>
      <c r="B2941" s="150">
        <v>2913</v>
      </c>
      <c r="C2941" s="36" t="s">
        <v>2473</v>
      </c>
      <c r="D2941" s="35" t="s">
        <v>2474</v>
      </c>
      <c r="E2941" s="36" t="s">
        <v>11943</v>
      </c>
      <c r="F2941" s="35" t="s">
        <v>15877</v>
      </c>
      <c r="G2941" s="117">
        <v>5</v>
      </c>
      <c r="H2941" s="117">
        <v>1550.26</v>
      </c>
      <c r="I2941" s="117">
        <f t="shared" si="93"/>
        <v>16.954000000000001</v>
      </c>
      <c r="J2941" s="118">
        <v>84.77</v>
      </c>
      <c r="K2941" s="196">
        <v>184</v>
      </c>
      <c r="L2941" s="119" t="s">
        <v>12106</v>
      </c>
      <c r="M2941" s="38" t="s">
        <v>15050</v>
      </c>
    </row>
    <row r="2942" spans="1:13" ht="25.5" outlineLevel="1" x14ac:dyDescent="0.25">
      <c r="A2942" s="47" t="s">
        <v>2476</v>
      </c>
      <c r="B2942" s="150">
        <v>2914</v>
      </c>
      <c r="C2942" s="36" t="s">
        <v>2475</v>
      </c>
      <c r="D2942" s="35" t="s">
        <v>2476</v>
      </c>
      <c r="E2942" s="36" t="s">
        <v>11943</v>
      </c>
      <c r="F2942" s="35" t="s">
        <v>15877</v>
      </c>
      <c r="G2942" s="117">
        <v>2</v>
      </c>
      <c r="H2942" s="117">
        <v>85</v>
      </c>
      <c r="I2942" s="117">
        <f t="shared" si="93"/>
        <v>2.3250000000000002</v>
      </c>
      <c r="J2942" s="118">
        <v>4.6500000000000004</v>
      </c>
      <c r="K2942" s="196">
        <v>184</v>
      </c>
      <c r="L2942" s="119" t="s">
        <v>12106</v>
      </c>
      <c r="M2942" s="38" t="s">
        <v>15050</v>
      </c>
    </row>
    <row r="2943" spans="1:13" ht="25.5" outlineLevel="1" x14ac:dyDescent="0.25">
      <c r="A2943" s="47" t="s">
        <v>2478</v>
      </c>
      <c r="B2943" s="150">
        <v>2915</v>
      </c>
      <c r="C2943" s="36" t="s">
        <v>2477</v>
      </c>
      <c r="D2943" s="35" t="s">
        <v>2478</v>
      </c>
      <c r="E2943" s="36" t="s">
        <v>11943</v>
      </c>
      <c r="F2943" s="35" t="s">
        <v>15877</v>
      </c>
      <c r="G2943" s="117">
        <v>12</v>
      </c>
      <c r="H2943" s="117">
        <v>1692.73</v>
      </c>
      <c r="I2943" s="117">
        <f t="shared" si="93"/>
        <v>7.7133333333333338</v>
      </c>
      <c r="J2943" s="118">
        <v>92.56</v>
      </c>
      <c r="K2943" s="196">
        <v>184</v>
      </c>
      <c r="L2943" s="119" t="s">
        <v>12106</v>
      </c>
      <c r="M2943" s="38" t="s">
        <v>15050</v>
      </c>
    </row>
    <row r="2944" spans="1:13" ht="25.5" outlineLevel="1" x14ac:dyDescent="0.25">
      <c r="A2944" s="47" t="s">
        <v>2480</v>
      </c>
      <c r="B2944" s="150">
        <v>2916</v>
      </c>
      <c r="C2944" s="36" t="s">
        <v>2479</v>
      </c>
      <c r="D2944" s="35" t="s">
        <v>2480</v>
      </c>
      <c r="E2944" s="36" t="s">
        <v>11943</v>
      </c>
      <c r="F2944" s="35" t="s">
        <v>15877</v>
      </c>
      <c r="G2944" s="117">
        <v>1</v>
      </c>
      <c r="H2944" s="117">
        <v>800.81</v>
      </c>
      <c r="I2944" s="117">
        <f t="shared" si="93"/>
        <v>43.79</v>
      </c>
      <c r="J2944" s="118">
        <v>43.79</v>
      </c>
      <c r="K2944" s="196">
        <v>184</v>
      </c>
      <c r="L2944" s="119" t="s">
        <v>12106</v>
      </c>
      <c r="M2944" s="38" t="s">
        <v>15050</v>
      </c>
    </row>
    <row r="2945" spans="1:13" outlineLevel="1" x14ac:dyDescent="0.25">
      <c r="A2945" s="47" t="s">
        <v>9405</v>
      </c>
      <c r="B2945" s="150">
        <v>2917</v>
      </c>
      <c r="C2945" s="36" t="s">
        <v>9404</v>
      </c>
      <c r="D2945" s="35" t="s">
        <v>9405</v>
      </c>
      <c r="E2945" s="36" t="s">
        <v>11491</v>
      </c>
      <c r="F2945" s="35" t="s">
        <v>15877</v>
      </c>
      <c r="G2945" s="117">
        <v>10</v>
      </c>
      <c r="H2945" s="117">
        <v>1007.21</v>
      </c>
      <c r="I2945" s="117">
        <f t="shared" si="93"/>
        <v>104.648</v>
      </c>
      <c r="J2945" s="118">
        <v>1046.48</v>
      </c>
      <c r="K2945" s="196">
        <v>170</v>
      </c>
      <c r="L2945" s="119" t="s">
        <v>11479</v>
      </c>
      <c r="M2945" s="38" t="s">
        <v>15050</v>
      </c>
    </row>
    <row r="2946" spans="1:13" ht="25.5" outlineLevel="1" x14ac:dyDescent="0.25">
      <c r="A2946" s="47" t="s">
        <v>8844</v>
      </c>
      <c r="B2946" s="150">
        <v>2918</v>
      </c>
      <c r="C2946" s="36" t="s">
        <v>8843</v>
      </c>
      <c r="D2946" s="35" t="s">
        <v>8844</v>
      </c>
      <c r="E2946" s="36" t="s">
        <v>11943</v>
      </c>
      <c r="F2946" s="35" t="s">
        <v>15877</v>
      </c>
      <c r="G2946" s="117">
        <v>40</v>
      </c>
      <c r="H2946" s="117">
        <v>224</v>
      </c>
      <c r="I2946" s="117">
        <f t="shared" si="93"/>
        <v>0.30625000000000002</v>
      </c>
      <c r="J2946" s="118">
        <v>12.25</v>
      </c>
      <c r="K2946" s="196">
        <v>184</v>
      </c>
      <c r="L2946" s="119" t="s">
        <v>12106</v>
      </c>
      <c r="M2946" s="38" t="s">
        <v>15050</v>
      </c>
    </row>
    <row r="2947" spans="1:13" ht="25.5" outlineLevel="1" x14ac:dyDescent="0.25">
      <c r="A2947" s="47" t="s">
        <v>2482</v>
      </c>
      <c r="B2947" s="150">
        <v>2919</v>
      </c>
      <c r="C2947" s="36" t="s">
        <v>2481</v>
      </c>
      <c r="D2947" s="35" t="s">
        <v>2482</v>
      </c>
      <c r="E2947" s="36" t="s">
        <v>11943</v>
      </c>
      <c r="F2947" s="35" t="s">
        <v>15877</v>
      </c>
      <c r="G2947" s="117">
        <v>4</v>
      </c>
      <c r="H2947" s="117">
        <v>280.58</v>
      </c>
      <c r="I2947" s="117">
        <f t="shared" si="93"/>
        <v>3.835</v>
      </c>
      <c r="J2947" s="118">
        <v>15.34</v>
      </c>
      <c r="K2947" s="196">
        <v>184</v>
      </c>
      <c r="L2947" s="119" t="s">
        <v>12106</v>
      </c>
      <c r="M2947" s="38" t="s">
        <v>15050</v>
      </c>
    </row>
    <row r="2948" spans="1:13" ht="25.5" outlineLevel="1" x14ac:dyDescent="0.25">
      <c r="A2948" s="47" t="s">
        <v>2484</v>
      </c>
      <c r="B2948" s="150">
        <v>2920</v>
      </c>
      <c r="C2948" s="36" t="s">
        <v>2483</v>
      </c>
      <c r="D2948" s="35" t="s">
        <v>2484</v>
      </c>
      <c r="E2948" s="36" t="s">
        <v>11943</v>
      </c>
      <c r="F2948" s="35" t="s">
        <v>15877</v>
      </c>
      <c r="G2948" s="117">
        <v>3</v>
      </c>
      <c r="H2948" s="117">
        <v>25.5</v>
      </c>
      <c r="I2948" s="117">
        <f t="shared" si="93"/>
        <v>0.46333333333333332</v>
      </c>
      <c r="J2948" s="118">
        <v>1.39</v>
      </c>
      <c r="K2948" s="196">
        <v>184</v>
      </c>
      <c r="L2948" s="119" t="s">
        <v>12106</v>
      </c>
      <c r="M2948" s="38" t="s">
        <v>15050</v>
      </c>
    </row>
    <row r="2949" spans="1:13" ht="25.5" outlineLevel="1" x14ac:dyDescent="0.25">
      <c r="A2949" s="47" t="s">
        <v>2486</v>
      </c>
      <c r="B2949" s="150">
        <v>2921</v>
      </c>
      <c r="C2949" s="36" t="s">
        <v>2485</v>
      </c>
      <c r="D2949" s="35" t="s">
        <v>2486</v>
      </c>
      <c r="E2949" s="36" t="s">
        <v>11943</v>
      </c>
      <c r="F2949" s="35" t="s">
        <v>15877</v>
      </c>
      <c r="G2949" s="117">
        <v>13</v>
      </c>
      <c r="H2949" s="117">
        <v>274.3</v>
      </c>
      <c r="I2949" s="117">
        <f t="shared" si="93"/>
        <v>1.1538461538461537</v>
      </c>
      <c r="J2949" s="118">
        <v>15</v>
      </c>
      <c r="K2949" s="196">
        <v>184</v>
      </c>
      <c r="L2949" s="119" t="s">
        <v>12106</v>
      </c>
      <c r="M2949" s="38" t="s">
        <v>15050</v>
      </c>
    </row>
    <row r="2950" spans="1:13" ht="25.5" outlineLevel="1" x14ac:dyDescent="0.25">
      <c r="A2950" s="47" t="s">
        <v>2488</v>
      </c>
      <c r="B2950" s="150">
        <v>2922</v>
      </c>
      <c r="C2950" s="36" t="s">
        <v>2487</v>
      </c>
      <c r="D2950" s="35" t="s">
        <v>2488</v>
      </c>
      <c r="E2950" s="36" t="s">
        <v>11943</v>
      </c>
      <c r="F2950" s="35" t="s">
        <v>15877</v>
      </c>
      <c r="G2950" s="117">
        <v>4</v>
      </c>
      <c r="H2950" s="117">
        <v>699.61</v>
      </c>
      <c r="I2950" s="117">
        <f t="shared" si="93"/>
        <v>9.5649999999999995</v>
      </c>
      <c r="J2950" s="118">
        <v>38.26</v>
      </c>
      <c r="K2950" s="196">
        <v>184</v>
      </c>
      <c r="L2950" s="119" t="s">
        <v>12106</v>
      </c>
      <c r="M2950" s="38" t="s">
        <v>15050</v>
      </c>
    </row>
    <row r="2951" spans="1:13" ht="25.5" outlineLevel="1" x14ac:dyDescent="0.25">
      <c r="A2951" s="47" t="s">
        <v>2490</v>
      </c>
      <c r="B2951" s="150">
        <v>2923</v>
      </c>
      <c r="C2951" s="36" t="s">
        <v>2489</v>
      </c>
      <c r="D2951" s="35" t="s">
        <v>2490</v>
      </c>
      <c r="E2951" s="36" t="s">
        <v>11943</v>
      </c>
      <c r="F2951" s="35" t="s">
        <v>15877</v>
      </c>
      <c r="G2951" s="117">
        <v>1</v>
      </c>
      <c r="H2951" s="117">
        <v>49</v>
      </c>
      <c r="I2951" s="117">
        <f t="shared" si="93"/>
        <v>2.68</v>
      </c>
      <c r="J2951" s="118">
        <v>2.68</v>
      </c>
      <c r="K2951" s="196">
        <v>184</v>
      </c>
      <c r="L2951" s="119" t="s">
        <v>12106</v>
      </c>
      <c r="M2951" s="38" t="s">
        <v>15050</v>
      </c>
    </row>
    <row r="2952" spans="1:13" ht="25.5" outlineLevel="1" x14ac:dyDescent="0.25">
      <c r="A2952" s="47" t="s">
        <v>2492</v>
      </c>
      <c r="B2952" s="150">
        <v>2924</v>
      </c>
      <c r="C2952" s="36" t="s">
        <v>2491</v>
      </c>
      <c r="D2952" s="35" t="s">
        <v>2492</v>
      </c>
      <c r="E2952" s="36" t="s">
        <v>11943</v>
      </c>
      <c r="F2952" s="35" t="s">
        <v>15877</v>
      </c>
      <c r="G2952" s="117">
        <v>11</v>
      </c>
      <c r="H2952" s="117">
        <v>77</v>
      </c>
      <c r="I2952" s="117">
        <f t="shared" si="93"/>
        <v>0.38272727272727275</v>
      </c>
      <c r="J2952" s="118">
        <v>4.21</v>
      </c>
      <c r="K2952" s="196">
        <v>184</v>
      </c>
      <c r="L2952" s="119" t="s">
        <v>12106</v>
      </c>
      <c r="M2952" s="38" t="s">
        <v>15050</v>
      </c>
    </row>
    <row r="2953" spans="1:13" ht="25.5" outlineLevel="1" x14ac:dyDescent="0.25">
      <c r="A2953" s="47" t="s">
        <v>2494</v>
      </c>
      <c r="B2953" s="150">
        <v>2925</v>
      </c>
      <c r="C2953" s="36" t="s">
        <v>2493</v>
      </c>
      <c r="D2953" s="35" t="s">
        <v>2494</v>
      </c>
      <c r="E2953" s="36" t="s">
        <v>11943</v>
      </c>
      <c r="F2953" s="35" t="s">
        <v>15877</v>
      </c>
      <c r="G2953" s="117">
        <v>12</v>
      </c>
      <c r="H2953" s="117">
        <v>659.02</v>
      </c>
      <c r="I2953" s="117">
        <f t="shared" si="93"/>
        <v>3.0033333333333334</v>
      </c>
      <c r="J2953" s="118">
        <v>36.04</v>
      </c>
      <c r="K2953" s="196">
        <v>184</v>
      </c>
      <c r="L2953" s="119" t="s">
        <v>12106</v>
      </c>
      <c r="M2953" s="38" t="s">
        <v>15050</v>
      </c>
    </row>
    <row r="2954" spans="1:13" ht="25.5" outlineLevel="1" x14ac:dyDescent="0.25">
      <c r="A2954" s="47" t="s">
        <v>2495</v>
      </c>
      <c r="B2954" s="150">
        <v>2926</v>
      </c>
      <c r="C2954" s="36" t="s">
        <v>8845</v>
      </c>
      <c r="D2954" s="35" t="s">
        <v>2495</v>
      </c>
      <c r="E2954" s="36" t="s">
        <v>11943</v>
      </c>
      <c r="F2954" s="35" t="s">
        <v>15877</v>
      </c>
      <c r="G2954" s="117">
        <v>5</v>
      </c>
      <c r="H2954" s="117">
        <v>35.5</v>
      </c>
      <c r="I2954" s="117">
        <f t="shared" si="93"/>
        <v>0.38800000000000001</v>
      </c>
      <c r="J2954" s="118">
        <v>1.94</v>
      </c>
      <c r="K2954" s="196">
        <v>184</v>
      </c>
      <c r="L2954" s="119" t="s">
        <v>12106</v>
      </c>
      <c r="M2954" s="38" t="s">
        <v>15050</v>
      </c>
    </row>
    <row r="2955" spans="1:13" ht="25.5" outlineLevel="1" x14ac:dyDescent="0.25">
      <c r="A2955" s="47" t="s">
        <v>2496</v>
      </c>
      <c r="B2955" s="150">
        <v>2927</v>
      </c>
      <c r="C2955" s="40" t="s">
        <v>13517</v>
      </c>
      <c r="D2955" s="35" t="s">
        <v>2496</v>
      </c>
      <c r="E2955" s="36" t="s">
        <v>11943</v>
      </c>
      <c r="F2955" s="35" t="s">
        <v>15877</v>
      </c>
      <c r="G2955" s="117">
        <v>32</v>
      </c>
      <c r="H2955" s="117">
        <v>224</v>
      </c>
      <c r="I2955" s="117">
        <f t="shared" si="93"/>
        <v>0.3828125</v>
      </c>
      <c r="J2955" s="118">
        <v>12.25</v>
      </c>
      <c r="K2955" s="196">
        <v>184</v>
      </c>
      <c r="L2955" s="119" t="s">
        <v>12106</v>
      </c>
      <c r="M2955" s="38" t="s">
        <v>15050</v>
      </c>
    </row>
    <row r="2956" spans="1:13" outlineLevel="1" x14ac:dyDescent="0.25">
      <c r="A2956" s="47" t="s">
        <v>9407</v>
      </c>
      <c r="B2956" s="150">
        <v>2928</v>
      </c>
      <c r="C2956" s="36" t="s">
        <v>9406</v>
      </c>
      <c r="D2956" s="35" t="s">
        <v>9407</v>
      </c>
      <c r="E2956" s="36" t="s">
        <v>11491</v>
      </c>
      <c r="F2956" s="35" t="s">
        <v>15877</v>
      </c>
      <c r="G2956" s="117">
        <v>10</v>
      </c>
      <c r="H2956" s="117">
        <v>3038.74</v>
      </c>
      <c r="I2956" s="117">
        <f t="shared" si="93"/>
        <v>315.721</v>
      </c>
      <c r="J2956" s="118">
        <v>3157.21</v>
      </c>
      <c r="K2956" s="196">
        <v>171</v>
      </c>
      <c r="L2956" s="119" t="s">
        <v>11479</v>
      </c>
      <c r="M2956" s="38" t="s">
        <v>15050</v>
      </c>
    </row>
    <row r="2957" spans="1:13" ht="25.5" outlineLevel="1" x14ac:dyDescent="0.25">
      <c r="A2957" s="47" t="s">
        <v>2498</v>
      </c>
      <c r="B2957" s="150">
        <v>2929</v>
      </c>
      <c r="C2957" s="36" t="s">
        <v>2497</v>
      </c>
      <c r="D2957" s="35" t="s">
        <v>2498</v>
      </c>
      <c r="E2957" s="36" t="s">
        <v>11943</v>
      </c>
      <c r="F2957" s="35" t="s">
        <v>15877</v>
      </c>
      <c r="G2957" s="117">
        <v>5</v>
      </c>
      <c r="H2957" s="117">
        <v>35</v>
      </c>
      <c r="I2957" s="117">
        <f t="shared" si="93"/>
        <v>0.38200000000000001</v>
      </c>
      <c r="J2957" s="118">
        <v>1.91</v>
      </c>
      <c r="K2957" s="196">
        <v>184</v>
      </c>
      <c r="L2957" s="119" t="s">
        <v>12106</v>
      </c>
      <c r="M2957" s="38" t="s">
        <v>15050</v>
      </c>
    </row>
    <row r="2958" spans="1:13" ht="25.5" outlineLevel="1" x14ac:dyDescent="0.25">
      <c r="A2958" s="47" t="s">
        <v>2500</v>
      </c>
      <c r="B2958" s="150">
        <v>2930</v>
      </c>
      <c r="C2958" s="36" t="s">
        <v>2499</v>
      </c>
      <c r="D2958" s="35" t="s">
        <v>2500</v>
      </c>
      <c r="E2958" s="36" t="s">
        <v>11943</v>
      </c>
      <c r="F2958" s="35" t="s">
        <v>15877</v>
      </c>
      <c r="G2958" s="117">
        <v>15</v>
      </c>
      <c r="H2958" s="117">
        <v>589.20000000000005</v>
      </c>
      <c r="I2958" s="117">
        <f t="shared" si="93"/>
        <v>2.1480000000000001</v>
      </c>
      <c r="J2958" s="118">
        <v>32.22</v>
      </c>
      <c r="K2958" s="196">
        <v>184</v>
      </c>
      <c r="L2958" s="119" t="s">
        <v>12106</v>
      </c>
      <c r="M2958" s="38" t="s">
        <v>15050</v>
      </c>
    </row>
    <row r="2959" spans="1:13" ht="25.5" outlineLevel="1" x14ac:dyDescent="0.25">
      <c r="A2959" s="47" t="s">
        <v>2502</v>
      </c>
      <c r="B2959" s="150">
        <v>2931</v>
      </c>
      <c r="C2959" s="36" t="s">
        <v>2501</v>
      </c>
      <c r="D2959" s="35" t="s">
        <v>2502</v>
      </c>
      <c r="E2959" s="36" t="s">
        <v>11943</v>
      </c>
      <c r="F2959" s="35" t="s">
        <v>15877</v>
      </c>
      <c r="G2959" s="117">
        <v>11</v>
      </c>
      <c r="H2959" s="117">
        <v>793.27</v>
      </c>
      <c r="I2959" s="117">
        <f t="shared" si="93"/>
        <v>3.9436363636363638</v>
      </c>
      <c r="J2959" s="118">
        <v>43.38</v>
      </c>
      <c r="K2959" s="196">
        <v>184</v>
      </c>
      <c r="L2959" s="119" t="s">
        <v>12106</v>
      </c>
      <c r="M2959" s="38" t="s">
        <v>15050</v>
      </c>
    </row>
    <row r="2960" spans="1:13" ht="25.5" outlineLevel="1" x14ac:dyDescent="0.25">
      <c r="A2960" s="47" t="s">
        <v>2504</v>
      </c>
      <c r="B2960" s="150">
        <v>2932</v>
      </c>
      <c r="C2960" s="36" t="s">
        <v>2503</v>
      </c>
      <c r="D2960" s="35" t="s">
        <v>2504</v>
      </c>
      <c r="E2960" s="36" t="s">
        <v>11943</v>
      </c>
      <c r="F2960" s="35" t="s">
        <v>15877</v>
      </c>
      <c r="G2960" s="117">
        <v>10</v>
      </c>
      <c r="H2960" s="117">
        <v>1305.27</v>
      </c>
      <c r="I2960" s="117">
        <f t="shared" si="93"/>
        <v>7.1379999999999999</v>
      </c>
      <c r="J2960" s="118">
        <v>71.38</v>
      </c>
      <c r="K2960" s="196">
        <v>184</v>
      </c>
      <c r="L2960" s="119" t="s">
        <v>12106</v>
      </c>
      <c r="M2960" s="38" t="s">
        <v>15050</v>
      </c>
    </row>
    <row r="2961" spans="1:13" outlineLevel="1" x14ac:dyDescent="0.25">
      <c r="A2961" s="47" t="s">
        <v>9409</v>
      </c>
      <c r="B2961" s="150">
        <v>2933</v>
      </c>
      <c r="C2961" s="36" t="s">
        <v>9408</v>
      </c>
      <c r="D2961" s="35" t="s">
        <v>9409</v>
      </c>
      <c r="E2961" s="36" t="s">
        <v>11491</v>
      </c>
      <c r="F2961" s="35" t="s">
        <v>15877</v>
      </c>
      <c r="G2961" s="117">
        <v>10</v>
      </c>
      <c r="H2961" s="117">
        <v>3249.04</v>
      </c>
      <c r="I2961" s="117">
        <f t="shared" si="93"/>
        <v>337.57100000000003</v>
      </c>
      <c r="J2961" s="118">
        <v>3375.71</v>
      </c>
      <c r="K2961" s="196">
        <v>172</v>
      </c>
      <c r="L2961" s="119" t="s">
        <v>11479</v>
      </c>
      <c r="M2961" s="38" t="s">
        <v>15050</v>
      </c>
    </row>
    <row r="2962" spans="1:13" outlineLevel="1" x14ac:dyDescent="0.25">
      <c r="A2962" s="47" t="s">
        <v>2506</v>
      </c>
      <c r="B2962" s="150">
        <v>2934</v>
      </c>
      <c r="C2962" s="36" t="s">
        <v>2505</v>
      </c>
      <c r="D2962" s="35" t="s">
        <v>2506</v>
      </c>
      <c r="E2962" s="36" t="s">
        <v>11491</v>
      </c>
      <c r="F2962" s="35" t="s">
        <v>15877</v>
      </c>
      <c r="G2962" s="117">
        <v>9</v>
      </c>
      <c r="H2962" s="117">
        <v>578.91999999999996</v>
      </c>
      <c r="I2962" s="117">
        <f t="shared" si="93"/>
        <v>3.5177777777777779</v>
      </c>
      <c r="J2962" s="118">
        <v>31.66</v>
      </c>
      <c r="K2962" s="196">
        <v>184</v>
      </c>
      <c r="L2962" s="119" t="s">
        <v>12106</v>
      </c>
      <c r="M2962" s="38" t="s">
        <v>15050</v>
      </c>
    </row>
    <row r="2963" spans="1:13" outlineLevel="1" x14ac:dyDescent="0.25">
      <c r="A2963" s="47" t="s">
        <v>9410</v>
      </c>
      <c r="B2963" s="150">
        <v>2935</v>
      </c>
      <c r="C2963" s="40" t="s">
        <v>13518</v>
      </c>
      <c r="D2963" s="35" t="s">
        <v>9410</v>
      </c>
      <c r="E2963" s="36" t="s">
        <v>11491</v>
      </c>
      <c r="F2963" s="35" t="s">
        <v>15877</v>
      </c>
      <c r="G2963" s="117">
        <v>7</v>
      </c>
      <c r="H2963" s="117">
        <v>833</v>
      </c>
      <c r="I2963" s="117">
        <f t="shared" si="93"/>
        <v>123.64</v>
      </c>
      <c r="J2963" s="118">
        <v>865.48</v>
      </c>
      <c r="K2963" s="196">
        <v>170</v>
      </c>
      <c r="L2963" s="119" t="s">
        <v>11479</v>
      </c>
      <c r="M2963" s="38" t="s">
        <v>15050</v>
      </c>
    </row>
    <row r="2964" spans="1:13" ht="25.5" outlineLevel="1" x14ac:dyDescent="0.25">
      <c r="A2964" s="47" t="s">
        <v>2508</v>
      </c>
      <c r="B2964" s="150">
        <v>2936</v>
      </c>
      <c r="C2964" s="36" t="s">
        <v>2507</v>
      </c>
      <c r="D2964" s="35" t="s">
        <v>2508</v>
      </c>
      <c r="E2964" s="36" t="s">
        <v>11943</v>
      </c>
      <c r="F2964" s="35" t="s">
        <v>15877</v>
      </c>
      <c r="G2964" s="117">
        <v>3</v>
      </c>
      <c r="H2964" s="117">
        <v>131.80000000000001</v>
      </c>
      <c r="I2964" s="117">
        <f t="shared" si="93"/>
        <v>2.4033333333333333</v>
      </c>
      <c r="J2964" s="118">
        <v>7.21</v>
      </c>
      <c r="K2964" s="196">
        <v>184</v>
      </c>
      <c r="L2964" s="119" t="s">
        <v>12106</v>
      </c>
      <c r="M2964" s="38" t="s">
        <v>15050</v>
      </c>
    </row>
    <row r="2965" spans="1:13" outlineLevel="1" x14ac:dyDescent="0.25">
      <c r="A2965" s="47" t="s">
        <v>9412</v>
      </c>
      <c r="B2965" s="150">
        <v>2937</v>
      </c>
      <c r="C2965" s="36" t="s">
        <v>9411</v>
      </c>
      <c r="D2965" s="35" t="s">
        <v>9412</v>
      </c>
      <c r="E2965" s="36" t="s">
        <v>11491</v>
      </c>
      <c r="F2965" s="35" t="s">
        <v>15877</v>
      </c>
      <c r="G2965" s="117">
        <v>13</v>
      </c>
      <c r="H2965" s="117">
        <v>2833.31</v>
      </c>
      <c r="I2965" s="117">
        <f t="shared" si="93"/>
        <v>226.44384615384615</v>
      </c>
      <c r="J2965" s="118">
        <v>2943.77</v>
      </c>
      <c r="K2965" s="196">
        <v>172</v>
      </c>
      <c r="L2965" s="119" t="s">
        <v>11479</v>
      </c>
      <c r="M2965" s="38" t="s">
        <v>15050</v>
      </c>
    </row>
    <row r="2966" spans="1:13" ht="25.5" outlineLevel="1" x14ac:dyDescent="0.25">
      <c r="A2966" s="47" t="s">
        <v>2510</v>
      </c>
      <c r="B2966" s="150">
        <v>2938</v>
      </c>
      <c r="C2966" s="36" t="s">
        <v>2509</v>
      </c>
      <c r="D2966" s="35" t="s">
        <v>2510</v>
      </c>
      <c r="E2966" s="36" t="s">
        <v>11943</v>
      </c>
      <c r="F2966" s="35" t="s">
        <v>15877</v>
      </c>
      <c r="G2966" s="117">
        <v>2</v>
      </c>
      <c r="H2966" s="117">
        <v>128.94</v>
      </c>
      <c r="I2966" s="117">
        <f t="shared" si="93"/>
        <v>3.5249999999999999</v>
      </c>
      <c r="J2966" s="118">
        <v>7.05</v>
      </c>
      <c r="K2966" s="196">
        <v>184</v>
      </c>
      <c r="L2966" s="119" t="s">
        <v>12106</v>
      </c>
      <c r="M2966" s="38" t="s">
        <v>15050</v>
      </c>
    </row>
    <row r="2967" spans="1:13" ht="25.5" outlineLevel="1" x14ac:dyDescent="0.25">
      <c r="A2967" s="47" t="s">
        <v>2512</v>
      </c>
      <c r="B2967" s="150">
        <v>2939</v>
      </c>
      <c r="C2967" s="36" t="s">
        <v>2511</v>
      </c>
      <c r="D2967" s="35" t="s">
        <v>2512</v>
      </c>
      <c r="E2967" s="36" t="s">
        <v>11943</v>
      </c>
      <c r="F2967" s="35" t="s">
        <v>15877</v>
      </c>
      <c r="G2967" s="117">
        <v>10</v>
      </c>
      <c r="H2967" s="117">
        <v>469.77</v>
      </c>
      <c r="I2967" s="117">
        <f t="shared" si="93"/>
        <v>2.569</v>
      </c>
      <c r="J2967" s="118">
        <v>25.69</v>
      </c>
      <c r="K2967" s="196">
        <v>184</v>
      </c>
      <c r="L2967" s="119" t="s">
        <v>12106</v>
      </c>
      <c r="M2967" s="38" t="s">
        <v>15050</v>
      </c>
    </row>
    <row r="2968" spans="1:13" ht="25.5" outlineLevel="1" x14ac:dyDescent="0.25">
      <c r="A2968" s="47" t="s">
        <v>2514</v>
      </c>
      <c r="B2968" s="150">
        <v>2940</v>
      </c>
      <c r="C2968" s="36" t="s">
        <v>2513</v>
      </c>
      <c r="D2968" s="35" t="s">
        <v>2514</v>
      </c>
      <c r="E2968" s="36" t="s">
        <v>11943</v>
      </c>
      <c r="F2968" s="35" t="s">
        <v>15877</v>
      </c>
      <c r="G2968" s="117">
        <v>4</v>
      </c>
      <c r="H2968" s="117">
        <v>188</v>
      </c>
      <c r="I2968" s="117">
        <f t="shared" si="93"/>
        <v>2.57</v>
      </c>
      <c r="J2968" s="118">
        <v>10.28</v>
      </c>
      <c r="K2968" s="196">
        <v>184</v>
      </c>
      <c r="L2968" s="119" t="s">
        <v>12106</v>
      </c>
      <c r="M2968" s="38" t="s">
        <v>15050</v>
      </c>
    </row>
    <row r="2969" spans="1:13" outlineLevel="1" x14ac:dyDescent="0.25">
      <c r="A2969" s="47" t="s">
        <v>9414</v>
      </c>
      <c r="B2969" s="150">
        <v>2941</v>
      </c>
      <c r="C2969" s="36" t="s">
        <v>9413</v>
      </c>
      <c r="D2969" s="35" t="s">
        <v>9414</v>
      </c>
      <c r="E2969" s="36" t="s">
        <v>11491</v>
      </c>
      <c r="F2969" s="35" t="s">
        <v>15877</v>
      </c>
      <c r="G2969" s="117">
        <v>1</v>
      </c>
      <c r="H2969" s="117">
        <v>286</v>
      </c>
      <c r="I2969" s="117">
        <f t="shared" si="93"/>
        <v>297.14999999999998</v>
      </c>
      <c r="J2969" s="118">
        <v>297.14999999999998</v>
      </c>
      <c r="K2969" s="196">
        <v>172</v>
      </c>
      <c r="L2969" s="119" t="s">
        <v>11479</v>
      </c>
      <c r="M2969" s="38" t="s">
        <v>15050</v>
      </c>
    </row>
    <row r="2970" spans="1:13" ht="25.5" outlineLevel="1" x14ac:dyDescent="0.25">
      <c r="A2970" s="47" t="s">
        <v>2516</v>
      </c>
      <c r="B2970" s="150">
        <v>2942</v>
      </c>
      <c r="C2970" s="36" t="s">
        <v>2515</v>
      </c>
      <c r="D2970" s="35" t="s">
        <v>2516</v>
      </c>
      <c r="E2970" s="36" t="s">
        <v>11943</v>
      </c>
      <c r="F2970" s="35" t="s">
        <v>15877</v>
      </c>
      <c r="G2970" s="117">
        <v>9</v>
      </c>
      <c r="H2970" s="117">
        <v>385.24</v>
      </c>
      <c r="I2970" s="117">
        <f t="shared" si="93"/>
        <v>2.3411111111111111</v>
      </c>
      <c r="J2970" s="118">
        <v>21.07</v>
      </c>
      <c r="K2970" s="196">
        <v>184</v>
      </c>
      <c r="L2970" s="119" t="s">
        <v>12106</v>
      </c>
      <c r="M2970" s="38" t="s">
        <v>15050</v>
      </c>
    </row>
    <row r="2971" spans="1:13" ht="25.5" outlineLevel="1" x14ac:dyDescent="0.25">
      <c r="A2971" s="47" t="s">
        <v>2518</v>
      </c>
      <c r="B2971" s="150">
        <v>2943</v>
      </c>
      <c r="C2971" s="36" t="s">
        <v>2517</v>
      </c>
      <c r="D2971" s="35" t="s">
        <v>2518</v>
      </c>
      <c r="E2971" s="36" t="s">
        <v>11943</v>
      </c>
      <c r="F2971" s="35" t="s">
        <v>15877</v>
      </c>
      <c r="G2971" s="117">
        <v>5</v>
      </c>
      <c r="H2971" s="117">
        <v>512.16</v>
      </c>
      <c r="I2971" s="117">
        <f t="shared" si="93"/>
        <v>5.6020000000000003</v>
      </c>
      <c r="J2971" s="118">
        <v>28.01</v>
      </c>
      <c r="K2971" s="196">
        <v>184</v>
      </c>
      <c r="L2971" s="119" t="s">
        <v>12106</v>
      </c>
      <c r="M2971" s="38" t="s">
        <v>15050</v>
      </c>
    </row>
    <row r="2972" spans="1:13" ht="25.5" outlineLevel="1" x14ac:dyDescent="0.25">
      <c r="A2972" s="47" t="s">
        <v>2520</v>
      </c>
      <c r="B2972" s="150">
        <v>2944</v>
      </c>
      <c r="C2972" s="36" t="s">
        <v>2519</v>
      </c>
      <c r="D2972" s="35" t="s">
        <v>2520</v>
      </c>
      <c r="E2972" s="36" t="s">
        <v>11943</v>
      </c>
      <c r="F2972" s="35" t="s">
        <v>15877</v>
      </c>
      <c r="G2972" s="117">
        <v>4</v>
      </c>
      <c r="H2972" s="117">
        <v>67.2</v>
      </c>
      <c r="I2972" s="117">
        <f t="shared" si="93"/>
        <v>0.91749999999999998</v>
      </c>
      <c r="J2972" s="118">
        <v>3.67</v>
      </c>
      <c r="K2972" s="196">
        <v>184</v>
      </c>
      <c r="L2972" s="119" t="s">
        <v>12106</v>
      </c>
      <c r="M2972" s="38" t="s">
        <v>15050</v>
      </c>
    </row>
    <row r="2973" spans="1:13" ht="25.5" outlineLevel="1" x14ac:dyDescent="0.25">
      <c r="A2973" s="47" t="s">
        <v>2522</v>
      </c>
      <c r="B2973" s="150">
        <v>2945</v>
      </c>
      <c r="C2973" s="36" t="s">
        <v>2521</v>
      </c>
      <c r="D2973" s="35" t="s">
        <v>2522</v>
      </c>
      <c r="E2973" s="36" t="s">
        <v>11943</v>
      </c>
      <c r="F2973" s="35" t="s">
        <v>15877</v>
      </c>
      <c r="G2973" s="117">
        <v>4</v>
      </c>
      <c r="H2973" s="117">
        <v>254.93</v>
      </c>
      <c r="I2973" s="117">
        <f t="shared" si="93"/>
        <v>3.4849999999999999</v>
      </c>
      <c r="J2973" s="118">
        <v>13.94</v>
      </c>
      <c r="K2973" s="196">
        <v>184</v>
      </c>
      <c r="L2973" s="119" t="s">
        <v>12106</v>
      </c>
      <c r="M2973" s="38" t="s">
        <v>15050</v>
      </c>
    </row>
    <row r="2974" spans="1:13" outlineLevel="1" x14ac:dyDescent="0.25">
      <c r="A2974" s="47" t="s">
        <v>9416</v>
      </c>
      <c r="B2974" s="150">
        <v>2946</v>
      </c>
      <c r="C2974" s="36" t="s">
        <v>9415</v>
      </c>
      <c r="D2974" s="35" t="s">
        <v>9416</v>
      </c>
      <c r="E2974" s="36" t="s">
        <v>11491</v>
      </c>
      <c r="F2974" s="35" t="s">
        <v>15877</v>
      </c>
      <c r="G2974" s="117">
        <v>8</v>
      </c>
      <c r="H2974" s="117">
        <v>1142.5</v>
      </c>
      <c r="I2974" s="117">
        <f t="shared" si="93"/>
        <v>148.38</v>
      </c>
      <c r="J2974" s="118">
        <v>1187.04</v>
      </c>
      <c r="K2974" s="196">
        <v>172</v>
      </c>
      <c r="L2974" s="119" t="s">
        <v>11479</v>
      </c>
      <c r="M2974" s="38" t="s">
        <v>15050</v>
      </c>
    </row>
    <row r="2975" spans="1:13" ht="25.5" outlineLevel="1" x14ac:dyDescent="0.25">
      <c r="A2975" s="47" t="s">
        <v>2524</v>
      </c>
      <c r="B2975" s="150">
        <v>2947</v>
      </c>
      <c r="C2975" s="36" t="s">
        <v>2523</v>
      </c>
      <c r="D2975" s="35" t="s">
        <v>2524</v>
      </c>
      <c r="E2975" s="36" t="s">
        <v>11943</v>
      </c>
      <c r="F2975" s="35" t="s">
        <v>15877</v>
      </c>
      <c r="G2975" s="117">
        <v>1</v>
      </c>
      <c r="H2975" s="117">
        <v>37.24</v>
      </c>
      <c r="I2975" s="117">
        <f t="shared" si="93"/>
        <v>2.04</v>
      </c>
      <c r="J2975" s="118">
        <v>2.04</v>
      </c>
      <c r="K2975" s="196">
        <v>184</v>
      </c>
      <c r="L2975" s="119" t="s">
        <v>12106</v>
      </c>
      <c r="M2975" s="38" t="s">
        <v>15050</v>
      </c>
    </row>
    <row r="2976" spans="1:13" ht="25.5" outlineLevel="1" x14ac:dyDescent="0.25">
      <c r="A2976" s="47" t="s">
        <v>2526</v>
      </c>
      <c r="B2976" s="150">
        <v>2948</v>
      </c>
      <c r="C2976" s="36" t="s">
        <v>2525</v>
      </c>
      <c r="D2976" s="35" t="s">
        <v>2526</v>
      </c>
      <c r="E2976" s="36" t="s">
        <v>11943</v>
      </c>
      <c r="F2976" s="35" t="s">
        <v>15877</v>
      </c>
      <c r="G2976" s="117">
        <v>4</v>
      </c>
      <c r="H2976" s="117">
        <v>19.2</v>
      </c>
      <c r="I2976" s="117">
        <f t="shared" si="93"/>
        <v>0.26250000000000001</v>
      </c>
      <c r="J2976" s="118">
        <v>1.05</v>
      </c>
      <c r="K2976" s="196">
        <v>184</v>
      </c>
      <c r="L2976" s="119" t="s">
        <v>12106</v>
      </c>
      <c r="M2976" s="38" t="s">
        <v>15050</v>
      </c>
    </row>
    <row r="2977" spans="1:13" ht="25.5" outlineLevel="1" x14ac:dyDescent="0.25">
      <c r="A2977" s="47" t="s">
        <v>2528</v>
      </c>
      <c r="B2977" s="150">
        <v>2949</v>
      </c>
      <c r="C2977" s="36" t="s">
        <v>2527</v>
      </c>
      <c r="D2977" s="35" t="s">
        <v>2528</v>
      </c>
      <c r="E2977" s="36" t="s">
        <v>11943</v>
      </c>
      <c r="F2977" s="35" t="s">
        <v>15877</v>
      </c>
      <c r="G2977" s="117">
        <v>14</v>
      </c>
      <c r="H2977" s="117">
        <v>84</v>
      </c>
      <c r="I2977" s="117">
        <f t="shared" si="93"/>
        <v>0.32785714285714285</v>
      </c>
      <c r="J2977" s="118">
        <v>4.59</v>
      </c>
      <c r="K2977" s="196">
        <v>184</v>
      </c>
      <c r="L2977" s="119" t="s">
        <v>12106</v>
      </c>
      <c r="M2977" s="38" t="s">
        <v>15050</v>
      </c>
    </row>
    <row r="2978" spans="1:13" outlineLevel="1" x14ac:dyDescent="0.25">
      <c r="A2978" s="47" t="s">
        <v>9418</v>
      </c>
      <c r="B2978" s="150">
        <v>2950</v>
      </c>
      <c r="C2978" s="36" t="s">
        <v>9417</v>
      </c>
      <c r="D2978" s="35" t="s">
        <v>9418</v>
      </c>
      <c r="E2978" s="36" t="s">
        <v>11491</v>
      </c>
      <c r="F2978" s="35" t="s">
        <v>15877</v>
      </c>
      <c r="G2978" s="117">
        <v>25</v>
      </c>
      <c r="H2978" s="117">
        <v>4159.0600000000004</v>
      </c>
      <c r="I2978" s="117">
        <f t="shared" si="93"/>
        <v>172.8484</v>
      </c>
      <c r="J2978" s="118">
        <v>4321.21</v>
      </c>
      <c r="K2978" s="196">
        <v>172</v>
      </c>
      <c r="L2978" s="119" t="s">
        <v>11479</v>
      </c>
      <c r="M2978" s="38" t="s">
        <v>15050</v>
      </c>
    </row>
    <row r="2979" spans="1:13" ht="25.5" outlineLevel="1" x14ac:dyDescent="0.25">
      <c r="A2979" s="47" t="s">
        <v>2530</v>
      </c>
      <c r="B2979" s="150">
        <v>2951</v>
      </c>
      <c r="C2979" s="36" t="s">
        <v>2529</v>
      </c>
      <c r="D2979" s="35" t="s">
        <v>2530</v>
      </c>
      <c r="E2979" s="36" t="s">
        <v>11943</v>
      </c>
      <c r="F2979" s="35" t="s">
        <v>15877</v>
      </c>
      <c r="G2979" s="117">
        <v>10</v>
      </c>
      <c r="H2979" s="117">
        <v>530</v>
      </c>
      <c r="I2979" s="117">
        <f t="shared" si="93"/>
        <v>2.8980000000000001</v>
      </c>
      <c r="J2979" s="118">
        <v>28.98</v>
      </c>
      <c r="K2979" s="196">
        <v>184</v>
      </c>
      <c r="L2979" s="119" t="s">
        <v>12106</v>
      </c>
      <c r="M2979" s="38" t="s">
        <v>15050</v>
      </c>
    </row>
    <row r="2980" spans="1:13" ht="25.5" outlineLevel="1" x14ac:dyDescent="0.25">
      <c r="A2980" s="47" t="s">
        <v>2532</v>
      </c>
      <c r="B2980" s="150">
        <v>2952</v>
      </c>
      <c r="C2980" s="36" t="s">
        <v>2531</v>
      </c>
      <c r="D2980" s="35" t="s">
        <v>2532</v>
      </c>
      <c r="E2980" s="36" t="s">
        <v>11943</v>
      </c>
      <c r="F2980" s="35" t="s">
        <v>15877</v>
      </c>
      <c r="G2980" s="117">
        <v>4</v>
      </c>
      <c r="H2980" s="117">
        <v>691.55</v>
      </c>
      <c r="I2980" s="117">
        <f t="shared" si="93"/>
        <v>9.4550000000000001</v>
      </c>
      <c r="J2980" s="118">
        <v>37.82</v>
      </c>
      <c r="K2980" s="196">
        <v>184</v>
      </c>
      <c r="L2980" s="119" t="s">
        <v>12106</v>
      </c>
      <c r="M2980" s="38" t="s">
        <v>15050</v>
      </c>
    </row>
    <row r="2981" spans="1:13" ht="25.5" outlineLevel="1" x14ac:dyDescent="0.25">
      <c r="A2981" s="47" t="s">
        <v>2534</v>
      </c>
      <c r="B2981" s="150">
        <v>2953</v>
      </c>
      <c r="C2981" s="36" t="s">
        <v>2533</v>
      </c>
      <c r="D2981" s="35" t="s">
        <v>2534</v>
      </c>
      <c r="E2981" s="36" t="s">
        <v>11943</v>
      </c>
      <c r="F2981" s="35" t="s">
        <v>15877</v>
      </c>
      <c r="G2981" s="117">
        <v>6</v>
      </c>
      <c r="H2981" s="117">
        <v>600</v>
      </c>
      <c r="I2981" s="117">
        <f t="shared" si="93"/>
        <v>5.4683333333333337</v>
      </c>
      <c r="J2981" s="118">
        <v>32.81</v>
      </c>
      <c r="K2981" s="196">
        <v>184</v>
      </c>
      <c r="L2981" s="119" t="s">
        <v>12106</v>
      </c>
      <c r="M2981" s="38" t="s">
        <v>15050</v>
      </c>
    </row>
    <row r="2982" spans="1:13" ht="25.5" outlineLevel="1" x14ac:dyDescent="0.25">
      <c r="A2982" s="47" t="s">
        <v>2536</v>
      </c>
      <c r="B2982" s="150">
        <v>2954</v>
      </c>
      <c r="C2982" s="36" t="s">
        <v>2535</v>
      </c>
      <c r="D2982" s="35" t="s">
        <v>2536</v>
      </c>
      <c r="E2982" s="36" t="s">
        <v>11943</v>
      </c>
      <c r="F2982" s="35" t="s">
        <v>15877</v>
      </c>
      <c r="G2982" s="117">
        <v>17</v>
      </c>
      <c r="H2982" s="117">
        <v>5719.38</v>
      </c>
      <c r="I2982" s="117">
        <f t="shared" si="93"/>
        <v>18.39764705882353</v>
      </c>
      <c r="J2982" s="118">
        <v>312.76</v>
      </c>
      <c r="K2982" s="196">
        <v>184</v>
      </c>
      <c r="L2982" s="119" t="s">
        <v>12106</v>
      </c>
      <c r="M2982" s="38" t="s">
        <v>15050</v>
      </c>
    </row>
    <row r="2983" spans="1:13" ht="25.5" outlineLevel="1" x14ac:dyDescent="0.25">
      <c r="A2983" s="47" t="s">
        <v>2538</v>
      </c>
      <c r="B2983" s="150">
        <v>2955</v>
      </c>
      <c r="C2983" s="36" t="s">
        <v>2537</v>
      </c>
      <c r="D2983" s="35" t="s">
        <v>2538</v>
      </c>
      <c r="E2983" s="36" t="s">
        <v>11943</v>
      </c>
      <c r="F2983" s="35" t="s">
        <v>15877</v>
      </c>
      <c r="G2983" s="117">
        <v>27</v>
      </c>
      <c r="H2983" s="117">
        <v>1468.22</v>
      </c>
      <c r="I2983" s="117">
        <f t="shared" si="93"/>
        <v>2.9737037037037037</v>
      </c>
      <c r="J2983" s="118">
        <v>80.290000000000006</v>
      </c>
      <c r="K2983" s="196">
        <v>184</v>
      </c>
      <c r="L2983" s="119" t="s">
        <v>12106</v>
      </c>
      <c r="M2983" s="38" t="s">
        <v>15050</v>
      </c>
    </row>
    <row r="2984" spans="1:13" ht="25.5" outlineLevel="1" x14ac:dyDescent="0.25">
      <c r="A2984" s="47" t="s">
        <v>2540</v>
      </c>
      <c r="B2984" s="150">
        <v>2956</v>
      </c>
      <c r="C2984" s="36" t="s">
        <v>2539</v>
      </c>
      <c r="D2984" s="35" t="s">
        <v>2540</v>
      </c>
      <c r="E2984" s="36" t="s">
        <v>11943</v>
      </c>
      <c r="F2984" s="35" t="s">
        <v>15877</v>
      </c>
      <c r="G2984" s="117">
        <v>5</v>
      </c>
      <c r="H2984" s="117">
        <v>639.79</v>
      </c>
      <c r="I2984" s="117">
        <f t="shared" si="93"/>
        <v>6.9980000000000002</v>
      </c>
      <c r="J2984" s="118">
        <v>34.99</v>
      </c>
      <c r="K2984" s="196">
        <v>184</v>
      </c>
      <c r="L2984" s="119" t="s">
        <v>12106</v>
      </c>
      <c r="M2984" s="38" t="s">
        <v>15050</v>
      </c>
    </row>
    <row r="2985" spans="1:13" ht="25.5" outlineLevel="1" x14ac:dyDescent="0.25">
      <c r="A2985" s="47" t="s">
        <v>2542</v>
      </c>
      <c r="B2985" s="150">
        <v>2957</v>
      </c>
      <c r="C2985" s="36" t="s">
        <v>2541</v>
      </c>
      <c r="D2985" s="35" t="s">
        <v>2542</v>
      </c>
      <c r="E2985" s="36" t="s">
        <v>11943</v>
      </c>
      <c r="F2985" s="35" t="s">
        <v>15877</v>
      </c>
      <c r="G2985" s="117">
        <v>6</v>
      </c>
      <c r="H2985" s="117">
        <v>33.6</v>
      </c>
      <c r="I2985" s="117">
        <f t="shared" si="93"/>
        <v>0.3066666666666667</v>
      </c>
      <c r="J2985" s="118">
        <v>1.84</v>
      </c>
      <c r="K2985" s="196">
        <v>184</v>
      </c>
      <c r="L2985" s="119" t="s">
        <v>12106</v>
      </c>
      <c r="M2985" s="38" t="s">
        <v>15050</v>
      </c>
    </row>
    <row r="2986" spans="1:13" ht="25.5" outlineLevel="1" x14ac:dyDescent="0.25">
      <c r="A2986" s="47" t="s">
        <v>8846</v>
      </c>
      <c r="B2986" s="150">
        <v>2958</v>
      </c>
      <c r="C2986" s="36" t="s">
        <v>2543</v>
      </c>
      <c r="D2986" s="35" t="s">
        <v>8846</v>
      </c>
      <c r="E2986" s="36" t="s">
        <v>11943</v>
      </c>
      <c r="F2986" s="35" t="s">
        <v>15877</v>
      </c>
      <c r="G2986" s="117">
        <v>4</v>
      </c>
      <c r="H2986" s="117">
        <v>40</v>
      </c>
      <c r="I2986" s="117">
        <f t="shared" si="93"/>
        <v>0.54749999999999999</v>
      </c>
      <c r="J2986" s="118">
        <v>2.19</v>
      </c>
      <c r="K2986" s="196">
        <v>184</v>
      </c>
      <c r="L2986" s="119" t="s">
        <v>12106</v>
      </c>
      <c r="M2986" s="38" t="s">
        <v>15050</v>
      </c>
    </row>
    <row r="2987" spans="1:13" outlineLevel="1" x14ac:dyDescent="0.25">
      <c r="A2987" s="47" t="s">
        <v>9420</v>
      </c>
      <c r="B2987" s="150">
        <v>2959</v>
      </c>
      <c r="C2987" s="36" t="s">
        <v>9419</v>
      </c>
      <c r="D2987" s="35" t="s">
        <v>9420</v>
      </c>
      <c r="E2987" s="36" t="s">
        <v>11491</v>
      </c>
      <c r="F2987" s="35" t="s">
        <v>15877</v>
      </c>
      <c r="G2987" s="117">
        <v>1</v>
      </c>
      <c r="H2987" s="117">
        <v>235.94</v>
      </c>
      <c r="I2987" s="117">
        <f t="shared" si="93"/>
        <v>245.14</v>
      </c>
      <c r="J2987" s="118">
        <v>245.14</v>
      </c>
      <c r="K2987" s="196">
        <v>172</v>
      </c>
      <c r="L2987" s="119" t="s">
        <v>11479</v>
      </c>
      <c r="M2987" s="38" t="s">
        <v>15050</v>
      </c>
    </row>
    <row r="2988" spans="1:13" ht="25.5" outlineLevel="1" x14ac:dyDescent="0.25">
      <c r="A2988" s="47" t="s">
        <v>2545</v>
      </c>
      <c r="B2988" s="150">
        <v>2960</v>
      </c>
      <c r="C2988" s="36" t="s">
        <v>2544</v>
      </c>
      <c r="D2988" s="35" t="s">
        <v>2545</v>
      </c>
      <c r="E2988" s="36" t="s">
        <v>11943</v>
      </c>
      <c r="F2988" s="35" t="s">
        <v>15877</v>
      </c>
      <c r="G2988" s="117">
        <v>7</v>
      </c>
      <c r="H2988" s="117">
        <v>920.6</v>
      </c>
      <c r="I2988" s="117">
        <f t="shared" si="93"/>
        <v>7.1914285714285722</v>
      </c>
      <c r="J2988" s="118">
        <v>50.34</v>
      </c>
      <c r="K2988" s="196">
        <v>184</v>
      </c>
      <c r="L2988" s="119" t="s">
        <v>12106</v>
      </c>
      <c r="M2988" s="38" t="s">
        <v>15050</v>
      </c>
    </row>
    <row r="2989" spans="1:13" outlineLevel="1" x14ac:dyDescent="0.25">
      <c r="A2989" s="47" t="s">
        <v>9422</v>
      </c>
      <c r="B2989" s="150">
        <v>2961</v>
      </c>
      <c r="C2989" s="36" t="s">
        <v>9421</v>
      </c>
      <c r="D2989" s="35" t="s">
        <v>9422</v>
      </c>
      <c r="E2989" s="36" t="s">
        <v>11491</v>
      </c>
      <c r="F2989" s="35" t="s">
        <v>15877</v>
      </c>
      <c r="G2989" s="117">
        <v>4</v>
      </c>
      <c r="H2989" s="117">
        <v>600</v>
      </c>
      <c r="I2989" s="117">
        <f t="shared" si="93"/>
        <v>155.8475</v>
      </c>
      <c r="J2989" s="118">
        <v>623.39</v>
      </c>
      <c r="K2989" s="196">
        <v>172</v>
      </c>
      <c r="L2989" s="119" t="s">
        <v>11479</v>
      </c>
      <c r="M2989" s="38" t="s">
        <v>15050</v>
      </c>
    </row>
    <row r="2990" spans="1:13" ht="25.5" outlineLevel="1" x14ac:dyDescent="0.25">
      <c r="A2990" s="47" t="s">
        <v>2547</v>
      </c>
      <c r="B2990" s="150">
        <v>2962</v>
      </c>
      <c r="C2990" s="36" t="s">
        <v>2546</v>
      </c>
      <c r="D2990" s="35" t="s">
        <v>2547</v>
      </c>
      <c r="E2990" s="36" t="s">
        <v>11943</v>
      </c>
      <c r="F2990" s="35" t="s">
        <v>15877</v>
      </c>
      <c r="G2990" s="117">
        <v>5</v>
      </c>
      <c r="H2990" s="117">
        <v>57.5</v>
      </c>
      <c r="I2990" s="117">
        <f t="shared" si="93"/>
        <v>0.628</v>
      </c>
      <c r="J2990" s="118">
        <v>3.14</v>
      </c>
      <c r="K2990" s="196">
        <v>184</v>
      </c>
      <c r="L2990" s="119" t="s">
        <v>12106</v>
      </c>
      <c r="M2990" s="38" t="s">
        <v>15050</v>
      </c>
    </row>
    <row r="2991" spans="1:13" ht="25.5" outlineLevel="1" x14ac:dyDescent="0.25">
      <c r="A2991" s="47" t="s">
        <v>2549</v>
      </c>
      <c r="B2991" s="150">
        <v>2963</v>
      </c>
      <c r="C2991" s="36" t="s">
        <v>2548</v>
      </c>
      <c r="D2991" s="35" t="s">
        <v>2549</v>
      </c>
      <c r="E2991" s="36" t="s">
        <v>11943</v>
      </c>
      <c r="F2991" s="35" t="s">
        <v>15877</v>
      </c>
      <c r="G2991" s="117">
        <v>7</v>
      </c>
      <c r="H2991" s="117">
        <v>548.28</v>
      </c>
      <c r="I2991" s="117">
        <f t="shared" si="93"/>
        <v>4.2828571428571429</v>
      </c>
      <c r="J2991" s="118">
        <v>29.98</v>
      </c>
      <c r="K2991" s="196">
        <v>184</v>
      </c>
      <c r="L2991" s="119" t="s">
        <v>12106</v>
      </c>
      <c r="M2991" s="38" t="s">
        <v>15050</v>
      </c>
    </row>
    <row r="2992" spans="1:13" ht="25.5" outlineLevel="1" x14ac:dyDescent="0.25">
      <c r="A2992" s="47" t="s">
        <v>2551</v>
      </c>
      <c r="B2992" s="150">
        <v>2964</v>
      </c>
      <c r="C2992" s="36" t="s">
        <v>2550</v>
      </c>
      <c r="D2992" s="35" t="s">
        <v>2551</v>
      </c>
      <c r="E2992" s="36" t="s">
        <v>11943</v>
      </c>
      <c r="F2992" s="35" t="s">
        <v>15877</v>
      </c>
      <c r="G2992" s="117">
        <v>3</v>
      </c>
      <c r="H2992" s="117">
        <v>52.8</v>
      </c>
      <c r="I2992" s="117">
        <f t="shared" si="93"/>
        <v>0.96333333333333337</v>
      </c>
      <c r="J2992" s="118">
        <v>2.89</v>
      </c>
      <c r="K2992" s="196">
        <v>184</v>
      </c>
      <c r="L2992" s="119" t="s">
        <v>12106</v>
      </c>
      <c r="M2992" s="38" t="s">
        <v>15050</v>
      </c>
    </row>
    <row r="2993" spans="1:13" ht="25.5" outlineLevel="1" x14ac:dyDescent="0.25">
      <c r="A2993" s="47" t="s">
        <v>2553</v>
      </c>
      <c r="B2993" s="150">
        <v>2965</v>
      </c>
      <c r="C2993" s="36" t="s">
        <v>2552</v>
      </c>
      <c r="D2993" s="35" t="s">
        <v>2553</v>
      </c>
      <c r="E2993" s="36" t="s">
        <v>11943</v>
      </c>
      <c r="F2993" s="35" t="s">
        <v>15877</v>
      </c>
      <c r="G2993" s="117">
        <v>5</v>
      </c>
      <c r="H2993" s="117">
        <v>55.5</v>
      </c>
      <c r="I2993" s="117">
        <f t="shared" ref="I2993:I3056" si="94">J2993/G2993</f>
        <v>0.60599999999999998</v>
      </c>
      <c r="J2993" s="118">
        <v>3.03</v>
      </c>
      <c r="K2993" s="196">
        <v>184</v>
      </c>
      <c r="L2993" s="119" t="s">
        <v>12106</v>
      </c>
      <c r="M2993" s="38" t="s">
        <v>15050</v>
      </c>
    </row>
    <row r="2994" spans="1:13" ht="25.5" outlineLevel="1" x14ac:dyDescent="0.25">
      <c r="A2994" s="47" t="s">
        <v>2555</v>
      </c>
      <c r="B2994" s="150">
        <v>2966</v>
      </c>
      <c r="C2994" s="36" t="s">
        <v>2554</v>
      </c>
      <c r="D2994" s="35" t="s">
        <v>2555</v>
      </c>
      <c r="E2994" s="36" t="s">
        <v>11943</v>
      </c>
      <c r="F2994" s="35" t="s">
        <v>15877</v>
      </c>
      <c r="G2994" s="117">
        <v>6</v>
      </c>
      <c r="H2994" s="117">
        <v>354.75</v>
      </c>
      <c r="I2994" s="117">
        <f t="shared" si="94"/>
        <v>3.2333333333333329</v>
      </c>
      <c r="J2994" s="118">
        <v>19.399999999999999</v>
      </c>
      <c r="K2994" s="196">
        <v>184</v>
      </c>
      <c r="L2994" s="119" t="s">
        <v>12106</v>
      </c>
      <c r="M2994" s="38" t="s">
        <v>15050</v>
      </c>
    </row>
    <row r="2995" spans="1:13" ht="25.5" outlineLevel="1" x14ac:dyDescent="0.25">
      <c r="A2995" s="47" t="s">
        <v>2557</v>
      </c>
      <c r="B2995" s="150">
        <v>2967</v>
      </c>
      <c r="C2995" s="36" t="s">
        <v>2556</v>
      </c>
      <c r="D2995" s="35" t="s">
        <v>2557</v>
      </c>
      <c r="E2995" s="36" t="s">
        <v>11943</v>
      </c>
      <c r="F2995" s="35" t="s">
        <v>15877</v>
      </c>
      <c r="G2995" s="117">
        <v>9</v>
      </c>
      <c r="H2995" s="117">
        <v>411.54</v>
      </c>
      <c r="I2995" s="117">
        <f t="shared" si="94"/>
        <v>2.5</v>
      </c>
      <c r="J2995" s="118">
        <v>22.5</v>
      </c>
      <c r="K2995" s="196">
        <v>184</v>
      </c>
      <c r="L2995" s="119" t="s">
        <v>12106</v>
      </c>
      <c r="M2995" s="38" t="s">
        <v>15050</v>
      </c>
    </row>
    <row r="2996" spans="1:13" ht="25.5" outlineLevel="1" x14ac:dyDescent="0.25">
      <c r="A2996" s="47" t="s">
        <v>2559</v>
      </c>
      <c r="B2996" s="150">
        <v>2968</v>
      </c>
      <c r="C2996" s="36" t="s">
        <v>2558</v>
      </c>
      <c r="D2996" s="35" t="s">
        <v>2559</v>
      </c>
      <c r="E2996" s="36" t="s">
        <v>11943</v>
      </c>
      <c r="F2996" s="35" t="s">
        <v>15877</v>
      </c>
      <c r="G2996" s="117">
        <v>3</v>
      </c>
      <c r="H2996" s="117">
        <v>142.31</v>
      </c>
      <c r="I2996" s="117">
        <f t="shared" si="94"/>
        <v>2.5933333333333333</v>
      </c>
      <c r="J2996" s="118">
        <v>7.78</v>
      </c>
      <c r="K2996" s="196">
        <v>184</v>
      </c>
      <c r="L2996" s="119" t="s">
        <v>12106</v>
      </c>
      <c r="M2996" s="38" t="s">
        <v>15050</v>
      </c>
    </row>
    <row r="2997" spans="1:13" outlineLevel="1" x14ac:dyDescent="0.25">
      <c r="A2997" s="47" t="s">
        <v>9424</v>
      </c>
      <c r="B2997" s="150">
        <v>2969</v>
      </c>
      <c r="C2997" s="36" t="s">
        <v>9423</v>
      </c>
      <c r="D2997" s="35" t="s">
        <v>9424</v>
      </c>
      <c r="E2997" s="36" t="s">
        <v>11491</v>
      </c>
      <c r="F2997" s="35" t="s">
        <v>15877</v>
      </c>
      <c r="G2997" s="117">
        <v>16</v>
      </c>
      <c r="H2997" s="117">
        <v>1264.82</v>
      </c>
      <c r="I2997" s="117">
        <f t="shared" si="94"/>
        <v>82.133125000000007</v>
      </c>
      <c r="J2997" s="118">
        <v>1314.13</v>
      </c>
      <c r="K2997" s="196">
        <v>172</v>
      </c>
      <c r="L2997" s="119" t="s">
        <v>11479</v>
      </c>
      <c r="M2997" s="38" t="s">
        <v>15050</v>
      </c>
    </row>
    <row r="2998" spans="1:13" ht="25.5" outlineLevel="1" x14ac:dyDescent="0.25">
      <c r="A2998" s="47" t="s">
        <v>2561</v>
      </c>
      <c r="B2998" s="150">
        <v>2970</v>
      </c>
      <c r="C2998" s="36" t="s">
        <v>2560</v>
      </c>
      <c r="D2998" s="35" t="s">
        <v>2561</v>
      </c>
      <c r="E2998" s="36" t="s">
        <v>11943</v>
      </c>
      <c r="F2998" s="35" t="s">
        <v>15877</v>
      </c>
      <c r="G2998" s="117">
        <v>4</v>
      </c>
      <c r="H2998" s="117">
        <v>301.86</v>
      </c>
      <c r="I2998" s="117">
        <f t="shared" si="94"/>
        <v>4.1275000000000004</v>
      </c>
      <c r="J2998" s="118">
        <v>16.510000000000002</v>
      </c>
      <c r="K2998" s="196">
        <v>184</v>
      </c>
      <c r="L2998" s="119" t="s">
        <v>12106</v>
      </c>
      <c r="M2998" s="38" t="s">
        <v>15050</v>
      </c>
    </row>
    <row r="2999" spans="1:13" ht="25.5" outlineLevel="1" x14ac:dyDescent="0.25">
      <c r="A2999" s="47" t="s">
        <v>2562</v>
      </c>
      <c r="B2999" s="150">
        <v>2971</v>
      </c>
      <c r="C2999" s="36" t="s">
        <v>8847</v>
      </c>
      <c r="D2999" s="35" t="s">
        <v>2562</v>
      </c>
      <c r="E2999" s="36" t="s">
        <v>11943</v>
      </c>
      <c r="F2999" s="35" t="s">
        <v>15877</v>
      </c>
      <c r="G2999" s="117">
        <v>10</v>
      </c>
      <c r="H2999" s="117">
        <v>115</v>
      </c>
      <c r="I2999" s="117">
        <f t="shared" si="94"/>
        <v>0.629</v>
      </c>
      <c r="J2999" s="118">
        <v>6.29</v>
      </c>
      <c r="K2999" s="196">
        <v>184</v>
      </c>
      <c r="L2999" s="119" t="s">
        <v>12106</v>
      </c>
      <c r="M2999" s="38" t="s">
        <v>15050</v>
      </c>
    </row>
    <row r="3000" spans="1:13" ht="25.5" outlineLevel="1" x14ac:dyDescent="0.25">
      <c r="A3000" s="47" t="s">
        <v>2564</v>
      </c>
      <c r="B3000" s="150">
        <v>2972</v>
      </c>
      <c r="C3000" s="36" t="s">
        <v>2563</v>
      </c>
      <c r="D3000" s="35" t="s">
        <v>2564</v>
      </c>
      <c r="E3000" s="36" t="s">
        <v>11943</v>
      </c>
      <c r="F3000" s="35" t="s">
        <v>15877</v>
      </c>
      <c r="G3000" s="117">
        <v>24</v>
      </c>
      <c r="H3000" s="117">
        <v>2284.8000000000002</v>
      </c>
      <c r="I3000" s="117">
        <f t="shared" si="94"/>
        <v>5.2058333333333335</v>
      </c>
      <c r="J3000" s="118">
        <v>124.94</v>
      </c>
      <c r="K3000" s="196">
        <v>184</v>
      </c>
      <c r="L3000" s="119" t="s">
        <v>12106</v>
      </c>
      <c r="M3000" s="38" t="s">
        <v>15050</v>
      </c>
    </row>
    <row r="3001" spans="1:13" ht="25.5" outlineLevel="1" x14ac:dyDescent="0.25">
      <c r="A3001" s="47" t="s">
        <v>2565</v>
      </c>
      <c r="B3001" s="150">
        <v>2973</v>
      </c>
      <c r="C3001" s="36" t="s">
        <v>8848</v>
      </c>
      <c r="D3001" s="35" t="s">
        <v>2565</v>
      </c>
      <c r="E3001" s="36" t="s">
        <v>11943</v>
      </c>
      <c r="F3001" s="35" t="s">
        <v>15877</v>
      </c>
      <c r="G3001" s="117">
        <v>6</v>
      </c>
      <c r="H3001" s="117">
        <v>106.87</v>
      </c>
      <c r="I3001" s="117">
        <f t="shared" si="94"/>
        <v>0.97333333333333327</v>
      </c>
      <c r="J3001" s="118">
        <v>5.84</v>
      </c>
      <c r="K3001" s="196">
        <v>184</v>
      </c>
      <c r="L3001" s="119" t="s">
        <v>12106</v>
      </c>
      <c r="M3001" s="38" t="s">
        <v>15050</v>
      </c>
    </row>
    <row r="3002" spans="1:13" ht="25.5" outlineLevel="1" x14ac:dyDescent="0.25">
      <c r="A3002" s="47" t="s">
        <v>2567</v>
      </c>
      <c r="B3002" s="150">
        <v>2974</v>
      </c>
      <c r="C3002" s="36" t="s">
        <v>2566</v>
      </c>
      <c r="D3002" s="35" t="s">
        <v>2567</v>
      </c>
      <c r="E3002" s="36" t="s">
        <v>11943</v>
      </c>
      <c r="F3002" s="35" t="s">
        <v>15877</v>
      </c>
      <c r="G3002" s="117">
        <v>10</v>
      </c>
      <c r="H3002" s="117">
        <v>3213.4</v>
      </c>
      <c r="I3002" s="117">
        <f t="shared" si="94"/>
        <v>17.571999999999999</v>
      </c>
      <c r="J3002" s="118">
        <v>175.72</v>
      </c>
      <c r="K3002" s="196">
        <v>184</v>
      </c>
      <c r="L3002" s="119" t="s">
        <v>12106</v>
      </c>
      <c r="M3002" s="38" t="s">
        <v>15050</v>
      </c>
    </row>
    <row r="3003" spans="1:13" ht="25.5" outlineLevel="1" x14ac:dyDescent="0.25">
      <c r="A3003" s="47" t="s">
        <v>8850</v>
      </c>
      <c r="B3003" s="150">
        <v>2975</v>
      </c>
      <c r="C3003" s="36" t="s">
        <v>8849</v>
      </c>
      <c r="D3003" s="35" t="s">
        <v>8850</v>
      </c>
      <c r="E3003" s="36" t="s">
        <v>11943</v>
      </c>
      <c r="F3003" s="35" t="s">
        <v>15877</v>
      </c>
      <c r="G3003" s="117">
        <v>10</v>
      </c>
      <c r="H3003" s="117">
        <v>1</v>
      </c>
      <c r="I3003" s="117">
        <f t="shared" si="94"/>
        <v>5.0000000000000001E-3</v>
      </c>
      <c r="J3003" s="118">
        <v>0.05</v>
      </c>
      <c r="K3003" s="196">
        <v>184</v>
      </c>
      <c r="L3003" s="119" t="s">
        <v>12106</v>
      </c>
      <c r="M3003" s="38" t="s">
        <v>15050</v>
      </c>
    </row>
    <row r="3004" spans="1:13" ht="25.5" outlineLevel="1" x14ac:dyDescent="0.25">
      <c r="A3004" s="47" t="s">
        <v>2569</v>
      </c>
      <c r="B3004" s="150">
        <v>2976</v>
      </c>
      <c r="C3004" s="36" t="s">
        <v>2568</v>
      </c>
      <c r="D3004" s="35" t="s">
        <v>2569</v>
      </c>
      <c r="E3004" s="36" t="s">
        <v>11943</v>
      </c>
      <c r="F3004" s="35" t="s">
        <v>15877</v>
      </c>
      <c r="G3004" s="117">
        <v>9</v>
      </c>
      <c r="H3004" s="117">
        <v>1530</v>
      </c>
      <c r="I3004" s="117">
        <f t="shared" si="94"/>
        <v>9.2966666666666669</v>
      </c>
      <c r="J3004" s="118">
        <v>83.67</v>
      </c>
      <c r="K3004" s="196">
        <v>184</v>
      </c>
      <c r="L3004" s="119" t="s">
        <v>12106</v>
      </c>
      <c r="M3004" s="38" t="s">
        <v>15050</v>
      </c>
    </row>
    <row r="3005" spans="1:13" outlineLevel="1" x14ac:dyDescent="0.25">
      <c r="A3005" s="47" t="s">
        <v>9426</v>
      </c>
      <c r="B3005" s="150">
        <v>2977</v>
      </c>
      <c r="C3005" s="36" t="s">
        <v>9425</v>
      </c>
      <c r="D3005" s="35" t="s">
        <v>9426</v>
      </c>
      <c r="E3005" s="36" t="s">
        <v>11491</v>
      </c>
      <c r="F3005" s="35" t="s">
        <v>15877</v>
      </c>
      <c r="G3005" s="117">
        <v>10</v>
      </c>
      <c r="H3005" s="117">
        <v>3200</v>
      </c>
      <c r="I3005" s="117">
        <f t="shared" si="94"/>
        <v>332.476</v>
      </c>
      <c r="J3005" s="118">
        <v>3324.76</v>
      </c>
      <c r="K3005" s="196">
        <v>172</v>
      </c>
      <c r="L3005" s="119" t="s">
        <v>11479</v>
      </c>
      <c r="M3005" s="38" t="s">
        <v>15050</v>
      </c>
    </row>
    <row r="3006" spans="1:13" outlineLevel="1" x14ac:dyDescent="0.25">
      <c r="A3006" s="47" t="s">
        <v>9428</v>
      </c>
      <c r="B3006" s="150">
        <v>2978</v>
      </c>
      <c r="C3006" s="36" t="s">
        <v>9427</v>
      </c>
      <c r="D3006" s="35" t="s">
        <v>9428</v>
      </c>
      <c r="E3006" s="36" t="s">
        <v>11491</v>
      </c>
      <c r="F3006" s="35" t="s">
        <v>15877</v>
      </c>
      <c r="G3006" s="117">
        <v>3</v>
      </c>
      <c r="H3006" s="117">
        <v>132.75</v>
      </c>
      <c r="I3006" s="117">
        <f t="shared" si="94"/>
        <v>45.976666666666667</v>
      </c>
      <c r="J3006" s="118">
        <v>137.93</v>
      </c>
      <c r="K3006" s="196">
        <v>172</v>
      </c>
      <c r="L3006" s="119" t="s">
        <v>11479</v>
      </c>
      <c r="M3006" s="38" t="s">
        <v>15050</v>
      </c>
    </row>
    <row r="3007" spans="1:13" ht="25.5" outlineLevel="1" x14ac:dyDescent="0.25">
      <c r="A3007" s="47" t="s">
        <v>2571</v>
      </c>
      <c r="B3007" s="150">
        <v>2979</v>
      </c>
      <c r="C3007" s="36" t="s">
        <v>2570</v>
      </c>
      <c r="D3007" s="35" t="s">
        <v>2571</v>
      </c>
      <c r="E3007" s="36" t="s">
        <v>11943</v>
      </c>
      <c r="F3007" s="35" t="s">
        <v>15877</v>
      </c>
      <c r="G3007" s="117">
        <v>7</v>
      </c>
      <c r="H3007" s="117">
        <v>72.8</v>
      </c>
      <c r="I3007" s="117">
        <f t="shared" si="94"/>
        <v>0.56857142857142862</v>
      </c>
      <c r="J3007" s="118">
        <v>3.98</v>
      </c>
      <c r="K3007" s="196">
        <v>184</v>
      </c>
      <c r="L3007" s="119" t="s">
        <v>12106</v>
      </c>
      <c r="M3007" s="38" t="s">
        <v>15050</v>
      </c>
    </row>
    <row r="3008" spans="1:13" ht="25.5" outlineLevel="1" x14ac:dyDescent="0.25">
      <c r="A3008" s="47" t="s">
        <v>2572</v>
      </c>
      <c r="B3008" s="150">
        <v>2980</v>
      </c>
      <c r="C3008" s="36" t="s">
        <v>8851</v>
      </c>
      <c r="D3008" s="35" t="s">
        <v>2572</v>
      </c>
      <c r="E3008" s="36" t="s">
        <v>11943</v>
      </c>
      <c r="F3008" s="35" t="s">
        <v>15877</v>
      </c>
      <c r="G3008" s="117">
        <v>5</v>
      </c>
      <c r="H3008" s="117">
        <v>54</v>
      </c>
      <c r="I3008" s="117">
        <f t="shared" si="94"/>
        <v>0.59000000000000008</v>
      </c>
      <c r="J3008" s="118">
        <v>2.95</v>
      </c>
      <c r="K3008" s="196">
        <v>184</v>
      </c>
      <c r="L3008" s="119" t="s">
        <v>12106</v>
      </c>
      <c r="M3008" s="38" t="s">
        <v>15050</v>
      </c>
    </row>
    <row r="3009" spans="1:13" ht="25.5" outlineLevel="1" x14ac:dyDescent="0.25">
      <c r="A3009" s="47" t="s">
        <v>2574</v>
      </c>
      <c r="B3009" s="150">
        <v>2981</v>
      </c>
      <c r="C3009" s="36" t="s">
        <v>2573</v>
      </c>
      <c r="D3009" s="35" t="s">
        <v>2574</v>
      </c>
      <c r="E3009" s="36" t="s">
        <v>11943</v>
      </c>
      <c r="F3009" s="35" t="s">
        <v>15877</v>
      </c>
      <c r="G3009" s="117">
        <v>2</v>
      </c>
      <c r="H3009" s="117">
        <v>140</v>
      </c>
      <c r="I3009" s="117">
        <f t="shared" si="94"/>
        <v>3.83</v>
      </c>
      <c r="J3009" s="118">
        <v>7.66</v>
      </c>
      <c r="K3009" s="196">
        <v>184</v>
      </c>
      <c r="L3009" s="119" t="s">
        <v>12106</v>
      </c>
      <c r="M3009" s="38" t="s">
        <v>15050</v>
      </c>
    </row>
    <row r="3010" spans="1:13" ht="25.5" outlineLevel="1" x14ac:dyDescent="0.25">
      <c r="A3010" s="47" t="s">
        <v>2576</v>
      </c>
      <c r="B3010" s="150">
        <v>2982</v>
      </c>
      <c r="C3010" s="36" t="s">
        <v>2575</v>
      </c>
      <c r="D3010" s="35" t="s">
        <v>2576</v>
      </c>
      <c r="E3010" s="36" t="s">
        <v>11943</v>
      </c>
      <c r="F3010" s="35" t="s">
        <v>15877</v>
      </c>
      <c r="G3010" s="117">
        <v>1</v>
      </c>
      <c r="H3010" s="117">
        <v>26.55</v>
      </c>
      <c r="I3010" s="117">
        <f t="shared" si="94"/>
        <v>1.45</v>
      </c>
      <c r="J3010" s="118">
        <v>1.45</v>
      </c>
      <c r="K3010" s="196">
        <v>184</v>
      </c>
      <c r="L3010" s="119" t="s">
        <v>12106</v>
      </c>
      <c r="M3010" s="38" t="s">
        <v>15050</v>
      </c>
    </row>
    <row r="3011" spans="1:13" ht="25.5" outlineLevel="1" x14ac:dyDescent="0.25">
      <c r="A3011" s="47" t="s">
        <v>2578</v>
      </c>
      <c r="B3011" s="150">
        <v>2983</v>
      </c>
      <c r="C3011" s="36" t="s">
        <v>2577</v>
      </c>
      <c r="D3011" s="35" t="s">
        <v>2578</v>
      </c>
      <c r="E3011" s="36" t="s">
        <v>11943</v>
      </c>
      <c r="F3011" s="35" t="s">
        <v>15877</v>
      </c>
      <c r="G3011" s="117">
        <v>1</v>
      </c>
      <c r="H3011" s="117">
        <v>70</v>
      </c>
      <c r="I3011" s="117">
        <f t="shared" si="94"/>
        <v>3.83</v>
      </c>
      <c r="J3011" s="118">
        <v>3.83</v>
      </c>
      <c r="K3011" s="196">
        <v>184</v>
      </c>
      <c r="L3011" s="119" t="s">
        <v>12106</v>
      </c>
      <c r="M3011" s="38" t="s">
        <v>15050</v>
      </c>
    </row>
    <row r="3012" spans="1:13" ht="25.5" outlineLevel="1" x14ac:dyDescent="0.25">
      <c r="A3012" s="47" t="s">
        <v>2579</v>
      </c>
      <c r="B3012" s="150">
        <v>2984</v>
      </c>
      <c r="C3012" s="36" t="s">
        <v>8852</v>
      </c>
      <c r="D3012" s="35" t="s">
        <v>2579</v>
      </c>
      <c r="E3012" s="36" t="s">
        <v>11943</v>
      </c>
      <c r="F3012" s="35" t="s">
        <v>15877</v>
      </c>
      <c r="G3012" s="117">
        <v>24</v>
      </c>
      <c r="H3012" s="117">
        <v>64.8</v>
      </c>
      <c r="I3012" s="117">
        <f t="shared" si="94"/>
        <v>0.14749999999999999</v>
      </c>
      <c r="J3012" s="118">
        <v>3.54</v>
      </c>
      <c r="K3012" s="196">
        <v>184</v>
      </c>
      <c r="L3012" s="119" t="s">
        <v>12106</v>
      </c>
      <c r="M3012" s="38" t="s">
        <v>15050</v>
      </c>
    </row>
    <row r="3013" spans="1:13" ht="25.5" outlineLevel="1" x14ac:dyDescent="0.25">
      <c r="A3013" s="47" t="s">
        <v>2581</v>
      </c>
      <c r="B3013" s="150">
        <v>2985</v>
      </c>
      <c r="C3013" s="36" t="s">
        <v>2580</v>
      </c>
      <c r="D3013" s="35" t="s">
        <v>2581</v>
      </c>
      <c r="E3013" s="36" t="s">
        <v>11943</v>
      </c>
      <c r="F3013" s="35" t="s">
        <v>15877</v>
      </c>
      <c r="G3013" s="117">
        <v>4</v>
      </c>
      <c r="H3013" s="117">
        <v>307.45</v>
      </c>
      <c r="I3013" s="117">
        <f t="shared" si="94"/>
        <v>4.2024999999999997</v>
      </c>
      <c r="J3013" s="118">
        <v>16.809999999999999</v>
      </c>
      <c r="K3013" s="196">
        <v>184</v>
      </c>
      <c r="L3013" s="119" t="s">
        <v>12106</v>
      </c>
      <c r="M3013" s="38" t="s">
        <v>15050</v>
      </c>
    </row>
    <row r="3014" spans="1:13" ht="25.5" outlineLevel="1" x14ac:dyDescent="0.25">
      <c r="A3014" s="47" t="s">
        <v>2583</v>
      </c>
      <c r="B3014" s="150">
        <v>2986</v>
      </c>
      <c r="C3014" s="36" t="s">
        <v>2582</v>
      </c>
      <c r="D3014" s="35" t="s">
        <v>2583</v>
      </c>
      <c r="E3014" s="36" t="s">
        <v>11943</v>
      </c>
      <c r="F3014" s="35" t="s">
        <v>15877</v>
      </c>
      <c r="G3014" s="117">
        <v>1</v>
      </c>
      <c r="H3014" s="117">
        <v>4.9000000000000004</v>
      </c>
      <c r="I3014" s="117">
        <f t="shared" si="94"/>
        <v>0.27</v>
      </c>
      <c r="J3014" s="118">
        <v>0.27</v>
      </c>
      <c r="K3014" s="196">
        <v>184</v>
      </c>
      <c r="L3014" s="119" t="s">
        <v>12106</v>
      </c>
      <c r="M3014" s="38" t="s">
        <v>15050</v>
      </c>
    </row>
    <row r="3015" spans="1:13" ht="25.5" outlineLevel="1" x14ac:dyDescent="0.25">
      <c r="A3015" s="47" t="s">
        <v>2585</v>
      </c>
      <c r="B3015" s="150">
        <v>2987</v>
      </c>
      <c r="C3015" s="36" t="s">
        <v>2584</v>
      </c>
      <c r="D3015" s="35" t="s">
        <v>2585</v>
      </c>
      <c r="E3015" s="36" t="s">
        <v>11943</v>
      </c>
      <c r="F3015" s="35" t="s">
        <v>15877</v>
      </c>
      <c r="G3015" s="117">
        <v>11</v>
      </c>
      <c r="H3015" s="117">
        <v>399.19</v>
      </c>
      <c r="I3015" s="117">
        <f t="shared" si="94"/>
        <v>1.9845454545454544</v>
      </c>
      <c r="J3015" s="118">
        <v>21.83</v>
      </c>
      <c r="K3015" s="196">
        <v>184</v>
      </c>
      <c r="L3015" s="119" t="s">
        <v>12106</v>
      </c>
      <c r="M3015" s="38" t="s">
        <v>15050</v>
      </c>
    </row>
    <row r="3016" spans="1:13" ht="25.5" outlineLevel="1" x14ac:dyDescent="0.25">
      <c r="A3016" s="47" t="s">
        <v>2587</v>
      </c>
      <c r="B3016" s="150">
        <v>2988</v>
      </c>
      <c r="C3016" s="36" t="s">
        <v>2586</v>
      </c>
      <c r="D3016" s="35" t="s">
        <v>2587</v>
      </c>
      <c r="E3016" s="36" t="s">
        <v>11943</v>
      </c>
      <c r="F3016" s="35" t="s">
        <v>15877</v>
      </c>
      <c r="G3016" s="117">
        <v>8</v>
      </c>
      <c r="H3016" s="117">
        <v>83.2</v>
      </c>
      <c r="I3016" s="117">
        <f t="shared" si="94"/>
        <v>0.56874999999999998</v>
      </c>
      <c r="J3016" s="118">
        <v>4.55</v>
      </c>
      <c r="K3016" s="196">
        <v>184</v>
      </c>
      <c r="L3016" s="119" t="s">
        <v>12106</v>
      </c>
      <c r="M3016" s="38" t="s">
        <v>15050</v>
      </c>
    </row>
    <row r="3017" spans="1:13" ht="25.5" outlineLevel="1" x14ac:dyDescent="0.25">
      <c r="A3017" s="47" t="s">
        <v>2589</v>
      </c>
      <c r="B3017" s="150">
        <v>2989</v>
      </c>
      <c r="C3017" s="36" t="s">
        <v>2588</v>
      </c>
      <c r="D3017" s="35" t="s">
        <v>2589</v>
      </c>
      <c r="E3017" s="36" t="s">
        <v>11943</v>
      </c>
      <c r="F3017" s="35" t="s">
        <v>15877</v>
      </c>
      <c r="G3017" s="117">
        <v>7</v>
      </c>
      <c r="H3017" s="117">
        <v>1645</v>
      </c>
      <c r="I3017" s="117">
        <f t="shared" si="94"/>
        <v>12.85</v>
      </c>
      <c r="J3017" s="118">
        <v>89.95</v>
      </c>
      <c r="K3017" s="196">
        <v>184</v>
      </c>
      <c r="L3017" s="119" t="s">
        <v>12106</v>
      </c>
      <c r="M3017" s="38" t="s">
        <v>15050</v>
      </c>
    </row>
    <row r="3018" spans="1:13" ht="25.5" outlineLevel="1" x14ac:dyDescent="0.25">
      <c r="A3018" s="47" t="s">
        <v>2591</v>
      </c>
      <c r="B3018" s="150">
        <v>2990</v>
      </c>
      <c r="C3018" s="36" t="s">
        <v>2590</v>
      </c>
      <c r="D3018" s="35" t="s">
        <v>2591</v>
      </c>
      <c r="E3018" s="36" t="s">
        <v>11943</v>
      </c>
      <c r="F3018" s="35" t="s">
        <v>15877</v>
      </c>
      <c r="G3018" s="117">
        <v>2</v>
      </c>
      <c r="H3018" s="117">
        <v>178</v>
      </c>
      <c r="I3018" s="117">
        <f t="shared" si="94"/>
        <v>4.8650000000000002</v>
      </c>
      <c r="J3018" s="118">
        <v>9.73</v>
      </c>
      <c r="K3018" s="196">
        <v>184</v>
      </c>
      <c r="L3018" s="119" t="s">
        <v>12106</v>
      </c>
      <c r="M3018" s="38" t="s">
        <v>15050</v>
      </c>
    </row>
    <row r="3019" spans="1:13" ht="25.5" outlineLevel="1" x14ac:dyDescent="0.25">
      <c r="A3019" s="47" t="s">
        <v>2593</v>
      </c>
      <c r="B3019" s="150">
        <v>2991</v>
      </c>
      <c r="C3019" s="36" t="s">
        <v>2592</v>
      </c>
      <c r="D3019" s="35" t="s">
        <v>2593</v>
      </c>
      <c r="E3019" s="36" t="s">
        <v>11943</v>
      </c>
      <c r="F3019" s="35" t="s">
        <v>15877</v>
      </c>
      <c r="G3019" s="117">
        <v>3</v>
      </c>
      <c r="H3019" s="117">
        <v>404.35</v>
      </c>
      <c r="I3019" s="117">
        <f t="shared" si="94"/>
        <v>7.37</v>
      </c>
      <c r="J3019" s="118">
        <v>22.11</v>
      </c>
      <c r="K3019" s="196">
        <v>184</v>
      </c>
      <c r="L3019" s="119" t="s">
        <v>12106</v>
      </c>
      <c r="M3019" s="38" t="s">
        <v>15050</v>
      </c>
    </row>
    <row r="3020" spans="1:13" ht="25.5" outlineLevel="1" x14ac:dyDescent="0.25">
      <c r="A3020" s="47" t="s">
        <v>2595</v>
      </c>
      <c r="B3020" s="150">
        <v>2992</v>
      </c>
      <c r="C3020" s="36" t="s">
        <v>2594</v>
      </c>
      <c r="D3020" s="35" t="s">
        <v>2595</v>
      </c>
      <c r="E3020" s="36" t="s">
        <v>11943</v>
      </c>
      <c r="F3020" s="35" t="s">
        <v>15877</v>
      </c>
      <c r="G3020" s="117">
        <v>2</v>
      </c>
      <c r="H3020" s="117">
        <v>23</v>
      </c>
      <c r="I3020" s="117">
        <f t="shared" si="94"/>
        <v>0.63</v>
      </c>
      <c r="J3020" s="118">
        <v>1.26</v>
      </c>
      <c r="K3020" s="196">
        <v>184</v>
      </c>
      <c r="L3020" s="119" t="s">
        <v>12106</v>
      </c>
      <c r="M3020" s="38" t="s">
        <v>15050</v>
      </c>
    </row>
    <row r="3021" spans="1:13" ht="25.5" outlineLevel="1" x14ac:dyDescent="0.25">
      <c r="A3021" s="47" t="s">
        <v>2597</v>
      </c>
      <c r="B3021" s="150">
        <v>2993</v>
      </c>
      <c r="C3021" s="36" t="s">
        <v>2596</v>
      </c>
      <c r="D3021" s="35" t="s">
        <v>2597</v>
      </c>
      <c r="E3021" s="36" t="s">
        <v>11943</v>
      </c>
      <c r="F3021" s="35" t="s">
        <v>15877</v>
      </c>
      <c r="G3021" s="117">
        <v>2</v>
      </c>
      <c r="H3021" s="117">
        <v>20.8</v>
      </c>
      <c r="I3021" s="117">
        <f t="shared" si="94"/>
        <v>0.56999999999999995</v>
      </c>
      <c r="J3021" s="118">
        <v>1.1399999999999999</v>
      </c>
      <c r="K3021" s="196">
        <v>184</v>
      </c>
      <c r="L3021" s="119" t="s">
        <v>12106</v>
      </c>
      <c r="M3021" s="38" t="s">
        <v>15050</v>
      </c>
    </row>
    <row r="3022" spans="1:13" ht="25.5" outlineLevel="1" x14ac:dyDescent="0.25">
      <c r="A3022" s="47" t="s">
        <v>2599</v>
      </c>
      <c r="B3022" s="150">
        <v>2994</v>
      </c>
      <c r="C3022" s="36" t="s">
        <v>2598</v>
      </c>
      <c r="D3022" s="35" t="s">
        <v>2599</v>
      </c>
      <c r="E3022" s="36" t="s">
        <v>11943</v>
      </c>
      <c r="F3022" s="35" t="s">
        <v>15877</v>
      </c>
      <c r="G3022" s="117">
        <v>70</v>
      </c>
      <c r="H3022" s="117">
        <v>728</v>
      </c>
      <c r="I3022" s="117">
        <f t="shared" si="94"/>
        <v>0.56871428571428573</v>
      </c>
      <c r="J3022" s="118">
        <v>39.81</v>
      </c>
      <c r="K3022" s="196">
        <v>184</v>
      </c>
      <c r="L3022" s="119" t="s">
        <v>12106</v>
      </c>
      <c r="M3022" s="38" t="s">
        <v>15050</v>
      </c>
    </row>
    <row r="3023" spans="1:13" ht="25.5" outlineLevel="1" x14ac:dyDescent="0.25">
      <c r="A3023" s="47" t="s">
        <v>2601</v>
      </c>
      <c r="B3023" s="150">
        <v>2995</v>
      </c>
      <c r="C3023" s="36" t="s">
        <v>2600</v>
      </c>
      <c r="D3023" s="35" t="s">
        <v>2601</v>
      </c>
      <c r="E3023" s="36" t="s">
        <v>11943</v>
      </c>
      <c r="F3023" s="35" t="s">
        <v>15877</v>
      </c>
      <c r="G3023" s="117">
        <v>5</v>
      </c>
      <c r="H3023" s="117">
        <v>700</v>
      </c>
      <c r="I3023" s="117">
        <f t="shared" si="94"/>
        <v>7.6560000000000006</v>
      </c>
      <c r="J3023" s="118">
        <v>38.28</v>
      </c>
      <c r="K3023" s="196">
        <v>184</v>
      </c>
      <c r="L3023" s="119" t="s">
        <v>12106</v>
      </c>
      <c r="M3023" s="38" t="s">
        <v>15050</v>
      </c>
    </row>
    <row r="3024" spans="1:13" outlineLevel="1" x14ac:dyDescent="0.25">
      <c r="A3024" s="47" t="s">
        <v>9430</v>
      </c>
      <c r="B3024" s="150">
        <v>2996</v>
      </c>
      <c r="C3024" s="36" t="s">
        <v>9429</v>
      </c>
      <c r="D3024" s="35" t="s">
        <v>9430</v>
      </c>
      <c r="E3024" s="36" t="s">
        <v>11491</v>
      </c>
      <c r="F3024" s="35" t="s">
        <v>15877</v>
      </c>
      <c r="G3024" s="117">
        <v>8</v>
      </c>
      <c r="H3024" s="117">
        <v>2015.58</v>
      </c>
      <c r="I3024" s="117">
        <f t="shared" si="94"/>
        <v>261.77</v>
      </c>
      <c r="J3024" s="118">
        <v>2094.16</v>
      </c>
      <c r="K3024" s="196">
        <v>172</v>
      </c>
      <c r="L3024" s="119" t="s">
        <v>11479</v>
      </c>
      <c r="M3024" s="38" t="s">
        <v>15050</v>
      </c>
    </row>
    <row r="3025" spans="1:13" ht="25.5" outlineLevel="1" x14ac:dyDescent="0.25">
      <c r="A3025" s="47" t="s">
        <v>2603</v>
      </c>
      <c r="B3025" s="150">
        <v>2997</v>
      </c>
      <c r="C3025" s="36" t="s">
        <v>2602</v>
      </c>
      <c r="D3025" s="35" t="s">
        <v>2603</v>
      </c>
      <c r="E3025" s="36" t="s">
        <v>11943</v>
      </c>
      <c r="F3025" s="35" t="s">
        <v>15877</v>
      </c>
      <c r="G3025" s="117">
        <v>19</v>
      </c>
      <c r="H3025" s="117">
        <v>1183.6199999999999</v>
      </c>
      <c r="I3025" s="117">
        <f t="shared" si="94"/>
        <v>3.406315789473684</v>
      </c>
      <c r="J3025" s="118">
        <v>64.72</v>
      </c>
      <c r="K3025" s="196">
        <v>184</v>
      </c>
      <c r="L3025" s="119" t="s">
        <v>12106</v>
      </c>
      <c r="M3025" s="38" t="s">
        <v>15050</v>
      </c>
    </row>
    <row r="3026" spans="1:13" ht="25.5" outlineLevel="1" x14ac:dyDescent="0.25">
      <c r="A3026" s="47" t="s">
        <v>2605</v>
      </c>
      <c r="B3026" s="150">
        <v>2998</v>
      </c>
      <c r="C3026" s="36" t="s">
        <v>2604</v>
      </c>
      <c r="D3026" s="35" t="s">
        <v>2605</v>
      </c>
      <c r="E3026" s="36" t="s">
        <v>11943</v>
      </c>
      <c r="F3026" s="35" t="s">
        <v>15877</v>
      </c>
      <c r="G3026" s="117">
        <v>9</v>
      </c>
      <c r="H3026" s="117">
        <v>1860.24</v>
      </c>
      <c r="I3026" s="117">
        <f t="shared" si="94"/>
        <v>11.302222222222222</v>
      </c>
      <c r="J3026" s="118">
        <v>101.72</v>
      </c>
      <c r="K3026" s="196">
        <v>184</v>
      </c>
      <c r="L3026" s="119" t="s">
        <v>12106</v>
      </c>
      <c r="M3026" s="38" t="s">
        <v>15050</v>
      </c>
    </row>
    <row r="3027" spans="1:13" ht="25.5" outlineLevel="1" x14ac:dyDescent="0.25">
      <c r="A3027" s="47" t="s">
        <v>2607</v>
      </c>
      <c r="B3027" s="150">
        <v>2999</v>
      </c>
      <c r="C3027" s="36" t="s">
        <v>2606</v>
      </c>
      <c r="D3027" s="35" t="s">
        <v>2607</v>
      </c>
      <c r="E3027" s="36" t="s">
        <v>11943</v>
      </c>
      <c r="F3027" s="35" t="s">
        <v>15877</v>
      </c>
      <c r="G3027" s="117">
        <v>2</v>
      </c>
      <c r="H3027" s="117">
        <v>1672.57</v>
      </c>
      <c r="I3027" s="117">
        <f t="shared" si="94"/>
        <v>45.73</v>
      </c>
      <c r="J3027" s="118">
        <v>91.46</v>
      </c>
      <c r="K3027" s="196">
        <v>184</v>
      </c>
      <c r="L3027" s="119" t="s">
        <v>12106</v>
      </c>
      <c r="M3027" s="38" t="s">
        <v>15050</v>
      </c>
    </row>
    <row r="3028" spans="1:13" ht="25.5" outlineLevel="1" x14ac:dyDescent="0.25">
      <c r="A3028" s="47" t="s">
        <v>2609</v>
      </c>
      <c r="B3028" s="150">
        <v>3000</v>
      </c>
      <c r="C3028" s="36" t="s">
        <v>2608</v>
      </c>
      <c r="D3028" s="35" t="s">
        <v>2609</v>
      </c>
      <c r="E3028" s="36" t="s">
        <v>11943</v>
      </c>
      <c r="F3028" s="35" t="s">
        <v>15877</v>
      </c>
      <c r="G3028" s="117">
        <v>2</v>
      </c>
      <c r="H3028" s="117">
        <v>951.3</v>
      </c>
      <c r="I3028" s="117">
        <f t="shared" si="94"/>
        <v>26.01</v>
      </c>
      <c r="J3028" s="118">
        <v>52.02</v>
      </c>
      <c r="K3028" s="196">
        <v>184</v>
      </c>
      <c r="L3028" s="119" t="s">
        <v>12106</v>
      </c>
      <c r="M3028" s="38" t="s">
        <v>15050</v>
      </c>
    </row>
    <row r="3029" spans="1:13" ht="25.5" outlineLevel="1" x14ac:dyDescent="0.25">
      <c r="A3029" s="47" t="s">
        <v>2610</v>
      </c>
      <c r="B3029" s="150">
        <v>3001</v>
      </c>
      <c r="C3029" s="36" t="s">
        <v>8853</v>
      </c>
      <c r="D3029" s="35" t="s">
        <v>2610</v>
      </c>
      <c r="E3029" s="36" t="s">
        <v>11943</v>
      </c>
      <c r="F3029" s="35" t="s">
        <v>15877</v>
      </c>
      <c r="G3029" s="117">
        <v>7</v>
      </c>
      <c r="H3029" s="117">
        <v>247.8</v>
      </c>
      <c r="I3029" s="117">
        <f t="shared" si="94"/>
        <v>1.9357142857142857</v>
      </c>
      <c r="J3029" s="118">
        <v>13.55</v>
      </c>
      <c r="K3029" s="196">
        <v>184</v>
      </c>
      <c r="L3029" s="119" t="s">
        <v>12106</v>
      </c>
      <c r="M3029" s="38" t="s">
        <v>15050</v>
      </c>
    </row>
    <row r="3030" spans="1:13" outlineLevel="1" x14ac:dyDescent="0.25">
      <c r="A3030" s="47" t="s">
        <v>9432</v>
      </c>
      <c r="B3030" s="150">
        <v>3002</v>
      </c>
      <c r="C3030" s="36" t="s">
        <v>9431</v>
      </c>
      <c r="D3030" s="35" t="s">
        <v>9432</v>
      </c>
      <c r="E3030" s="36" t="s">
        <v>11491</v>
      </c>
      <c r="F3030" s="35" t="s">
        <v>15877</v>
      </c>
      <c r="G3030" s="117">
        <v>12</v>
      </c>
      <c r="H3030" s="117">
        <v>4425.1400000000003</v>
      </c>
      <c r="I3030" s="117">
        <f t="shared" si="94"/>
        <v>383.13833333333332</v>
      </c>
      <c r="J3030" s="118">
        <v>4597.66</v>
      </c>
      <c r="K3030" s="196">
        <v>172</v>
      </c>
      <c r="L3030" s="119" t="s">
        <v>11479</v>
      </c>
      <c r="M3030" s="38" t="s">
        <v>15050</v>
      </c>
    </row>
    <row r="3031" spans="1:13" ht="25.5" outlineLevel="1" x14ac:dyDescent="0.25">
      <c r="A3031" s="47" t="s">
        <v>9434</v>
      </c>
      <c r="B3031" s="150">
        <v>3003</v>
      </c>
      <c r="C3031" s="36" t="s">
        <v>9433</v>
      </c>
      <c r="D3031" s="35" t="s">
        <v>9434</v>
      </c>
      <c r="E3031" s="36" t="s">
        <v>11491</v>
      </c>
      <c r="F3031" s="35" t="s">
        <v>15877</v>
      </c>
      <c r="G3031" s="117">
        <v>15</v>
      </c>
      <c r="H3031" s="117">
        <v>4009.66</v>
      </c>
      <c r="I3031" s="117">
        <f t="shared" si="94"/>
        <v>277.73266666666666</v>
      </c>
      <c r="J3031" s="118">
        <v>4165.99</v>
      </c>
      <c r="K3031" s="196">
        <v>172</v>
      </c>
      <c r="L3031" s="119" t="s">
        <v>11479</v>
      </c>
      <c r="M3031" s="38" t="s">
        <v>15050</v>
      </c>
    </row>
    <row r="3032" spans="1:13" ht="25.5" outlineLevel="1" x14ac:dyDescent="0.25">
      <c r="A3032" s="47" t="s">
        <v>2612</v>
      </c>
      <c r="B3032" s="150">
        <v>3004</v>
      </c>
      <c r="C3032" s="36" t="s">
        <v>2611</v>
      </c>
      <c r="D3032" s="35" t="s">
        <v>2612</v>
      </c>
      <c r="E3032" s="36" t="s">
        <v>11943</v>
      </c>
      <c r="F3032" s="35" t="s">
        <v>15877</v>
      </c>
      <c r="G3032" s="117">
        <v>69</v>
      </c>
      <c r="H3032" s="117">
        <v>1483.5</v>
      </c>
      <c r="I3032" s="117">
        <f t="shared" si="94"/>
        <v>1.1756521739130434</v>
      </c>
      <c r="J3032" s="118">
        <v>81.12</v>
      </c>
      <c r="K3032" s="196">
        <v>184</v>
      </c>
      <c r="L3032" s="119" t="s">
        <v>12106</v>
      </c>
      <c r="M3032" s="38" t="s">
        <v>15050</v>
      </c>
    </row>
    <row r="3033" spans="1:13" ht="25.5" outlineLevel="1" x14ac:dyDescent="0.25">
      <c r="A3033" s="47" t="s">
        <v>2614</v>
      </c>
      <c r="B3033" s="150">
        <v>3005</v>
      </c>
      <c r="C3033" s="36" t="s">
        <v>2613</v>
      </c>
      <c r="D3033" s="35" t="s">
        <v>2614</v>
      </c>
      <c r="E3033" s="36" t="s">
        <v>11943</v>
      </c>
      <c r="F3033" s="35" t="s">
        <v>15877</v>
      </c>
      <c r="G3033" s="117">
        <v>22</v>
      </c>
      <c r="H3033" s="117">
        <v>578.6</v>
      </c>
      <c r="I3033" s="117">
        <f t="shared" si="94"/>
        <v>1.4381818181818182</v>
      </c>
      <c r="J3033" s="118">
        <v>31.64</v>
      </c>
      <c r="K3033" s="196">
        <v>184</v>
      </c>
      <c r="L3033" s="119" t="s">
        <v>12106</v>
      </c>
      <c r="M3033" s="38" t="s">
        <v>15050</v>
      </c>
    </row>
    <row r="3034" spans="1:13" ht="25.5" outlineLevel="1" x14ac:dyDescent="0.25">
      <c r="A3034" s="47" t="s">
        <v>2616</v>
      </c>
      <c r="B3034" s="150">
        <v>3006</v>
      </c>
      <c r="C3034" s="36" t="s">
        <v>2615</v>
      </c>
      <c r="D3034" s="35" t="s">
        <v>2616</v>
      </c>
      <c r="E3034" s="36" t="s">
        <v>11943</v>
      </c>
      <c r="F3034" s="35" t="s">
        <v>15877</v>
      </c>
      <c r="G3034" s="117">
        <v>10</v>
      </c>
      <c r="H3034" s="117">
        <v>16</v>
      </c>
      <c r="I3034" s="117">
        <f t="shared" si="94"/>
        <v>8.6999999999999994E-2</v>
      </c>
      <c r="J3034" s="118">
        <v>0.87</v>
      </c>
      <c r="K3034" s="196">
        <v>184</v>
      </c>
      <c r="L3034" s="119" t="s">
        <v>12106</v>
      </c>
      <c r="M3034" s="38" t="s">
        <v>15050</v>
      </c>
    </row>
    <row r="3035" spans="1:13" ht="25.5" outlineLevel="1" x14ac:dyDescent="0.25">
      <c r="A3035" s="47" t="s">
        <v>2618</v>
      </c>
      <c r="B3035" s="150">
        <v>3007</v>
      </c>
      <c r="C3035" s="36" t="s">
        <v>2617</v>
      </c>
      <c r="D3035" s="35" t="s">
        <v>2618</v>
      </c>
      <c r="E3035" s="36" t="s">
        <v>11943</v>
      </c>
      <c r="F3035" s="35" t="s">
        <v>15877</v>
      </c>
      <c r="G3035" s="117">
        <v>23</v>
      </c>
      <c r="H3035" s="117">
        <v>34189.31</v>
      </c>
      <c r="I3035" s="117">
        <f t="shared" si="94"/>
        <v>81.286521739130436</v>
      </c>
      <c r="J3035" s="118">
        <v>1869.59</v>
      </c>
      <c r="K3035" s="196">
        <v>184</v>
      </c>
      <c r="L3035" s="119" t="s">
        <v>12106</v>
      </c>
      <c r="M3035" s="38" t="s">
        <v>15050</v>
      </c>
    </row>
    <row r="3036" spans="1:13" ht="25.5" outlineLevel="1" x14ac:dyDescent="0.25">
      <c r="A3036" s="47" t="s">
        <v>2620</v>
      </c>
      <c r="B3036" s="150">
        <v>3008</v>
      </c>
      <c r="C3036" s="36" t="s">
        <v>2619</v>
      </c>
      <c r="D3036" s="35" t="s">
        <v>2620</v>
      </c>
      <c r="E3036" s="36" t="s">
        <v>11943</v>
      </c>
      <c r="F3036" s="35" t="s">
        <v>15877</v>
      </c>
      <c r="G3036" s="117">
        <v>1</v>
      </c>
      <c r="H3036" s="117">
        <v>320</v>
      </c>
      <c r="I3036" s="117">
        <f t="shared" si="94"/>
        <v>17.5</v>
      </c>
      <c r="J3036" s="118">
        <v>17.5</v>
      </c>
      <c r="K3036" s="196">
        <v>184</v>
      </c>
      <c r="L3036" s="119" t="s">
        <v>12106</v>
      </c>
      <c r="M3036" s="38" t="s">
        <v>15050</v>
      </c>
    </row>
    <row r="3037" spans="1:13" ht="25.5" outlineLevel="1" x14ac:dyDescent="0.25">
      <c r="A3037" s="47" t="s">
        <v>2622</v>
      </c>
      <c r="B3037" s="150">
        <v>3009</v>
      </c>
      <c r="C3037" s="36" t="s">
        <v>2621</v>
      </c>
      <c r="D3037" s="35" t="s">
        <v>2622</v>
      </c>
      <c r="E3037" s="36" t="s">
        <v>11943</v>
      </c>
      <c r="F3037" s="35" t="s">
        <v>15877</v>
      </c>
      <c r="G3037" s="117">
        <v>1</v>
      </c>
      <c r="H3037" s="117">
        <v>390</v>
      </c>
      <c r="I3037" s="117">
        <f t="shared" si="94"/>
        <v>21.33</v>
      </c>
      <c r="J3037" s="118">
        <v>21.33</v>
      </c>
      <c r="K3037" s="196">
        <v>184</v>
      </c>
      <c r="L3037" s="119" t="s">
        <v>12106</v>
      </c>
      <c r="M3037" s="38" t="s">
        <v>15050</v>
      </c>
    </row>
    <row r="3038" spans="1:13" ht="25.5" outlineLevel="1" x14ac:dyDescent="0.25">
      <c r="A3038" s="47" t="s">
        <v>2624</v>
      </c>
      <c r="B3038" s="150">
        <v>3010</v>
      </c>
      <c r="C3038" s="36" t="s">
        <v>2623</v>
      </c>
      <c r="D3038" s="35" t="s">
        <v>2624</v>
      </c>
      <c r="E3038" s="36" t="s">
        <v>11943</v>
      </c>
      <c r="F3038" s="35" t="s">
        <v>15877</v>
      </c>
      <c r="G3038" s="117">
        <v>6</v>
      </c>
      <c r="H3038" s="117">
        <v>1260</v>
      </c>
      <c r="I3038" s="117">
        <f t="shared" si="94"/>
        <v>11.483333333333334</v>
      </c>
      <c r="J3038" s="118">
        <v>68.900000000000006</v>
      </c>
      <c r="K3038" s="196">
        <v>184</v>
      </c>
      <c r="L3038" s="119" t="s">
        <v>12106</v>
      </c>
      <c r="M3038" s="38" t="s">
        <v>15050</v>
      </c>
    </row>
    <row r="3039" spans="1:13" ht="25.5" outlineLevel="1" x14ac:dyDescent="0.25">
      <c r="A3039" s="47" t="s">
        <v>2626</v>
      </c>
      <c r="B3039" s="150">
        <v>3011</v>
      </c>
      <c r="C3039" s="36" t="s">
        <v>2625</v>
      </c>
      <c r="D3039" s="35" t="s">
        <v>2626</v>
      </c>
      <c r="E3039" s="36" t="s">
        <v>11943</v>
      </c>
      <c r="F3039" s="35" t="s">
        <v>15877</v>
      </c>
      <c r="G3039" s="117">
        <v>3</v>
      </c>
      <c r="H3039" s="117">
        <v>210.29</v>
      </c>
      <c r="I3039" s="117">
        <f t="shared" si="94"/>
        <v>3.8333333333333335</v>
      </c>
      <c r="J3039" s="118">
        <v>11.5</v>
      </c>
      <c r="K3039" s="196">
        <v>184</v>
      </c>
      <c r="L3039" s="119" t="s">
        <v>12106</v>
      </c>
      <c r="M3039" s="38" t="s">
        <v>15050</v>
      </c>
    </row>
    <row r="3040" spans="1:13" ht="25.5" outlineLevel="1" x14ac:dyDescent="0.25">
      <c r="A3040" s="47" t="s">
        <v>2627</v>
      </c>
      <c r="B3040" s="150">
        <v>3012</v>
      </c>
      <c r="C3040" s="36" t="s">
        <v>8854</v>
      </c>
      <c r="D3040" s="35" t="s">
        <v>2627</v>
      </c>
      <c r="E3040" s="36" t="s">
        <v>11943</v>
      </c>
      <c r="F3040" s="35" t="s">
        <v>15877</v>
      </c>
      <c r="G3040" s="117">
        <v>6</v>
      </c>
      <c r="H3040" s="117">
        <v>59.58</v>
      </c>
      <c r="I3040" s="117">
        <f t="shared" si="94"/>
        <v>0.54333333333333333</v>
      </c>
      <c r="J3040" s="118">
        <v>3.26</v>
      </c>
      <c r="K3040" s="196">
        <v>184</v>
      </c>
      <c r="L3040" s="119" t="s">
        <v>12106</v>
      </c>
      <c r="M3040" s="38" t="s">
        <v>15050</v>
      </c>
    </row>
    <row r="3041" spans="1:13" ht="25.5" outlineLevel="1" x14ac:dyDescent="0.25">
      <c r="A3041" s="47" t="s">
        <v>2629</v>
      </c>
      <c r="B3041" s="150">
        <v>3013</v>
      </c>
      <c r="C3041" s="36" t="s">
        <v>2628</v>
      </c>
      <c r="D3041" s="35" t="s">
        <v>2629</v>
      </c>
      <c r="E3041" s="36" t="s">
        <v>11943</v>
      </c>
      <c r="F3041" s="35" t="s">
        <v>15877</v>
      </c>
      <c r="G3041" s="117">
        <v>7</v>
      </c>
      <c r="H3041" s="117">
        <v>14</v>
      </c>
      <c r="I3041" s="117">
        <f t="shared" si="94"/>
        <v>0.11</v>
      </c>
      <c r="J3041" s="118">
        <v>0.77</v>
      </c>
      <c r="K3041" s="196">
        <v>184</v>
      </c>
      <c r="L3041" s="119" t="s">
        <v>12106</v>
      </c>
      <c r="M3041" s="38" t="s">
        <v>15050</v>
      </c>
    </row>
    <row r="3042" spans="1:13" ht="25.5" outlineLevel="1" x14ac:dyDescent="0.25">
      <c r="A3042" s="47" t="s">
        <v>2631</v>
      </c>
      <c r="B3042" s="150">
        <v>3014</v>
      </c>
      <c r="C3042" s="36" t="s">
        <v>2630</v>
      </c>
      <c r="D3042" s="35" t="s">
        <v>2631</v>
      </c>
      <c r="E3042" s="36" t="s">
        <v>11943</v>
      </c>
      <c r="F3042" s="35" t="s">
        <v>15877</v>
      </c>
      <c r="G3042" s="117">
        <v>21</v>
      </c>
      <c r="H3042" s="117">
        <v>47.25</v>
      </c>
      <c r="I3042" s="117">
        <f t="shared" si="94"/>
        <v>0.12285714285714286</v>
      </c>
      <c r="J3042" s="118">
        <v>2.58</v>
      </c>
      <c r="K3042" s="196">
        <v>184</v>
      </c>
      <c r="L3042" s="119" t="s">
        <v>12106</v>
      </c>
      <c r="M3042" s="38" t="s">
        <v>15050</v>
      </c>
    </row>
    <row r="3043" spans="1:13" ht="25.5" outlineLevel="1" x14ac:dyDescent="0.25">
      <c r="A3043" s="47" t="s">
        <v>2633</v>
      </c>
      <c r="B3043" s="150">
        <v>3015</v>
      </c>
      <c r="C3043" s="36" t="s">
        <v>2632</v>
      </c>
      <c r="D3043" s="35" t="s">
        <v>2633</v>
      </c>
      <c r="E3043" s="36" t="s">
        <v>11943</v>
      </c>
      <c r="F3043" s="35" t="s">
        <v>15877</v>
      </c>
      <c r="G3043" s="117">
        <v>10</v>
      </c>
      <c r="H3043" s="117">
        <v>16</v>
      </c>
      <c r="I3043" s="117">
        <f t="shared" si="94"/>
        <v>8.6999999999999994E-2</v>
      </c>
      <c r="J3043" s="118">
        <v>0.87</v>
      </c>
      <c r="K3043" s="196">
        <v>184</v>
      </c>
      <c r="L3043" s="119" t="s">
        <v>12106</v>
      </c>
      <c r="M3043" s="38" t="s">
        <v>15050</v>
      </c>
    </row>
    <row r="3044" spans="1:13" ht="25.5" outlineLevel="1" x14ac:dyDescent="0.25">
      <c r="A3044" s="47" t="s">
        <v>2634</v>
      </c>
      <c r="B3044" s="150">
        <v>3016</v>
      </c>
      <c r="C3044" s="36" t="s">
        <v>8855</v>
      </c>
      <c r="D3044" s="35" t="s">
        <v>2634</v>
      </c>
      <c r="E3044" s="36" t="s">
        <v>11943</v>
      </c>
      <c r="F3044" s="35" t="s">
        <v>15877</v>
      </c>
      <c r="G3044" s="117">
        <v>25</v>
      </c>
      <c r="H3044" s="117">
        <v>36.25</v>
      </c>
      <c r="I3044" s="117">
        <f t="shared" si="94"/>
        <v>7.9199999999999993E-2</v>
      </c>
      <c r="J3044" s="118">
        <v>1.98</v>
      </c>
      <c r="K3044" s="196">
        <v>184</v>
      </c>
      <c r="L3044" s="119" t="s">
        <v>12106</v>
      </c>
      <c r="M3044" s="38" t="s">
        <v>15050</v>
      </c>
    </row>
    <row r="3045" spans="1:13" ht="25.5" outlineLevel="1" x14ac:dyDescent="0.25">
      <c r="A3045" s="47" t="s">
        <v>8856</v>
      </c>
      <c r="B3045" s="150">
        <v>3017</v>
      </c>
      <c r="C3045" s="40" t="s">
        <v>13519</v>
      </c>
      <c r="D3045" s="35" t="s">
        <v>8856</v>
      </c>
      <c r="E3045" s="36" t="s">
        <v>11943</v>
      </c>
      <c r="F3045" s="35" t="s">
        <v>15877</v>
      </c>
      <c r="G3045" s="117">
        <v>25</v>
      </c>
      <c r="H3045" s="117">
        <v>45</v>
      </c>
      <c r="I3045" s="117">
        <f t="shared" si="94"/>
        <v>9.8400000000000001E-2</v>
      </c>
      <c r="J3045" s="118">
        <v>2.46</v>
      </c>
      <c r="K3045" s="196">
        <v>184</v>
      </c>
      <c r="L3045" s="119" t="s">
        <v>12106</v>
      </c>
      <c r="M3045" s="38" t="s">
        <v>15050</v>
      </c>
    </row>
    <row r="3046" spans="1:13" ht="25.5" outlineLevel="1" x14ac:dyDescent="0.25">
      <c r="A3046" s="47" t="s">
        <v>2636</v>
      </c>
      <c r="B3046" s="150">
        <v>3018</v>
      </c>
      <c r="C3046" s="36" t="s">
        <v>2635</v>
      </c>
      <c r="D3046" s="35" t="s">
        <v>2636</v>
      </c>
      <c r="E3046" s="36" t="s">
        <v>11943</v>
      </c>
      <c r="F3046" s="35" t="s">
        <v>15877</v>
      </c>
      <c r="G3046" s="117">
        <v>25</v>
      </c>
      <c r="H3046" s="117">
        <v>25</v>
      </c>
      <c r="I3046" s="117">
        <f t="shared" si="94"/>
        <v>5.4800000000000001E-2</v>
      </c>
      <c r="J3046" s="118">
        <v>1.37</v>
      </c>
      <c r="K3046" s="196">
        <v>184</v>
      </c>
      <c r="L3046" s="119" t="s">
        <v>12106</v>
      </c>
      <c r="M3046" s="38" t="s">
        <v>15050</v>
      </c>
    </row>
    <row r="3047" spans="1:13" ht="25.5" outlineLevel="1" x14ac:dyDescent="0.25">
      <c r="A3047" s="47" t="s">
        <v>2637</v>
      </c>
      <c r="B3047" s="150">
        <v>3019</v>
      </c>
      <c r="C3047" s="40" t="s">
        <v>13520</v>
      </c>
      <c r="D3047" s="35" t="s">
        <v>2637</v>
      </c>
      <c r="E3047" s="36" t="s">
        <v>11943</v>
      </c>
      <c r="F3047" s="35" t="s">
        <v>15877</v>
      </c>
      <c r="G3047" s="117">
        <v>5</v>
      </c>
      <c r="H3047" s="117">
        <v>8.35</v>
      </c>
      <c r="I3047" s="117">
        <f t="shared" si="94"/>
        <v>9.1999999999999998E-2</v>
      </c>
      <c r="J3047" s="118">
        <v>0.46</v>
      </c>
      <c r="K3047" s="196">
        <v>184</v>
      </c>
      <c r="L3047" s="119" t="s">
        <v>12106</v>
      </c>
      <c r="M3047" s="38" t="s">
        <v>15050</v>
      </c>
    </row>
    <row r="3048" spans="1:13" ht="25.5" outlineLevel="1" x14ac:dyDescent="0.25">
      <c r="A3048" s="47" t="s">
        <v>2638</v>
      </c>
      <c r="B3048" s="150">
        <v>3020</v>
      </c>
      <c r="C3048" s="36" t="s">
        <v>8857</v>
      </c>
      <c r="D3048" s="35" t="s">
        <v>2638</v>
      </c>
      <c r="E3048" s="36" t="s">
        <v>11943</v>
      </c>
      <c r="F3048" s="35" t="s">
        <v>15877</v>
      </c>
      <c r="G3048" s="117">
        <v>23</v>
      </c>
      <c r="H3048" s="117">
        <v>52.9</v>
      </c>
      <c r="I3048" s="117">
        <f t="shared" si="94"/>
        <v>0.12565217391304348</v>
      </c>
      <c r="J3048" s="118">
        <v>2.89</v>
      </c>
      <c r="K3048" s="196">
        <v>184</v>
      </c>
      <c r="L3048" s="119" t="s">
        <v>12106</v>
      </c>
      <c r="M3048" s="38" t="s">
        <v>15050</v>
      </c>
    </row>
    <row r="3049" spans="1:13" ht="25.5" outlineLevel="1" x14ac:dyDescent="0.25">
      <c r="A3049" s="47" t="s">
        <v>2639</v>
      </c>
      <c r="B3049" s="150">
        <v>3021</v>
      </c>
      <c r="C3049" s="36" t="s">
        <v>8858</v>
      </c>
      <c r="D3049" s="35" t="s">
        <v>2639</v>
      </c>
      <c r="E3049" s="40" t="s">
        <v>13006</v>
      </c>
      <c r="F3049" s="35" t="s">
        <v>15877</v>
      </c>
      <c r="G3049" s="117">
        <v>24</v>
      </c>
      <c r="H3049" s="117">
        <v>55.2</v>
      </c>
      <c r="I3049" s="117">
        <f t="shared" si="94"/>
        <v>0.12583333333333332</v>
      </c>
      <c r="J3049" s="118">
        <v>3.02</v>
      </c>
      <c r="K3049" s="196">
        <v>184</v>
      </c>
      <c r="L3049" s="119" t="s">
        <v>12106</v>
      </c>
      <c r="M3049" s="38" t="s">
        <v>15050</v>
      </c>
    </row>
    <row r="3050" spans="1:13" ht="25.5" outlineLevel="1" x14ac:dyDescent="0.25">
      <c r="A3050" s="47" t="s">
        <v>2641</v>
      </c>
      <c r="B3050" s="150">
        <v>3022</v>
      </c>
      <c r="C3050" s="36" t="s">
        <v>2640</v>
      </c>
      <c r="D3050" s="35" t="s">
        <v>2641</v>
      </c>
      <c r="E3050" s="36" t="s">
        <v>11943</v>
      </c>
      <c r="F3050" s="35" t="s">
        <v>15877</v>
      </c>
      <c r="G3050" s="117">
        <v>25</v>
      </c>
      <c r="H3050" s="117">
        <v>30</v>
      </c>
      <c r="I3050" s="117">
        <f t="shared" si="94"/>
        <v>6.5599999999999992E-2</v>
      </c>
      <c r="J3050" s="118">
        <v>1.64</v>
      </c>
      <c r="K3050" s="196">
        <v>184</v>
      </c>
      <c r="L3050" s="119" t="s">
        <v>12106</v>
      </c>
      <c r="M3050" s="38" t="s">
        <v>15050</v>
      </c>
    </row>
    <row r="3051" spans="1:13" ht="25.5" outlineLevel="1" x14ac:dyDescent="0.25">
      <c r="A3051" s="47" t="s">
        <v>2643</v>
      </c>
      <c r="B3051" s="150">
        <v>3023</v>
      </c>
      <c r="C3051" s="36" t="s">
        <v>2642</v>
      </c>
      <c r="D3051" s="35" t="s">
        <v>2643</v>
      </c>
      <c r="E3051" s="36" t="s">
        <v>11943</v>
      </c>
      <c r="F3051" s="35" t="s">
        <v>15877</v>
      </c>
      <c r="G3051" s="117">
        <v>25</v>
      </c>
      <c r="H3051" s="117">
        <v>31.25</v>
      </c>
      <c r="I3051" s="117">
        <f t="shared" si="94"/>
        <v>6.8400000000000002E-2</v>
      </c>
      <c r="J3051" s="118">
        <v>1.71</v>
      </c>
      <c r="K3051" s="196">
        <v>184</v>
      </c>
      <c r="L3051" s="119" t="s">
        <v>12106</v>
      </c>
      <c r="M3051" s="38" t="s">
        <v>15050</v>
      </c>
    </row>
    <row r="3052" spans="1:13" ht="25.5" outlineLevel="1" x14ac:dyDescent="0.25">
      <c r="A3052" s="47" t="s">
        <v>2645</v>
      </c>
      <c r="B3052" s="150">
        <v>3024</v>
      </c>
      <c r="C3052" s="36" t="s">
        <v>2644</v>
      </c>
      <c r="D3052" s="35" t="s">
        <v>2645</v>
      </c>
      <c r="E3052" s="36" t="s">
        <v>11943</v>
      </c>
      <c r="F3052" s="35" t="s">
        <v>15877</v>
      </c>
      <c r="G3052" s="117">
        <v>25</v>
      </c>
      <c r="H3052" s="117">
        <v>20</v>
      </c>
      <c r="I3052" s="117">
        <f t="shared" si="94"/>
        <v>4.36E-2</v>
      </c>
      <c r="J3052" s="118">
        <v>1.0900000000000001</v>
      </c>
      <c r="K3052" s="196">
        <v>184</v>
      </c>
      <c r="L3052" s="119" t="s">
        <v>12106</v>
      </c>
      <c r="M3052" s="38" t="s">
        <v>15050</v>
      </c>
    </row>
    <row r="3053" spans="1:13" ht="25.5" outlineLevel="1" x14ac:dyDescent="0.25">
      <c r="A3053" s="47" t="s">
        <v>2646</v>
      </c>
      <c r="B3053" s="150">
        <v>3025</v>
      </c>
      <c r="C3053" s="36" t="s">
        <v>8859</v>
      </c>
      <c r="D3053" s="35" t="s">
        <v>2646</v>
      </c>
      <c r="E3053" s="36" t="s">
        <v>11943</v>
      </c>
      <c r="F3053" s="35" t="s">
        <v>15877</v>
      </c>
      <c r="G3053" s="117">
        <v>15</v>
      </c>
      <c r="H3053" s="117">
        <v>24</v>
      </c>
      <c r="I3053" s="117">
        <f t="shared" si="94"/>
        <v>8.7333333333333332E-2</v>
      </c>
      <c r="J3053" s="118">
        <v>1.31</v>
      </c>
      <c r="K3053" s="196">
        <v>184</v>
      </c>
      <c r="L3053" s="119" t="s">
        <v>12106</v>
      </c>
      <c r="M3053" s="38" t="s">
        <v>15050</v>
      </c>
    </row>
    <row r="3054" spans="1:13" ht="25.5" outlineLevel="1" x14ac:dyDescent="0.25">
      <c r="A3054" s="47" t="s">
        <v>2647</v>
      </c>
      <c r="B3054" s="150">
        <v>3026</v>
      </c>
      <c r="C3054" s="36" t="s">
        <v>8860</v>
      </c>
      <c r="D3054" s="35" t="s">
        <v>2647</v>
      </c>
      <c r="E3054" s="36" t="s">
        <v>11943</v>
      </c>
      <c r="F3054" s="35" t="s">
        <v>15877</v>
      </c>
      <c r="G3054" s="117">
        <v>10</v>
      </c>
      <c r="H3054" s="117">
        <v>24</v>
      </c>
      <c r="I3054" s="117">
        <f t="shared" si="94"/>
        <v>0.13100000000000001</v>
      </c>
      <c r="J3054" s="118">
        <v>1.31</v>
      </c>
      <c r="K3054" s="196">
        <v>184</v>
      </c>
      <c r="L3054" s="119" t="s">
        <v>12106</v>
      </c>
      <c r="M3054" s="38" t="s">
        <v>15050</v>
      </c>
    </row>
    <row r="3055" spans="1:13" ht="25.5" outlineLevel="1" x14ac:dyDescent="0.25">
      <c r="A3055" s="47" t="s">
        <v>2649</v>
      </c>
      <c r="B3055" s="150">
        <v>3027</v>
      </c>
      <c r="C3055" s="36" t="s">
        <v>2648</v>
      </c>
      <c r="D3055" s="35" t="s">
        <v>2649</v>
      </c>
      <c r="E3055" s="36" t="s">
        <v>11943</v>
      </c>
      <c r="F3055" s="35" t="s">
        <v>15877</v>
      </c>
      <c r="G3055" s="117">
        <v>12</v>
      </c>
      <c r="H3055" s="117">
        <v>15</v>
      </c>
      <c r="I3055" s="117">
        <f t="shared" si="94"/>
        <v>6.8333333333333329E-2</v>
      </c>
      <c r="J3055" s="118">
        <v>0.82</v>
      </c>
      <c r="K3055" s="196">
        <v>184</v>
      </c>
      <c r="L3055" s="119" t="s">
        <v>12106</v>
      </c>
      <c r="M3055" s="38" t="s">
        <v>15050</v>
      </c>
    </row>
    <row r="3056" spans="1:13" ht="25.5" outlineLevel="1" x14ac:dyDescent="0.25">
      <c r="A3056" s="47" t="s">
        <v>2651</v>
      </c>
      <c r="B3056" s="150">
        <v>3028</v>
      </c>
      <c r="C3056" s="36" t="s">
        <v>2650</v>
      </c>
      <c r="D3056" s="35" t="s">
        <v>2651</v>
      </c>
      <c r="E3056" s="36" t="s">
        <v>11943</v>
      </c>
      <c r="F3056" s="35" t="s">
        <v>15877</v>
      </c>
      <c r="G3056" s="117">
        <v>26</v>
      </c>
      <c r="H3056" s="117">
        <v>33.799999999999997</v>
      </c>
      <c r="I3056" s="117">
        <f t="shared" si="94"/>
        <v>7.1153846153846151E-2</v>
      </c>
      <c r="J3056" s="118">
        <v>1.85</v>
      </c>
      <c r="K3056" s="196">
        <v>184</v>
      </c>
      <c r="L3056" s="119" t="s">
        <v>12106</v>
      </c>
      <c r="M3056" s="38" t="s">
        <v>15050</v>
      </c>
    </row>
    <row r="3057" spans="1:13" ht="25.5" outlineLevel="1" x14ac:dyDescent="0.25">
      <c r="A3057" s="47" t="s">
        <v>2653</v>
      </c>
      <c r="B3057" s="150">
        <v>3029</v>
      </c>
      <c r="C3057" s="36" t="s">
        <v>2652</v>
      </c>
      <c r="D3057" s="35" t="s">
        <v>2653</v>
      </c>
      <c r="E3057" s="36" t="s">
        <v>11943</v>
      </c>
      <c r="F3057" s="35" t="s">
        <v>15877</v>
      </c>
      <c r="G3057" s="117">
        <v>6</v>
      </c>
      <c r="H3057" s="117">
        <v>10.199999999999999</v>
      </c>
      <c r="I3057" s="117">
        <f t="shared" ref="I3057:I3120" si="95">J3057/G3057</f>
        <v>9.3333333333333338E-2</v>
      </c>
      <c r="J3057" s="118">
        <v>0.56000000000000005</v>
      </c>
      <c r="K3057" s="196">
        <v>184</v>
      </c>
      <c r="L3057" s="119" t="s">
        <v>12106</v>
      </c>
      <c r="M3057" s="38" t="s">
        <v>15050</v>
      </c>
    </row>
    <row r="3058" spans="1:13" ht="25.5" outlineLevel="1" x14ac:dyDescent="0.25">
      <c r="A3058" s="47" t="s">
        <v>2655</v>
      </c>
      <c r="B3058" s="150">
        <v>3030</v>
      </c>
      <c r="C3058" s="36" t="s">
        <v>2654</v>
      </c>
      <c r="D3058" s="35" t="s">
        <v>2655</v>
      </c>
      <c r="E3058" s="36" t="s">
        <v>11943</v>
      </c>
      <c r="F3058" s="35" t="s">
        <v>15877</v>
      </c>
      <c r="G3058" s="117">
        <v>18</v>
      </c>
      <c r="H3058" s="117">
        <v>28.8</v>
      </c>
      <c r="I3058" s="117">
        <f t="shared" si="95"/>
        <v>8.7222222222222229E-2</v>
      </c>
      <c r="J3058" s="118">
        <v>1.57</v>
      </c>
      <c r="K3058" s="196">
        <v>184</v>
      </c>
      <c r="L3058" s="119" t="s">
        <v>12106</v>
      </c>
      <c r="M3058" s="38" t="s">
        <v>15050</v>
      </c>
    </row>
    <row r="3059" spans="1:13" ht="25.5" outlineLevel="1" x14ac:dyDescent="0.25">
      <c r="A3059" s="47" t="s">
        <v>2656</v>
      </c>
      <c r="B3059" s="150">
        <v>3031</v>
      </c>
      <c r="C3059" s="36" t="s">
        <v>8861</v>
      </c>
      <c r="D3059" s="35" t="s">
        <v>2656</v>
      </c>
      <c r="E3059" s="36" t="s">
        <v>11943</v>
      </c>
      <c r="F3059" s="35" t="s">
        <v>15877</v>
      </c>
      <c r="G3059" s="117">
        <v>3</v>
      </c>
      <c r="H3059" s="117">
        <v>6.6</v>
      </c>
      <c r="I3059" s="117">
        <f t="shared" si="95"/>
        <v>0.12</v>
      </c>
      <c r="J3059" s="118">
        <v>0.36</v>
      </c>
      <c r="K3059" s="196">
        <v>184</v>
      </c>
      <c r="L3059" s="119" t="s">
        <v>12106</v>
      </c>
      <c r="M3059" s="38" t="s">
        <v>15050</v>
      </c>
    </row>
    <row r="3060" spans="1:13" ht="25.5" outlineLevel="1" x14ac:dyDescent="0.25">
      <c r="A3060" s="47" t="s">
        <v>2657</v>
      </c>
      <c r="B3060" s="150">
        <v>3032</v>
      </c>
      <c r="C3060" s="36" t="s">
        <v>8862</v>
      </c>
      <c r="D3060" s="35" t="s">
        <v>2657</v>
      </c>
      <c r="E3060" s="36" t="s">
        <v>11943</v>
      </c>
      <c r="F3060" s="35" t="s">
        <v>15877</v>
      </c>
      <c r="G3060" s="117">
        <v>25</v>
      </c>
      <c r="H3060" s="117">
        <v>30</v>
      </c>
      <c r="I3060" s="117">
        <f t="shared" si="95"/>
        <v>6.5599999999999992E-2</v>
      </c>
      <c r="J3060" s="118">
        <v>1.64</v>
      </c>
      <c r="K3060" s="196">
        <v>184</v>
      </c>
      <c r="L3060" s="119" t="s">
        <v>12106</v>
      </c>
      <c r="M3060" s="38" t="s">
        <v>15050</v>
      </c>
    </row>
    <row r="3061" spans="1:13" ht="25.5" outlineLevel="1" x14ac:dyDescent="0.25">
      <c r="A3061" s="47" t="s">
        <v>2659</v>
      </c>
      <c r="B3061" s="150">
        <v>3033</v>
      </c>
      <c r="C3061" s="36" t="s">
        <v>2658</v>
      </c>
      <c r="D3061" s="35" t="s">
        <v>2659</v>
      </c>
      <c r="E3061" s="36" t="s">
        <v>11943</v>
      </c>
      <c r="F3061" s="35" t="s">
        <v>15877</v>
      </c>
      <c r="G3061" s="117">
        <v>15</v>
      </c>
      <c r="H3061" s="117">
        <v>51</v>
      </c>
      <c r="I3061" s="117">
        <f t="shared" si="95"/>
        <v>0.186</v>
      </c>
      <c r="J3061" s="118">
        <v>2.79</v>
      </c>
      <c r="K3061" s="196">
        <v>184</v>
      </c>
      <c r="L3061" s="119" t="s">
        <v>12106</v>
      </c>
      <c r="M3061" s="38" t="s">
        <v>15050</v>
      </c>
    </row>
    <row r="3062" spans="1:13" ht="25.5" outlineLevel="1" x14ac:dyDescent="0.25">
      <c r="A3062" s="47" t="s">
        <v>2660</v>
      </c>
      <c r="B3062" s="150">
        <v>3034</v>
      </c>
      <c r="C3062" s="40" t="s">
        <v>13521</v>
      </c>
      <c r="D3062" s="35" t="s">
        <v>2660</v>
      </c>
      <c r="E3062" s="36" t="s">
        <v>11943</v>
      </c>
      <c r="F3062" s="35" t="s">
        <v>15877</v>
      </c>
      <c r="G3062" s="117">
        <v>4</v>
      </c>
      <c r="H3062" s="117">
        <v>8.8000000000000007</v>
      </c>
      <c r="I3062" s="117">
        <f t="shared" si="95"/>
        <v>0.12</v>
      </c>
      <c r="J3062" s="118">
        <v>0.48</v>
      </c>
      <c r="K3062" s="196">
        <v>184</v>
      </c>
      <c r="L3062" s="119" t="s">
        <v>12106</v>
      </c>
      <c r="M3062" s="38" t="s">
        <v>15050</v>
      </c>
    </row>
    <row r="3063" spans="1:13" ht="25.5" outlineLevel="1" x14ac:dyDescent="0.25">
      <c r="A3063" s="47" t="s">
        <v>2662</v>
      </c>
      <c r="B3063" s="150">
        <v>3035</v>
      </c>
      <c r="C3063" s="36" t="s">
        <v>2661</v>
      </c>
      <c r="D3063" s="35" t="s">
        <v>2662</v>
      </c>
      <c r="E3063" s="36" t="s">
        <v>11943</v>
      </c>
      <c r="F3063" s="35" t="s">
        <v>15877</v>
      </c>
      <c r="G3063" s="117">
        <v>7</v>
      </c>
      <c r="H3063" s="117">
        <v>15.4</v>
      </c>
      <c r="I3063" s="117">
        <f t="shared" si="95"/>
        <v>0.12</v>
      </c>
      <c r="J3063" s="118">
        <v>0.84</v>
      </c>
      <c r="K3063" s="196">
        <v>184</v>
      </c>
      <c r="L3063" s="119" t="s">
        <v>12106</v>
      </c>
      <c r="M3063" s="38" t="s">
        <v>15050</v>
      </c>
    </row>
    <row r="3064" spans="1:13" ht="25.5" outlineLevel="1" x14ac:dyDescent="0.25">
      <c r="A3064" s="47" t="s">
        <v>2663</v>
      </c>
      <c r="B3064" s="150">
        <v>3036</v>
      </c>
      <c r="C3064" s="40" t="s">
        <v>13522</v>
      </c>
      <c r="D3064" s="35" t="s">
        <v>2663</v>
      </c>
      <c r="E3064" s="36" t="s">
        <v>11943</v>
      </c>
      <c r="F3064" s="35" t="s">
        <v>15877</v>
      </c>
      <c r="G3064" s="117">
        <v>3</v>
      </c>
      <c r="H3064" s="117">
        <v>8.6999999999999993</v>
      </c>
      <c r="I3064" s="117">
        <f t="shared" si="95"/>
        <v>0.16</v>
      </c>
      <c r="J3064" s="118">
        <v>0.48</v>
      </c>
      <c r="K3064" s="196">
        <v>184</v>
      </c>
      <c r="L3064" s="119" t="s">
        <v>12106</v>
      </c>
      <c r="M3064" s="38" t="s">
        <v>15050</v>
      </c>
    </row>
    <row r="3065" spans="1:13" ht="25.5" outlineLevel="1" x14ac:dyDescent="0.25">
      <c r="A3065" s="47" t="s">
        <v>2665</v>
      </c>
      <c r="B3065" s="150">
        <v>3037</v>
      </c>
      <c r="C3065" s="36" t="s">
        <v>2664</v>
      </c>
      <c r="D3065" s="35" t="s">
        <v>2665</v>
      </c>
      <c r="E3065" s="36" t="s">
        <v>11943</v>
      </c>
      <c r="F3065" s="35" t="s">
        <v>15877</v>
      </c>
      <c r="G3065" s="117">
        <v>32</v>
      </c>
      <c r="H3065" s="117">
        <v>297.60000000000002</v>
      </c>
      <c r="I3065" s="117">
        <f t="shared" si="95"/>
        <v>0.50843749999999999</v>
      </c>
      <c r="J3065" s="118">
        <v>16.27</v>
      </c>
      <c r="K3065" s="196">
        <v>184</v>
      </c>
      <c r="L3065" s="119" t="s">
        <v>12106</v>
      </c>
      <c r="M3065" s="38" t="s">
        <v>15050</v>
      </c>
    </row>
    <row r="3066" spans="1:13" ht="25.5" outlineLevel="1" x14ac:dyDescent="0.25">
      <c r="A3066" s="47" t="s">
        <v>2666</v>
      </c>
      <c r="B3066" s="150">
        <v>3038</v>
      </c>
      <c r="C3066" s="40" t="s">
        <v>13523</v>
      </c>
      <c r="D3066" s="35" t="s">
        <v>2666</v>
      </c>
      <c r="E3066" s="36" t="s">
        <v>11943</v>
      </c>
      <c r="F3066" s="35" t="s">
        <v>15877</v>
      </c>
      <c r="G3066" s="117">
        <v>42</v>
      </c>
      <c r="H3066" s="117">
        <v>390.6</v>
      </c>
      <c r="I3066" s="117">
        <f t="shared" si="95"/>
        <v>0.50857142857142856</v>
      </c>
      <c r="J3066" s="118">
        <v>21.36</v>
      </c>
      <c r="K3066" s="196">
        <v>184</v>
      </c>
      <c r="L3066" s="119" t="s">
        <v>12106</v>
      </c>
      <c r="M3066" s="38" t="s">
        <v>15050</v>
      </c>
    </row>
    <row r="3067" spans="1:13" ht="25.5" outlineLevel="1" x14ac:dyDescent="0.25">
      <c r="A3067" s="47" t="s">
        <v>2668</v>
      </c>
      <c r="B3067" s="150">
        <v>3039</v>
      </c>
      <c r="C3067" s="36" t="s">
        <v>2667</v>
      </c>
      <c r="D3067" s="35" t="s">
        <v>2668</v>
      </c>
      <c r="E3067" s="36" t="s">
        <v>11943</v>
      </c>
      <c r="F3067" s="35" t="s">
        <v>15877</v>
      </c>
      <c r="G3067" s="117">
        <v>19</v>
      </c>
      <c r="H3067" s="117">
        <v>195.7</v>
      </c>
      <c r="I3067" s="117">
        <f t="shared" si="95"/>
        <v>0.56315789473684208</v>
      </c>
      <c r="J3067" s="118">
        <v>10.7</v>
      </c>
      <c r="K3067" s="196">
        <v>184</v>
      </c>
      <c r="L3067" s="119" t="s">
        <v>12106</v>
      </c>
      <c r="M3067" s="38" t="s">
        <v>15050</v>
      </c>
    </row>
    <row r="3068" spans="1:13" ht="25.5" outlineLevel="1" x14ac:dyDescent="0.25">
      <c r="A3068" s="47" t="s">
        <v>8863</v>
      </c>
      <c r="B3068" s="150">
        <v>3040</v>
      </c>
      <c r="C3068" s="36" t="s">
        <v>2669</v>
      </c>
      <c r="D3068" s="35" t="s">
        <v>8863</v>
      </c>
      <c r="E3068" s="36" t="s">
        <v>11943</v>
      </c>
      <c r="F3068" s="35" t="s">
        <v>15877</v>
      </c>
      <c r="G3068" s="117">
        <v>29</v>
      </c>
      <c r="H3068" s="117">
        <v>385.7</v>
      </c>
      <c r="I3068" s="117">
        <f t="shared" si="95"/>
        <v>0.72724137931034483</v>
      </c>
      <c r="J3068" s="118">
        <v>21.09</v>
      </c>
      <c r="K3068" s="196">
        <v>184</v>
      </c>
      <c r="L3068" s="119" t="s">
        <v>12106</v>
      </c>
      <c r="M3068" s="38" t="s">
        <v>15050</v>
      </c>
    </row>
    <row r="3069" spans="1:13" ht="25.5" outlineLevel="1" x14ac:dyDescent="0.25">
      <c r="A3069" s="47" t="s">
        <v>2671</v>
      </c>
      <c r="B3069" s="150">
        <v>3041</v>
      </c>
      <c r="C3069" s="36" t="s">
        <v>2670</v>
      </c>
      <c r="D3069" s="35" t="s">
        <v>2671</v>
      </c>
      <c r="E3069" s="36" t="s">
        <v>11943</v>
      </c>
      <c r="F3069" s="35" t="s">
        <v>15877</v>
      </c>
      <c r="G3069" s="117">
        <v>23</v>
      </c>
      <c r="H3069" s="117">
        <v>428.57</v>
      </c>
      <c r="I3069" s="117">
        <f t="shared" si="95"/>
        <v>1.0191304347826087</v>
      </c>
      <c r="J3069" s="118">
        <v>23.44</v>
      </c>
      <c r="K3069" s="196">
        <v>184</v>
      </c>
      <c r="L3069" s="119" t="s">
        <v>12106</v>
      </c>
      <c r="M3069" s="38" t="s">
        <v>15050</v>
      </c>
    </row>
    <row r="3070" spans="1:13" ht="25.5" outlineLevel="1" x14ac:dyDescent="0.25">
      <c r="A3070" s="47" t="s">
        <v>2673</v>
      </c>
      <c r="B3070" s="150">
        <v>3042</v>
      </c>
      <c r="C3070" s="36" t="s">
        <v>2672</v>
      </c>
      <c r="D3070" s="35" t="s">
        <v>2673</v>
      </c>
      <c r="E3070" s="36" t="s">
        <v>11943</v>
      </c>
      <c r="F3070" s="35" t="s">
        <v>15877</v>
      </c>
      <c r="G3070" s="117">
        <v>8</v>
      </c>
      <c r="H3070" s="117">
        <v>106.4</v>
      </c>
      <c r="I3070" s="117">
        <f t="shared" si="95"/>
        <v>0.72750000000000004</v>
      </c>
      <c r="J3070" s="118">
        <v>5.82</v>
      </c>
      <c r="K3070" s="196">
        <v>184</v>
      </c>
      <c r="L3070" s="119" t="s">
        <v>12106</v>
      </c>
      <c r="M3070" s="38" t="s">
        <v>15050</v>
      </c>
    </row>
    <row r="3071" spans="1:13" ht="25.5" outlineLevel="1" x14ac:dyDescent="0.25">
      <c r="A3071" s="47" t="s">
        <v>2675</v>
      </c>
      <c r="B3071" s="150">
        <v>3043</v>
      </c>
      <c r="C3071" s="36" t="s">
        <v>2674</v>
      </c>
      <c r="D3071" s="35" t="s">
        <v>2675</v>
      </c>
      <c r="E3071" s="36" t="s">
        <v>11943</v>
      </c>
      <c r="F3071" s="35" t="s">
        <v>15877</v>
      </c>
      <c r="G3071" s="117">
        <v>38</v>
      </c>
      <c r="H3071" s="117">
        <v>391.4</v>
      </c>
      <c r="I3071" s="117">
        <f t="shared" si="95"/>
        <v>0.56315789473684208</v>
      </c>
      <c r="J3071" s="118">
        <v>21.4</v>
      </c>
      <c r="K3071" s="196">
        <v>184</v>
      </c>
      <c r="L3071" s="119" t="s">
        <v>12106</v>
      </c>
      <c r="M3071" s="38" t="s">
        <v>15050</v>
      </c>
    </row>
    <row r="3072" spans="1:13" ht="25.5" outlineLevel="1" x14ac:dyDescent="0.25">
      <c r="A3072" s="47" t="s">
        <v>2677</v>
      </c>
      <c r="B3072" s="150">
        <v>3044</v>
      </c>
      <c r="C3072" s="36" t="s">
        <v>2676</v>
      </c>
      <c r="D3072" s="35" t="s">
        <v>2677</v>
      </c>
      <c r="E3072" s="36" t="s">
        <v>11943</v>
      </c>
      <c r="F3072" s="35" t="s">
        <v>15877</v>
      </c>
      <c r="G3072" s="117">
        <v>19</v>
      </c>
      <c r="H3072" s="117">
        <v>197.6</v>
      </c>
      <c r="I3072" s="117">
        <f t="shared" si="95"/>
        <v>0.56894736842105265</v>
      </c>
      <c r="J3072" s="118">
        <v>10.81</v>
      </c>
      <c r="K3072" s="196">
        <v>184</v>
      </c>
      <c r="L3072" s="119" t="s">
        <v>12106</v>
      </c>
      <c r="M3072" s="38" t="s">
        <v>15050</v>
      </c>
    </row>
    <row r="3073" spans="1:13" ht="25.5" outlineLevel="1" x14ac:dyDescent="0.25">
      <c r="A3073" s="47" t="s">
        <v>2679</v>
      </c>
      <c r="B3073" s="150">
        <v>3045</v>
      </c>
      <c r="C3073" s="36" t="s">
        <v>2678</v>
      </c>
      <c r="D3073" s="35" t="s">
        <v>2679</v>
      </c>
      <c r="E3073" s="36" t="s">
        <v>11943</v>
      </c>
      <c r="F3073" s="35" t="s">
        <v>15877</v>
      </c>
      <c r="G3073" s="117">
        <v>13</v>
      </c>
      <c r="H3073" s="117">
        <v>175.5</v>
      </c>
      <c r="I3073" s="117">
        <f t="shared" si="95"/>
        <v>0.73846153846153839</v>
      </c>
      <c r="J3073" s="118">
        <v>9.6</v>
      </c>
      <c r="K3073" s="196">
        <v>184</v>
      </c>
      <c r="L3073" s="119" t="s">
        <v>12106</v>
      </c>
      <c r="M3073" s="38" t="s">
        <v>15050</v>
      </c>
    </row>
    <row r="3074" spans="1:13" ht="25.5" outlineLevel="1" x14ac:dyDescent="0.25">
      <c r="A3074" s="47" t="s">
        <v>2681</v>
      </c>
      <c r="B3074" s="150">
        <v>3046</v>
      </c>
      <c r="C3074" s="36" t="s">
        <v>2680</v>
      </c>
      <c r="D3074" s="35" t="s">
        <v>2681</v>
      </c>
      <c r="E3074" s="36" t="s">
        <v>11943</v>
      </c>
      <c r="F3074" s="35" t="s">
        <v>15877</v>
      </c>
      <c r="G3074" s="117">
        <v>7</v>
      </c>
      <c r="H3074" s="117">
        <v>446.04</v>
      </c>
      <c r="I3074" s="117">
        <f t="shared" si="95"/>
        <v>3.4842857142857144</v>
      </c>
      <c r="J3074" s="118">
        <v>24.39</v>
      </c>
      <c r="K3074" s="196">
        <v>184</v>
      </c>
      <c r="L3074" s="119" t="s">
        <v>12106</v>
      </c>
      <c r="M3074" s="38" t="s">
        <v>15050</v>
      </c>
    </row>
    <row r="3075" spans="1:13" ht="25.5" outlineLevel="1" x14ac:dyDescent="0.25">
      <c r="A3075" s="47" t="s">
        <v>2683</v>
      </c>
      <c r="B3075" s="150">
        <v>3047</v>
      </c>
      <c r="C3075" s="36" t="s">
        <v>2682</v>
      </c>
      <c r="D3075" s="35" t="s">
        <v>2683</v>
      </c>
      <c r="E3075" s="36" t="s">
        <v>11943</v>
      </c>
      <c r="F3075" s="35" t="s">
        <v>15877</v>
      </c>
      <c r="G3075" s="117">
        <v>11</v>
      </c>
      <c r="H3075" s="117">
        <v>1609.42</v>
      </c>
      <c r="I3075" s="117">
        <f t="shared" si="95"/>
        <v>8.0009090909090919</v>
      </c>
      <c r="J3075" s="118">
        <v>88.01</v>
      </c>
      <c r="K3075" s="196">
        <v>184</v>
      </c>
      <c r="L3075" s="119" t="s">
        <v>12106</v>
      </c>
      <c r="M3075" s="38" t="s">
        <v>15050</v>
      </c>
    </row>
    <row r="3076" spans="1:13" ht="25.5" outlineLevel="1" x14ac:dyDescent="0.25">
      <c r="A3076" s="47" t="s">
        <v>2685</v>
      </c>
      <c r="B3076" s="150">
        <v>3048</v>
      </c>
      <c r="C3076" s="36" t="s">
        <v>2684</v>
      </c>
      <c r="D3076" s="35" t="s">
        <v>2685</v>
      </c>
      <c r="E3076" s="36" t="s">
        <v>11943</v>
      </c>
      <c r="F3076" s="35" t="s">
        <v>15877</v>
      </c>
      <c r="G3076" s="117">
        <v>6</v>
      </c>
      <c r="H3076" s="117">
        <v>5008.92</v>
      </c>
      <c r="I3076" s="117">
        <f t="shared" si="95"/>
        <v>45.651666666666671</v>
      </c>
      <c r="J3076" s="118">
        <v>273.91000000000003</v>
      </c>
      <c r="K3076" s="196">
        <v>184</v>
      </c>
      <c r="L3076" s="119" t="s">
        <v>12106</v>
      </c>
      <c r="M3076" s="38" t="s">
        <v>15050</v>
      </c>
    </row>
    <row r="3077" spans="1:13" ht="25.5" outlineLevel="1" x14ac:dyDescent="0.25">
      <c r="A3077" s="47" t="s">
        <v>2686</v>
      </c>
      <c r="B3077" s="150">
        <v>3049</v>
      </c>
      <c r="C3077" s="36" t="s">
        <v>8864</v>
      </c>
      <c r="D3077" s="35" t="s">
        <v>2686</v>
      </c>
      <c r="E3077" s="36" t="s">
        <v>11943</v>
      </c>
      <c r="F3077" s="35" t="s">
        <v>15877</v>
      </c>
      <c r="G3077" s="117">
        <v>9</v>
      </c>
      <c r="H3077" s="117">
        <v>40.5</v>
      </c>
      <c r="I3077" s="117">
        <f t="shared" si="95"/>
        <v>0.24555555555555555</v>
      </c>
      <c r="J3077" s="118">
        <v>2.21</v>
      </c>
      <c r="K3077" s="196">
        <v>184</v>
      </c>
      <c r="L3077" s="119" t="s">
        <v>12106</v>
      </c>
      <c r="M3077" s="38" t="s">
        <v>15050</v>
      </c>
    </row>
    <row r="3078" spans="1:13" ht="25.5" outlineLevel="1" x14ac:dyDescent="0.25">
      <c r="A3078" s="47" t="s">
        <v>2687</v>
      </c>
      <c r="B3078" s="150">
        <v>3050</v>
      </c>
      <c r="C3078" s="36" t="s">
        <v>8865</v>
      </c>
      <c r="D3078" s="35" t="s">
        <v>2687</v>
      </c>
      <c r="E3078" s="36" t="s">
        <v>11943</v>
      </c>
      <c r="F3078" s="35" t="s">
        <v>15877</v>
      </c>
      <c r="G3078" s="117">
        <v>15</v>
      </c>
      <c r="H3078" s="117">
        <v>52.5</v>
      </c>
      <c r="I3078" s="117">
        <f t="shared" si="95"/>
        <v>0.19133333333333333</v>
      </c>
      <c r="J3078" s="118">
        <v>2.87</v>
      </c>
      <c r="K3078" s="196">
        <v>184</v>
      </c>
      <c r="L3078" s="119" t="s">
        <v>12106</v>
      </c>
      <c r="M3078" s="38" t="s">
        <v>15050</v>
      </c>
    </row>
    <row r="3079" spans="1:13" ht="25.5" outlineLevel="1" x14ac:dyDescent="0.25">
      <c r="A3079" s="47" t="s">
        <v>2688</v>
      </c>
      <c r="B3079" s="150">
        <v>3051</v>
      </c>
      <c r="C3079" s="36" t="s">
        <v>8866</v>
      </c>
      <c r="D3079" s="35" t="s">
        <v>2688</v>
      </c>
      <c r="E3079" s="36" t="s">
        <v>11943</v>
      </c>
      <c r="F3079" s="35" t="s">
        <v>15877</v>
      </c>
      <c r="G3079" s="117">
        <v>15</v>
      </c>
      <c r="H3079" s="117">
        <v>78</v>
      </c>
      <c r="I3079" s="117">
        <f t="shared" si="95"/>
        <v>0.28466666666666662</v>
      </c>
      <c r="J3079" s="118">
        <v>4.2699999999999996</v>
      </c>
      <c r="K3079" s="196">
        <v>184</v>
      </c>
      <c r="L3079" s="119" t="s">
        <v>12106</v>
      </c>
      <c r="M3079" s="38" t="s">
        <v>15050</v>
      </c>
    </row>
    <row r="3080" spans="1:13" ht="25.5" outlineLevel="1" x14ac:dyDescent="0.25">
      <c r="A3080" s="47" t="s">
        <v>2690</v>
      </c>
      <c r="B3080" s="150">
        <v>3052</v>
      </c>
      <c r="C3080" s="36" t="s">
        <v>2689</v>
      </c>
      <c r="D3080" s="35" t="s">
        <v>2690</v>
      </c>
      <c r="E3080" s="36" t="s">
        <v>11943</v>
      </c>
      <c r="F3080" s="35" t="s">
        <v>15877</v>
      </c>
      <c r="G3080" s="117">
        <v>17</v>
      </c>
      <c r="H3080" s="117">
        <v>2874.59</v>
      </c>
      <c r="I3080" s="117">
        <f t="shared" si="95"/>
        <v>9.2464705882352938</v>
      </c>
      <c r="J3080" s="118">
        <v>157.19</v>
      </c>
      <c r="K3080" s="196">
        <v>184</v>
      </c>
      <c r="L3080" s="119" t="s">
        <v>12106</v>
      </c>
      <c r="M3080" s="38" t="s">
        <v>15050</v>
      </c>
    </row>
    <row r="3081" spans="1:13" ht="25.5" outlineLevel="1" x14ac:dyDescent="0.25">
      <c r="A3081" s="47" t="s">
        <v>2692</v>
      </c>
      <c r="B3081" s="150">
        <v>3053</v>
      </c>
      <c r="C3081" s="36" t="s">
        <v>2691</v>
      </c>
      <c r="D3081" s="35" t="s">
        <v>2692</v>
      </c>
      <c r="E3081" s="36" t="s">
        <v>11943</v>
      </c>
      <c r="F3081" s="35" t="s">
        <v>15877</v>
      </c>
      <c r="G3081" s="117">
        <v>4</v>
      </c>
      <c r="H3081" s="117">
        <v>6</v>
      </c>
      <c r="I3081" s="117">
        <f t="shared" si="95"/>
        <v>8.2500000000000004E-2</v>
      </c>
      <c r="J3081" s="118">
        <v>0.33</v>
      </c>
      <c r="K3081" s="196">
        <v>184</v>
      </c>
      <c r="L3081" s="119" t="s">
        <v>12106</v>
      </c>
      <c r="M3081" s="38" t="s">
        <v>15050</v>
      </c>
    </row>
    <row r="3082" spans="1:13" ht="25.5" outlineLevel="1" x14ac:dyDescent="0.25">
      <c r="A3082" s="47" t="s">
        <v>2694</v>
      </c>
      <c r="B3082" s="150">
        <v>3054</v>
      </c>
      <c r="C3082" s="36" t="s">
        <v>2693</v>
      </c>
      <c r="D3082" s="35" t="s">
        <v>2694</v>
      </c>
      <c r="E3082" s="36" t="s">
        <v>11943</v>
      </c>
      <c r="F3082" s="35" t="s">
        <v>15877</v>
      </c>
      <c r="G3082" s="117">
        <v>5</v>
      </c>
      <c r="H3082" s="117">
        <v>75</v>
      </c>
      <c r="I3082" s="117">
        <f t="shared" si="95"/>
        <v>0.82</v>
      </c>
      <c r="J3082" s="118">
        <v>4.0999999999999996</v>
      </c>
      <c r="K3082" s="196">
        <v>184</v>
      </c>
      <c r="L3082" s="119" t="s">
        <v>12106</v>
      </c>
      <c r="M3082" s="38" t="s">
        <v>15050</v>
      </c>
    </row>
    <row r="3083" spans="1:13" ht="25.5" outlineLevel="1" x14ac:dyDescent="0.25">
      <c r="A3083" s="47" t="s">
        <v>2696</v>
      </c>
      <c r="B3083" s="150">
        <v>3055</v>
      </c>
      <c r="C3083" s="36" t="s">
        <v>2695</v>
      </c>
      <c r="D3083" s="35" t="s">
        <v>2696</v>
      </c>
      <c r="E3083" s="36" t="s">
        <v>11943</v>
      </c>
      <c r="F3083" s="35" t="s">
        <v>15877</v>
      </c>
      <c r="G3083" s="117">
        <v>2</v>
      </c>
      <c r="H3083" s="117">
        <v>28</v>
      </c>
      <c r="I3083" s="117">
        <f t="shared" si="95"/>
        <v>0.76500000000000001</v>
      </c>
      <c r="J3083" s="118">
        <v>1.53</v>
      </c>
      <c r="K3083" s="196">
        <v>184</v>
      </c>
      <c r="L3083" s="119" t="s">
        <v>12106</v>
      </c>
      <c r="M3083" s="38" t="s">
        <v>15050</v>
      </c>
    </row>
    <row r="3084" spans="1:13" ht="25.5" outlineLevel="1" x14ac:dyDescent="0.25">
      <c r="A3084" s="47" t="s">
        <v>2698</v>
      </c>
      <c r="B3084" s="150">
        <v>3056</v>
      </c>
      <c r="C3084" s="36" t="s">
        <v>2697</v>
      </c>
      <c r="D3084" s="35" t="s">
        <v>2698</v>
      </c>
      <c r="E3084" s="36" t="s">
        <v>11943</v>
      </c>
      <c r="F3084" s="35" t="s">
        <v>15877</v>
      </c>
      <c r="G3084" s="117">
        <v>9</v>
      </c>
      <c r="H3084" s="117">
        <v>1026.72</v>
      </c>
      <c r="I3084" s="117">
        <f t="shared" si="95"/>
        <v>6.2377777777777776</v>
      </c>
      <c r="J3084" s="118">
        <v>56.14</v>
      </c>
      <c r="K3084" s="196">
        <v>184</v>
      </c>
      <c r="L3084" s="119" t="s">
        <v>12106</v>
      </c>
      <c r="M3084" s="38" t="s">
        <v>15050</v>
      </c>
    </row>
    <row r="3085" spans="1:13" ht="25.5" outlineLevel="1" x14ac:dyDescent="0.25">
      <c r="A3085" s="47" t="s">
        <v>2700</v>
      </c>
      <c r="B3085" s="150">
        <v>3057</v>
      </c>
      <c r="C3085" s="36" t="s">
        <v>2699</v>
      </c>
      <c r="D3085" s="35" t="s">
        <v>2700</v>
      </c>
      <c r="E3085" s="36" t="s">
        <v>11943</v>
      </c>
      <c r="F3085" s="35" t="s">
        <v>15877</v>
      </c>
      <c r="G3085" s="117">
        <v>1</v>
      </c>
      <c r="H3085" s="117">
        <v>21</v>
      </c>
      <c r="I3085" s="117">
        <f t="shared" si="95"/>
        <v>1.1499999999999999</v>
      </c>
      <c r="J3085" s="118">
        <v>1.1499999999999999</v>
      </c>
      <c r="K3085" s="196">
        <v>184</v>
      </c>
      <c r="L3085" s="119" t="s">
        <v>12106</v>
      </c>
      <c r="M3085" s="38" t="s">
        <v>15050</v>
      </c>
    </row>
    <row r="3086" spans="1:13" ht="25.5" outlineLevel="1" x14ac:dyDescent="0.25">
      <c r="A3086" s="47" t="s">
        <v>2702</v>
      </c>
      <c r="B3086" s="150">
        <v>3058</v>
      </c>
      <c r="C3086" s="36" t="s">
        <v>2701</v>
      </c>
      <c r="D3086" s="35" t="s">
        <v>2702</v>
      </c>
      <c r="E3086" s="36" t="s">
        <v>11943</v>
      </c>
      <c r="F3086" s="35" t="s">
        <v>15877</v>
      </c>
      <c r="G3086" s="117">
        <v>1</v>
      </c>
      <c r="H3086" s="117">
        <v>265</v>
      </c>
      <c r="I3086" s="117">
        <f t="shared" si="95"/>
        <v>14.49</v>
      </c>
      <c r="J3086" s="118">
        <v>14.49</v>
      </c>
      <c r="K3086" s="196">
        <v>184</v>
      </c>
      <c r="L3086" s="119" t="s">
        <v>12106</v>
      </c>
      <c r="M3086" s="38" t="s">
        <v>15050</v>
      </c>
    </row>
    <row r="3087" spans="1:13" ht="25.5" outlineLevel="1" x14ac:dyDescent="0.25">
      <c r="A3087" s="47" t="s">
        <v>2704</v>
      </c>
      <c r="B3087" s="150">
        <v>3059</v>
      </c>
      <c r="C3087" s="36" t="s">
        <v>2703</v>
      </c>
      <c r="D3087" s="35" t="s">
        <v>2704</v>
      </c>
      <c r="E3087" s="36" t="s">
        <v>11943</v>
      </c>
      <c r="F3087" s="35" t="s">
        <v>15877</v>
      </c>
      <c r="G3087" s="117">
        <v>8</v>
      </c>
      <c r="H3087" s="117">
        <v>180</v>
      </c>
      <c r="I3087" s="117">
        <f t="shared" si="95"/>
        <v>1.23</v>
      </c>
      <c r="J3087" s="118">
        <v>9.84</v>
      </c>
      <c r="K3087" s="196">
        <v>184</v>
      </c>
      <c r="L3087" s="119" t="s">
        <v>12106</v>
      </c>
      <c r="M3087" s="38" t="s">
        <v>15050</v>
      </c>
    </row>
    <row r="3088" spans="1:13" ht="25.5" outlineLevel="1" x14ac:dyDescent="0.25">
      <c r="A3088" s="47" t="s">
        <v>2706</v>
      </c>
      <c r="B3088" s="150">
        <v>3060</v>
      </c>
      <c r="C3088" s="36" t="s">
        <v>2705</v>
      </c>
      <c r="D3088" s="35" t="s">
        <v>2706</v>
      </c>
      <c r="E3088" s="36" t="s">
        <v>11943</v>
      </c>
      <c r="F3088" s="35" t="s">
        <v>15877</v>
      </c>
      <c r="G3088" s="117">
        <v>21</v>
      </c>
      <c r="H3088" s="117">
        <v>306.60000000000002</v>
      </c>
      <c r="I3088" s="117">
        <f t="shared" si="95"/>
        <v>0.7985714285714286</v>
      </c>
      <c r="J3088" s="118">
        <v>16.77</v>
      </c>
      <c r="K3088" s="196">
        <v>184</v>
      </c>
      <c r="L3088" s="119" t="s">
        <v>12106</v>
      </c>
      <c r="M3088" s="38" t="s">
        <v>15050</v>
      </c>
    </row>
    <row r="3089" spans="1:13" ht="25.5" outlineLevel="1" x14ac:dyDescent="0.25">
      <c r="A3089" s="47" t="s">
        <v>2708</v>
      </c>
      <c r="B3089" s="150">
        <v>3061</v>
      </c>
      <c r="C3089" s="36" t="s">
        <v>2707</v>
      </c>
      <c r="D3089" s="35" t="s">
        <v>2708</v>
      </c>
      <c r="E3089" s="36" t="s">
        <v>11943</v>
      </c>
      <c r="F3089" s="35" t="s">
        <v>15877</v>
      </c>
      <c r="G3089" s="117">
        <v>8</v>
      </c>
      <c r="H3089" s="117">
        <v>116.8</v>
      </c>
      <c r="I3089" s="117">
        <f t="shared" si="95"/>
        <v>0.79874999999999996</v>
      </c>
      <c r="J3089" s="118">
        <v>6.39</v>
      </c>
      <c r="K3089" s="196">
        <v>184</v>
      </c>
      <c r="L3089" s="119" t="s">
        <v>12106</v>
      </c>
      <c r="M3089" s="38" t="s">
        <v>15050</v>
      </c>
    </row>
    <row r="3090" spans="1:13" ht="25.5" outlineLevel="1" x14ac:dyDescent="0.25">
      <c r="A3090" s="47" t="s">
        <v>2710</v>
      </c>
      <c r="B3090" s="150">
        <v>3062</v>
      </c>
      <c r="C3090" s="36" t="s">
        <v>2709</v>
      </c>
      <c r="D3090" s="35" t="s">
        <v>2710</v>
      </c>
      <c r="E3090" s="36" t="s">
        <v>11943</v>
      </c>
      <c r="F3090" s="35" t="s">
        <v>15877</v>
      </c>
      <c r="G3090" s="117">
        <v>12</v>
      </c>
      <c r="H3090" s="117">
        <v>304.8</v>
      </c>
      <c r="I3090" s="117">
        <f t="shared" si="95"/>
        <v>1.3891666666666669</v>
      </c>
      <c r="J3090" s="118">
        <v>16.670000000000002</v>
      </c>
      <c r="K3090" s="196">
        <v>184</v>
      </c>
      <c r="L3090" s="119" t="s">
        <v>12106</v>
      </c>
      <c r="M3090" s="38" t="s">
        <v>15050</v>
      </c>
    </row>
    <row r="3091" spans="1:13" ht="25.5" outlineLevel="1" x14ac:dyDescent="0.25">
      <c r="A3091" s="47" t="s">
        <v>2712</v>
      </c>
      <c r="B3091" s="150">
        <v>3063</v>
      </c>
      <c r="C3091" s="36" t="s">
        <v>2711</v>
      </c>
      <c r="D3091" s="35" t="s">
        <v>2712</v>
      </c>
      <c r="E3091" s="36" t="s">
        <v>11943</v>
      </c>
      <c r="F3091" s="35" t="s">
        <v>15877</v>
      </c>
      <c r="G3091" s="117">
        <v>10</v>
      </c>
      <c r="H3091" s="117">
        <v>540</v>
      </c>
      <c r="I3091" s="117">
        <f t="shared" si="95"/>
        <v>2.9530000000000003</v>
      </c>
      <c r="J3091" s="118">
        <v>29.53</v>
      </c>
      <c r="K3091" s="196">
        <v>184</v>
      </c>
      <c r="L3091" s="119" t="s">
        <v>12106</v>
      </c>
      <c r="M3091" s="38" t="s">
        <v>15050</v>
      </c>
    </row>
    <row r="3092" spans="1:13" outlineLevel="1" x14ac:dyDescent="0.25">
      <c r="A3092" s="47" t="s">
        <v>9436</v>
      </c>
      <c r="B3092" s="150">
        <v>3064</v>
      </c>
      <c r="C3092" s="36" t="s">
        <v>9435</v>
      </c>
      <c r="D3092" s="35" t="s">
        <v>9436</v>
      </c>
      <c r="E3092" s="36" t="s">
        <v>11491</v>
      </c>
      <c r="F3092" s="35" t="s">
        <v>15877</v>
      </c>
      <c r="G3092" s="117">
        <v>7</v>
      </c>
      <c r="H3092" s="117">
        <v>1954.71</v>
      </c>
      <c r="I3092" s="117">
        <f t="shared" si="95"/>
        <v>290.13142857142856</v>
      </c>
      <c r="J3092" s="118">
        <v>2030.92</v>
      </c>
      <c r="K3092" s="196">
        <v>172</v>
      </c>
      <c r="L3092" s="119" t="s">
        <v>11479</v>
      </c>
      <c r="M3092" s="38" t="s">
        <v>15050</v>
      </c>
    </row>
    <row r="3093" spans="1:13" outlineLevel="1" x14ac:dyDescent="0.25">
      <c r="A3093" s="47" t="s">
        <v>9438</v>
      </c>
      <c r="B3093" s="150">
        <v>3065</v>
      </c>
      <c r="C3093" s="36" t="s">
        <v>9437</v>
      </c>
      <c r="D3093" s="35" t="s">
        <v>9438</v>
      </c>
      <c r="E3093" s="36" t="s">
        <v>11491</v>
      </c>
      <c r="F3093" s="35" t="s">
        <v>15877</v>
      </c>
      <c r="G3093" s="117">
        <v>1</v>
      </c>
      <c r="H3093" s="117">
        <v>431.17</v>
      </c>
      <c r="I3093" s="117">
        <f t="shared" si="95"/>
        <v>447.98</v>
      </c>
      <c r="J3093" s="118">
        <v>447.98</v>
      </c>
      <c r="K3093" s="196">
        <v>172</v>
      </c>
      <c r="L3093" s="119" t="s">
        <v>11479</v>
      </c>
      <c r="M3093" s="38" t="s">
        <v>15050</v>
      </c>
    </row>
    <row r="3094" spans="1:13" ht="25.5" outlineLevel="1" x14ac:dyDescent="0.25">
      <c r="A3094" s="47" t="s">
        <v>2714</v>
      </c>
      <c r="B3094" s="150">
        <v>3066</v>
      </c>
      <c r="C3094" s="36" t="s">
        <v>2713</v>
      </c>
      <c r="D3094" s="35" t="s">
        <v>2714</v>
      </c>
      <c r="E3094" s="36" t="s">
        <v>11943</v>
      </c>
      <c r="F3094" s="35" t="s">
        <v>15877</v>
      </c>
      <c r="G3094" s="117">
        <v>26</v>
      </c>
      <c r="H3094" s="117">
        <v>457.6</v>
      </c>
      <c r="I3094" s="117">
        <f t="shared" si="95"/>
        <v>0.96230769230769231</v>
      </c>
      <c r="J3094" s="118">
        <v>25.02</v>
      </c>
      <c r="K3094" s="196">
        <v>184</v>
      </c>
      <c r="L3094" s="119" t="s">
        <v>12106</v>
      </c>
      <c r="M3094" s="38" t="s">
        <v>15050</v>
      </c>
    </row>
    <row r="3095" spans="1:13" ht="25.5" outlineLevel="1" x14ac:dyDescent="0.25">
      <c r="A3095" s="47" t="s">
        <v>2716</v>
      </c>
      <c r="B3095" s="150">
        <v>3067</v>
      </c>
      <c r="C3095" s="36" t="s">
        <v>2715</v>
      </c>
      <c r="D3095" s="35" t="s">
        <v>2716</v>
      </c>
      <c r="E3095" s="36" t="s">
        <v>11943</v>
      </c>
      <c r="F3095" s="35" t="s">
        <v>15877</v>
      </c>
      <c r="G3095" s="117">
        <v>19</v>
      </c>
      <c r="H3095" s="117">
        <v>74.099999999999994</v>
      </c>
      <c r="I3095" s="117">
        <f t="shared" si="95"/>
        <v>0.2131578947368421</v>
      </c>
      <c r="J3095" s="118">
        <v>4.05</v>
      </c>
      <c r="K3095" s="196">
        <v>184</v>
      </c>
      <c r="L3095" s="119" t="s">
        <v>12106</v>
      </c>
      <c r="M3095" s="38" t="s">
        <v>15050</v>
      </c>
    </row>
    <row r="3096" spans="1:13" ht="25.5" outlineLevel="1" x14ac:dyDescent="0.25">
      <c r="A3096" s="47" t="s">
        <v>2718</v>
      </c>
      <c r="B3096" s="150">
        <v>3068</v>
      </c>
      <c r="C3096" s="36" t="s">
        <v>2717</v>
      </c>
      <c r="D3096" s="35" t="s">
        <v>2718</v>
      </c>
      <c r="E3096" s="36" t="s">
        <v>11943</v>
      </c>
      <c r="F3096" s="35" t="s">
        <v>15877</v>
      </c>
      <c r="G3096" s="117">
        <v>14</v>
      </c>
      <c r="H3096" s="117">
        <v>54.6</v>
      </c>
      <c r="I3096" s="117">
        <f t="shared" si="95"/>
        <v>0.21357142857142858</v>
      </c>
      <c r="J3096" s="118">
        <v>2.99</v>
      </c>
      <c r="K3096" s="196">
        <v>184</v>
      </c>
      <c r="L3096" s="119" t="s">
        <v>12106</v>
      </c>
      <c r="M3096" s="38" t="s">
        <v>15050</v>
      </c>
    </row>
    <row r="3097" spans="1:13" ht="25.5" outlineLevel="1" x14ac:dyDescent="0.25">
      <c r="A3097" s="47" t="s">
        <v>2719</v>
      </c>
      <c r="B3097" s="150">
        <v>3069</v>
      </c>
      <c r="C3097" s="36" t="s">
        <v>8867</v>
      </c>
      <c r="D3097" s="35" t="s">
        <v>2719</v>
      </c>
      <c r="E3097" s="36" t="s">
        <v>11943</v>
      </c>
      <c r="F3097" s="35" t="s">
        <v>15877</v>
      </c>
      <c r="G3097" s="117">
        <v>18</v>
      </c>
      <c r="H3097" s="117">
        <v>70.2</v>
      </c>
      <c r="I3097" s="117">
        <f t="shared" si="95"/>
        <v>0.21333333333333332</v>
      </c>
      <c r="J3097" s="118">
        <v>3.84</v>
      </c>
      <c r="K3097" s="196">
        <v>184</v>
      </c>
      <c r="L3097" s="119" t="s">
        <v>12106</v>
      </c>
      <c r="M3097" s="38" t="s">
        <v>15050</v>
      </c>
    </row>
    <row r="3098" spans="1:13" ht="25.5" outlineLevel="1" x14ac:dyDescent="0.25">
      <c r="A3098" s="47" t="s">
        <v>2721</v>
      </c>
      <c r="B3098" s="150">
        <v>3070</v>
      </c>
      <c r="C3098" s="36" t="s">
        <v>2720</v>
      </c>
      <c r="D3098" s="35" t="s">
        <v>2721</v>
      </c>
      <c r="E3098" s="36" t="s">
        <v>11943</v>
      </c>
      <c r="F3098" s="35" t="s">
        <v>15877</v>
      </c>
      <c r="G3098" s="117">
        <v>19</v>
      </c>
      <c r="H3098" s="117">
        <v>49.4</v>
      </c>
      <c r="I3098" s="117">
        <f t="shared" si="95"/>
        <v>0.14210526315789473</v>
      </c>
      <c r="J3098" s="118">
        <v>2.7</v>
      </c>
      <c r="K3098" s="196">
        <v>184</v>
      </c>
      <c r="L3098" s="119" t="s">
        <v>12106</v>
      </c>
      <c r="M3098" s="38" t="s">
        <v>15050</v>
      </c>
    </row>
    <row r="3099" spans="1:13" ht="25.5" outlineLevel="1" x14ac:dyDescent="0.25">
      <c r="A3099" s="47" t="s">
        <v>2723</v>
      </c>
      <c r="B3099" s="150">
        <v>3071</v>
      </c>
      <c r="C3099" s="36" t="s">
        <v>2722</v>
      </c>
      <c r="D3099" s="35" t="s">
        <v>2723</v>
      </c>
      <c r="E3099" s="36" t="s">
        <v>11943</v>
      </c>
      <c r="F3099" s="35" t="s">
        <v>15877</v>
      </c>
      <c r="G3099" s="117">
        <v>2</v>
      </c>
      <c r="H3099" s="117">
        <v>7.8</v>
      </c>
      <c r="I3099" s="117">
        <f t="shared" si="95"/>
        <v>0.215</v>
      </c>
      <c r="J3099" s="118">
        <v>0.43</v>
      </c>
      <c r="K3099" s="196">
        <v>184</v>
      </c>
      <c r="L3099" s="119" t="s">
        <v>12106</v>
      </c>
      <c r="M3099" s="38" t="s">
        <v>15050</v>
      </c>
    </row>
    <row r="3100" spans="1:13" ht="25.5" outlineLevel="1" x14ac:dyDescent="0.25">
      <c r="A3100" s="47" t="s">
        <v>2724</v>
      </c>
      <c r="B3100" s="150">
        <v>3072</v>
      </c>
      <c r="C3100" s="36" t="s">
        <v>8868</v>
      </c>
      <c r="D3100" s="35" t="s">
        <v>2724</v>
      </c>
      <c r="E3100" s="36" t="s">
        <v>11943</v>
      </c>
      <c r="F3100" s="35" t="s">
        <v>15877</v>
      </c>
      <c r="G3100" s="117">
        <v>8</v>
      </c>
      <c r="H3100" s="117">
        <v>31.2</v>
      </c>
      <c r="I3100" s="117">
        <f t="shared" si="95"/>
        <v>0.21375</v>
      </c>
      <c r="J3100" s="118">
        <v>1.71</v>
      </c>
      <c r="K3100" s="196">
        <v>184</v>
      </c>
      <c r="L3100" s="119" t="s">
        <v>12106</v>
      </c>
      <c r="M3100" s="38" t="s">
        <v>15050</v>
      </c>
    </row>
    <row r="3101" spans="1:13" ht="25.5" outlineLevel="1" x14ac:dyDescent="0.25">
      <c r="A3101" s="47" t="s">
        <v>2726</v>
      </c>
      <c r="B3101" s="150">
        <v>3073</v>
      </c>
      <c r="C3101" s="36" t="s">
        <v>2725</v>
      </c>
      <c r="D3101" s="35" t="s">
        <v>2726</v>
      </c>
      <c r="E3101" s="36" t="s">
        <v>11943</v>
      </c>
      <c r="F3101" s="35" t="s">
        <v>15877</v>
      </c>
      <c r="G3101" s="117">
        <v>14</v>
      </c>
      <c r="H3101" s="117">
        <v>54.6</v>
      </c>
      <c r="I3101" s="117">
        <f t="shared" si="95"/>
        <v>0.21357142857142858</v>
      </c>
      <c r="J3101" s="118">
        <v>2.99</v>
      </c>
      <c r="K3101" s="196">
        <v>184</v>
      </c>
      <c r="L3101" s="119" t="s">
        <v>12106</v>
      </c>
      <c r="M3101" s="38" t="s">
        <v>15050</v>
      </c>
    </row>
    <row r="3102" spans="1:13" ht="25.5" outlineLevel="1" x14ac:dyDescent="0.25">
      <c r="A3102" s="47" t="s">
        <v>2728</v>
      </c>
      <c r="B3102" s="150">
        <v>3074</v>
      </c>
      <c r="C3102" s="36" t="s">
        <v>2727</v>
      </c>
      <c r="D3102" s="35" t="s">
        <v>2728</v>
      </c>
      <c r="E3102" s="36" t="s">
        <v>11943</v>
      </c>
      <c r="F3102" s="35" t="s">
        <v>15877</v>
      </c>
      <c r="G3102" s="117">
        <v>23</v>
      </c>
      <c r="H3102" s="117">
        <v>89.7</v>
      </c>
      <c r="I3102" s="117">
        <f t="shared" si="95"/>
        <v>0.21347826086956523</v>
      </c>
      <c r="J3102" s="118">
        <v>4.91</v>
      </c>
      <c r="K3102" s="196">
        <v>184</v>
      </c>
      <c r="L3102" s="119" t="s">
        <v>12106</v>
      </c>
      <c r="M3102" s="38" t="s">
        <v>15050</v>
      </c>
    </row>
    <row r="3103" spans="1:13" ht="25.5" outlineLevel="1" x14ac:dyDescent="0.25">
      <c r="A3103" s="47" t="s">
        <v>2730</v>
      </c>
      <c r="B3103" s="150">
        <v>3075</v>
      </c>
      <c r="C3103" s="36" t="s">
        <v>2729</v>
      </c>
      <c r="D3103" s="35" t="s">
        <v>2730</v>
      </c>
      <c r="E3103" s="36" t="s">
        <v>11943</v>
      </c>
      <c r="F3103" s="35" t="s">
        <v>15877</v>
      </c>
      <c r="G3103" s="117">
        <v>20</v>
      </c>
      <c r="H3103" s="117">
        <v>530</v>
      </c>
      <c r="I3103" s="117">
        <f t="shared" si="95"/>
        <v>1.4490000000000001</v>
      </c>
      <c r="J3103" s="118">
        <v>28.98</v>
      </c>
      <c r="K3103" s="196">
        <v>184</v>
      </c>
      <c r="L3103" s="119" t="s">
        <v>12106</v>
      </c>
      <c r="M3103" s="38" t="s">
        <v>15050</v>
      </c>
    </row>
    <row r="3104" spans="1:13" ht="25.5" outlineLevel="1" x14ac:dyDescent="0.25">
      <c r="A3104" s="47" t="s">
        <v>2731</v>
      </c>
      <c r="B3104" s="150">
        <v>3076</v>
      </c>
      <c r="C3104" s="36" t="s">
        <v>8869</v>
      </c>
      <c r="D3104" s="35" t="s">
        <v>2731</v>
      </c>
      <c r="E3104" s="36" t="s">
        <v>11943</v>
      </c>
      <c r="F3104" s="35" t="s">
        <v>15877</v>
      </c>
      <c r="G3104" s="117">
        <v>1</v>
      </c>
      <c r="H3104" s="117">
        <v>29.5</v>
      </c>
      <c r="I3104" s="117">
        <f t="shared" si="95"/>
        <v>1.61</v>
      </c>
      <c r="J3104" s="118">
        <v>1.61</v>
      </c>
      <c r="K3104" s="196">
        <v>184</v>
      </c>
      <c r="L3104" s="119" t="s">
        <v>12106</v>
      </c>
      <c r="M3104" s="38" t="s">
        <v>15050</v>
      </c>
    </row>
    <row r="3105" spans="1:13" ht="25.5" outlineLevel="1" x14ac:dyDescent="0.25">
      <c r="A3105" s="47" t="s">
        <v>2733</v>
      </c>
      <c r="B3105" s="150">
        <v>3077</v>
      </c>
      <c r="C3105" s="36" t="s">
        <v>2732</v>
      </c>
      <c r="D3105" s="35" t="s">
        <v>2733</v>
      </c>
      <c r="E3105" s="36" t="s">
        <v>11943</v>
      </c>
      <c r="F3105" s="35" t="s">
        <v>15877</v>
      </c>
      <c r="G3105" s="117">
        <v>6</v>
      </c>
      <c r="H3105" s="117">
        <v>140.4</v>
      </c>
      <c r="I3105" s="117">
        <f t="shared" si="95"/>
        <v>1.28</v>
      </c>
      <c r="J3105" s="118">
        <v>7.68</v>
      </c>
      <c r="K3105" s="196">
        <v>184</v>
      </c>
      <c r="L3105" s="119" t="s">
        <v>12106</v>
      </c>
      <c r="M3105" s="38" t="s">
        <v>15050</v>
      </c>
    </row>
    <row r="3106" spans="1:13" ht="25.5" outlineLevel="1" x14ac:dyDescent="0.25">
      <c r="A3106" s="47" t="s">
        <v>2734</v>
      </c>
      <c r="B3106" s="150">
        <v>3078</v>
      </c>
      <c r="C3106" s="36" t="s">
        <v>8870</v>
      </c>
      <c r="D3106" s="35" t="s">
        <v>2734</v>
      </c>
      <c r="E3106" s="36" t="s">
        <v>11943</v>
      </c>
      <c r="F3106" s="35" t="s">
        <v>15877</v>
      </c>
      <c r="G3106" s="117">
        <v>15</v>
      </c>
      <c r="H3106" s="117">
        <v>442.5</v>
      </c>
      <c r="I3106" s="117">
        <f t="shared" si="95"/>
        <v>1.6133333333333333</v>
      </c>
      <c r="J3106" s="118">
        <v>24.2</v>
      </c>
      <c r="K3106" s="196">
        <v>184</v>
      </c>
      <c r="L3106" s="119" t="s">
        <v>12106</v>
      </c>
      <c r="M3106" s="38" t="s">
        <v>15050</v>
      </c>
    </row>
    <row r="3107" spans="1:13" ht="25.5" outlineLevel="1" x14ac:dyDescent="0.25">
      <c r="A3107" s="47" t="s">
        <v>2736</v>
      </c>
      <c r="B3107" s="150">
        <v>3079</v>
      </c>
      <c r="C3107" s="36" t="s">
        <v>2735</v>
      </c>
      <c r="D3107" s="35" t="s">
        <v>2736</v>
      </c>
      <c r="E3107" s="36" t="s">
        <v>11943</v>
      </c>
      <c r="F3107" s="35" t="s">
        <v>15877</v>
      </c>
      <c r="G3107" s="117">
        <v>20</v>
      </c>
      <c r="H3107" s="117">
        <v>590</v>
      </c>
      <c r="I3107" s="117">
        <f t="shared" si="95"/>
        <v>1.613</v>
      </c>
      <c r="J3107" s="118">
        <v>32.26</v>
      </c>
      <c r="K3107" s="196">
        <v>184</v>
      </c>
      <c r="L3107" s="119" t="s">
        <v>12106</v>
      </c>
      <c r="M3107" s="38" t="s">
        <v>15050</v>
      </c>
    </row>
    <row r="3108" spans="1:13" ht="25.5" outlineLevel="1" x14ac:dyDescent="0.25">
      <c r="A3108" s="47" t="s">
        <v>2738</v>
      </c>
      <c r="B3108" s="150">
        <v>3080</v>
      </c>
      <c r="C3108" s="36" t="s">
        <v>2737</v>
      </c>
      <c r="D3108" s="35" t="s">
        <v>2738</v>
      </c>
      <c r="E3108" s="36" t="s">
        <v>11943</v>
      </c>
      <c r="F3108" s="35" t="s">
        <v>15877</v>
      </c>
      <c r="G3108" s="117">
        <v>11</v>
      </c>
      <c r="H3108" s="117">
        <v>324.5</v>
      </c>
      <c r="I3108" s="117">
        <f t="shared" si="95"/>
        <v>1.6127272727272726</v>
      </c>
      <c r="J3108" s="118">
        <v>17.739999999999998</v>
      </c>
      <c r="K3108" s="196">
        <v>184</v>
      </c>
      <c r="L3108" s="119" t="s">
        <v>12106</v>
      </c>
      <c r="M3108" s="38" t="s">
        <v>15050</v>
      </c>
    </row>
    <row r="3109" spans="1:13" ht="25.5" outlineLevel="1" x14ac:dyDescent="0.25">
      <c r="A3109" s="47" t="s">
        <v>2740</v>
      </c>
      <c r="B3109" s="150">
        <v>3081</v>
      </c>
      <c r="C3109" s="36" t="s">
        <v>2739</v>
      </c>
      <c r="D3109" s="35" t="s">
        <v>2740</v>
      </c>
      <c r="E3109" s="36" t="s">
        <v>11943</v>
      </c>
      <c r="F3109" s="35" t="s">
        <v>15877</v>
      </c>
      <c r="G3109" s="117">
        <v>41</v>
      </c>
      <c r="H3109" s="117">
        <v>1209.5</v>
      </c>
      <c r="I3109" s="117">
        <f t="shared" si="95"/>
        <v>1.6131707317073172</v>
      </c>
      <c r="J3109" s="118">
        <v>66.14</v>
      </c>
      <c r="K3109" s="196">
        <v>184</v>
      </c>
      <c r="L3109" s="119" t="s">
        <v>12106</v>
      </c>
      <c r="M3109" s="38" t="s">
        <v>15050</v>
      </c>
    </row>
    <row r="3110" spans="1:13" ht="25.5" outlineLevel="1" x14ac:dyDescent="0.25">
      <c r="A3110" s="47" t="s">
        <v>2742</v>
      </c>
      <c r="B3110" s="150">
        <v>3082</v>
      </c>
      <c r="C3110" s="36" t="s">
        <v>2741</v>
      </c>
      <c r="D3110" s="35" t="s">
        <v>2742</v>
      </c>
      <c r="E3110" s="36" t="s">
        <v>11943</v>
      </c>
      <c r="F3110" s="35" t="s">
        <v>15877</v>
      </c>
      <c r="G3110" s="117">
        <v>9</v>
      </c>
      <c r="H3110" s="117">
        <v>265.5</v>
      </c>
      <c r="I3110" s="117">
        <f t="shared" si="95"/>
        <v>1.6133333333333333</v>
      </c>
      <c r="J3110" s="118">
        <v>14.52</v>
      </c>
      <c r="K3110" s="196">
        <v>184</v>
      </c>
      <c r="L3110" s="119" t="s">
        <v>12106</v>
      </c>
      <c r="M3110" s="38" t="s">
        <v>15050</v>
      </c>
    </row>
    <row r="3111" spans="1:13" ht="25.5" outlineLevel="1" x14ac:dyDescent="0.25">
      <c r="A3111" s="47" t="s">
        <v>2743</v>
      </c>
      <c r="B3111" s="150">
        <v>3083</v>
      </c>
      <c r="C3111" s="36" t="s">
        <v>8871</v>
      </c>
      <c r="D3111" s="35" t="s">
        <v>2743</v>
      </c>
      <c r="E3111" s="36" t="s">
        <v>11943</v>
      </c>
      <c r="F3111" s="35" t="s">
        <v>15877</v>
      </c>
      <c r="G3111" s="117">
        <v>46</v>
      </c>
      <c r="H3111" s="117">
        <v>809.6</v>
      </c>
      <c r="I3111" s="117">
        <f t="shared" si="95"/>
        <v>0.96239130434782616</v>
      </c>
      <c r="J3111" s="118">
        <v>44.27</v>
      </c>
      <c r="K3111" s="196">
        <v>184</v>
      </c>
      <c r="L3111" s="119" t="s">
        <v>12106</v>
      </c>
      <c r="M3111" s="38" t="s">
        <v>15050</v>
      </c>
    </row>
    <row r="3112" spans="1:13" outlineLevel="1" x14ac:dyDescent="0.25">
      <c r="A3112" s="47" t="s">
        <v>2744</v>
      </c>
      <c r="B3112" s="150">
        <v>3084</v>
      </c>
      <c r="C3112" s="36" t="s">
        <v>8872</v>
      </c>
      <c r="D3112" s="35" t="s">
        <v>2744</v>
      </c>
      <c r="E3112" s="36" t="s">
        <v>11491</v>
      </c>
      <c r="F3112" s="35" t="s">
        <v>15877</v>
      </c>
      <c r="G3112" s="117">
        <v>5</v>
      </c>
      <c r="H3112" s="117">
        <v>28.5</v>
      </c>
      <c r="I3112" s="117">
        <f t="shared" si="95"/>
        <v>0.312</v>
      </c>
      <c r="J3112" s="118">
        <v>1.56</v>
      </c>
      <c r="K3112" s="196">
        <v>184</v>
      </c>
      <c r="L3112" s="119" t="s">
        <v>12106</v>
      </c>
      <c r="M3112" s="38" t="s">
        <v>15050</v>
      </c>
    </row>
    <row r="3113" spans="1:13" ht="25.5" outlineLevel="1" x14ac:dyDescent="0.25">
      <c r="A3113" s="47" t="s">
        <v>2746</v>
      </c>
      <c r="B3113" s="150">
        <v>3085</v>
      </c>
      <c r="C3113" s="36" t="s">
        <v>2745</v>
      </c>
      <c r="D3113" s="35" t="s">
        <v>2746</v>
      </c>
      <c r="E3113" s="36" t="s">
        <v>11943</v>
      </c>
      <c r="F3113" s="35" t="s">
        <v>15877</v>
      </c>
      <c r="G3113" s="117">
        <v>8</v>
      </c>
      <c r="H3113" s="117">
        <v>204</v>
      </c>
      <c r="I3113" s="117">
        <f t="shared" si="95"/>
        <v>1.395</v>
      </c>
      <c r="J3113" s="118">
        <v>11.16</v>
      </c>
      <c r="K3113" s="196">
        <v>184</v>
      </c>
      <c r="L3113" s="119" t="s">
        <v>12106</v>
      </c>
      <c r="M3113" s="38" t="s">
        <v>15050</v>
      </c>
    </row>
    <row r="3114" spans="1:13" ht="25.5" outlineLevel="1" x14ac:dyDescent="0.25">
      <c r="A3114" s="47" t="s">
        <v>2748</v>
      </c>
      <c r="B3114" s="150">
        <v>3086</v>
      </c>
      <c r="C3114" s="36" t="s">
        <v>2747</v>
      </c>
      <c r="D3114" s="35" t="s">
        <v>2748</v>
      </c>
      <c r="E3114" s="36" t="s">
        <v>11943</v>
      </c>
      <c r="F3114" s="35" t="s">
        <v>15877</v>
      </c>
      <c r="G3114" s="117">
        <v>28</v>
      </c>
      <c r="H3114" s="117">
        <v>159.6</v>
      </c>
      <c r="I3114" s="117">
        <f t="shared" si="95"/>
        <v>0.31178571428571428</v>
      </c>
      <c r="J3114" s="118">
        <v>8.73</v>
      </c>
      <c r="K3114" s="196">
        <v>184</v>
      </c>
      <c r="L3114" s="119" t="s">
        <v>12106</v>
      </c>
      <c r="M3114" s="38" t="s">
        <v>15050</v>
      </c>
    </row>
    <row r="3115" spans="1:13" ht="25.5" outlineLevel="1" x14ac:dyDescent="0.25">
      <c r="A3115" s="47" t="s">
        <v>2750</v>
      </c>
      <c r="B3115" s="150">
        <v>3087</v>
      </c>
      <c r="C3115" s="36" t="s">
        <v>2749</v>
      </c>
      <c r="D3115" s="35" t="s">
        <v>2750</v>
      </c>
      <c r="E3115" s="36" t="s">
        <v>11943</v>
      </c>
      <c r="F3115" s="35" t="s">
        <v>15877</v>
      </c>
      <c r="G3115" s="117">
        <v>10</v>
      </c>
      <c r="H3115" s="117">
        <v>57</v>
      </c>
      <c r="I3115" s="117">
        <f t="shared" si="95"/>
        <v>0.312</v>
      </c>
      <c r="J3115" s="118">
        <v>3.12</v>
      </c>
      <c r="K3115" s="196">
        <v>184</v>
      </c>
      <c r="L3115" s="119" t="s">
        <v>12106</v>
      </c>
      <c r="M3115" s="38" t="s">
        <v>15050</v>
      </c>
    </row>
    <row r="3116" spans="1:13" ht="25.5" outlineLevel="1" x14ac:dyDescent="0.25">
      <c r="A3116" s="47" t="s">
        <v>2752</v>
      </c>
      <c r="B3116" s="150">
        <v>3088</v>
      </c>
      <c r="C3116" s="36" t="s">
        <v>2751</v>
      </c>
      <c r="D3116" s="35" t="s">
        <v>2752</v>
      </c>
      <c r="E3116" s="36" t="s">
        <v>11943</v>
      </c>
      <c r="F3116" s="35" t="s">
        <v>15877</v>
      </c>
      <c r="G3116" s="117">
        <v>7</v>
      </c>
      <c r="H3116" s="117">
        <v>1592.19</v>
      </c>
      <c r="I3116" s="117">
        <f t="shared" si="95"/>
        <v>12.438571428571427</v>
      </c>
      <c r="J3116" s="118">
        <v>87.07</v>
      </c>
      <c r="K3116" s="196">
        <v>184</v>
      </c>
      <c r="L3116" s="119" t="s">
        <v>12106</v>
      </c>
      <c r="M3116" s="38" t="s">
        <v>15050</v>
      </c>
    </row>
    <row r="3117" spans="1:13" ht="25.5" outlineLevel="1" x14ac:dyDescent="0.25">
      <c r="A3117" s="47" t="s">
        <v>2754</v>
      </c>
      <c r="B3117" s="150">
        <v>3089</v>
      </c>
      <c r="C3117" s="36" t="s">
        <v>2753</v>
      </c>
      <c r="D3117" s="35" t="s">
        <v>2754</v>
      </c>
      <c r="E3117" s="36" t="s">
        <v>11943</v>
      </c>
      <c r="F3117" s="35" t="s">
        <v>15877</v>
      </c>
      <c r="G3117" s="117">
        <v>6</v>
      </c>
      <c r="H3117" s="117">
        <v>895.29</v>
      </c>
      <c r="I3117" s="117">
        <f t="shared" si="95"/>
        <v>8.16</v>
      </c>
      <c r="J3117" s="118">
        <v>48.96</v>
      </c>
      <c r="K3117" s="196">
        <v>184</v>
      </c>
      <c r="L3117" s="119" t="s">
        <v>12106</v>
      </c>
      <c r="M3117" s="38" t="s">
        <v>15050</v>
      </c>
    </row>
    <row r="3118" spans="1:13" ht="25.5" outlineLevel="1" x14ac:dyDescent="0.25">
      <c r="A3118" s="47" t="s">
        <v>2756</v>
      </c>
      <c r="B3118" s="150">
        <v>3090</v>
      </c>
      <c r="C3118" s="36" t="s">
        <v>2755</v>
      </c>
      <c r="D3118" s="35" t="s">
        <v>2756</v>
      </c>
      <c r="E3118" s="36" t="s">
        <v>11943</v>
      </c>
      <c r="F3118" s="35" t="s">
        <v>15877</v>
      </c>
      <c r="G3118" s="117">
        <v>2</v>
      </c>
      <c r="H3118" s="117">
        <v>244.99</v>
      </c>
      <c r="I3118" s="117">
        <f t="shared" si="95"/>
        <v>6.7</v>
      </c>
      <c r="J3118" s="118">
        <v>13.4</v>
      </c>
      <c r="K3118" s="196">
        <v>184</v>
      </c>
      <c r="L3118" s="119" t="s">
        <v>12106</v>
      </c>
      <c r="M3118" s="38" t="s">
        <v>15050</v>
      </c>
    </row>
    <row r="3119" spans="1:13" ht="25.5" outlineLevel="1" x14ac:dyDescent="0.25">
      <c r="A3119" s="47" t="s">
        <v>2758</v>
      </c>
      <c r="B3119" s="150">
        <v>3091</v>
      </c>
      <c r="C3119" s="36" t="s">
        <v>2757</v>
      </c>
      <c r="D3119" s="35" t="s">
        <v>2758</v>
      </c>
      <c r="E3119" s="36" t="s">
        <v>11943</v>
      </c>
      <c r="F3119" s="35" t="s">
        <v>15877</v>
      </c>
      <c r="G3119" s="117">
        <v>24</v>
      </c>
      <c r="H3119" s="117">
        <v>703.2</v>
      </c>
      <c r="I3119" s="117">
        <f t="shared" si="95"/>
        <v>1.6020833333333335</v>
      </c>
      <c r="J3119" s="118">
        <v>38.450000000000003</v>
      </c>
      <c r="K3119" s="196">
        <v>184</v>
      </c>
      <c r="L3119" s="119" t="s">
        <v>12106</v>
      </c>
      <c r="M3119" s="38" t="s">
        <v>15050</v>
      </c>
    </row>
    <row r="3120" spans="1:13" ht="25.5" outlineLevel="1" x14ac:dyDescent="0.25">
      <c r="A3120" s="47" t="s">
        <v>2759</v>
      </c>
      <c r="B3120" s="150">
        <v>3092</v>
      </c>
      <c r="C3120" s="36" t="s">
        <v>8873</v>
      </c>
      <c r="D3120" s="35" t="s">
        <v>2759</v>
      </c>
      <c r="E3120" s="36" t="s">
        <v>11943</v>
      </c>
      <c r="F3120" s="35" t="s">
        <v>15877</v>
      </c>
      <c r="G3120" s="117">
        <v>5</v>
      </c>
      <c r="H3120" s="117">
        <v>22.5</v>
      </c>
      <c r="I3120" s="117">
        <f t="shared" si="95"/>
        <v>0.246</v>
      </c>
      <c r="J3120" s="118">
        <v>1.23</v>
      </c>
      <c r="K3120" s="196">
        <v>184</v>
      </c>
      <c r="L3120" s="119" t="s">
        <v>12106</v>
      </c>
      <c r="M3120" s="38" t="s">
        <v>15050</v>
      </c>
    </row>
    <row r="3121" spans="1:13" ht="25.5" outlineLevel="1" x14ac:dyDescent="0.25">
      <c r="A3121" s="47" t="s">
        <v>2761</v>
      </c>
      <c r="B3121" s="150">
        <v>3093</v>
      </c>
      <c r="C3121" s="36" t="s">
        <v>2760</v>
      </c>
      <c r="D3121" s="35" t="s">
        <v>2761</v>
      </c>
      <c r="E3121" s="36" t="s">
        <v>11943</v>
      </c>
      <c r="F3121" s="35" t="s">
        <v>15877</v>
      </c>
      <c r="G3121" s="117">
        <v>5</v>
      </c>
      <c r="H3121" s="117">
        <v>22.5</v>
      </c>
      <c r="I3121" s="117">
        <f t="shared" ref="I3121:I3184" si="96">J3121/G3121</f>
        <v>0.246</v>
      </c>
      <c r="J3121" s="118">
        <v>1.23</v>
      </c>
      <c r="K3121" s="196">
        <v>184</v>
      </c>
      <c r="L3121" s="119" t="s">
        <v>12106</v>
      </c>
      <c r="M3121" s="38" t="s">
        <v>15050</v>
      </c>
    </row>
    <row r="3122" spans="1:13" ht="25.5" outlineLevel="1" x14ac:dyDescent="0.25">
      <c r="A3122" s="47" t="s">
        <v>2763</v>
      </c>
      <c r="B3122" s="150">
        <v>3094</v>
      </c>
      <c r="C3122" s="36" t="s">
        <v>2762</v>
      </c>
      <c r="D3122" s="35" t="s">
        <v>2763</v>
      </c>
      <c r="E3122" s="36" t="s">
        <v>11943</v>
      </c>
      <c r="F3122" s="35" t="s">
        <v>15877</v>
      </c>
      <c r="G3122" s="117">
        <v>2</v>
      </c>
      <c r="H3122" s="117">
        <v>9</v>
      </c>
      <c r="I3122" s="117">
        <f t="shared" si="96"/>
        <v>0.245</v>
      </c>
      <c r="J3122" s="118">
        <v>0.49</v>
      </c>
      <c r="K3122" s="196">
        <v>184</v>
      </c>
      <c r="L3122" s="119" t="s">
        <v>12106</v>
      </c>
      <c r="M3122" s="38" t="s">
        <v>15050</v>
      </c>
    </row>
    <row r="3123" spans="1:13" ht="25.5" outlineLevel="1" x14ac:dyDescent="0.25">
      <c r="A3123" s="47" t="s">
        <v>2765</v>
      </c>
      <c r="B3123" s="150">
        <v>3095</v>
      </c>
      <c r="C3123" s="36" t="s">
        <v>2764</v>
      </c>
      <c r="D3123" s="35" t="s">
        <v>2765</v>
      </c>
      <c r="E3123" s="36" t="s">
        <v>11943</v>
      </c>
      <c r="F3123" s="35" t="s">
        <v>15877</v>
      </c>
      <c r="G3123" s="117">
        <v>2</v>
      </c>
      <c r="H3123" s="117">
        <v>8.4</v>
      </c>
      <c r="I3123" s="117">
        <f t="shared" si="96"/>
        <v>0.23</v>
      </c>
      <c r="J3123" s="118">
        <v>0.46</v>
      </c>
      <c r="K3123" s="196">
        <v>184</v>
      </c>
      <c r="L3123" s="119" t="s">
        <v>12106</v>
      </c>
      <c r="M3123" s="38" t="s">
        <v>15050</v>
      </c>
    </row>
    <row r="3124" spans="1:13" ht="25.5" outlineLevel="1" x14ac:dyDescent="0.25">
      <c r="A3124" s="47" t="s">
        <v>2766</v>
      </c>
      <c r="B3124" s="150">
        <v>3096</v>
      </c>
      <c r="C3124" s="40" t="s">
        <v>13524</v>
      </c>
      <c r="D3124" s="35" t="s">
        <v>2766</v>
      </c>
      <c r="E3124" s="36" t="s">
        <v>11943</v>
      </c>
      <c r="F3124" s="35" t="s">
        <v>15877</v>
      </c>
      <c r="G3124" s="117">
        <v>3</v>
      </c>
      <c r="H3124" s="117">
        <v>105</v>
      </c>
      <c r="I3124" s="117">
        <f t="shared" si="96"/>
        <v>1.9133333333333333</v>
      </c>
      <c r="J3124" s="118">
        <v>5.74</v>
      </c>
      <c r="K3124" s="196">
        <v>184</v>
      </c>
      <c r="L3124" s="119" t="s">
        <v>12106</v>
      </c>
      <c r="M3124" s="38" t="s">
        <v>15050</v>
      </c>
    </row>
    <row r="3125" spans="1:13" ht="25.5" outlineLevel="1" x14ac:dyDescent="0.25">
      <c r="A3125" s="47" t="s">
        <v>2768</v>
      </c>
      <c r="B3125" s="150">
        <v>3097</v>
      </c>
      <c r="C3125" s="36" t="s">
        <v>2767</v>
      </c>
      <c r="D3125" s="35" t="s">
        <v>2768</v>
      </c>
      <c r="E3125" s="36" t="s">
        <v>11943</v>
      </c>
      <c r="F3125" s="35" t="s">
        <v>15877</v>
      </c>
      <c r="G3125" s="117">
        <v>1</v>
      </c>
      <c r="H3125" s="117">
        <v>840</v>
      </c>
      <c r="I3125" s="117">
        <f t="shared" si="96"/>
        <v>45.93</v>
      </c>
      <c r="J3125" s="118">
        <v>45.93</v>
      </c>
      <c r="K3125" s="196">
        <v>184</v>
      </c>
      <c r="L3125" s="119" t="s">
        <v>12106</v>
      </c>
      <c r="M3125" s="38" t="s">
        <v>15050</v>
      </c>
    </row>
    <row r="3126" spans="1:13" ht="25.5" outlineLevel="1" x14ac:dyDescent="0.25">
      <c r="A3126" s="47" t="s">
        <v>2770</v>
      </c>
      <c r="B3126" s="150">
        <v>3098</v>
      </c>
      <c r="C3126" s="36" t="s">
        <v>2769</v>
      </c>
      <c r="D3126" s="35" t="s">
        <v>2770</v>
      </c>
      <c r="E3126" s="36" t="s">
        <v>11943</v>
      </c>
      <c r="F3126" s="35" t="s">
        <v>15877</v>
      </c>
      <c r="G3126" s="117">
        <v>2</v>
      </c>
      <c r="H3126" s="117">
        <v>114.41</v>
      </c>
      <c r="I3126" s="117">
        <f t="shared" si="96"/>
        <v>3.13</v>
      </c>
      <c r="J3126" s="118">
        <v>6.26</v>
      </c>
      <c r="K3126" s="196">
        <v>184</v>
      </c>
      <c r="L3126" s="119" t="s">
        <v>12106</v>
      </c>
      <c r="M3126" s="38" t="s">
        <v>15050</v>
      </c>
    </row>
    <row r="3127" spans="1:13" ht="25.5" outlineLevel="1" x14ac:dyDescent="0.25">
      <c r="A3127" s="47" t="s">
        <v>2772</v>
      </c>
      <c r="B3127" s="150">
        <v>3099</v>
      </c>
      <c r="C3127" s="36" t="s">
        <v>2771</v>
      </c>
      <c r="D3127" s="35" t="s">
        <v>2772</v>
      </c>
      <c r="E3127" s="36" t="s">
        <v>11943</v>
      </c>
      <c r="F3127" s="35" t="s">
        <v>15877</v>
      </c>
      <c r="G3127" s="117">
        <v>5</v>
      </c>
      <c r="H3127" s="117">
        <v>1035.3800000000001</v>
      </c>
      <c r="I3127" s="117">
        <f t="shared" si="96"/>
        <v>11.324</v>
      </c>
      <c r="J3127" s="118">
        <v>56.62</v>
      </c>
      <c r="K3127" s="196">
        <v>184</v>
      </c>
      <c r="L3127" s="119" t="s">
        <v>12106</v>
      </c>
      <c r="M3127" s="38" t="s">
        <v>15050</v>
      </c>
    </row>
    <row r="3128" spans="1:13" ht="25.5" outlineLevel="1" x14ac:dyDescent="0.25">
      <c r="A3128" s="47" t="s">
        <v>2774</v>
      </c>
      <c r="B3128" s="150">
        <v>3100</v>
      </c>
      <c r="C3128" s="36" t="s">
        <v>2773</v>
      </c>
      <c r="D3128" s="35" t="s">
        <v>2774</v>
      </c>
      <c r="E3128" s="36" t="s">
        <v>11943</v>
      </c>
      <c r="F3128" s="35" t="s">
        <v>15877</v>
      </c>
      <c r="G3128" s="117">
        <v>1</v>
      </c>
      <c r="H3128" s="117">
        <v>241.75</v>
      </c>
      <c r="I3128" s="117">
        <f t="shared" si="96"/>
        <v>13.22</v>
      </c>
      <c r="J3128" s="118">
        <v>13.22</v>
      </c>
      <c r="K3128" s="196">
        <v>184</v>
      </c>
      <c r="L3128" s="119" t="s">
        <v>12106</v>
      </c>
      <c r="M3128" s="38" t="s">
        <v>15050</v>
      </c>
    </row>
    <row r="3129" spans="1:13" ht="25.5" outlineLevel="1" x14ac:dyDescent="0.25">
      <c r="A3129" s="47" t="s">
        <v>2776</v>
      </c>
      <c r="B3129" s="150">
        <v>3101</v>
      </c>
      <c r="C3129" s="36" t="s">
        <v>2775</v>
      </c>
      <c r="D3129" s="35" t="s">
        <v>2776</v>
      </c>
      <c r="E3129" s="36" t="s">
        <v>11943</v>
      </c>
      <c r="F3129" s="35" t="s">
        <v>15877</v>
      </c>
      <c r="G3129" s="117">
        <v>3</v>
      </c>
      <c r="H3129" s="117">
        <v>585</v>
      </c>
      <c r="I3129" s="117">
        <f t="shared" si="96"/>
        <v>10.663333333333332</v>
      </c>
      <c r="J3129" s="118">
        <v>31.99</v>
      </c>
      <c r="K3129" s="196">
        <v>184</v>
      </c>
      <c r="L3129" s="119" t="s">
        <v>12106</v>
      </c>
      <c r="M3129" s="38" t="s">
        <v>15050</v>
      </c>
    </row>
    <row r="3130" spans="1:13" ht="25.5" outlineLevel="1" x14ac:dyDescent="0.25">
      <c r="A3130" s="47" t="s">
        <v>2778</v>
      </c>
      <c r="B3130" s="150">
        <v>3102</v>
      </c>
      <c r="C3130" s="36" t="s">
        <v>2777</v>
      </c>
      <c r="D3130" s="35" t="s">
        <v>2778</v>
      </c>
      <c r="E3130" s="36" t="s">
        <v>11943</v>
      </c>
      <c r="F3130" s="35" t="s">
        <v>15877</v>
      </c>
      <c r="G3130" s="117">
        <v>4</v>
      </c>
      <c r="H3130" s="117">
        <v>234.49</v>
      </c>
      <c r="I3130" s="117">
        <f t="shared" si="96"/>
        <v>3.2050000000000001</v>
      </c>
      <c r="J3130" s="118">
        <v>12.82</v>
      </c>
      <c r="K3130" s="196">
        <v>184</v>
      </c>
      <c r="L3130" s="119" t="s">
        <v>12106</v>
      </c>
      <c r="M3130" s="38" t="s">
        <v>15050</v>
      </c>
    </row>
    <row r="3131" spans="1:13" ht="25.5" outlineLevel="1" x14ac:dyDescent="0.25">
      <c r="A3131" s="47" t="s">
        <v>2780</v>
      </c>
      <c r="B3131" s="150">
        <v>3103</v>
      </c>
      <c r="C3131" s="36" t="s">
        <v>2779</v>
      </c>
      <c r="D3131" s="35" t="s">
        <v>2780</v>
      </c>
      <c r="E3131" s="36" t="s">
        <v>11943</v>
      </c>
      <c r="F3131" s="35" t="s">
        <v>15877</v>
      </c>
      <c r="G3131" s="117">
        <v>5</v>
      </c>
      <c r="H3131" s="117">
        <v>425.99</v>
      </c>
      <c r="I3131" s="117">
        <f t="shared" si="96"/>
        <v>4.6579999999999995</v>
      </c>
      <c r="J3131" s="118">
        <v>23.29</v>
      </c>
      <c r="K3131" s="196">
        <v>184</v>
      </c>
      <c r="L3131" s="119" t="s">
        <v>12106</v>
      </c>
      <c r="M3131" s="38" t="s">
        <v>15050</v>
      </c>
    </row>
    <row r="3132" spans="1:13" ht="25.5" outlineLevel="1" x14ac:dyDescent="0.25">
      <c r="A3132" s="47" t="s">
        <v>2782</v>
      </c>
      <c r="B3132" s="150">
        <v>3104</v>
      </c>
      <c r="C3132" s="36" t="s">
        <v>2781</v>
      </c>
      <c r="D3132" s="35" t="s">
        <v>2782</v>
      </c>
      <c r="E3132" s="36" t="s">
        <v>11943</v>
      </c>
      <c r="F3132" s="35" t="s">
        <v>15877</v>
      </c>
      <c r="G3132" s="117">
        <v>4</v>
      </c>
      <c r="H3132" s="117">
        <v>678.04</v>
      </c>
      <c r="I3132" s="117">
        <f t="shared" si="96"/>
        <v>9.27</v>
      </c>
      <c r="J3132" s="118">
        <v>37.08</v>
      </c>
      <c r="K3132" s="196">
        <v>184</v>
      </c>
      <c r="L3132" s="119" t="s">
        <v>12106</v>
      </c>
      <c r="M3132" s="38" t="s">
        <v>15050</v>
      </c>
    </row>
    <row r="3133" spans="1:13" ht="25.5" outlineLevel="1" x14ac:dyDescent="0.25">
      <c r="A3133" s="47" t="s">
        <v>2784</v>
      </c>
      <c r="B3133" s="150">
        <v>3105</v>
      </c>
      <c r="C3133" s="36" t="s">
        <v>2783</v>
      </c>
      <c r="D3133" s="35" t="s">
        <v>2784</v>
      </c>
      <c r="E3133" s="36" t="s">
        <v>11943</v>
      </c>
      <c r="F3133" s="35" t="s">
        <v>15877</v>
      </c>
      <c r="G3133" s="117">
        <v>7</v>
      </c>
      <c r="H3133" s="117">
        <v>1253.4100000000001</v>
      </c>
      <c r="I3133" s="117">
        <f t="shared" si="96"/>
        <v>9.7914285714285718</v>
      </c>
      <c r="J3133" s="118">
        <v>68.540000000000006</v>
      </c>
      <c r="K3133" s="196">
        <v>184</v>
      </c>
      <c r="L3133" s="119" t="s">
        <v>12106</v>
      </c>
      <c r="M3133" s="38" t="s">
        <v>15050</v>
      </c>
    </row>
    <row r="3134" spans="1:13" ht="25.5" outlineLevel="1" x14ac:dyDescent="0.25">
      <c r="A3134" s="47" t="s">
        <v>2786</v>
      </c>
      <c r="B3134" s="150">
        <v>3106</v>
      </c>
      <c r="C3134" s="36" t="s">
        <v>2785</v>
      </c>
      <c r="D3134" s="35" t="s">
        <v>2786</v>
      </c>
      <c r="E3134" s="36" t="s">
        <v>11943</v>
      </c>
      <c r="F3134" s="35" t="s">
        <v>15877</v>
      </c>
      <c r="G3134" s="117">
        <v>2</v>
      </c>
      <c r="H3134" s="117">
        <v>514.84</v>
      </c>
      <c r="I3134" s="117">
        <f t="shared" si="96"/>
        <v>14.074999999999999</v>
      </c>
      <c r="J3134" s="118">
        <v>28.15</v>
      </c>
      <c r="K3134" s="196">
        <v>184</v>
      </c>
      <c r="L3134" s="119" t="s">
        <v>12106</v>
      </c>
      <c r="M3134" s="38" t="s">
        <v>15050</v>
      </c>
    </row>
    <row r="3135" spans="1:13" ht="25.5" outlineLevel="1" x14ac:dyDescent="0.25">
      <c r="A3135" s="47" t="s">
        <v>2788</v>
      </c>
      <c r="B3135" s="150">
        <v>3107</v>
      </c>
      <c r="C3135" s="36" t="s">
        <v>2787</v>
      </c>
      <c r="D3135" s="35" t="s">
        <v>2788</v>
      </c>
      <c r="E3135" s="36" t="s">
        <v>11943</v>
      </c>
      <c r="F3135" s="35" t="s">
        <v>15877</v>
      </c>
      <c r="G3135" s="117">
        <v>5</v>
      </c>
      <c r="H3135" s="117">
        <v>1405.13</v>
      </c>
      <c r="I3135" s="117">
        <f t="shared" si="96"/>
        <v>15.368</v>
      </c>
      <c r="J3135" s="118">
        <v>76.84</v>
      </c>
      <c r="K3135" s="196">
        <v>184</v>
      </c>
      <c r="L3135" s="119" t="s">
        <v>12106</v>
      </c>
      <c r="M3135" s="38" t="s">
        <v>15050</v>
      </c>
    </row>
    <row r="3136" spans="1:13" ht="25.5" outlineLevel="1" x14ac:dyDescent="0.25">
      <c r="A3136" s="47" t="s">
        <v>2790</v>
      </c>
      <c r="B3136" s="150">
        <v>3108</v>
      </c>
      <c r="C3136" s="36" t="s">
        <v>2789</v>
      </c>
      <c r="D3136" s="35" t="s">
        <v>2790</v>
      </c>
      <c r="E3136" s="36" t="s">
        <v>11943</v>
      </c>
      <c r="F3136" s="35" t="s">
        <v>15877</v>
      </c>
      <c r="G3136" s="117">
        <v>10</v>
      </c>
      <c r="H3136" s="117">
        <v>4129.4399999999996</v>
      </c>
      <c r="I3136" s="117">
        <f t="shared" si="96"/>
        <v>22.581</v>
      </c>
      <c r="J3136" s="118">
        <v>225.81</v>
      </c>
      <c r="K3136" s="196">
        <v>184</v>
      </c>
      <c r="L3136" s="119" t="s">
        <v>12106</v>
      </c>
      <c r="M3136" s="38" t="s">
        <v>15050</v>
      </c>
    </row>
    <row r="3137" spans="1:13" ht="25.5" outlineLevel="1" x14ac:dyDescent="0.25">
      <c r="A3137" s="47" t="s">
        <v>2792</v>
      </c>
      <c r="B3137" s="150">
        <v>3109</v>
      </c>
      <c r="C3137" s="36" t="s">
        <v>2791</v>
      </c>
      <c r="D3137" s="35" t="s">
        <v>2792</v>
      </c>
      <c r="E3137" s="36" t="s">
        <v>11943</v>
      </c>
      <c r="F3137" s="35" t="s">
        <v>15877</v>
      </c>
      <c r="G3137" s="117">
        <v>5</v>
      </c>
      <c r="H3137" s="117">
        <v>212.99</v>
      </c>
      <c r="I3137" s="117">
        <f t="shared" si="96"/>
        <v>2.33</v>
      </c>
      <c r="J3137" s="118">
        <v>11.65</v>
      </c>
      <c r="K3137" s="196">
        <v>184</v>
      </c>
      <c r="L3137" s="119" t="s">
        <v>12106</v>
      </c>
      <c r="M3137" s="38" t="s">
        <v>15050</v>
      </c>
    </row>
    <row r="3138" spans="1:13" ht="25.5" outlineLevel="1" x14ac:dyDescent="0.25">
      <c r="A3138" s="47" t="s">
        <v>2794</v>
      </c>
      <c r="B3138" s="150">
        <v>3110</v>
      </c>
      <c r="C3138" s="36" t="s">
        <v>2793</v>
      </c>
      <c r="D3138" s="35" t="s">
        <v>2794</v>
      </c>
      <c r="E3138" s="36" t="s">
        <v>11943</v>
      </c>
      <c r="F3138" s="35" t="s">
        <v>15877</v>
      </c>
      <c r="G3138" s="117">
        <v>12</v>
      </c>
      <c r="H3138" s="117">
        <v>520.45000000000005</v>
      </c>
      <c r="I3138" s="117">
        <f t="shared" si="96"/>
        <v>2.3716666666666666</v>
      </c>
      <c r="J3138" s="118">
        <v>28.46</v>
      </c>
      <c r="K3138" s="196">
        <v>184</v>
      </c>
      <c r="L3138" s="119" t="s">
        <v>12106</v>
      </c>
      <c r="M3138" s="38" t="s">
        <v>15050</v>
      </c>
    </row>
    <row r="3139" spans="1:13" ht="25.5" outlineLevel="1" x14ac:dyDescent="0.25">
      <c r="A3139" s="47" t="s">
        <v>2796</v>
      </c>
      <c r="B3139" s="150">
        <v>3111</v>
      </c>
      <c r="C3139" s="36" t="s">
        <v>2795</v>
      </c>
      <c r="D3139" s="35" t="s">
        <v>2796</v>
      </c>
      <c r="E3139" s="36" t="s">
        <v>11943</v>
      </c>
      <c r="F3139" s="35" t="s">
        <v>15877</v>
      </c>
      <c r="G3139" s="117">
        <v>10</v>
      </c>
      <c r="H3139" s="117">
        <v>483.22</v>
      </c>
      <c r="I3139" s="117">
        <f t="shared" si="96"/>
        <v>2.6420000000000003</v>
      </c>
      <c r="J3139" s="118">
        <v>26.42</v>
      </c>
      <c r="K3139" s="196">
        <v>184</v>
      </c>
      <c r="L3139" s="119" t="s">
        <v>12106</v>
      </c>
      <c r="M3139" s="38" t="s">
        <v>15050</v>
      </c>
    </row>
    <row r="3140" spans="1:13" ht="25.5" outlineLevel="1" x14ac:dyDescent="0.25">
      <c r="A3140" s="47" t="s">
        <v>2798</v>
      </c>
      <c r="B3140" s="150">
        <v>3112</v>
      </c>
      <c r="C3140" s="36" t="s">
        <v>2797</v>
      </c>
      <c r="D3140" s="35" t="s">
        <v>2798</v>
      </c>
      <c r="E3140" s="36" t="s">
        <v>11943</v>
      </c>
      <c r="F3140" s="35" t="s">
        <v>15877</v>
      </c>
      <c r="G3140" s="117">
        <v>10</v>
      </c>
      <c r="H3140" s="117">
        <v>1146.96</v>
      </c>
      <c r="I3140" s="117">
        <f t="shared" si="96"/>
        <v>6.2720000000000002</v>
      </c>
      <c r="J3140" s="118">
        <v>62.72</v>
      </c>
      <c r="K3140" s="196">
        <v>184</v>
      </c>
      <c r="L3140" s="119" t="s">
        <v>12106</v>
      </c>
      <c r="M3140" s="38" t="s">
        <v>15050</v>
      </c>
    </row>
    <row r="3141" spans="1:13" ht="25.5" outlineLevel="1" x14ac:dyDescent="0.25">
      <c r="A3141" s="47" t="s">
        <v>2800</v>
      </c>
      <c r="B3141" s="150">
        <v>3113</v>
      </c>
      <c r="C3141" s="36" t="s">
        <v>2799</v>
      </c>
      <c r="D3141" s="35" t="s">
        <v>2800</v>
      </c>
      <c r="E3141" s="36" t="s">
        <v>11943</v>
      </c>
      <c r="F3141" s="35" t="s">
        <v>15877</v>
      </c>
      <c r="G3141" s="117">
        <v>3</v>
      </c>
      <c r="H3141" s="117">
        <v>570</v>
      </c>
      <c r="I3141" s="117">
        <f t="shared" si="96"/>
        <v>10.39</v>
      </c>
      <c r="J3141" s="118">
        <v>31.17</v>
      </c>
      <c r="K3141" s="196">
        <v>184</v>
      </c>
      <c r="L3141" s="119" t="s">
        <v>12106</v>
      </c>
      <c r="M3141" s="38" t="s">
        <v>15050</v>
      </c>
    </row>
    <row r="3142" spans="1:13" ht="25.5" outlineLevel="1" x14ac:dyDescent="0.25">
      <c r="A3142" s="47" t="s">
        <v>2802</v>
      </c>
      <c r="B3142" s="150">
        <v>3114</v>
      </c>
      <c r="C3142" s="36" t="s">
        <v>2801</v>
      </c>
      <c r="D3142" s="35" t="s">
        <v>2802</v>
      </c>
      <c r="E3142" s="36" t="s">
        <v>11943</v>
      </c>
      <c r="F3142" s="35" t="s">
        <v>15877</v>
      </c>
      <c r="G3142" s="117">
        <v>2</v>
      </c>
      <c r="H3142" s="117">
        <v>59</v>
      </c>
      <c r="I3142" s="117">
        <f t="shared" si="96"/>
        <v>1.615</v>
      </c>
      <c r="J3142" s="118">
        <v>3.23</v>
      </c>
      <c r="K3142" s="196">
        <v>184</v>
      </c>
      <c r="L3142" s="119" t="s">
        <v>12106</v>
      </c>
      <c r="M3142" s="38" t="s">
        <v>15050</v>
      </c>
    </row>
    <row r="3143" spans="1:13" ht="25.5" outlineLevel="1" x14ac:dyDescent="0.25">
      <c r="A3143" s="47" t="s">
        <v>2803</v>
      </c>
      <c r="B3143" s="150">
        <v>3115</v>
      </c>
      <c r="C3143" s="36" t="s">
        <v>8874</v>
      </c>
      <c r="D3143" s="35" t="s">
        <v>2803</v>
      </c>
      <c r="E3143" s="36" t="s">
        <v>11943</v>
      </c>
      <c r="F3143" s="35" t="s">
        <v>15877</v>
      </c>
      <c r="G3143" s="117">
        <v>10</v>
      </c>
      <c r="H3143" s="117">
        <v>90</v>
      </c>
      <c r="I3143" s="117">
        <f t="shared" si="96"/>
        <v>0.49199999999999999</v>
      </c>
      <c r="J3143" s="118">
        <v>4.92</v>
      </c>
      <c r="K3143" s="196">
        <v>184</v>
      </c>
      <c r="L3143" s="119" t="s">
        <v>12106</v>
      </c>
      <c r="M3143" s="38" t="s">
        <v>15050</v>
      </c>
    </row>
    <row r="3144" spans="1:13" ht="25.5" outlineLevel="1" x14ac:dyDescent="0.25">
      <c r="A3144" s="47" t="s">
        <v>2804</v>
      </c>
      <c r="B3144" s="150">
        <v>3116</v>
      </c>
      <c r="C3144" s="36" t="s">
        <v>8875</v>
      </c>
      <c r="D3144" s="35" t="s">
        <v>2804</v>
      </c>
      <c r="E3144" s="36" t="s">
        <v>11943</v>
      </c>
      <c r="F3144" s="35" t="s">
        <v>15877</v>
      </c>
      <c r="G3144" s="117">
        <v>10</v>
      </c>
      <c r="H3144" s="117">
        <v>100</v>
      </c>
      <c r="I3144" s="117">
        <f t="shared" si="96"/>
        <v>0.54699999999999993</v>
      </c>
      <c r="J3144" s="118">
        <v>5.47</v>
      </c>
      <c r="K3144" s="196">
        <v>184</v>
      </c>
      <c r="L3144" s="119" t="s">
        <v>12106</v>
      </c>
      <c r="M3144" s="38" t="s">
        <v>15050</v>
      </c>
    </row>
    <row r="3145" spans="1:13" ht="25.5" outlineLevel="1" x14ac:dyDescent="0.25">
      <c r="A3145" s="47" t="s">
        <v>2805</v>
      </c>
      <c r="B3145" s="150">
        <v>3117</v>
      </c>
      <c r="C3145" s="36" t="s">
        <v>8876</v>
      </c>
      <c r="D3145" s="35" t="s">
        <v>2805</v>
      </c>
      <c r="E3145" s="36" t="s">
        <v>11943</v>
      </c>
      <c r="F3145" s="35" t="s">
        <v>15877</v>
      </c>
      <c r="G3145" s="117">
        <v>10</v>
      </c>
      <c r="H3145" s="117">
        <v>100</v>
      </c>
      <c r="I3145" s="117">
        <f t="shared" si="96"/>
        <v>0.54699999999999993</v>
      </c>
      <c r="J3145" s="118">
        <v>5.47</v>
      </c>
      <c r="K3145" s="196">
        <v>184</v>
      </c>
      <c r="L3145" s="119" t="s">
        <v>12106</v>
      </c>
      <c r="M3145" s="38" t="s">
        <v>15050</v>
      </c>
    </row>
    <row r="3146" spans="1:13" ht="25.5" outlineLevel="1" x14ac:dyDescent="0.25">
      <c r="A3146" s="47" t="s">
        <v>2806</v>
      </c>
      <c r="B3146" s="150">
        <v>3118</v>
      </c>
      <c r="C3146" s="36" t="s">
        <v>8877</v>
      </c>
      <c r="D3146" s="35" t="s">
        <v>2806</v>
      </c>
      <c r="E3146" s="36" t="s">
        <v>11943</v>
      </c>
      <c r="F3146" s="35" t="s">
        <v>15877</v>
      </c>
      <c r="G3146" s="117">
        <v>10</v>
      </c>
      <c r="H3146" s="117">
        <v>90</v>
      </c>
      <c r="I3146" s="117">
        <f t="shared" si="96"/>
        <v>0.49199999999999999</v>
      </c>
      <c r="J3146" s="118">
        <v>4.92</v>
      </c>
      <c r="K3146" s="196">
        <v>184</v>
      </c>
      <c r="L3146" s="119" t="s">
        <v>12106</v>
      </c>
      <c r="M3146" s="38" t="s">
        <v>15050</v>
      </c>
    </row>
    <row r="3147" spans="1:13" ht="25.5" outlineLevel="1" x14ac:dyDescent="0.25">
      <c r="A3147" s="47" t="s">
        <v>2807</v>
      </c>
      <c r="B3147" s="150">
        <v>3119</v>
      </c>
      <c r="C3147" s="36" t="s">
        <v>8878</v>
      </c>
      <c r="D3147" s="35" t="s">
        <v>2807</v>
      </c>
      <c r="E3147" s="36" t="s">
        <v>11943</v>
      </c>
      <c r="F3147" s="35" t="s">
        <v>15877</v>
      </c>
      <c r="G3147" s="117">
        <v>10</v>
      </c>
      <c r="H3147" s="117">
        <v>100</v>
      </c>
      <c r="I3147" s="117">
        <f t="shared" si="96"/>
        <v>0.54699999999999993</v>
      </c>
      <c r="J3147" s="118">
        <v>5.47</v>
      </c>
      <c r="K3147" s="196">
        <v>184</v>
      </c>
      <c r="L3147" s="119" t="s">
        <v>12106</v>
      </c>
      <c r="M3147" s="38" t="s">
        <v>15050</v>
      </c>
    </row>
    <row r="3148" spans="1:13" ht="25.5" outlineLevel="1" x14ac:dyDescent="0.25">
      <c r="A3148" s="47" t="s">
        <v>2808</v>
      </c>
      <c r="B3148" s="150">
        <v>3120</v>
      </c>
      <c r="C3148" s="36" t="s">
        <v>8879</v>
      </c>
      <c r="D3148" s="35" t="s">
        <v>2808</v>
      </c>
      <c r="E3148" s="36" t="s">
        <v>11943</v>
      </c>
      <c r="F3148" s="35" t="s">
        <v>15877</v>
      </c>
      <c r="G3148" s="117">
        <v>1</v>
      </c>
      <c r="H3148" s="117">
        <v>12.5</v>
      </c>
      <c r="I3148" s="117">
        <f t="shared" si="96"/>
        <v>0.68</v>
      </c>
      <c r="J3148" s="118">
        <v>0.68</v>
      </c>
      <c r="K3148" s="196">
        <v>184</v>
      </c>
      <c r="L3148" s="119" t="s">
        <v>12106</v>
      </c>
      <c r="M3148" s="38" t="s">
        <v>15050</v>
      </c>
    </row>
    <row r="3149" spans="1:13" ht="25.5" outlineLevel="1" x14ac:dyDescent="0.25">
      <c r="A3149" s="47" t="s">
        <v>2810</v>
      </c>
      <c r="B3149" s="150">
        <v>3121</v>
      </c>
      <c r="C3149" s="36" t="s">
        <v>2809</v>
      </c>
      <c r="D3149" s="35" t="s">
        <v>2810</v>
      </c>
      <c r="E3149" s="36" t="s">
        <v>11943</v>
      </c>
      <c r="F3149" s="35" t="s">
        <v>15877</v>
      </c>
      <c r="G3149" s="117">
        <v>2</v>
      </c>
      <c r="H3149" s="117">
        <v>8.8000000000000007</v>
      </c>
      <c r="I3149" s="117">
        <f t="shared" si="96"/>
        <v>0.24</v>
      </c>
      <c r="J3149" s="118">
        <v>0.48</v>
      </c>
      <c r="K3149" s="196">
        <v>184</v>
      </c>
      <c r="L3149" s="119" t="s">
        <v>12106</v>
      </c>
      <c r="M3149" s="38" t="s">
        <v>15050</v>
      </c>
    </row>
    <row r="3150" spans="1:13" ht="25.5" outlineLevel="1" x14ac:dyDescent="0.25">
      <c r="A3150" s="47" t="s">
        <v>2812</v>
      </c>
      <c r="B3150" s="150">
        <v>3122</v>
      </c>
      <c r="C3150" s="36" t="s">
        <v>2811</v>
      </c>
      <c r="D3150" s="35" t="s">
        <v>2812</v>
      </c>
      <c r="E3150" s="36" t="s">
        <v>11943</v>
      </c>
      <c r="F3150" s="35" t="s">
        <v>15877</v>
      </c>
      <c r="G3150" s="117">
        <v>1</v>
      </c>
      <c r="H3150" s="117">
        <v>272.38</v>
      </c>
      <c r="I3150" s="117">
        <f t="shared" si="96"/>
        <v>14.89</v>
      </c>
      <c r="J3150" s="118">
        <v>14.89</v>
      </c>
      <c r="K3150" s="196">
        <v>184</v>
      </c>
      <c r="L3150" s="119" t="s">
        <v>12106</v>
      </c>
      <c r="M3150" s="38" t="s">
        <v>15050</v>
      </c>
    </row>
    <row r="3151" spans="1:13" ht="25.5" outlineLevel="1" x14ac:dyDescent="0.25">
      <c r="A3151" s="47" t="s">
        <v>2814</v>
      </c>
      <c r="B3151" s="150">
        <v>3123</v>
      </c>
      <c r="C3151" s="36" t="s">
        <v>2813</v>
      </c>
      <c r="D3151" s="35" t="s">
        <v>2814</v>
      </c>
      <c r="E3151" s="36" t="s">
        <v>11943</v>
      </c>
      <c r="F3151" s="35" t="s">
        <v>15877</v>
      </c>
      <c r="G3151" s="117">
        <v>34</v>
      </c>
      <c r="H3151" s="117">
        <v>3376.42</v>
      </c>
      <c r="I3151" s="117">
        <f t="shared" si="96"/>
        <v>5.4302941176470583</v>
      </c>
      <c r="J3151" s="118">
        <v>184.63</v>
      </c>
      <c r="K3151" s="196">
        <v>184</v>
      </c>
      <c r="L3151" s="119" t="s">
        <v>12106</v>
      </c>
      <c r="M3151" s="38" t="s">
        <v>15050</v>
      </c>
    </row>
    <row r="3152" spans="1:13" ht="25.5" outlineLevel="1" x14ac:dyDescent="0.25">
      <c r="A3152" s="47" t="s">
        <v>2816</v>
      </c>
      <c r="B3152" s="150">
        <v>3124</v>
      </c>
      <c r="C3152" s="36" t="s">
        <v>2815</v>
      </c>
      <c r="D3152" s="35" t="s">
        <v>2816</v>
      </c>
      <c r="E3152" s="36" t="s">
        <v>11943</v>
      </c>
      <c r="F3152" s="35" t="s">
        <v>15877</v>
      </c>
      <c r="G3152" s="117">
        <v>8</v>
      </c>
      <c r="H3152" s="117">
        <v>32</v>
      </c>
      <c r="I3152" s="117">
        <f t="shared" si="96"/>
        <v>0.21875</v>
      </c>
      <c r="J3152" s="118">
        <v>1.75</v>
      </c>
      <c r="K3152" s="196">
        <v>184</v>
      </c>
      <c r="L3152" s="119" t="s">
        <v>12106</v>
      </c>
      <c r="M3152" s="38" t="s">
        <v>15050</v>
      </c>
    </row>
    <row r="3153" spans="1:13" outlineLevel="1" x14ac:dyDescent="0.25">
      <c r="A3153" s="47" t="s">
        <v>9440</v>
      </c>
      <c r="B3153" s="150">
        <v>3125</v>
      </c>
      <c r="C3153" s="36" t="s">
        <v>9439</v>
      </c>
      <c r="D3153" s="35" t="s">
        <v>9440</v>
      </c>
      <c r="E3153" s="36" t="s">
        <v>11491</v>
      </c>
      <c r="F3153" s="35" t="s">
        <v>15877</v>
      </c>
      <c r="G3153" s="117">
        <v>50</v>
      </c>
      <c r="H3153" s="117">
        <v>65</v>
      </c>
      <c r="I3153" s="117">
        <f t="shared" si="96"/>
        <v>1.3506</v>
      </c>
      <c r="J3153" s="118">
        <v>67.53</v>
      </c>
      <c r="K3153" s="196">
        <v>172</v>
      </c>
      <c r="L3153" s="119" t="s">
        <v>11479</v>
      </c>
      <c r="M3153" s="38" t="s">
        <v>15050</v>
      </c>
    </row>
    <row r="3154" spans="1:13" ht="25.5" outlineLevel="1" x14ac:dyDescent="0.25">
      <c r="A3154" s="47" t="s">
        <v>2818</v>
      </c>
      <c r="B3154" s="150">
        <v>3126</v>
      </c>
      <c r="C3154" s="36" t="s">
        <v>2817</v>
      </c>
      <c r="D3154" s="35" t="s">
        <v>2818</v>
      </c>
      <c r="E3154" s="36" t="s">
        <v>11943</v>
      </c>
      <c r="F3154" s="35" t="s">
        <v>15877</v>
      </c>
      <c r="G3154" s="117">
        <v>7</v>
      </c>
      <c r="H3154" s="117">
        <v>32.200000000000003</v>
      </c>
      <c r="I3154" s="117">
        <f t="shared" si="96"/>
        <v>0.25142857142857145</v>
      </c>
      <c r="J3154" s="118">
        <v>1.76</v>
      </c>
      <c r="K3154" s="196">
        <v>184</v>
      </c>
      <c r="L3154" s="119" t="s">
        <v>12106</v>
      </c>
      <c r="M3154" s="38" t="s">
        <v>15050</v>
      </c>
    </row>
    <row r="3155" spans="1:13" ht="25.5" outlineLevel="1" x14ac:dyDescent="0.25">
      <c r="A3155" s="47" t="s">
        <v>2819</v>
      </c>
      <c r="B3155" s="150">
        <v>3127</v>
      </c>
      <c r="C3155" s="36" t="s">
        <v>8880</v>
      </c>
      <c r="D3155" s="35" t="s">
        <v>2819</v>
      </c>
      <c r="E3155" s="36" t="s">
        <v>11943</v>
      </c>
      <c r="F3155" s="35" t="s">
        <v>15877</v>
      </c>
      <c r="G3155" s="117">
        <v>8</v>
      </c>
      <c r="H3155" s="117">
        <v>36.799999999999997</v>
      </c>
      <c r="I3155" s="117">
        <f t="shared" si="96"/>
        <v>0.25124999999999997</v>
      </c>
      <c r="J3155" s="118">
        <v>2.0099999999999998</v>
      </c>
      <c r="K3155" s="196">
        <v>184</v>
      </c>
      <c r="L3155" s="119" t="s">
        <v>12106</v>
      </c>
      <c r="M3155" s="38" t="s">
        <v>15050</v>
      </c>
    </row>
    <row r="3156" spans="1:13" ht="25.5" outlineLevel="1" x14ac:dyDescent="0.25">
      <c r="A3156" s="47" t="s">
        <v>8881</v>
      </c>
      <c r="B3156" s="150">
        <v>3128</v>
      </c>
      <c r="C3156" s="36" t="s">
        <v>2820</v>
      </c>
      <c r="D3156" s="35" t="s">
        <v>8881</v>
      </c>
      <c r="E3156" s="36" t="s">
        <v>11943</v>
      </c>
      <c r="F3156" s="35" t="s">
        <v>15877</v>
      </c>
      <c r="G3156" s="117">
        <v>5</v>
      </c>
      <c r="H3156" s="117">
        <v>23</v>
      </c>
      <c r="I3156" s="117">
        <f t="shared" si="96"/>
        <v>0.252</v>
      </c>
      <c r="J3156" s="118">
        <v>1.26</v>
      </c>
      <c r="K3156" s="196">
        <v>184</v>
      </c>
      <c r="L3156" s="119" t="s">
        <v>12106</v>
      </c>
      <c r="M3156" s="38" t="s">
        <v>15050</v>
      </c>
    </row>
    <row r="3157" spans="1:13" ht="25.5" outlineLevel="1" x14ac:dyDescent="0.25">
      <c r="A3157" s="47" t="s">
        <v>2822</v>
      </c>
      <c r="B3157" s="150">
        <v>3129</v>
      </c>
      <c r="C3157" s="36" t="s">
        <v>2821</v>
      </c>
      <c r="D3157" s="35" t="s">
        <v>2822</v>
      </c>
      <c r="E3157" s="36" t="s">
        <v>11943</v>
      </c>
      <c r="F3157" s="35" t="s">
        <v>15877</v>
      </c>
      <c r="G3157" s="117">
        <v>5</v>
      </c>
      <c r="H3157" s="117">
        <v>23</v>
      </c>
      <c r="I3157" s="117">
        <f t="shared" si="96"/>
        <v>0.252</v>
      </c>
      <c r="J3157" s="118">
        <v>1.26</v>
      </c>
      <c r="K3157" s="196">
        <v>184</v>
      </c>
      <c r="L3157" s="119" t="s">
        <v>12106</v>
      </c>
      <c r="M3157" s="38" t="s">
        <v>15050</v>
      </c>
    </row>
    <row r="3158" spans="1:13" ht="25.5" outlineLevel="1" x14ac:dyDescent="0.25">
      <c r="A3158" s="47" t="s">
        <v>2824</v>
      </c>
      <c r="B3158" s="150">
        <v>3130</v>
      </c>
      <c r="C3158" s="36" t="s">
        <v>2823</v>
      </c>
      <c r="D3158" s="35" t="s">
        <v>2824</v>
      </c>
      <c r="E3158" s="36" t="s">
        <v>11943</v>
      </c>
      <c r="F3158" s="35" t="s">
        <v>15877</v>
      </c>
      <c r="G3158" s="117">
        <v>1</v>
      </c>
      <c r="H3158" s="117">
        <v>4.5999999999999996</v>
      </c>
      <c r="I3158" s="117">
        <f t="shared" si="96"/>
        <v>0.25</v>
      </c>
      <c r="J3158" s="118">
        <v>0.25</v>
      </c>
      <c r="K3158" s="196">
        <v>184</v>
      </c>
      <c r="L3158" s="119" t="s">
        <v>12106</v>
      </c>
      <c r="M3158" s="38" t="s">
        <v>15050</v>
      </c>
    </row>
    <row r="3159" spans="1:13" ht="25.5" outlineLevel="1" x14ac:dyDescent="0.25">
      <c r="A3159" s="47" t="s">
        <v>2826</v>
      </c>
      <c r="B3159" s="150">
        <v>3131</v>
      </c>
      <c r="C3159" s="36" t="s">
        <v>2825</v>
      </c>
      <c r="D3159" s="35" t="s">
        <v>2826</v>
      </c>
      <c r="E3159" s="36" t="s">
        <v>11943</v>
      </c>
      <c r="F3159" s="35" t="s">
        <v>15877</v>
      </c>
      <c r="G3159" s="117">
        <v>5</v>
      </c>
      <c r="H3159" s="117">
        <v>23</v>
      </c>
      <c r="I3159" s="117">
        <f t="shared" si="96"/>
        <v>0.252</v>
      </c>
      <c r="J3159" s="118">
        <v>1.26</v>
      </c>
      <c r="K3159" s="196">
        <v>184</v>
      </c>
      <c r="L3159" s="119" t="s">
        <v>12106</v>
      </c>
      <c r="M3159" s="38" t="s">
        <v>15050</v>
      </c>
    </row>
    <row r="3160" spans="1:13" ht="25.5" outlineLevel="1" x14ac:dyDescent="0.25">
      <c r="A3160" s="47" t="s">
        <v>2828</v>
      </c>
      <c r="B3160" s="150">
        <v>3132</v>
      </c>
      <c r="C3160" s="36" t="s">
        <v>2827</v>
      </c>
      <c r="D3160" s="35" t="s">
        <v>2828</v>
      </c>
      <c r="E3160" s="36" t="s">
        <v>11943</v>
      </c>
      <c r="F3160" s="35" t="s">
        <v>15877</v>
      </c>
      <c r="G3160" s="117">
        <v>7</v>
      </c>
      <c r="H3160" s="117">
        <v>28</v>
      </c>
      <c r="I3160" s="117">
        <f t="shared" si="96"/>
        <v>0.21857142857142858</v>
      </c>
      <c r="J3160" s="118">
        <v>1.53</v>
      </c>
      <c r="K3160" s="196">
        <v>184</v>
      </c>
      <c r="L3160" s="119" t="s">
        <v>12106</v>
      </c>
      <c r="M3160" s="38" t="s">
        <v>15050</v>
      </c>
    </row>
    <row r="3161" spans="1:13" ht="25.5" outlineLevel="1" x14ac:dyDescent="0.25">
      <c r="A3161" s="47" t="s">
        <v>2829</v>
      </c>
      <c r="B3161" s="150">
        <v>3133</v>
      </c>
      <c r="C3161" s="36" t="s">
        <v>8882</v>
      </c>
      <c r="D3161" s="35" t="s">
        <v>2829</v>
      </c>
      <c r="E3161" s="36" t="s">
        <v>11943</v>
      </c>
      <c r="F3161" s="35" t="s">
        <v>15877</v>
      </c>
      <c r="G3161" s="117">
        <v>10</v>
      </c>
      <c r="H3161" s="117">
        <v>38</v>
      </c>
      <c r="I3161" s="117">
        <f t="shared" si="96"/>
        <v>0.20800000000000002</v>
      </c>
      <c r="J3161" s="118">
        <v>2.08</v>
      </c>
      <c r="K3161" s="196">
        <v>184</v>
      </c>
      <c r="L3161" s="119" t="s">
        <v>12106</v>
      </c>
      <c r="M3161" s="38" t="s">
        <v>15050</v>
      </c>
    </row>
    <row r="3162" spans="1:13" ht="25.5" outlineLevel="1" x14ac:dyDescent="0.25">
      <c r="A3162" s="47" t="s">
        <v>2831</v>
      </c>
      <c r="B3162" s="150">
        <v>3134</v>
      </c>
      <c r="C3162" s="36" t="s">
        <v>2830</v>
      </c>
      <c r="D3162" s="35" t="s">
        <v>2831</v>
      </c>
      <c r="E3162" s="36" t="s">
        <v>11943</v>
      </c>
      <c r="F3162" s="35" t="s">
        <v>15877</v>
      </c>
      <c r="G3162" s="117">
        <v>15</v>
      </c>
      <c r="H3162" s="117">
        <v>356.26</v>
      </c>
      <c r="I3162" s="117">
        <f t="shared" si="96"/>
        <v>1.2986666666666666</v>
      </c>
      <c r="J3162" s="118">
        <v>19.48</v>
      </c>
      <c r="K3162" s="196">
        <v>184</v>
      </c>
      <c r="L3162" s="119" t="s">
        <v>12106</v>
      </c>
      <c r="M3162" s="38" t="s">
        <v>15050</v>
      </c>
    </row>
    <row r="3163" spans="1:13" ht="25.5" outlineLevel="1" x14ac:dyDescent="0.25">
      <c r="A3163" s="47" t="s">
        <v>2833</v>
      </c>
      <c r="B3163" s="150">
        <v>3135</v>
      </c>
      <c r="C3163" s="36" t="s">
        <v>2832</v>
      </c>
      <c r="D3163" s="35" t="s">
        <v>2833</v>
      </c>
      <c r="E3163" s="36" t="s">
        <v>11943</v>
      </c>
      <c r="F3163" s="35" t="s">
        <v>15877</v>
      </c>
      <c r="G3163" s="117">
        <v>4</v>
      </c>
      <c r="H3163" s="117">
        <v>89.6</v>
      </c>
      <c r="I3163" s="117">
        <f t="shared" si="96"/>
        <v>1.2250000000000001</v>
      </c>
      <c r="J3163" s="118">
        <v>4.9000000000000004</v>
      </c>
      <c r="K3163" s="196">
        <v>184</v>
      </c>
      <c r="L3163" s="119" t="s">
        <v>12106</v>
      </c>
      <c r="M3163" s="38" t="s">
        <v>15050</v>
      </c>
    </row>
    <row r="3164" spans="1:13" outlineLevel="1" x14ac:dyDescent="0.25">
      <c r="A3164" s="47" t="s">
        <v>9442</v>
      </c>
      <c r="B3164" s="150">
        <v>3136</v>
      </c>
      <c r="C3164" s="36" t="s">
        <v>9441</v>
      </c>
      <c r="D3164" s="35" t="s">
        <v>9442</v>
      </c>
      <c r="E3164" s="36" t="s">
        <v>11491</v>
      </c>
      <c r="F3164" s="35" t="s">
        <v>15877</v>
      </c>
      <c r="G3164" s="117">
        <v>10</v>
      </c>
      <c r="H3164" s="117">
        <v>2372.88</v>
      </c>
      <c r="I3164" s="117">
        <f t="shared" si="96"/>
        <v>246.53899999999999</v>
      </c>
      <c r="J3164" s="118">
        <v>2465.39</v>
      </c>
      <c r="K3164" s="196">
        <v>172</v>
      </c>
      <c r="L3164" s="119" t="s">
        <v>11479</v>
      </c>
      <c r="M3164" s="38" t="s">
        <v>15050</v>
      </c>
    </row>
    <row r="3165" spans="1:13" ht="25.5" outlineLevel="1" x14ac:dyDescent="0.25">
      <c r="A3165" s="47" t="s">
        <v>2835</v>
      </c>
      <c r="B3165" s="150">
        <v>3137</v>
      </c>
      <c r="C3165" s="36" t="s">
        <v>2834</v>
      </c>
      <c r="D3165" s="35" t="s">
        <v>2835</v>
      </c>
      <c r="E3165" s="36" t="s">
        <v>11943</v>
      </c>
      <c r="F3165" s="35" t="s">
        <v>15877</v>
      </c>
      <c r="G3165" s="117">
        <v>15</v>
      </c>
      <c r="H3165" s="117">
        <v>1803.63</v>
      </c>
      <c r="I3165" s="117">
        <f t="shared" si="96"/>
        <v>6.575333333333333</v>
      </c>
      <c r="J3165" s="118">
        <v>98.63</v>
      </c>
      <c r="K3165" s="196">
        <v>184</v>
      </c>
      <c r="L3165" s="119" t="s">
        <v>12106</v>
      </c>
      <c r="M3165" s="38" t="s">
        <v>15050</v>
      </c>
    </row>
    <row r="3166" spans="1:13" ht="25.5" outlineLevel="1" x14ac:dyDescent="0.25">
      <c r="A3166" s="47" t="s">
        <v>2837</v>
      </c>
      <c r="B3166" s="150">
        <v>3138</v>
      </c>
      <c r="C3166" s="36" t="s">
        <v>2836</v>
      </c>
      <c r="D3166" s="35" t="s">
        <v>2837</v>
      </c>
      <c r="E3166" s="36" t="s">
        <v>11943</v>
      </c>
      <c r="F3166" s="35" t="s">
        <v>15877</v>
      </c>
      <c r="G3166" s="117">
        <v>13</v>
      </c>
      <c r="H3166" s="117">
        <v>921.56</v>
      </c>
      <c r="I3166" s="117">
        <f t="shared" si="96"/>
        <v>3.8761538461538461</v>
      </c>
      <c r="J3166" s="118">
        <v>50.39</v>
      </c>
      <c r="K3166" s="196">
        <v>184</v>
      </c>
      <c r="L3166" s="119" t="s">
        <v>12106</v>
      </c>
      <c r="M3166" s="38" t="s">
        <v>15050</v>
      </c>
    </row>
    <row r="3167" spans="1:13" ht="25.5" outlineLevel="1" x14ac:dyDescent="0.25">
      <c r="A3167" s="47" t="s">
        <v>2839</v>
      </c>
      <c r="B3167" s="150">
        <v>3139</v>
      </c>
      <c r="C3167" s="36" t="s">
        <v>2838</v>
      </c>
      <c r="D3167" s="35" t="s">
        <v>2839</v>
      </c>
      <c r="E3167" s="36" t="s">
        <v>11943</v>
      </c>
      <c r="F3167" s="35" t="s">
        <v>15877</v>
      </c>
      <c r="G3167" s="117">
        <v>5</v>
      </c>
      <c r="H3167" s="117">
        <v>396.69</v>
      </c>
      <c r="I3167" s="117">
        <f t="shared" si="96"/>
        <v>4.3380000000000001</v>
      </c>
      <c r="J3167" s="118">
        <v>21.69</v>
      </c>
      <c r="K3167" s="196">
        <v>184</v>
      </c>
      <c r="L3167" s="119" t="s">
        <v>12106</v>
      </c>
      <c r="M3167" s="38" t="s">
        <v>15050</v>
      </c>
    </row>
    <row r="3168" spans="1:13" ht="25.5" outlineLevel="1" x14ac:dyDescent="0.25">
      <c r="A3168" s="47" t="s">
        <v>2841</v>
      </c>
      <c r="B3168" s="150">
        <v>3140</v>
      </c>
      <c r="C3168" s="36" t="s">
        <v>2840</v>
      </c>
      <c r="D3168" s="35" t="s">
        <v>2841</v>
      </c>
      <c r="E3168" s="36" t="s">
        <v>11943</v>
      </c>
      <c r="F3168" s="35" t="s">
        <v>15877</v>
      </c>
      <c r="G3168" s="117">
        <v>5</v>
      </c>
      <c r="H3168" s="117">
        <v>390.58</v>
      </c>
      <c r="I3168" s="117">
        <f t="shared" si="96"/>
        <v>4.2720000000000002</v>
      </c>
      <c r="J3168" s="118">
        <v>21.36</v>
      </c>
      <c r="K3168" s="196">
        <v>184</v>
      </c>
      <c r="L3168" s="119" t="s">
        <v>12106</v>
      </c>
      <c r="M3168" s="38" t="s">
        <v>15050</v>
      </c>
    </row>
    <row r="3169" spans="1:13" ht="25.5" outlineLevel="1" x14ac:dyDescent="0.25">
      <c r="A3169" s="47" t="s">
        <v>2843</v>
      </c>
      <c r="B3169" s="150">
        <v>3141</v>
      </c>
      <c r="C3169" s="36" t="s">
        <v>2842</v>
      </c>
      <c r="D3169" s="35" t="s">
        <v>2843</v>
      </c>
      <c r="E3169" s="36" t="s">
        <v>11943</v>
      </c>
      <c r="F3169" s="35" t="s">
        <v>15877</v>
      </c>
      <c r="G3169" s="117">
        <v>3</v>
      </c>
      <c r="H3169" s="117">
        <v>560.1</v>
      </c>
      <c r="I3169" s="117">
        <f t="shared" si="96"/>
        <v>10.209999999999999</v>
      </c>
      <c r="J3169" s="118">
        <v>30.63</v>
      </c>
      <c r="K3169" s="196">
        <v>184</v>
      </c>
      <c r="L3169" s="119" t="s">
        <v>12106</v>
      </c>
      <c r="M3169" s="38" t="s">
        <v>15050</v>
      </c>
    </row>
    <row r="3170" spans="1:13" ht="25.5" outlineLevel="1" x14ac:dyDescent="0.25">
      <c r="A3170" s="47" t="s">
        <v>2845</v>
      </c>
      <c r="B3170" s="150">
        <v>3142</v>
      </c>
      <c r="C3170" s="36" t="s">
        <v>2844</v>
      </c>
      <c r="D3170" s="35" t="s">
        <v>2845</v>
      </c>
      <c r="E3170" s="36" t="s">
        <v>11943</v>
      </c>
      <c r="F3170" s="35" t="s">
        <v>15877</v>
      </c>
      <c r="G3170" s="117">
        <v>5</v>
      </c>
      <c r="H3170" s="117">
        <v>2556.84</v>
      </c>
      <c r="I3170" s="117">
        <f t="shared" si="96"/>
        <v>27.963999999999999</v>
      </c>
      <c r="J3170" s="118">
        <v>139.82</v>
      </c>
      <c r="K3170" s="196">
        <v>184</v>
      </c>
      <c r="L3170" s="119" t="s">
        <v>12106</v>
      </c>
      <c r="M3170" s="38" t="s">
        <v>15050</v>
      </c>
    </row>
    <row r="3171" spans="1:13" ht="25.5" outlineLevel="1" x14ac:dyDescent="0.25">
      <c r="A3171" s="47" t="s">
        <v>2847</v>
      </c>
      <c r="B3171" s="150">
        <v>3143</v>
      </c>
      <c r="C3171" s="36" t="s">
        <v>2846</v>
      </c>
      <c r="D3171" s="35" t="s">
        <v>2847</v>
      </c>
      <c r="E3171" s="36" t="s">
        <v>11943</v>
      </c>
      <c r="F3171" s="35" t="s">
        <v>15877</v>
      </c>
      <c r="G3171" s="117">
        <v>5</v>
      </c>
      <c r="H3171" s="117">
        <v>2154.0700000000002</v>
      </c>
      <c r="I3171" s="117">
        <f t="shared" si="96"/>
        <v>23.558</v>
      </c>
      <c r="J3171" s="118">
        <v>117.79</v>
      </c>
      <c r="K3171" s="196">
        <v>184</v>
      </c>
      <c r="L3171" s="119" t="s">
        <v>12106</v>
      </c>
      <c r="M3171" s="38" t="s">
        <v>15050</v>
      </c>
    </row>
    <row r="3172" spans="1:13" ht="25.5" outlineLevel="1" x14ac:dyDescent="0.25">
      <c r="A3172" s="47" t="s">
        <v>2849</v>
      </c>
      <c r="B3172" s="150">
        <v>3144</v>
      </c>
      <c r="C3172" s="36" t="s">
        <v>2848</v>
      </c>
      <c r="D3172" s="35" t="s">
        <v>2849</v>
      </c>
      <c r="E3172" s="36" t="s">
        <v>11943</v>
      </c>
      <c r="F3172" s="35" t="s">
        <v>15877</v>
      </c>
      <c r="G3172" s="117">
        <v>4</v>
      </c>
      <c r="H3172" s="117">
        <v>340</v>
      </c>
      <c r="I3172" s="117">
        <f t="shared" si="96"/>
        <v>4.6475</v>
      </c>
      <c r="J3172" s="118">
        <v>18.59</v>
      </c>
      <c r="K3172" s="196">
        <v>184</v>
      </c>
      <c r="L3172" s="119" t="s">
        <v>12106</v>
      </c>
      <c r="M3172" s="38" t="s">
        <v>15050</v>
      </c>
    </row>
    <row r="3173" spans="1:13" outlineLevel="1" x14ac:dyDescent="0.25">
      <c r="A3173" s="47" t="s">
        <v>9444</v>
      </c>
      <c r="B3173" s="150">
        <v>3145</v>
      </c>
      <c r="C3173" s="36" t="s">
        <v>9443</v>
      </c>
      <c r="D3173" s="35" t="s">
        <v>9444</v>
      </c>
      <c r="E3173" s="36" t="s">
        <v>11491</v>
      </c>
      <c r="F3173" s="35" t="s">
        <v>15877</v>
      </c>
      <c r="G3173" s="117">
        <v>19</v>
      </c>
      <c r="H3173" s="117">
        <v>6983.09</v>
      </c>
      <c r="I3173" s="117">
        <f t="shared" si="96"/>
        <v>381.86</v>
      </c>
      <c r="J3173" s="118">
        <v>7255.34</v>
      </c>
      <c r="K3173" s="196">
        <v>172</v>
      </c>
      <c r="L3173" s="119" t="s">
        <v>11479</v>
      </c>
      <c r="M3173" s="38" t="s">
        <v>15050</v>
      </c>
    </row>
    <row r="3174" spans="1:13" ht="25.5" outlineLevel="1" x14ac:dyDescent="0.25">
      <c r="A3174" s="47" t="s">
        <v>2851</v>
      </c>
      <c r="B3174" s="150">
        <v>3146</v>
      </c>
      <c r="C3174" s="36" t="s">
        <v>2850</v>
      </c>
      <c r="D3174" s="35" t="s">
        <v>2851</v>
      </c>
      <c r="E3174" s="36" t="s">
        <v>11943</v>
      </c>
      <c r="F3174" s="35" t="s">
        <v>15877</v>
      </c>
      <c r="G3174" s="117">
        <v>2</v>
      </c>
      <c r="H3174" s="117">
        <v>823.19</v>
      </c>
      <c r="I3174" s="117">
        <f t="shared" si="96"/>
        <v>22.504999999999999</v>
      </c>
      <c r="J3174" s="118">
        <v>45.01</v>
      </c>
      <c r="K3174" s="196">
        <v>184</v>
      </c>
      <c r="L3174" s="119" t="s">
        <v>12106</v>
      </c>
      <c r="M3174" s="38" t="s">
        <v>15050</v>
      </c>
    </row>
    <row r="3175" spans="1:13" outlineLevel="1" x14ac:dyDescent="0.25">
      <c r="A3175" s="47" t="s">
        <v>9446</v>
      </c>
      <c r="B3175" s="150">
        <v>3147</v>
      </c>
      <c r="C3175" s="36" t="s">
        <v>9445</v>
      </c>
      <c r="D3175" s="35" t="s">
        <v>9446</v>
      </c>
      <c r="E3175" s="36" t="s">
        <v>11491</v>
      </c>
      <c r="F3175" s="35" t="s">
        <v>15877</v>
      </c>
      <c r="G3175" s="117">
        <v>4</v>
      </c>
      <c r="H3175" s="117">
        <v>1220.32</v>
      </c>
      <c r="I3175" s="117">
        <f t="shared" si="96"/>
        <v>316.97500000000002</v>
      </c>
      <c r="J3175" s="118">
        <v>1267.9000000000001</v>
      </c>
      <c r="K3175" s="196">
        <v>172</v>
      </c>
      <c r="L3175" s="119" t="s">
        <v>11479</v>
      </c>
      <c r="M3175" s="38" t="s">
        <v>15050</v>
      </c>
    </row>
    <row r="3176" spans="1:13" ht="25.5" outlineLevel="1" x14ac:dyDescent="0.25">
      <c r="A3176" s="47" t="s">
        <v>2853</v>
      </c>
      <c r="B3176" s="150">
        <v>3148</v>
      </c>
      <c r="C3176" s="36" t="s">
        <v>2852</v>
      </c>
      <c r="D3176" s="35" t="s">
        <v>2853</v>
      </c>
      <c r="E3176" s="36" t="s">
        <v>11943</v>
      </c>
      <c r="F3176" s="35" t="s">
        <v>15877</v>
      </c>
      <c r="G3176" s="117">
        <v>5</v>
      </c>
      <c r="H3176" s="117">
        <v>250</v>
      </c>
      <c r="I3176" s="117">
        <f t="shared" si="96"/>
        <v>2.734</v>
      </c>
      <c r="J3176" s="118">
        <v>13.67</v>
      </c>
      <c r="K3176" s="196">
        <v>184</v>
      </c>
      <c r="L3176" s="119" t="s">
        <v>12106</v>
      </c>
      <c r="M3176" s="38" t="s">
        <v>15050</v>
      </c>
    </row>
    <row r="3177" spans="1:13" outlineLevel="1" x14ac:dyDescent="0.25">
      <c r="A3177" s="47" t="s">
        <v>9447</v>
      </c>
      <c r="B3177" s="150">
        <v>3149</v>
      </c>
      <c r="C3177" s="36" t="s">
        <v>2852</v>
      </c>
      <c r="D3177" s="35" t="s">
        <v>9447</v>
      </c>
      <c r="E3177" s="36" t="s">
        <v>11491</v>
      </c>
      <c r="F3177" s="35" t="s">
        <v>15877</v>
      </c>
      <c r="G3177" s="117">
        <v>1</v>
      </c>
      <c r="H3177" s="117">
        <v>224.58</v>
      </c>
      <c r="I3177" s="117">
        <f t="shared" si="96"/>
        <v>233.34</v>
      </c>
      <c r="J3177" s="118">
        <v>233.34</v>
      </c>
      <c r="K3177" s="196">
        <v>172</v>
      </c>
      <c r="L3177" s="119" t="s">
        <v>11479</v>
      </c>
      <c r="M3177" s="38" t="s">
        <v>15050</v>
      </c>
    </row>
    <row r="3178" spans="1:13" ht="25.5" outlineLevel="1" x14ac:dyDescent="0.25">
      <c r="A3178" s="47" t="s">
        <v>2855</v>
      </c>
      <c r="B3178" s="150">
        <v>3150</v>
      </c>
      <c r="C3178" s="36" t="s">
        <v>2854</v>
      </c>
      <c r="D3178" s="35" t="s">
        <v>2855</v>
      </c>
      <c r="E3178" s="36" t="s">
        <v>11943</v>
      </c>
      <c r="F3178" s="35" t="s">
        <v>15877</v>
      </c>
      <c r="G3178" s="117">
        <v>1</v>
      </c>
      <c r="H3178" s="117">
        <v>50</v>
      </c>
      <c r="I3178" s="117">
        <f t="shared" si="96"/>
        <v>2.73</v>
      </c>
      <c r="J3178" s="118">
        <v>2.73</v>
      </c>
      <c r="K3178" s="196">
        <v>184</v>
      </c>
      <c r="L3178" s="119" t="s">
        <v>12106</v>
      </c>
      <c r="M3178" s="38" t="s">
        <v>15050</v>
      </c>
    </row>
    <row r="3179" spans="1:13" ht="25.5" outlineLevel="1" x14ac:dyDescent="0.25">
      <c r="A3179" s="47" t="s">
        <v>2857</v>
      </c>
      <c r="B3179" s="150">
        <v>3151</v>
      </c>
      <c r="C3179" s="36" t="s">
        <v>2856</v>
      </c>
      <c r="D3179" s="35" t="s">
        <v>2857</v>
      </c>
      <c r="E3179" s="36" t="s">
        <v>11943</v>
      </c>
      <c r="F3179" s="35" t="s">
        <v>15877</v>
      </c>
      <c r="G3179" s="117">
        <v>3</v>
      </c>
      <c r="H3179" s="117">
        <v>205.2</v>
      </c>
      <c r="I3179" s="117">
        <f t="shared" si="96"/>
        <v>3.74</v>
      </c>
      <c r="J3179" s="118">
        <v>11.22</v>
      </c>
      <c r="K3179" s="196">
        <v>184</v>
      </c>
      <c r="L3179" s="119" t="s">
        <v>12106</v>
      </c>
      <c r="M3179" s="38" t="s">
        <v>15050</v>
      </c>
    </row>
    <row r="3180" spans="1:13" ht="25.5" outlineLevel="1" x14ac:dyDescent="0.25">
      <c r="A3180" s="47" t="s">
        <v>2859</v>
      </c>
      <c r="B3180" s="150">
        <v>3152</v>
      </c>
      <c r="C3180" s="36" t="s">
        <v>2858</v>
      </c>
      <c r="D3180" s="35" t="s">
        <v>2859</v>
      </c>
      <c r="E3180" s="36" t="s">
        <v>11943</v>
      </c>
      <c r="F3180" s="35" t="s">
        <v>15877</v>
      </c>
      <c r="G3180" s="117">
        <v>5</v>
      </c>
      <c r="H3180" s="117">
        <v>323</v>
      </c>
      <c r="I3180" s="117">
        <f t="shared" si="96"/>
        <v>3.532</v>
      </c>
      <c r="J3180" s="118">
        <v>17.66</v>
      </c>
      <c r="K3180" s="196">
        <v>184</v>
      </c>
      <c r="L3180" s="119" t="s">
        <v>12106</v>
      </c>
      <c r="M3180" s="38" t="s">
        <v>15050</v>
      </c>
    </row>
    <row r="3181" spans="1:13" ht="25.5" outlineLevel="1" x14ac:dyDescent="0.25">
      <c r="A3181" s="47" t="s">
        <v>2861</v>
      </c>
      <c r="B3181" s="150">
        <v>3153</v>
      </c>
      <c r="C3181" s="36" t="s">
        <v>2860</v>
      </c>
      <c r="D3181" s="35" t="s">
        <v>2861</v>
      </c>
      <c r="E3181" s="36" t="s">
        <v>11943</v>
      </c>
      <c r="F3181" s="35" t="s">
        <v>15877</v>
      </c>
      <c r="G3181" s="117">
        <v>10</v>
      </c>
      <c r="H3181" s="117">
        <v>105</v>
      </c>
      <c r="I3181" s="117">
        <f t="shared" si="96"/>
        <v>0.57400000000000007</v>
      </c>
      <c r="J3181" s="118">
        <v>5.74</v>
      </c>
      <c r="K3181" s="196">
        <v>184</v>
      </c>
      <c r="L3181" s="119" t="s">
        <v>12106</v>
      </c>
      <c r="M3181" s="38" t="s">
        <v>15050</v>
      </c>
    </row>
    <row r="3182" spans="1:13" ht="25.5" outlineLevel="1" x14ac:dyDescent="0.25">
      <c r="A3182" s="47" t="s">
        <v>2863</v>
      </c>
      <c r="B3182" s="150">
        <v>3154</v>
      </c>
      <c r="C3182" s="36" t="s">
        <v>2862</v>
      </c>
      <c r="D3182" s="35" t="s">
        <v>2863</v>
      </c>
      <c r="E3182" s="36" t="s">
        <v>11943</v>
      </c>
      <c r="F3182" s="35" t="s">
        <v>15877</v>
      </c>
      <c r="G3182" s="117">
        <v>8</v>
      </c>
      <c r="H3182" s="117">
        <v>1337.53</v>
      </c>
      <c r="I3182" s="117">
        <f t="shared" si="96"/>
        <v>9.1425000000000001</v>
      </c>
      <c r="J3182" s="118">
        <v>73.14</v>
      </c>
      <c r="K3182" s="196">
        <v>184</v>
      </c>
      <c r="L3182" s="119" t="s">
        <v>12106</v>
      </c>
      <c r="M3182" s="38" t="s">
        <v>15050</v>
      </c>
    </row>
    <row r="3183" spans="1:13" ht="25.5" outlineLevel="1" x14ac:dyDescent="0.25">
      <c r="A3183" s="47" t="s">
        <v>2865</v>
      </c>
      <c r="B3183" s="150">
        <v>3155</v>
      </c>
      <c r="C3183" s="36" t="s">
        <v>2864</v>
      </c>
      <c r="D3183" s="35" t="s">
        <v>2865</v>
      </c>
      <c r="E3183" s="36" t="s">
        <v>11943</v>
      </c>
      <c r="F3183" s="35" t="s">
        <v>15877</v>
      </c>
      <c r="G3183" s="117">
        <v>3</v>
      </c>
      <c r="H3183" s="117">
        <v>345</v>
      </c>
      <c r="I3183" s="117">
        <f t="shared" si="96"/>
        <v>6.29</v>
      </c>
      <c r="J3183" s="118">
        <v>18.87</v>
      </c>
      <c r="K3183" s="196">
        <v>184</v>
      </c>
      <c r="L3183" s="119" t="s">
        <v>12106</v>
      </c>
      <c r="M3183" s="38" t="s">
        <v>15050</v>
      </c>
    </row>
    <row r="3184" spans="1:13" ht="25.5" outlineLevel="1" x14ac:dyDescent="0.25">
      <c r="A3184" s="47" t="s">
        <v>2866</v>
      </c>
      <c r="B3184" s="150">
        <v>3156</v>
      </c>
      <c r="C3184" s="36" t="s">
        <v>8883</v>
      </c>
      <c r="D3184" s="35" t="s">
        <v>2866</v>
      </c>
      <c r="E3184" s="36" t="s">
        <v>11943</v>
      </c>
      <c r="F3184" s="35" t="s">
        <v>15877</v>
      </c>
      <c r="G3184" s="117">
        <v>28</v>
      </c>
      <c r="H3184" s="117">
        <v>50.4</v>
      </c>
      <c r="I3184" s="117">
        <f t="shared" si="96"/>
        <v>9.857142857142856E-2</v>
      </c>
      <c r="J3184" s="118">
        <v>2.76</v>
      </c>
      <c r="K3184" s="196">
        <v>184</v>
      </c>
      <c r="L3184" s="119" t="s">
        <v>12106</v>
      </c>
      <c r="M3184" s="38" t="s">
        <v>15050</v>
      </c>
    </row>
    <row r="3185" spans="1:13" outlineLevel="1" x14ac:dyDescent="0.25">
      <c r="A3185" s="47" t="s">
        <v>9449</v>
      </c>
      <c r="B3185" s="150">
        <v>3157</v>
      </c>
      <c r="C3185" s="36" t="s">
        <v>9448</v>
      </c>
      <c r="D3185" s="35" t="s">
        <v>9449</v>
      </c>
      <c r="E3185" s="36" t="s">
        <v>11491</v>
      </c>
      <c r="F3185" s="35" t="s">
        <v>15877</v>
      </c>
      <c r="G3185" s="117">
        <v>2</v>
      </c>
      <c r="H3185" s="117">
        <v>490</v>
      </c>
      <c r="I3185" s="117">
        <f t="shared" ref="I3185:I3248" si="97">J3185/G3185</f>
        <v>254.55</v>
      </c>
      <c r="J3185" s="118">
        <v>509.1</v>
      </c>
      <c r="K3185" s="196">
        <v>172</v>
      </c>
      <c r="L3185" s="119" t="s">
        <v>11479</v>
      </c>
      <c r="M3185" s="38" t="s">
        <v>15050</v>
      </c>
    </row>
    <row r="3186" spans="1:13" outlineLevel="1" x14ac:dyDescent="0.25">
      <c r="A3186" s="47" t="s">
        <v>2868</v>
      </c>
      <c r="B3186" s="150">
        <v>3158</v>
      </c>
      <c r="C3186" s="36" t="s">
        <v>2867</v>
      </c>
      <c r="D3186" s="35" t="s">
        <v>2868</v>
      </c>
      <c r="E3186" s="36" t="s">
        <v>11491</v>
      </c>
      <c r="F3186" s="35" t="s">
        <v>15877</v>
      </c>
      <c r="G3186" s="117">
        <v>2</v>
      </c>
      <c r="H3186" s="117">
        <v>171.3</v>
      </c>
      <c r="I3186" s="117">
        <f t="shared" si="97"/>
        <v>4.6849999999999996</v>
      </c>
      <c r="J3186" s="118">
        <v>9.3699999999999992</v>
      </c>
      <c r="K3186" s="196">
        <v>184</v>
      </c>
      <c r="L3186" s="119" t="s">
        <v>12106</v>
      </c>
      <c r="M3186" s="38" t="s">
        <v>15050</v>
      </c>
    </row>
    <row r="3187" spans="1:13" ht="25.5" outlineLevel="1" x14ac:dyDescent="0.25">
      <c r="A3187" s="47" t="s">
        <v>2870</v>
      </c>
      <c r="B3187" s="150">
        <v>3159</v>
      </c>
      <c r="C3187" s="36" t="s">
        <v>2869</v>
      </c>
      <c r="D3187" s="35" t="s">
        <v>2870</v>
      </c>
      <c r="E3187" s="36" t="s">
        <v>11943</v>
      </c>
      <c r="F3187" s="35" t="s">
        <v>15877</v>
      </c>
      <c r="G3187" s="117">
        <v>12</v>
      </c>
      <c r="H3187" s="117">
        <v>781.01</v>
      </c>
      <c r="I3187" s="117">
        <f t="shared" si="97"/>
        <v>3.5591666666666666</v>
      </c>
      <c r="J3187" s="118">
        <v>42.71</v>
      </c>
      <c r="K3187" s="196">
        <v>184</v>
      </c>
      <c r="L3187" s="119" t="s">
        <v>12106</v>
      </c>
      <c r="M3187" s="38" t="s">
        <v>15050</v>
      </c>
    </row>
    <row r="3188" spans="1:13" outlineLevel="1" x14ac:dyDescent="0.25">
      <c r="A3188" s="47" t="s">
        <v>9451</v>
      </c>
      <c r="B3188" s="150">
        <v>3160</v>
      </c>
      <c r="C3188" s="36" t="s">
        <v>9450</v>
      </c>
      <c r="D3188" s="35" t="s">
        <v>9451</v>
      </c>
      <c r="E3188" s="36" t="s">
        <v>11491</v>
      </c>
      <c r="F3188" s="35" t="s">
        <v>15877</v>
      </c>
      <c r="G3188" s="117">
        <v>4</v>
      </c>
      <c r="H3188" s="117">
        <v>1060</v>
      </c>
      <c r="I3188" s="117">
        <f t="shared" si="97"/>
        <v>275.33249999999998</v>
      </c>
      <c r="J3188" s="118">
        <v>1101.33</v>
      </c>
      <c r="K3188" s="196">
        <v>172</v>
      </c>
      <c r="L3188" s="119" t="s">
        <v>11479</v>
      </c>
      <c r="M3188" s="38" t="s">
        <v>15050</v>
      </c>
    </row>
    <row r="3189" spans="1:13" ht="25.5" outlineLevel="1" x14ac:dyDescent="0.25">
      <c r="A3189" s="47" t="s">
        <v>2872</v>
      </c>
      <c r="B3189" s="150">
        <v>3161</v>
      </c>
      <c r="C3189" s="36" t="s">
        <v>2871</v>
      </c>
      <c r="D3189" s="35" t="s">
        <v>2872</v>
      </c>
      <c r="E3189" s="36" t="s">
        <v>11943</v>
      </c>
      <c r="F3189" s="35" t="s">
        <v>15877</v>
      </c>
      <c r="G3189" s="117">
        <v>3</v>
      </c>
      <c r="H3189" s="117">
        <v>344.5</v>
      </c>
      <c r="I3189" s="117">
        <f t="shared" si="97"/>
        <v>6.28</v>
      </c>
      <c r="J3189" s="118">
        <v>18.84</v>
      </c>
      <c r="K3189" s="196">
        <v>184</v>
      </c>
      <c r="L3189" s="119" t="s">
        <v>12106</v>
      </c>
      <c r="M3189" s="38" t="s">
        <v>15050</v>
      </c>
    </row>
    <row r="3190" spans="1:13" ht="25.5" outlineLevel="1" x14ac:dyDescent="0.25">
      <c r="A3190" s="47" t="s">
        <v>2874</v>
      </c>
      <c r="B3190" s="150">
        <v>3162</v>
      </c>
      <c r="C3190" s="36" t="s">
        <v>2873</v>
      </c>
      <c r="D3190" s="35" t="s">
        <v>2874</v>
      </c>
      <c r="E3190" s="36" t="s">
        <v>11943</v>
      </c>
      <c r="F3190" s="35" t="s">
        <v>15877</v>
      </c>
      <c r="G3190" s="117">
        <v>11</v>
      </c>
      <c r="H3190" s="117">
        <v>1894.92</v>
      </c>
      <c r="I3190" s="117">
        <f t="shared" si="97"/>
        <v>9.42</v>
      </c>
      <c r="J3190" s="118">
        <v>103.62</v>
      </c>
      <c r="K3190" s="196">
        <v>184</v>
      </c>
      <c r="L3190" s="119" t="s">
        <v>12106</v>
      </c>
      <c r="M3190" s="38" t="s">
        <v>15050</v>
      </c>
    </row>
    <row r="3191" spans="1:13" ht="25.5" outlineLevel="1" x14ac:dyDescent="0.25">
      <c r="A3191" s="47" t="s">
        <v>2876</v>
      </c>
      <c r="B3191" s="150">
        <v>3163</v>
      </c>
      <c r="C3191" s="36" t="s">
        <v>2875</v>
      </c>
      <c r="D3191" s="35" t="s">
        <v>2876</v>
      </c>
      <c r="E3191" s="36" t="s">
        <v>11943</v>
      </c>
      <c r="F3191" s="35" t="s">
        <v>15877</v>
      </c>
      <c r="G3191" s="117">
        <v>5</v>
      </c>
      <c r="H3191" s="117">
        <v>1286.04</v>
      </c>
      <c r="I3191" s="117">
        <f t="shared" si="97"/>
        <v>14.065999999999999</v>
      </c>
      <c r="J3191" s="118">
        <v>70.33</v>
      </c>
      <c r="K3191" s="196">
        <v>184</v>
      </c>
      <c r="L3191" s="119" t="s">
        <v>12106</v>
      </c>
      <c r="M3191" s="38" t="s">
        <v>15050</v>
      </c>
    </row>
    <row r="3192" spans="1:13" ht="25.5" outlineLevel="1" x14ac:dyDescent="0.25">
      <c r="A3192" s="47" t="s">
        <v>2878</v>
      </c>
      <c r="B3192" s="150">
        <v>3164</v>
      </c>
      <c r="C3192" s="36" t="s">
        <v>2877</v>
      </c>
      <c r="D3192" s="35" t="s">
        <v>2878</v>
      </c>
      <c r="E3192" s="36" t="s">
        <v>11943</v>
      </c>
      <c r="F3192" s="35" t="s">
        <v>15877</v>
      </c>
      <c r="G3192" s="117">
        <v>3</v>
      </c>
      <c r="H3192" s="117">
        <v>317.25</v>
      </c>
      <c r="I3192" s="117">
        <f t="shared" si="97"/>
        <v>5.7833333333333341</v>
      </c>
      <c r="J3192" s="118">
        <v>17.350000000000001</v>
      </c>
      <c r="K3192" s="196">
        <v>184</v>
      </c>
      <c r="L3192" s="119" t="s">
        <v>12106</v>
      </c>
      <c r="M3192" s="38" t="s">
        <v>15050</v>
      </c>
    </row>
    <row r="3193" spans="1:13" ht="25.5" outlineLevel="1" x14ac:dyDescent="0.25">
      <c r="A3193" s="47" t="s">
        <v>2880</v>
      </c>
      <c r="B3193" s="150">
        <v>3165</v>
      </c>
      <c r="C3193" s="36" t="s">
        <v>2879</v>
      </c>
      <c r="D3193" s="35" t="s">
        <v>2880</v>
      </c>
      <c r="E3193" s="36" t="s">
        <v>11943</v>
      </c>
      <c r="F3193" s="35" t="s">
        <v>15877</v>
      </c>
      <c r="G3193" s="117">
        <v>7</v>
      </c>
      <c r="H3193" s="117">
        <v>583.35</v>
      </c>
      <c r="I3193" s="117">
        <f t="shared" si="97"/>
        <v>4.5571428571428569</v>
      </c>
      <c r="J3193" s="118">
        <v>31.9</v>
      </c>
      <c r="K3193" s="196">
        <v>184</v>
      </c>
      <c r="L3193" s="119" t="s">
        <v>12106</v>
      </c>
      <c r="M3193" s="38" t="s">
        <v>15050</v>
      </c>
    </row>
    <row r="3194" spans="1:13" ht="25.5" outlineLevel="1" x14ac:dyDescent="0.25">
      <c r="A3194" s="47" t="s">
        <v>2882</v>
      </c>
      <c r="B3194" s="150">
        <v>3166</v>
      </c>
      <c r="C3194" s="36" t="s">
        <v>2881</v>
      </c>
      <c r="D3194" s="35" t="s">
        <v>2882</v>
      </c>
      <c r="E3194" s="36" t="s">
        <v>11943</v>
      </c>
      <c r="F3194" s="35" t="s">
        <v>15877</v>
      </c>
      <c r="G3194" s="117">
        <v>2</v>
      </c>
      <c r="H3194" s="117">
        <v>517.63</v>
      </c>
      <c r="I3194" s="117">
        <f t="shared" si="97"/>
        <v>14.154999999999999</v>
      </c>
      <c r="J3194" s="118">
        <v>28.31</v>
      </c>
      <c r="K3194" s="196">
        <v>184</v>
      </c>
      <c r="L3194" s="119" t="s">
        <v>12106</v>
      </c>
      <c r="M3194" s="38" t="s">
        <v>15050</v>
      </c>
    </row>
    <row r="3195" spans="1:13" ht="25.5" outlineLevel="1" x14ac:dyDescent="0.25">
      <c r="A3195" s="47" t="s">
        <v>2883</v>
      </c>
      <c r="B3195" s="150">
        <v>3167</v>
      </c>
      <c r="C3195" s="36" t="s">
        <v>8884</v>
      </c>
      <c r="D3195" s="35" t="s">
        <v>2883</v>
      </c>
      <c r="E3195" s="36" t="s">
        <v>11943</v>
      </c>
      <c r="F3195" s="35" t="s">
        <v>15877</v>
      </c>
      <c r="G3195" s="117">
        <v>7</v>
      </c>
      <c r="H3195" s="117">
        <v>84</v>
      </c>
      <c r="I3195" s="117">
        <f t="shared" si="97"/>
        <v>0.65571428571428569</v>
      </c>
      <c r="J3195" s="118">
        <v>4.59</v>
      </c>
      <c r="K3195" s="196">
        <v>184</v>
      </c>
      <c r="L3195" s="119" t="s">
        <v>12106</v>
      </c>
      <c r="M3195" s="38" t="s">
        <v>15050</v>
      </c>
    </row>
    <row r="3196" spans="1:13" outlineLevel="1" x14ac:dyDescent="0.25">
      <c r="A3196" s="47" t="s">
        <v>9453</v>
      </c>
      <c r="B3196" s="150">
        <v>3168</v>
      </c>
      <c r="C3196" s="36" t="s">
        <v>9452</v>
      </c>
      <c r="D3196" s="35" t="s">
        <v>9453</v>
      </c>
      <c r="E3196" s="36" t="s">
        <v>11491</v>
      </c>
      <c r="F3196" s="35" t="s">
        <v>15877</v>
      </c>
      <c r="G3196" s="117">
        <v>13</v>
      </c>
      <c r="H3196" s="117">
        <v>3257.1</v>
      </c>
      <c r="I3196" s="117">
        <f t="shared" si="97"/>
        <v>260.31461538461542</v>
      </c>
      <c r="J3196" s="118">
        <v>3384.09</v>
      </c>
      <c r="K3196" s="196">
        <v>172</v>
      </c>
      <c r="L3196" s="119" t="s">
        <v>11479</v>
      </c>
      <c r="M3196" s="38" t="s">
        <v>15050</v>
      </c>
    </row>
    <row r="3197" spans="1:13" outlineLevel="1" x14ac:dyDescent="0.25">
      <c r="A3197" s="47" t="s">
        <v>9455</v>
      </c>
      <c r="B3197" s="150">
        <v>3169</v>
      </c>
      <c r="C3197" s="36" t="s">
        <v>9454</v>
      </c>
      <c r="D3197" s="35" t="s">
        <v>9455</v>
      </c>
      <c r="E3197" s="36" t="s">
        <v>11491</v>
      </c>
      <c r="F3197" s="35" t="s">
        <v>15877</v>
      </c>
      <c r="G3197" s="117">
        <v>18</v>
      </c>
      <c r="H3197" s="117">
        <v>3382.4</v>
      </c>
      <c r="I3197" s="117">
        <f t="shared" si="97"/>
        <v>195.23722222222221</v>
      </c>
      <c r="J3197" s="118">
        <v>3514.27</v>
      </c>
      <c r="K3197" s="196">
        <v>172</v>
      </c>
      <c r="L3197" s="119" t="s">
        <v>11479</v>
      </c>
      <c r="M3197" s="38" t="s">
        <v>15050</v>
      </c>
    </row>
    <row r="3198" spans="1:13" ht="25.5" outlineLevel="1" x14ac:dyDescent="0.25">
      <c r="A3198" s="47" t="s">
        <v>2885</v>
      </c>
      <c r="B3198" s="150">
        <v>3170</v>
      </c>
      <c r="C3198" s="36" t="s">
        <v>2884</v>
      </c>
      <c r="D3198" s="35" t="s">
        <v>2885</v>
      </c>
      <c r="E3198" s="36" t="s">
        <v>11943</v>
      </c>
      <c r="F3198" s="35" t="s">
        <v>15877</v>
      </c>
      <c r="G3198" s="117">
        <v>10</v>
      </c>
      <c r="H3198" s="117">
        <v>522.42999999999995</v>
      </c>
      <c r="I3198" s="117">
        <f t="shared" si="97"/>
        <v>2.8570000000000002</v>
      </c>
      <c r="J3198" s="118">
        <v>28.57</v>
      </c>
      <c r="K3198" s="196">
        <v>184</v>
      </c>
      <c r="L3198" s="119" t="s">
        <v>12106</v>
      </c>
      <c r="M3198" s="38" t="s">
        <v>15050</v>
      </c>
    </row>
    <row r="3199" spans="1:13" ht="25.5" outlineLevel="1" x14ac:dyDescent="0.25">
      <c r="A3199" s="47" t="s">
        <v>2887</v>
      </c>
      <c r="B3199" s="150">
        <v>3171</v>
      </c>
      <c r="C3199" s="36" t="s">
        <v>2886</v>
      </c>
      <c r="D3199" s="35" t="s">
        <v>2887</v>
      </c>
      <c r="E3199" s="36" t="s">
        <v>11943</v>
      </c>
      <c r="F3199" s="35" t="s">
        <v>15877</v>
      </c>
      <c r="G3199" s="117">
        <v>8</v>
      </c>
      <c r="H3199" s="117">
        <v>400</v>
      </c>
      <c r="I3199" s="117">
        <f t="shared" si="97"/>
        <v>2.7337500000000001</v>
      </c>
      <c r="J3199" s="118">
        <v>21.87</v>
      </c>
      <c r="K3199" s="196">
        <v>184</v>
      </c>
      <c r="L3199" s="119" t="s">
        <v>12106</v>
      </c>
      <c r="M3199" s="38" t="s">
        <v>15050</v>
      </c>
    </row>
    <row r="3200" spans="1:13" ht="25.5" outlineLevel="1" x14ac:dyDescent="0.25">
      <c r="A3200" s="47" t="s">
        <v>2889</v>
      </c>
      <c r="B3200" s="150">
        <v>3172</v>
      </c>
      <c r="C3200" s="36" t="s">
        <v>2888</v>
      </c>
      <c r="D3200" s="35" t="s">
        <v>2889</v>
      </c>
      <c r="E3200" s="36" t="s">
        <v>11943</v>
      </c>
      <c r="F3200" s="35" t="s">
        <v>15877</v>
      </c>
      <c r="G3200" s="117">
        <v>10</v>
      </c>
      <c r="H3200" s="117">
        <v>408.16</v>
      </c>
      <c r="I3200" s="117">
        <f t="shared" si="97"/>
        <v>2.2320000000000002</v>
      </c>
      <c r="J3200" s="118">
        <v>22.32</v>
      </c>
      <c r="K3200" s="196">
        <v>184</v>
      </c>
      <c r="L3200" s="119" t="s">
        <v>12106</v>
      </c>
      <c r="M3200" s="38" t="s">
        <v>15050</v>
      </c>
    </row>
    <row r="3201" spans="1:13" ht="25.5" outlineLevel="1" x14ac:dyDescent="0.25">
      <c r="A3201" s="47" t="s">
        <v>2891</v>
      </c>
      <c r="B3201" s="150">
        <v>3173</v>
      </c>
      <c r="C3201" s="36" t="s">
        <v>2890</v>
      </c>
      <c r="D3201" s="35" t="s">
        <v>2891</v>
      </c>
      <c r="E3201" s="36" t="s">
        <v>11943</v>
      </c>
      <c r="F3201" s="35" t="s">
        <v>15877</v>
      </c>
      <c r="G3201" s="117">
        <v>6</v>
      </c>
      <c r="H3201" s="117">
        <v>705.28</v>
      </c>
      <c r="I3201" s="117">
        <f t="shared" si="97"/>
        <v>6.4283333333333337</v>
      </c>
      <c r="J3201" s="118">
        <v>38.57</v>
      </c>
      <c r="K3201" s="196">
        <v>184</v>
      </c>
      <c r="L3201" s="119" t="s">
        <v>12106</v>
      </c>
      <c r="M3201" s="38" t="s">
        <v>15050</v>
      </c>
    </row>
    <row r="3202" spans="1:13" ht="25.5" outlineLevel="1" x14ac:dyDescent="0.25">
      <c r="A3202" s="47" t="s">
        <v>2893</v>
      </c>
      <c r="B3202" s="150">
        <v>3174</v>
      </c>
      <c r="C3202" s="36" t="s">
        <v>2892</v>
      </c>
      <c r="D3202" s="35" t="s">
        <v>2893</v>
      </c>
      <c r="E3202" s="36" t="s">
        <v>11943</v>
      </c>
      <c r="F3202" s="35" t="s">
        <v>15877</v>
      </c>
      <c r="G3202" s="117">
        <v>6</v>
      </c>
      <c r="H3202" s="117">
        <v>70.650000000000006</v>
      </c>
      <c r="I3202" s="117">
        <f t="shared" si="97"/>
        <v>0.64333333333333331</v>
      </c>
      <c r="J3202" s="118">
        <v>3.86</v>
      </c>
      <c r="K3202" s="196">
        <v>184</v>
      </c>
      <c r="L3202" s="119" t="s">
        <v>12106</v>
      </c>
      <c r="M3202" s="38" t="s">
        <v>15050</v>
      </c>
    </row>
    <row r="3203" spans="1:13" outlineLevel="1" x14ac:dyDescent="0.25">
      <c r="A3203" s="47" t="s">
        <v>9457</v>
      </c>
      <c r="B3203" s="150">
        <v>3175</v>
      </c>
      <c r="C3203" s="36" t="s">
        <v>9456</v>
      </c>
      <c r="D3203" s="35" t="s">
        <v>9457</v>
      </c>
      <c r="E3203" s="36" t="s">
        <v>11491</v>
      </c>
      <c r="F3203" s="35" t="s">
        <v>15877</v>
      </c>
      <c r="G3203" s="117">
        <v>2</v>
      </c>
      <c r="H3203" s="117">
        <v>2307.5100000000002</v>
      </c>
      <c r="I3203" s="117">
        <f t="shared" si="97"/>
        <v>1198.7349999999999</v>
      </c>
      <c r="J3203" s="118">
        <v>2397.4699999999998</v>
      </c>
      <c r="K3203" s="196">
        <v>172</v>
      </c>
      <c r="L3203" s="119" t="s">
        <v>11479</v>
      </c>
      <c r="M3203" s="38" t="s">
        <v>15050</v>
      </c>
    </row>
    <row r="3204" spans="1:13" ht="25.5" outlineLevel="1" x14ac:dyDescent="0.25">
      <c r="A3204" s="47" t="s">
        <v>2895</v>
      </c>
      <c r="B3204" s="150">
        <v>3176</v>
      </c>
      <c r="C3204" s="36" t="s">
        <v>2894</v>
      </c>
      <c r="D3204" s="35" t="s">
        <v>2895</v>
      </c>
      <c r="E3204" s="36" t="s">
        <v>11943</v>
      </c>
      <c r="F3204" s="35" t="s">
        <v>15877</v>
      </c>
      <c r="G3204" s="117">
        <v>10</v>
      </c>
      <c r="H3204" s="117">
        <v>570.78</v>
      </c>
      <c r="I3204" s="117">
        <f t="shared" si="97"/>
        <v>3.121</v>
      </c>
      <c r="J3204" s="118">
        <v>31.21</v>
      </c>
      <c r="K3204" s="196">
        <v>184</v>
      </c>
      <c r="L3204" s="119" t="s">
        <v>12106</v>
      </c>
      <c r="M3204" s="38" t="s">
        <v>15050</v>
      </c>
    </row>
    <row r="3205" spans="1:13" ht="25.5" outlineLevel="1" x14ac:dyDescent="0.25">
      <c r="A3205" s="47" t="s">
        <v>2897</v>
      </c>
      <c r="B3205" s="150">
        <v>3177</v>
      </c>
      <c r="C3205" s="36" t="s">
        <v>2896</v>
      </c>
      <c r="D3205" s="35" t="s">
        <v>2897</v>
      </c>
      <c r="E3205" s="36" t="s">
        <v>11943</v>
      </c>
      <c r="F3205" s="35" t="s">
        <v>15877</v>
      </c>
      <c r="G3205" s="117">
        <v>4</v>
      </c>
      <c r="H3205" s="117">
        <v>471.1</v>
      </c>
      <c r="I3205" s="117">
        <f t="shared" si="97"/>
        <v>6.44</v>
      </c>
      <c r="J3205" s="118">
        <v>25.76</v>
      </c>
      <c r="K3205" s="196">
        <v>184</v>
      </c>
      <c r="L3205" s="119" t="s">
        <v>12106</v>
      </c>
      <c r="M3205" s="38" t="s">
        <v>15050</v>
      </c>
    </row>
    <row r="3206" spans="1:13" ht="25.5" outlineLevel="1" x14ac:dyDescent="0.25">
      <c r="A3206" s="47" t="s">
        <v>2899</v>
      </c>
      <c r="B3206" s="150">
        <v>3178</v>
      </c>
      <c r="C3206" s="36" t="s">
        <v>2898</v>
      </c>
      <c r="D3206" s="35" t="s">
        <v>2899</v>
      </c>
      <c r="E3206" s="36" t="s">
        <v>11943</v>
      </c>
      <c r="F3206" s="35" t="s">
        <v>15877</v>
      </c>
      <c r="G3206" s="117">
        <v>6</v>
      </c>
      <c r="H3206" s="117">
        <v>283.82</v>
      </c>
      <c r="I3206" s="117">
        <f t="shared" si="97"/>
        <v>2.5866666666666664</v>
      </c>
      <c r="J3206" s="118">
        <v>15.52</v>
      </c>
      <c r="K3206" s="196">
        <v>184</v>
      </c>
      <c r="L3206" s="119" t="s">
        <v>12106</v>
      </c>
      <c r="M3206" s="38" t="s">
        <v>15050</v>
      </c>
    </row>
    <row r="3207" spans="1:13" ht="25.5" outlineLevel="1" x14ac:dyDescent="0.25">
      <c r="A3207" s="47" t="s">
        <v>2901</v>
      </c>
      <c r="B3207" s="150">
        <v>3179</v>
      </c>
      <c r="C3207" s="36" t="s">
        <v>2900</v>
      </c>
      <c r="D3207" s="35" t="s">
        <v>2901</v>
      </c>
      <c r="E3207" s="36" t="s">
        <v>11943</v>
      </c>
      <c r="F3207" s="35" t="s">
        <v>15877</v>
      </c>
      <c r="G3207" s="117">
        <v>22</v>
      </c>
      <c r="H3207" s="117">
        <v>3520</v>
      </c>
      <c r="I3207" s="117">
        <f t="shared" si="97"/>
        <v>8.749545454545455</v>
      </c>
      <c r="J3207" s="118">
        <v>192.49</v>
      </c>
      <c r="K3207" s="196">
        <v>184</v>
      </c>
      <c r="L3207" s="119" t="s">
        <v>12106</v>
      </c>
      <c r="M3207" s="38" t="s">
        <v>15050</v>
      </c>
    </row>
    <row r="3208" spans="1:13" ht="25.5" outlineLevel="1" x14ac:dyDescent="0.25">
      <c r="A3208" s="47" t="s">
        <v>8885</v>
      </c>
      <c r="B3208" s="150">
        <v>3180</v>
      </c>
      <c r="C3208" s="36" t="s">
        <v>2902</v>
      </c>
      <c r="D3208" s="35" t="s">
        <v>8885</v>
      </c>
      <c r="E3208" s="36" t="s">
        <v>11943</v>
      </c>
      <c r="F3208" s="35" t="s">
        <v>15877</v>
      </c>
      <c r="G3208" s="117">
        <v>6</v>
      </c>
      <c r="H3208" s="117">
        <v>171</v>
      </c>
      <c r="I3208" s="117">
        <f t="shared" si="97"/>
        <v>1.5583333333333333</v>
      </c>
      <c r="J3208" s="118">
        <v>9.35</v>
      </c>
      <c r="K3208" s="196">
        <v>184</v>
      </c>
      <c r="L3208" s="119" t="s">
        <v>12106</v>
      </c>
      <c r="M3208" s="38" t="s">
        <v>15050</v>
      </c>
    </row>
    <row r="3209" spans="1:13" ht="25.5" outlineLevel="1" x14ac:dyDescent="0.25">
      <c r="A3209" s="47" t="s">
        <v>2904</v>
      </c>
      <c r="B3209" s="150">
        <v>3181</v>
      </c>
      <c r="C3209" s="36" t="s">
        <v>2903</v>
      </c>
      <c r="D3209" s="35" t="s">
        <v>2904</v>
      </c>
      <c r="E3209" s="36" t="s">
        <v>11943</v>
      </c>
      <c r="F3209" s="35" t="s">
        <v>15877</v>
      </c>
      <c r="G3209" s="117">
        <v>3</v>
      </c>
      <c r="H3209" s="117">
        <v>1080</v>
      </c>
      <c r="I3209" s="117">
        <f t="shared" si="97"/>
        <v>19.686666666666667</v>
      </c>
      <c r="J3209" s="118">
        <v>59.06</v>
      </c>
      <c r="K3209" s="196">
        <v>184</v>
      </c>
      <c r="L3209" s="119" t="s">
        <v>12106</v>
      </c>
      <c r="M3209" s="38" t="s">
        <v>15050</v>
      </c>
    </row>
    <row r="3210" spans="1:13" ht="25.5" outlineLevel="1" x14ac:dyDescent="0.25">
      <c r="A3210" s="47" t="s">
        <v>2906</v>
      </c>
      <c r="B3210" s="150">
        <v>3182</v>
      </c>
      <c r="C3210" s="36" t="s">
        <v>2905</v>
      </c>
      <c r="D3210" s="35" t="s">
        <v>2906</v>
      </c>
      <c r="E3210" s="36" t="s">
        <v>11943</v>
      </c>
      <c r="F3210" s="35" t="s">
        <v>15877</v>
      </c>
      <c r="G3210" s="117">
        <v>24</v>
      </c>
      <c r="H3210" s="117">
        <v>9175.68</v>
      </c>
      <c r="I3210" s="117">
        <f t="shared" si="97"/>
        <v>20.906666666666666</v>
      </c>
      <c r="J3210" s="118">
        <v>501.76</v>
      </c>
      <c r="K3210" s="196">
        <v>184</v>
      </c>
      <c r="L3210" s="119" t="s">
        <v>12106</v>
      </c>
      <c r="M3210" s="38" t="s">
        <v>15050</v>
      </c>
    </row>
    <row r="3211" spans="1:13" ht="25.5" outlineLevel="1" x14ac:dyDescent="0.25">
      <c r="A3211" s="47" t="s">
        <v>2908</v>
      </c>
      <c r="B3211" s="150">
        <v>3183</v>
      </c>
      <c r="C3211" s="36" t="s">
        <v>2907</v>
      </c>
      <c r="D3211" s="35" t="s">
        <v>2908</v>
      </c>
      <c r="E3211" s="36" t="s">
        <v>11943</v>
      </c>
      <c r="F3211" s="35" t="s">
        <v>15877</v>
      </c>
      <c r="G3211" s="117">
        <v>1</v>
      </c>
      <c r="H3211" s="117">
        <v>477.94</v>
      </c>
      <c r="I3211" s="117">
        <f t="shared" si="97"/>
        <v>26.14</v>
      </c>
      <c r="J3211" s="118">
        <v>26.14</v>
      </c>
      <c r="K3211" s="196">
        <v>184</v>
      </c>
      <c r="L3211" s="119" t="s">
        <v>12106</v>
      </c>
      <c r="M3211" s="38" t="s">
        <v>15050</v>
      </c>
    </row>
    <row r="3212" spans="1:13" ht="25.5" outlineLevel="1" x14ac:dyDescent="0.25">
      <c r="A3212" s="47" t="s">
        <v>2909</v>
      </c>
      <c r="B3212" s="150">
        <v>3184</v>
      </c>
      <c r="C3212" s="36" t="s">
        <v>8886</v>
      </c>
      <c r="D3212" s="35" t="s">
        <v>2909</v>
      </c>
      <c r="E3212" s="36" t="s">
        <v>11943</v>
      </c>
      <c r="F3212" s="35" t="s">
        <v>15877</v>
      </c>
      <c r="G3212" s="117">
        <v>50</v>
      </c>
      <c r="H3212" s="117">
        <v>100</v>
      </c>
      <c r="I3212" s="117">
        <f t="shared" si="97"/>
        <v>0.1094</v>
      </c>
      <c r="J3212" s="118">
        <v>5.47</v>
      </c>
      <c r="K3212" s="196">
        <v>184</v>
      </c>
      <c r="L3212" s="119" t="s">
        <v>12106</v>
      </c>
      <c r="M3212" s="38" t="s">
        <v>15050</v>
      </c>
    </row>
    <row r="3213" spans="1:13" ht="25.5" outlineLevel="1" x14ac:dyDescent="0.25">
      <c r="A3213" s="47" t="s">
        <v>2910</v>
      </c>
      <c r="B3213" s="150">
        <v>3185</v>
      </c>
      <c r="C3213" s="36" t="s">
        <v>8887</v>
      </c>
      <c r="D3213" s="35" t="s">
        <v>2910</v>
      </c>
      <c r="E3213" s="36" t="s">
        <v>11943</v>
      </c>
      <c r="F3213" s="35" t="s">
        <v>15877</v>
      </c>
      <c r="G3213" s="117">
        <v>17</v>
      </c>
      <c r="H3213" s="117">
        <v>18.7</v>
      </c>
      <c r="I3213" s="117">
        <f t="shared" si="97"/>
        <v>0.06</v>
      </c>
      <c r="J3213" s="118">
        <v>1.02</v>
      </c>
      <c r="K3213" s="196">
        <v>184</v>
      </c>
      <c r="L3213" s="119" t="s">
        <v>12106</v>
      </c>
      <c r="M3213" s="38" t="s">
        <v>15050</v>
      </c>
    </row>
    <row r="3214" spans="1:13" ht="25.5" outlineLevel="1" x14ac:dyDescent="0.25">
      <c r="A3214" s="47" t="s">
        <v>2912</v>
      </c>
      <c r="B3214" s="150">
        <v>3186</v>
      </c>
      <c r="C3214" s="36" t="s">
        <v>2911</v>
      </c>
      <c r="D3214" s="35" t="s">
        <v>2912</v>
      </c>
      <c r="E3214" s="36" t="s">
        <v>11943</v>
      </c>
      <c r="F3214" s="35" t="s">
        <v>15877</v>
      </c>
      <c r="G3214" s="117">
        <v>31</v>
      </c>
      <c r="H3214" s="117">
        <v>62</v>
      </c>
      <c r="I3214" s="117">
        <f t="shared" si="97"/>
        <v>0.10935483870967742</v>
      </c>
      <c r="J3214" s="118">
        <v>3.39</v>
      </c>
      <c r="K3214" s="196">
        <v>184</v>
      </c>
      <c r="L3214" s="119" t="s">
        <v>12106</v>
      </c>
      <c r="M3214" s="38" t="s">
        <v>15050</v>
      </c>
    </row>
    <row r="3215" spans="1:13" ht="25.5" outlineLevel="1" x14ac:dyDescent="0.25">
      <c r="A3215" s="47" t="s">
        <v>2914</v>
      </c>
      <c r="B3215" s="150">
        <v>3187</v>
      </c>
      <c r="C3215" s="36" t="s">
        <v>2913</v>
      </c>
      <c r="D3215" s="35" t="s">
        <v>2914</v>
      </c>
      <c r="E3215" s="36" t="s">
        <v>11943</v>
      </c>
      <c r="F3215" s="35" t="s">
        <v>15877</v>
      </c>
      <c r="G3215" s="117">
        <v>15</v>
      </c>
      <c r="H3215" s="117">
        <v>1379.98</v>
      </c>
      <c r="I3215" s="117">
        <f t="shared" si="97"/>
        <v>5.030666666666666</v>
      </c>
      <c r="J3215" s="118">
        <v>75.459999999999994</v>
      </c>
      <c r="K3215" s="196">
        <v>184</v>
      </c>
      <c r="L3215" s="119" t="s">
        <v>12106</v>
      </c>
      <c r="M3215" s="38" t="s">
        <v>15050</v>
      </c>
    </row>
    <row r="3216" spans="1:13" ht="25.5" outlineLevel="1" x14ac:dyDescent="0.25">
      <c r="A3216" s="47" t="s">
        <v>2916</v>
      </c>
      <c r="B3216" s="150">
        <v>3188</v>
      </c>
      <c r="C3216" s="36" t="s">
        <v>2915</v>
      </c>
      <c r="D3216" s="35" t="s">
        <v>2916</v>
      </c>
      <c r="E3216" s="36" t="s">
        <v>11943</v>
      </c>
      <c r="F3216" s="35" t="s">
        <v>15877</v>
      </c>
      <c r="G3216" s="117">
        <v>5</v>
      </c>
      <c r="H3216" s="117">
        <v>495.87</v>
      </c>
      <c r="I3216" s="117">
        <f t="shared" si="97"/>
        <v>5.4240000000000004</v>
      </c>
      <c r="J3216" s="118">
        <v>27.12</v>
      </c>
      <c r="K3216" s="196">
        <v>184</v>
      </c>
      <c r="L3216" s="119" t="s">
        <v>12106</v>
      </c>
      <c r="M3216" s="38" t="s">
        <v>15050</v>
      </c>
    </row>
    <row r="3217" spans="1:13" ht="25.5" outlineLevel="1" x14ac:dyDescent="0.25">
      <c r="A3217" s="47" t="s">
        <v>2918</v>
      </c>
      <c r="B3217" s="150">
        <v>3189</v>
      </c>
      <c r="C3217" s="36" t="s">
        <v>2917</v>
      </c>
      <c r="D3217" s="35" t="s">
        <v>2918</v>
      </c>
      <c r="E3217" s="36" t="s">
        <v>11943</v>
      </c>
      <c r="F3217" s="35" t="s">
        <v>15877</v>
      </c>
      <c r="G3217" s="117">
        <v>1</v>
      </c>
      <c r="H3217" s="117">
        <v>1319.77</v>
      </c>
      <c r="I3217" s="117">
        <f t="shared" si="97"/>
        <v>72.17</v>
      </c>
      <c r="J3217" s="118">
        <v>72.17</v>
      </c>
      <c r="K3217" s="196">
        <v>184</v>
      </c>
      <c r="L3217" s="119" t="s">
        <v>12106</v>
      </c>
      <c r="M3217" s="38" t="s">
        <v>15050</v>
      </c>
    </row>
    <row r="3218" spans="1:13" ht="25.5" outlineLevel="1" x14ac:dyDescent="0.25">
      <c r="A3218" s="47" t="s">
        <v>2919</v>
      </c>
      <c r="B3218" s="150">
        <v>3190</v>
      </c>
      <c r="C3218" s="36" t="s">
        <v>8888</v>
      </c>
      <c r="D3218" s="35" t="s">
        <v>2919</v>
      </c>
      <c r="E3218" s="36" t="s">
        <v>11943</v>
      </c>
      <c r="F3218" s="35" t="s">
        <v>15877</v>
      </c>
      <c r="G3218" s="117">
        <v>60</v>
      </c>
      <c r="H3218" s="117">
        <v>72</v>
      </c>
      <c r="I3218" s="117">
        <f t="shared" si="97"/>
        <v>6.5666666666666665E-2</v>
      </c>
      <c r="J3218" s="118">
        <v>3.94</v>
      </c>
      <c r="K3218" s="196">
        <v>184</v>
      </c>
      <c r="L3218" s="119" t="s">
        <v>12106</v>
      </c>
      <c r="M3218" s="38" t="s">
        <v>15050</v>
      </c>
    </row>
    <row r="3219" spans="1:13" ht="25.5" outlineLevel="1" x14ac:dyDescent="0.25">
      <c r="A3219" s="47" t="s">
        <v>2920</v>
      </c>
      <c r="B3219" s="150">
        <v>3191</v>
      </c>
      <c r="C3219" s="36" t="s">
        <v>8889</v>
      </c>
      <c r="D3219" s="35" t="s">
        <v>2920</v>
      </c>
      <c r="E3219" s="36" t="s">
        <v>11943</v>
      </c>
      <c r="F3219" s="35" t="s">
        <v>15877</v>
      </c>
      <c r="G3219" s="117">
        <v>20</v>
      </c>
      <c r="H3219" s="117">
        <v>552</v>
      </c>
      <c r="I3219" s="117">
        <f t="shared" si="97"/>
        <v>1.5095000000000001</v>
      </c>
      <c r="J3219" s="118">
        <v>30.19</v>
      </c>
      <c r="K3219" s="196">
        <v>184</v>
      </c>
      <c r="L3219" s="119" t="s">
        <v>12106</v>
      </c>
      <c r="M3219" s="38" t="s">
        <v>15050</v>
      </c>
    </row>
    <row r="3220" spans="1:13" ht="25.5" outlineLevel="1" x14ac:dyDescent="0.25">
      <c r="A3220" s="47" t="s">
        <v>2922</v>
      </c>
      <c r="B3220" s="150">
        <v>3192</v>
      </c>
      <c r="C3220" s="36" t="s">
        <v>2921</v>
      </c>
      <c r="D3220" s="35" t="s">
        <v>2922</v>
      </c>
      <c r="E3220" s="36" t="s">
        <v>11943</v>
      </c>
      <c r="F3220" s="35" t="s">
        <v>15877</v>
      </c>
      <c r="G3220" s="117">
        <v>15</v>
      </c>
      <c r="H3220" s="117">
        <v>324.57</v>
      </c>
      <c r="I3220" s="117">
        <f t="shared" si="97"/>
        <v>1.1833333333333333</v>
      </c>
      <c r="J3220" s="118">
        <v>17.75</v>
      </c>
      <c r="K3220" s="196">
        <v>184</v>
      </c>
      <c r="L3220" s="119" t="s">
        <v>12106</v>
      </c>
      <c r="M3220" s="38" t="s">
        <v>15050</v>
      </c>
    </row>
    <row r="3221" spans="1:13" outlineLevel="1" x14ac:dyDescent="0.25">
      <c r="A3221" s="47" t="s">
        <v>9459</v>
      </c>
      <c r="B3221" s="150">
        <v>3193</v>
      </c>
      <c r="C3221" s="36" t="s">
        <v>9458</v>
      </c>
      <c r="D3221" s="35" t="s">
        <v>9459</v>
      </c>
      <c r="E3221" s="36" t="s">
        <v>11491</v>
      </c>
      <c r="F3221" s="35" t="s">
        <v>15877</v>
      </c>
      <c r="G3221" s="117">
        <v>8</v>
      </c>
      <c r="H3221" s="117">
        <v>270.60000000000002</v>
      </c>
      <c r="I3221" s="117">
        <f t="shared" si="97"/>
        <v>35.143749999999997</v>
      </c>
      <c r="J3221" s="118">
        <v>281.14999999999998</v>
      </c>
      <c r="K3221" s="196">
        <v>172</v>
      </c>
      <c r="L3221" s="119" t="s">
        <v>11479</v>
      </c>
      <c r="M3221" s="38" t="s">
        <v>15050</v>
      </c>
    </row>
    <row r="3222" spans="1:13" ht="25.5" outlineLevel="1" x14ac:dyDescent="0.25">
      <c r="A3222" s="47" t="s">
        <v>2924</v>
      </c>
      <c r="B3222" s="150">
        <v>3194</v>
      </c>
      <c r="C3222" s="36" t="s">
        <v>2923</v>
      </c>
      <c r="D3222" s="35" t="s">
        <v>2924</v>
      </c>
      <c r="E3222" s="36" t="s">
        <v>11943</v>
      </c>
      <c r="F3222" s="35" t="s">
        <v>15877</v>
      </c>
      <c r="G3222" s="117">
        <v>5</v>
      </c>
      <c r="H3222" s="117">
        <v>1174.44</v>
      </c>
      <c r="I3222" s="117">
        <f t="shared" si="97"/>
        <v>12.843999999999999</v>
      </c>
      <c r="J3222" s="118">
        <v>64.22</v>
      </c>
      <c r="K3222" s="196">
        <v>184</v>
      </c>
      <c r="L3222" s="119" t="s">
        <v>12106</v>
      </c>
      <c r="M3222" s="38" t="s">
        <v>15050</v>
      </c>
    </row>
    <row r="3223" spans="1:13" ht="25.5" outlineLevel="1" x14ac:dyDescent="0.25">
      <c r="A3223" s="47" t="s">
        <v>2925</v>
      </c>
      <c r="B3223" s="150">
        <v>3195</v>
      </c>
      <c r="C3223" s="36" t="s">
        <v>8890</v>
      </c>
      <c r="D3223" s="35" t="s">
        <v>2925</v>
      </c>
      <c r="E3223" s="36" t="s">
        <v>11943</v>
      </c>
      <c r="F3223" s="35" t="s">
        <v>15877</v>
      </c>
      <c r="G3223" s="117">
        <v>7</v>
      </c>
      <c r="H3223" s="117">
        <v>217.37</v>
      </c>
      <c r="I3223" s="117">
        <f t="shared" si="97"/>
        <v>1.6985714285714286</v>
      </c>
      <c r="J3223" s="118">
        <v>11.89</v>
      </c>
      <c r="K3223" s="196">
        <v>184</v>
      </c>
      <c r="L3223" s="119" t="s">
        <v>12106</v>
      </c>
      <c r="M3223" s="38" t="s">
        <v>15050</v>
      </c>
    </row>
    <row r="3224" spans="1:13" outlineLevel="1" x14ac:dyDescent="0.25">
      <c r="A3224" s="47" t="s">
        <v>2927</v>
      </c>
      <c r="B3224" s="150">
        <v>3196</v>
      </c>
      <c r="C3224" s="36" t="s">
        <v>2926</v>
      </c>
      <c r="D3224" s="35" t="s">
        <v>2927</v>
      </c>
      <c r="E3224" s="36" t="s">
        <v>11491</v>
      </c>
      <c r="F3224" s="35" t="s">
        <v>15877</v>
      </c>
      <c r="G3224" s="117">
        <v>12</v>
      </c>
      <c r="H3224" s="117">
        <v>1554.18</v>
      </c>
      <c r="I3224" s="117">
        <f t="shared" si="97"/>
        <v>7.0824999999999996</v>
      </c>
      <c r="J3224" s="118">
        <v>84.99</v>
      </c>
      <c r="K3224" s="196">
        <v>184</v>
      </c>
      <c r="L3224" s="119" t="s">
        <v>12106</v>
      </c>
      <c r="M3224" s="38" t="s">
        <v>15050</v>
      </c>
    </row>
    <row r="3225" spans="1:13" ht="25.5" outlineLevel="1" x14ac:dyDescent="0.25">
      <c r="A3225" s="47" t="s">
        <v>2928</v>
      </c>
      <c r="B3225" s="150">
        <v>3197</v>
      </c>
      <c r="C3225" s="36" t="s">
        <v>8891</v>
      </c>
      <c r="D3225" s="35" t="s">
        <v>2928</v>
      </c>
      <c r="E3225" s="36" t="s">
        <v>11943</v>
      </c>
      <c r="F3225" s="35" t="s">
        <v>15877</v>
      </c>
      <c r="G3225" s="117">
        <v>29</v>
      </c>
      <c r="H3225" s="117">
        <v>252.3</v>
      </c>
      <c r="I3225" s="117">
        <f t="shared" si="97"/>
        <v>0.47586206896551725</v>
      </c>
      <c r="J3225" s="118">
        <v>13.8</v>
      </c>
      <c r="K3225" s="196">
        <v>184</v>
      </c>
      <c r="L3225" s="119" t="s">
        <v>12106</v>
      </c>
      <c r="M3225" s="38" t="s">
        <v>15050</v>
      </c>
    </row>
    <row r="3226" spans="1:13" ht="25.5" outlineLevel="1" x14ac:dyDescent="0.25">
      <c r="A3226" s="47" t="s">
        <v>2930</v>
      </c>
      <c r="B3226" s="150">
        <v>3198</v>
      </c>
      <c r="C3226" s="36" t="s">
        <v>2929</v>
      </c>
      <c r="D3226" s="35" t="s">
        <v>2930</v>
      </c>
      <c r="E3226" s="36" t="s">
        <v>11943</v>
      </c>
      <c r="F3226" s="35" t="s">
        <v>15877</v>
      </c>
      <c r="G3226" s="117">
        <v>14</v>
      </c>
      <c r="H3226" s="117">
        <v>1837.63</v>
      </c>
      <c r="I3226" s="117">
        <f t="shared" si="97"/>
        <v>7.1778571428571425</v>
      </c>
      <c r="J3226" s="118">
        <v>100.49</v>
      </c>
      <c r="K3226" s="196">
        <v>184</v>
      </c>
      <c r="L3226" s="119" t="s">
        <v>12106</v>
      </c>
      <c r="M3226" s="38" t="s">
        <v>15050</v>
      </c>
    </row>
    <row r="3227" spans="1:13" ht="25.5" outlineLevel="1" x14ac:dyDescent="0.25">
      <c r="A3227" s="47" t="s">
        <v>2932</v>
      </c>
      <c r="B3227" s="150">
        <v>3199</v>
      </c>
      <c r="C3227" s="36" t="s">
        <v>2931</v>
      </c>
      <c r="D3227" s="35" t="s">
        <v>2932</v>
      </c>
      <c r="E3227" s="36" t="s">
        <v>11943</v>
      </c>
      <c r="F3227" s="35" t="s">
        <v>15877</v>
      </c>
      <c r="G3227" s="117">
        <v>5</v>
      </c>
      <c r="H3227" s="117">
        <v>73.69</v>
      </c>
      <c r="I3227" s="117">
        <f t="shared" si="97"/>
        <v>0.80600000000000005</v>
      </c>
      <c r="J3227" s="118">
        <v>4.03</v>
      </c>
      <c r="K3227" s="196">
        <v>184</v>
      </c>
      <c r="L3227" s="119" t="s">
        <v>12106</v>
      </c>
      <c r="M3227" s="38" t="s">
        <v>15050</v>
      </c>
    </row>
    <row r="3228" spans="1:13" outlineLevel="1" x14ac:dyDescent="0.25">
      <c r="A3228" s="47" t="s">
        <v>9461</v>
      </c>
      <c r="B3228" s="150">
        <v>3200</v>
      </c>
      <c r="C3228" s="36" t="s">
        <v>9460</v>
      </c>
      <c r="D3228" s="35" t="s">
        <v>9461</v>
      </c>
      <c r="E3228" s="36" t="s">
        <v>11491</v>
      </c>
      <c r="F3228" s="35" t="s">
        <v>15877</v>
      </c>
      <c r="G3228" s="117">
        <v>66</v>
      </c>
      <c r="H3228" s="117">
        <v>1603.73</v>
      </c>
      <c r="I3228" s="117">
        <f t="shared" si="97"/>
        <v>25.246363636363636</v>
      </c>
      <c r="J3228" s="118">
        <v>1666.26</v>
      </c>
      <c r="K3228" s="196">
        <v>172</v>
      </c>
      <c r="L3228" s="119" t="s">
        <v>11479</v>
      </c>
      <c r="M3228" s="38" t="s">
        <v>15050</v>
      </c>
    </row>
    <row r="3229" spans="1:13" outlineLevel="1" x14ac:dyDescent="0.25">
      <c r="A3229" s="47" t="s">
        <v>9463</v>
      </c>
      <c r="B3229" s="150">
        <v>3201</v>
      </c>
      <c r="C3229" s="36" t="s">
        <v>9462</v>
      </c>
      <c r="D3229" s="35" t="s">
        <v>9463</v>
      </c>
      <c r="E3229" s="36" t="s">
        <v>11491</v>
      </c>
      <c r="F3229" s="35" t="s">
        <v>15877</v>
      </c>
      <c r="G3229" s="117">
        <v>9</v>
      </c>
      <c r="H3229" s="117">
        <v>753.44</v>
      </c>
      <c r="I3229" s="117">
        <f t="shared" si="97"/>
        <v>86.978888888888889</v>
      </c>
      <c r="J3229" s="118">
        <v>782.81</v>
      </c>
      <c r="K3229" s="196">
        <v>172</v>
      </c>
      <c r="L3229" s="119" t="s">
        <v>11479</v>
      </c>
      <c r="M3229" s="38" t="s">
        <v>15050</v>
      </c>
    </row>
    <row r="3230" spans="1:13" ht="25.5" outlineLevel="1" x14ac:dyDescent="0.25">
      <c r="A3230" s="47" t="s">
        <v>2934</v>
      </c>
      <c r="B3230" s="150">
        <v>3202</v>
      </c>
      <c r="C3230" s="36" t="s">
        <v>2933</v>
      </c>
      <c r="D3230" s="35" t="s">
        <v>2934</v>
      </c>
      <c r="E3230" s="36" t="s">
        <v>11943</v>
      </c>
      <c r="F3230" s="35" t="s">
        <v>15877</v>
      </c>
      <c r="G3230" s="117">
        <v>17</v>
      </c>
      <c r="H3230" s="117">
        <v>289.63</v>
      </c>
      <c r="I3230" s="117">
        <f t="shared" si="97"/>
        <v>0.93176470588235294</v>
      </c>
      <c r="J3230" s="118">
        <v>15.84</v>
      </c>
      <c r="K3230" s="196">
        <v>184</v>
      </c>
      <c r="L3230" s="119" t="s">
        <v>12106</v>
      </c>
      <c r="M3230" s="38" t="s">
        <v>15050</v>
      </c>
    </row>
    <row r="3231" spans="1:13" ht="25.5" outlineLevel="1" x14ac:dyDescent="0.25">
      <c r="A3231" s="47" t="s">
        <v>2936</v>
      </c>
      <c r="B3231" s="150">
        <v>3203</v>
      </c>
      <c r="C3231" s="36" t="s">
        <v>2935</v>
      </c>
      <c r="D3231" s="35" t="s">
        <v>2936</v>
      </c>
      <c r="E3231" s="36" t="s">
        <v>11943</v>
      </c>
      <c r="F3231" s="35" t="s">
        <v>15877</v>
      </c>
      <c r="G3231" s="117">
        <v>12</v>
      </c>
      <c r="H3231" s="117">
        <v>556.67999999999995</v>
      </c>
      <c r="I3231" s="117">
        <f t="shared" si="97"/>
        <v>2.5366666666666666</v>
      </c>
      <c r="J3231" s="118">
        <v>30.44</v>
      </c>
      <c r="K3231" s="196">
        <v>184</v>
      </c>
      <c r="L3231" s="119" t="s">
        <v>12106</v>
      </c>
      <c r="M3231" s="38" t="s">
        <v>15050</v>
      </c>
    </row>
    <row r="3232" spans="1:13" ht="25.5" outlineLevel="1" x14ac:dyDescent="0.25">
      <c r="A3232" s="47" t="s">
        <v>8892</v>
      </c>
      <c r="B3232" s="150">
        <v>3204</v>
      </c>
      <c r="C3232" s="36" t="s">
        <v>2937</v>
      </c>
      <c r="D3232" s="35" t="s">
        <v>8892</v>
      </c>
      <c r="E3232" s="36" t="s">
        <v>11943</v>
      </c>
      <c r="F3232" s="35" t="s">
        <v>15877</v>
      </c>
      <c r="G3232" s="117">
        <v>8</v>
      </c>
      <c r="H3232" s="117">
        <v>498.38</v>
      </c>
      <c r="I3232" s="117">
        <f t="shared" si="97"/>
        <v>3.40625</v>
      </c>
      <c r="J3232" s="118">
        <v>27.25</v>
      </c>
      <c r="K3232" s="196">
        <v>184</v>
      </c>
      <c r="L3232" s="119" t="s">
        <v>12106</v>
      </c>
      <c r="M3232" s="38" t="s">
        <v>15050</v>
      </c>
    </row>
    <row r="3233" spans="1:13" ht="25.5" outlineLevel="1" x14ac:dyDescent="0.25">
      <c r="A3233" s="47" t="s">
        <v>2939</v>
      </c>
      <c r="B3233" s="150">
        <v>3205</v>
      </c>
      <c r="C3233" s="36" t="s">
        <v>2938</v>
      </c>
      <c r="D3233" s="35" t="s">
        <v>2939</v>
      </c>
      <c r="E3233" s="36" t="s">
        <v>11943</v>
      </c>
      <c r="F3233" s="35" t="s">
        <v>15877</v>
      </c>
      <c r="G3233" s="117">
        <v>19</v>
      </c>
      <c r="H3233" s="117">
        <v>19</v>
      </c>
      <c r="I3233" s="117">
        <f t="shared" si="97"/>
        <v>5.473684210526316E-2</v>
      </c>
      <c r="J3233" s="118">
        <v>1.04</v>
      </c>
      <c r="K3233" s="196">
        <v>184</v>
      </c>
      <c r="L3233" s="119" t="s">
        <v>12106</v>
      </c>
      <c r="M3233" s="38" t="s">
        <v>15050</v>
      </c>
    </row>
    <row r="3234" spans="1:13" ht="25.5" outlineLevel="1" x14ac:dyDescent="0.25">
      <c r="A3234" s="47" t="s">
        <v>2941</v>
      </c>
      <c r="B3234" s="150">
        <v>3206</v>
      </c>
      <c r="C3234" s="36" t="s">
        <v>2940</v>
      </c>
      <c r="D3234" s="35" t="s">
        <v>2941</v>
      </c>
      <c r="E3234" s="36" t="s">
        <v>11943</v>
      </c>
      <c r="F3234" s="35" t="s">
        <v>15877</v>
      </c>
      <c r="G3234" s="117">
        <v>5</v>
      </c>
      <c r="H3234" s="117">
        <v>874.05</v>
      </c>
      <c r="I3234" s="117">
        <f t="shared" si="97"/>
        <v>9.5599999999999987</v>
      </c>
      <c r="J3234" s="118">
        <v>47.8</v>
      </c>
      <c r="K3234" s="196">
        <v>184</v>
      </c>
      <c r="L3234" s="119" t="s">
        <v>12106</v>
      </c>
      <c r="M3234" s="38" t="s">
        <v>15050</v>
      </c>
    </row>
    <row r="3235" spans="1:13" ht="25.5" outlineLevel="1" x14ac:dyDescent="0.25">
      <c r="A3235" s="47" t="s">
        <v>2943</v>
      </c>
      <c r="B3235" s="150">
        <v>3207</v>
      </c>
      <c r="C3235" s="36" t="s">
        <v>2942</v>
      </c>
      <c r="D3235" s="35" t="s">
        <v>2943</v>
      </c>
      <c r="E3235" s="36" t="s">
        <v>11943</v>
      </c>
      <c r="F3235" s="35" t="s">
        <v>15877</v>
      </c>
      <c r="G3235" s="117">
        <v>9</v>
      </c>
      <c r="H3235" s="117">
        <v>679.81</v>
      </c>
      <c r="I3235" s="117">
        <f t="shared" si="97"/>
        <v>4.13</v>
      </c>
      <c r="J3235" s="118">
        <v>37.17</v>
      </c>
      <c r="K3235" s="196">
        <v>184</v>
      </c>
      <c r="L3235" s="119" t="s">
        <v>12106</v>
      </c>
      <c r="M3235" s="38" t="s">
        <v>15050</v>
      </c>
    </row>
    <row r="3236" spans="1:13" ht="25.5" outlineLevel="1" x14ac:dyDescent="0.25">
      <c r="A3236" s="47" t="s">
        <v>2944</v>
      </c>
      <c r="B3236" s="150">
        <v>3208</v>
      </c>
      <c r="C3236" s="36" t="s">
        <v>8893</v>
      </c>
      <c r="D3236" s="35" t="s">
        <v>2944</v>
      </c>
      <c r="E3236" s="36" t="s">
        <v>11943</v>
      </c>
      <c r="F3236" s="35" t="s">
        <v>15877</v>
      </c>
      <c r="G3236" s="117">
        <v>3</v>
      </c>
      <c r="H3236" s="117">
        <v>24.6</v>
      </c>
      <c r="I3236" s="117">
        <f t="shared" si="97"/>
        <v>0.45</v>
      </c>
      <c r="J3236" s="118">
        <v>1.35</v>
      </c>
      <c r="K3236" s="196">
        <v>184</v>
      </c>
      <c r="L3236" s="119" t="s">
        <v>12106</v>
      </c>
      <c r="M3236" s="38" t="s">
        <v>15050</v>
      </c>
    </row>
    <row r="3237" spans="1:13" ht="25.5" outlineLevel="1" x14ac:dyDescent="0.25">
      <c r="A3237" s="47" t="s">
        <v>2946</v>
      </c>
      <c r="B3237" s="150">
        <v>3209</v>
      </c>
      <c r="C3237" s="36" t="s">
        <v>2945</v>
      </c>
      <c r="D3237" s="35" t="s">
        <v>2946</v>
      </c>
      <c r="E3237" s="36" t="s">
        <v>11943</v>
      </c>
      <c r="F3237" s="35" t="s">
        <v>15877</v>
      </c>
      <c r="G3237" s="117">
        <v>7</v>
      </c>
      <c r="H3237" s="117">
        <v>85.27</v>
      </c>
      <c r="I3237" s="117">
        <f t="shared" si="97"/>
        <v>0.6657142857142857</v>
      </c>
      <c r="J3237" s="118">
        <v>4.66</v>
      </c>
      <c r="K3237" s="196">
        <v>184</v>
      </c>
      <c r="L3237" s="119" t="s">
        <v>12106</v>
      </c>
      <c r="M3237" s="38" t="s">
        <v>15050</v>
      </c>
    </row>
    <row r="3238" spans="1:13" ht="25.5" outlineLevel="1" x14ac:dyDescent="0.25">
      <c r="A3238" s="47" t="s">
        <v>2948</v>
      </c>
      <c r="B3238" s="150">
        <v>3210</v>
      </c>
      <c r="C3238" s="36" t="s">
        <v>2947</v>
      </c>
      <c r="D3238" s="35" t="s">
        <v>2948</v>
      </c>
      <c r="E3238" s="36" t="s">
        <v>11943</v>
      </c>
      <c r="F3238" s="35" t="s">
        <v>15877</v>
      </c>
      <c r="G3238" s="117">
        <v>12</v>
      </c>
      <c r="H3238" s="117">
        <v>1227.3800000000001</v>
      </c>
      <c r="I3238" s="117">
        <f t="shared" si="97"/>
        <v>5.5933333333333337</v>
      </c>
      <c r="J3238" s="118">
        <v>67.12</v>
      </c>
      <c r="K3238" s="196">
        <v>184</v>
      </c>
      <c r="L3238" s="119" t="s">
        <v>12106</v>
      </c>
      <c r="M3238" s="38" t="s">
        <v>15050</v>
      </c>
    </row>
    <row r="3239" spans="1:13" ht="25.5" outlineLevel="1" x14ac:dyDescent="0.25">
      <c r="A3239" s="47" t="s">
        <v>2950</v>
      </c>
      <c r="B3239" s="150">
        <v>3211</v>
      </c>
      <c r="C3239" s="36" t="s">
        <v>2949</v>
      </c>
      <c r="D3239" s="35" t="s">
        <v>2950</v>
      </c>
      <c r="E3239" s="36" t="s">
        <v>11943</v>
      </c>
      <c r="F3239" s="35" t="s">
        <v>15877</v>
      </c>
      <c r="G3239" s="117">
        <v>4</v>
      </c>
      <c r="H3239" s="117">
        <v>527.45000000000005</v>
      </c>
      <c r="I3239" s="117">
        <f t="shared" si="97"/>
        <v>7.21</v>
      </c>
      <c r="J3239" s="118">
        <v>28.84</v>
      </c>
      <c r="K3239" s="196">
        <v>184</v>
      </c>
      <c r="L3239" s="119" t="s">
        <v>12106</v>
      </c>
      <c r="M3239" s="38" t="s">
        <v>15050</v>
      </c>
    </row>
    <row r="3240" spans="1:13" ht="25.5" outlineLevel="1" x14ac:dyDescent="0.25">
      <c r="A3240" s="47" t="s">
        <v>2952</v>
      </c>
      <c r="B3240" s="150">
        <v>3212</v>
      </c>
      <c r="C3240" s="36" t="s">
        <v>2951</v>
      </c>
      <c r="D3240" s="35" t="s">
        <v>2952</v>
      </c>
      <c r="E3240" s="36" t="s">
        <v>11943</v>
      </c>
      <c r="F3240" s="35" t="s">
        <v>15877</v>
      </c>
      <c r="G3240" s="117">
        <v>16</v>
      </c>
      <c r="H3240" s="117">
        <v>190.4</v>
      </c>
      <c r="I3240" s="117">
        <f t="shared" si="97"/>
        <v>0.65062500000000001</v>
      </c>
      <c r="J3240" s="118">
        <v>10.41</v>
      </c>
      <c r="K3240" s="196">
        <v>184</v>
      </c>
      <c r="L3240" s="119" t="s">
        <v>12106</v>
      </c>
      <c r="M3240" s="38" t="s">
        <v>15050</v>
      </c>
    </row>
    <row r="3241" spans="1:13" ht="25.5" outlineLevel="1" x14ac:dyDescent="0.25">
      <c r="A3241" s="47" t="s">
        <v>2954</v>
      </c>
      <c r="B3241" s="150">
        <v>3213</v>
      </c>
      <c r="C3241" s="36" t="s">
        <v>2953</v>
      </c>
      <c r="D3241" s="35" t="s">
        <v>2954</v>
      </c>
      <c r="E3241" s="36" t="s">
        <v>11943</v>
      </c>
      <c r="F3241" s="35" t="s">
        <v>15877</v>
      </c>
      <c r="G3241" s="117">
        <v>10</v>
      </c>
      <c r="H3241" s="117">
        <v>2255</v>
      </c>
      <c r="I3241" s="117">
        <f t="shared" si="97"/>
        <v>12.331</v>
      </c>
      <c r="J3241" s="118">
        <v>123.31</v>
      </c>
      <c r="K3241" s="196">
        <v>184</v>
      </c>
      <c r="L3241" s="119" t="s">
        <v>12106</v>
      </c>
      <c r="M3241" s="38" t="s">
        <v>15050</v>
      </c>
    </row>
    <row r="3242" spans="1:13" outlineLevel="1" x14ac:dyDescent="0.25">
      <c r="A3242" s="47" t="s">
        <v>9465</v>
      </c>
      <c r="B3242" s="150">
        <v>3214</v>
      </c>
      <c r="C3242" s="36" t="s">
        <v>9464</v>
      </c>
      <c r="D3242" s="35" t="s">
        <v>9465</v>
      </c>
      <c r="E3242" s="36" t="s">
        <v>11491</v>
      </c>
      <c r="F3242" s="35" t="s">
        <v>15877</v>
      </c>
      <c r="G3242" s="117">
        <v>6</v>
      </c>
      <c r="H3242" s="117">
        <v>581.20000000000005</v>
      </c>
      <c r="I3242" s="117">
        <f t="shared" si="97"/>
        <v>100.64333333333333</v>
      </c>
      <c r="J3242" s="118">
        <v>603.86</v>
      </c>
      <c r="K3242" s="196">
        <v>172</v>
      </c>
      <c r="L3242" s="119" t="s">
        <v>11479</v>
      </c>
      <c r="M3242" s="38" t="s">
        <v>15050</v>
      </c>
    </row>
    <row r="3243" spans="1:13" ht="25.5" outlineLevel="1" x14ac:dyDescent="0.25">
      <c r="A3243" s="47" t="s">
        <v>2955</v>
      </c>
      <c r="B3243" s="150">
        <v>3215</v>
      </c>
      <c r="C3243" s="36" t="s">
        <v>8894</v>
      </c>
      <c r="D3243" s="35" t="s">
        <v>2955</v>
      </c>
      <c r="E3243" s="36" t="s">
        <v>11943</v>
      </c>
      <c r="F3243" s="35" t="s">
        <v>15877</v>
      </c>
      <c r="G3243" s="117">
        <v>3</v>
      </c>
      <c r="H3243" s="117">
        <v>24.3</v>
      </c>
      <c r="I3243" s="117">
        <f t="shared" si="97"/>
        <v>0.44333333333333336</v>
      </c>
      <c r="J3243" s="118">
        <v>1.33</v>
      </c>
      <c r="K3243" s="196">
        <v>184</v>
      </c>
      <c r="L3243" s="119" t="s">
        <v>12106</v>
      </c>
      <c r="M3243" s="38" t="s">
        <v>15050</v>
      </c>
    </row>
    <row r="3244" spans="1:13" ht="25.5" outlineLevel="1" x14ac:dyDescent="0.25">
      <c r="A3244" s="47" t="s">
        <v>2957</v>
      </c>
      <c r="B3244" s="150">
        <v>3216</v>
      </c>
      <c r="C3244" s="36" t="s">
        <v>2956</v>
      </c>
      <c r="D3244" s="35" t="s">
        <v>2957</v>
      </c>
      <c r="E3244" s="36" t="s">
        <v>11943</v>
      </c>
      <c r="F3244" s="35" t="s">
        <v>15877</v>
      </c>
      <c r="G3244" s="117">
        <v>4</v>
      </c>
      <c r="H3244" s="117">
        <v>238.38</v>
      </c>
      <c r="I3244" s="117">
        <f t="shared" si="97"/>
        <v>3.26</v>
      </c>
      <c r="J3244" s="118">
        <v>13.04</v>
      </c>
      <c r="K3244" s="196">
        <v>184</v>
      </c>
      <c r="L3244" s="119" t="s">
        <v>12106</v>
      </c>
      <c r="M3244" s="38" t="s">
        <v>15050</v>
      </c>
    </row>
    <row r="3245" spans="1:13" ht="25.5" outlineLevel="1" x14ac:dyDescent="0.25">
      <c r="A3245" s="47" t="s">
        <v>2959</v>
      </c>
      <c r="B3245" s="150">
        <v>3217</v>
      </c>
      <c r="C3245" s="36" t="s">
        <v>2958</v>
      </c>
      <c r="D3245" s="35" t="s">
        <v>2959</v>
      </c>
      <c r="E3245" s="36" t="s">
        <v>11943</v>
      </c>
      <c r="F3245" s="35" t="s">
        <v>15877</v>
      </c>
      <c r="G3245" s="117">
        <v>2</v>
      </c>
      <c r="H3245" s="117">
        <v>231.84</v>
      </c>
      <c r="I3245" s="117">
        <f t="shared" si="97"/>
        <v>6.34</v>
      </c>
      <c r="J3245" s="118">
        <v>12.68</v>
      </c>
      <c r="K3245" s="196">
        <v>184</v>
      </c>
      <c r="L3245" s="119" t="s">
        <v>12106</v>
      </c>
      <c r="M3245" s="38" t="s">
        <v>15050</v>
      </c>
    </row>
    <row r="3246" spans="1:13" ht="25.5" outlineLevel="1" x14ac:dyDescent="0.25">
      <c r="A3246" s="47" t="s">
        <v>2961</v>
      </c>
      <c r="B3246" s="150">
        <v>3218</v>
      </c>
      <c r="C3246" s="36" t="s">
        <v>2960</v>
      </c>
      <c r="D3246" s="35" t="s">
        <v>2961</v>
      </c>
      <c r="E3246" s="36" t="s">
        <v>11943</v>
      </c>
      <c r="F3246" s="35" t="s">
        <v>15877</v>
      </c>
      <c r="G3246" s="117">
        <v>197</v>
      </c>
      <c r="H3246" s="117">
        <v>38201.72</v>
      </c>
      <c r="I3246" s="117">
        <f t="shared" si="97"/>
        <v>10.604111675126905</v>
      </c>
      <c r="J3246" s="118">
        <v>2089.0100000000002</v>
      </c>
      <c r="K3246" s="196">
        <v>184</v>
      </c>
      <c r="L3246" s="119" t="s">
        <v>12106</v>
      </c>
      <c r="M3246" s="38" t="s">
        <v>15050</v>
      </c>
    </row>
    <row r="3247" spans="1:13" ht="25.5" outlineLevel="1" x14ac:dyDescent="0.25">
      <c r="A3247" s="47" t="s">
        <v>2963</v>
      </c>
      <c r="B3247" s="150">
        <v>3219</v>
      </c>
      <c r="C3247" s="36" t="s">
        <v>2962</v>
      </c>
      <c r="D3247" s="35" t="s">
        <v>2963</v>
      </c>
      <c r="E3247" s="36" t="s">
        <v>11943</v>
      </c>
      <c r="F3247" s="35" t="s">
        <v>15877</v>
      </c>
      <c r="G3247" s="117">
        <v>15</v>
      </c>
      <c r="H3247" s="117">
        <v>1478.05</v>
      </c>
      <c r="I3247" s="117">
        <f t="shared" si="97"/>
        <v>5.3886666666666665</v>
      </c>
      <c r="J3247" s="118">
        <v>80.83</v>
      </c>
      <c r="K3247" s="196">
        <v>184</v>
      </c>
      <c r="L3247" s="119" t="s">
        <v>12106</v>
      </c>
      <c r="M3247" s="38" t="s">
        <v>15050</v>
      </c>
    </row>
    <row r="3248" spans="1:13" ht="25.5" outlineLevel="1" x14ac:dyDescent="0.25">
      <c r="A3248" s="47" t="s">
        <v>2965</v>
      </c>
      <c r="B3248" s="150">
        <v>3220</v>
      </c>
      <c r="C3248" s="36" t="s">
        <v>2964</v>
      </c>
      <c r="D3248" s="35" t="s">
        <v>2965</v>
      </c>
      <c r="E3248" s="36" t="s">
        <v>11943</v>
      </c>
      <c r="F3248" s="35" t="s">
        <v>15877</v>
      </c>
      <c r="G3248" s="117">
        <v>8</v>
      </c>
      <c r="H3248" s="117">
        <v>945.95</v>
      </c>
      <c r="I3248" s="117">
        <f t="shared" si="97"/>
        <v>6.4662499999999996</v>
      </c>
      <c r="J3248" s="118">
        <v>51.73</v>
      </c>
      <c r="K3248" s="196">
        <v>184</v>
      </c>
      <c r="L3248" s="119" t="s">
        <v>12106</v>
      </c>
      <c r="M3248" s="38" t="s">
        <v>15050</v>
      </c>
    </row>
    <row r="3249" spans="1:13" ht="25.5" outlineLevel="1" x14ac:dyDescent="0.25">
      <c r="A3249" s="47" t="s">
        <v>2967</v>
      </c>
      <c r="B3249" s="150">
        <v>3221</v>
      </c>
      <c r="C3249" s="36" t="s">
        <v>2966</v>
      </c>
      <c r="D3249" s="35" t="s">
        <v>2967</v>
      </c>
      <c r="E3249" s="36" t="s">
        <v>11943</v>
      </c>
      <c r="F3249" s="35" t="s">
        <v>15877</v>
      </c>
      <c r="G3249" s="117">
        <v>2</v>
      </c>
      <c r="H3249" s="117">
        <v>125.4</v>
      </c>
      <c r="I3249" s="117">
        <f t="shared" ref="I3249:I3312" si="98">J3249/G3249</f>
        <v>3.43</v>
      </c>
      <c r="J3249" s="118">
        <v>6.86</v>
      </c>
      <c r="K3249" s="196">
        <v>184</v>
      </c>
      <c r="L3249" s="119" t="s">
        <v>12106</v>
      </c>
      <c r="M3249" s="38" t="s">
        <v>15050</v>
      </c>
    </row>
    <row r="3250" spans="1:13" ht="25.5" outlineLevel="1" x14ac:dyDescent="0.25">
      <c r="A3250" s="47" t="s">
        <v>2969</v>
      </c>
      <c r="B3250" s="150">
        <v>3222</v>
      </c>
      <c r="C3250" s="36" t="s">
        <v>2968</v>
      </c>
      <c r="D3250" s="35" t="s">
        <v>2969</v>
      </c>
      <c r="E3250" s="36" t="s">
        <v>11943</v>
      </c>
      <c r="F3250" s="35" t="s">
        <v>15877</v>
      </c>
      <c r="G3250" s="117">
        <v>4</v>
      </c>
      <c r="H3250" s="117">
        <v>208.18</v>
      </c>
      <c r="I3250" s="117">
        <f t="shared" si="98"/>
        <v>2.8450000000000002</v>
      </c>
      <c r="J3250" s="118">
        <v>11.38</v>
      </c>
      <c r="K3250" s="196">
        <v>184</v>
      </c>
      <c r="L3250" s="119" t="s">
        <v>12106</v>
      </c>
      <c r="M3250" s="38" t="s">
        <v>15050</v>
      </c>
    </row>
    <row r="3251" spans="1:13" ht="25.5" outlineLevel="1" x14ac:dyDescent="0.25">
      <c r="A3251" s="47" t="s">
        <v>2971</v>
      </c>
      <c r="B3251" s="150">
        <v>3223</v>
      </c>
      <c r="C3251" s="36" t="s">
        <v>2970</v>
      </c>
      <c r="D3251" s="35" t="s">
        <v>2971</v>
      </c>
      <c r="E3251" s="36" t="s">
        <v>11943</v>
      </c>
      <c r="F3251" s="35" t="s">
        <v>15877</v>
      </c>
      <c r="G3251" s="117">
        <v>10</v>
      </c>
      <c r="H3251" s="117">
        <v>2401.04</v>
      </c>
      <c r="I3251" s="117">
        <f t="shared" si="98"/>
        <v>13.13</v>
      </c>
      <c r="J3251" s="118">
        <v>131.30000000000001</v>
      </c>
      <c r="K3251" s="196">
        <v>184</v>
      </c>
      <c r="L3251" s="119" t="s">
        <v>12106</v>
      </c>
      <c r="M3251" s="38" t="s">
        <v>15050</v>
      </c>
    </row>
    <row r="3252" spans="1:13" ht="25.5" outlineLevel="1" x14ac:dyDescent="0.25">
      <c r="A3252" s="47" t="s">
        <v>2972</v>
      </c>
      <c r="B3252" s="150">
        <v>3224</v>
      </c>
      <c r="C3252" s="40" t="s">
        <v>13525</v>
      </c>
      <c r="D3252" s="35" t="s">
        <v>2972</v>
      </c>
      <c r="E3252" s="36" t="s">
        <v>11943</v>
      </c>
      <c r="F3252" s="35" t="s">
        <v>15877</v>
      </c>
      <c r="G3252" s="117">
        <v>4</v>
      </c>
      <c r="H3252" s="117">
        <v>11.2</v>
      </c>
      <c r="I3252" s="117">
        <f t="shared" si="98"/>
        <v>0.1525</v>
      </c>
      <c r="J3252" s="118">
        <v>0.61</v>
      </c>
      <c r="K3252" s="196">
        <v>184</v>
      </c>
      <c r="L3252" s="119" t="s">
        <v>12106</v>
      </c>
      <c r="M3252" s="38" t="s">
        <v>15050</v>
      </c>
    </row>
    <row r="3253" spans="1:13" ht="25.5" outlineLevel="1" x14ac:dyDescent="0.25">
      <c r="A3253" s="47" t="s">
        <v>2974</v>
      </c>
      <c r="B3253" s="150">
        <v>3225</v>
      </c>
      <c r="C3253" s="36" t="s">
        <v>2973</v>
      </c>
      <c r="D3253" s="35" t="s">
        <v>2974</v>
      </c>
      <c r="E3253" s="36" t="s">
        <v>11943</v>
      </c>
      <c r="F3253" s="35" t="s">
        <v>15877</v>
      </c>
      <c r="G3253" s="117">
        <v>2</v>
      </c>
      <c r="H3253" s="117">
        <v>42</v>
      </c>
      <c r="I3253" s="117">
        <f t="shared" si="98"/>
        <v>1.1499999999999999</v>
      </c>
      <c r="J3253" s="118">
        <v>2.2999999999999998</v>
      </c>
      <c r="K3253" s="196">
        <v>184</v>
      </c>
      <c r="L3253" s="119" t="s">
        <v>12106</v>
      </c>
      <c r="M3253" s="38" t="s">
        <v>15050</v>
      </c>
    </row>
    <row r="3254" spans="1:13" ht="25.5" outlineLevel="1" x14ac:dyDescent="0.25">
      <c r="A3254" s="47" t="s">
        <v>2976</v>
      </c>
      <c r="B3254" s="150">
        <v>3226</v>
      </c>
      <c r="C3254" s="36" t="s">
        <v>2975</v>
      </c>
      <c r="D3254" s="35" t="s">
        <v>2976</v>
      </c>
      <c r="E3254" s="36" t="s">
        <v>11943</v>
      </c>
      <c r="F3254" s="35" t="s">
        <v>15877</v>
      </c>
      <c r="G3254" s="117">
        <v>1</v>
      </c>
      <c r="H3254" s="117">
        <v>71.900000000000006</v>
      </c>
      <c r="I3254" s="117">
        <f t="shared" si="98"/>
        <v>3.93</v>
      </c>
      <c r="J3254" s="118">
        <v>3.93</v>
      </c>
      <c r="K3254" s="196">
        <v>184</v>
      </c>
      <c r="L3254" s="119" t="s">
        <v>12106</v>
      </c>
      <c r="M3254" s="38" t="s">
        <v>15050</v>
      </c>
    </row>
    <row r="3255" spans="1:13" ht="25.5" outlineLevel="1" x14ac:dyDescent="0.25">
      <c r="A3255" s="47" t="s">
        <v>2978</v>
      </c>
      <c r="B3255" s="150">
        <v>3227</v>
      </c>
      <c r="C3255" s="36" t="s">
        <v>2977</v>
      </c>
      <c r="D3255" s="35" t="s">
        <v>2978</v>
      </c>
      <c r="E3255" s="36" t="s">
        <v>11943</v>
      </c>
      <c r="F3255" s="35" t="s">
        <v>15877</v>
      </c>
      <c r="G3255" s="117">
        <v>1</v>
      </c>
      <c r="H3255" s="117">
        <v>34.85</v>
      </c>
      <c r="I3255" s="117">
        <f t="shared" si="98"/>
        <v>1.91</v>
      </c>
      <c r="J3255" s="118">
        <v>1.91</v>
      </c>
      <c r="K3255" s="196">
        <v>184</v>
      </c>
      <c r="L3255" s="119" t="s">
        <v>12106</v>
      </c>
      <c r="M3255" s="38" t="s">
        <v>15050</v>
      </c>
    </row>
    <row r="3256" spans="1:13" ht="25.5" outlineLevel="1" x14ac:dyDescent="0.25">
      <c r="A3256" s="47" t="s">
        <v>2980</v>
      </c>
      <c r="B3256" s="150">
        <v>3228</v>
      </c>
      <c r="C3256" s="36" t="s">
        <v>2979</v>
      </c>
      <c r="D3256" s="35" t="s">
        <v>2980</v>
      </c>
      <c r="E3256" s="36" t="s">
        <v>11943</v>
      </c>
      <c r="F3256" s="35" t="s">
        <v>15877</v>
      </c>
      <c r="G3256" s="117">
        <v>2</v>
      </c>
      <c r="H3256" s="117">
        <v>55</v>
      </c>
      <c r="I3256" s="117">
        <f t="shared" si="98"/>
        <v>1.5049999999999999</v>
      </c>
      <c r="J3256" s="118">
        <v>3.01</v>
      </c>
      <c r="K3256" s="196">
        <v>184</v>
      </c>
      <c r="L3256" s="119" t="s">
        <v>12106</v>
      </c>
      <c r="M3256" s="38" t="s">
        <v>15050</v>
      </c>
    </row>
    <row r="3257" spans="1:13" ht="25.5" outlineLevel="1" x14ac:dyDescent="0.25">
      <c r="A3257" s="47" t="s">
        <v>2982</v>
      </c>
      <c r="B3257" s="150">
        <v>3229</v>
      </c>
      <c r="C3257" s="36" t="s">
        <v>2981</v>
      </c>
      <c r="D3257" s="35" t="s">
        <v>2982</v>
      </c>
      <c r="E3257" s="36" t="s">
        <v>11943</v>
      </c>
      <c r="F3257" s="35" t="s">
        <v>15877</v>
      </c>
      <c r="G3257" s="117">
        <v>13</v>
      </c>
      <c r="H3257" s="117">
        <v>107.25</v>
      </c>
      <c r="I3257" s="117">
        <f t="shared" si="98"/>
        <v>0.45076923076923081</v>
      </c>
      <c r="J3257" s="118">
        <v>5.86</v>
      </c>
      <c r="K3257" s="196">
        <v>184</v>
      </c>
      <c r="L3257" s="119" t="s">
        <v>12106</v>
      </c>
      <c r="M3257" s="38" t="s">
        <v>15050</v>
      </c>
    </row>
    <row r="3258" spans="1:13" ht="25.5" outlineLevel="1" x14ac:dyDescent="0.25">
      <c r="A3258" s="47" t="s">
        <v>2984</v>
      </c>
      <c r="B3258" s="150">
        <v>3230</v>
      </c>
      <c r="C3258" s="36" t="s">
        <v>2983</v>
      </c>
      <c r="D3258" s="35" t="s">
        <v>2984</v>
      </c>
      <c r="E3258" s="36" t="s">
        <v>11943</v>
      </c>
      <c r="F3258" s="35" t="s">
        <v>15877</v>
      </c>
      <c r="G3258" s="117">
        <v>2</v>
      </c>
      <c r="H3258" s="117">
        <v>2923.73</v>
      </c>
      <c r="I3258" s="117">
        <f t="shared" si="98"/>
        <v>79.94</v>
      </c>
      <c r="J3258" s="118">
        <v>159.88</v>
      </c>
      <c r="K3258" s="196">
        <v>184</v>
      </c>
      <c r="L3258" s="119" t="s">
        <v>12106</v>
      </c>
      <c r="M3258" s="38" t="s">
        <v>15050</v>
      </c>
    </row>
    <row r="3259" spans="1:13" ht="25.5" outlineLevel="1" x14ac:dyDescent="0.25">
      <c r="A3259" s="47" t="s">
        <v>2986</v>
      </c>
      <c r="B3259" s="150">
        <v>3231</v>
      </c>
      <c r="C3259" s="36" t="s">
        <v>2985</v>
      </c>
      <c r="D3259" s="35" t="s">
        <v>2986</v>
      </c>
      <c r="E3259" s="36" t="s">
        <v>11943</v>
      </c>
      <c r="F3259" s="35" t="s">
        <v>15877</v>
      </c>
      <c r="G3259" s="117">
        <v>12</v>
      </c>
      <c r="H3259" s="117">
        <v>250.8</v>
      </c>
      <c r="I3259" s="117">
        <f t="shared" si="98"/>
        <v>1.1425000000000001</v>
      </c>
      <c r="J3259" s="118">
        <v>13.71</v>
      </c>
      <c r="K3259" s="196">
        <v>184</v>
      </c>
      <c r="L3259" s="119" t="s">
        <v>12106</v>
      </c>
      <c r="M3259" s="38" t="s">
        <v>15050</v>
      </c>
    </row>
    <row r="3260" spans="1:13" ht="25.5" outlineLevel="1" x14ac:dyDescent="0.25">
      <c r="A3260" s="47" t="s">
        <v>2988</v>
      </c>
      <c r="B3260" s="150">
        <v>3232</v>
      </c>
      <c r="C3260" s="36" t="s">
        <v>2987</v>
      </c>
      <c r="D3260" s="35" t="s">
        <v>2988</v>
      </c>
      <c r="E3260" s="36" t="s">
        <v>11943</v>
      </c>
      <c r="F3260" s="35" t="s">
        <v>15877</v>
      </c>
      <c r="G3260" s="117">
        <v>7</v>
      </c>
      <c r="H3260" s="117">
        <v>114.8</v>
      </c>
      <c r="I3260" s="117">
        <f t="shared" si="98"/>
        <v>0.89714285714285713</v>
      </c>
      <c r="J3260" s="118">
        <v>6.28</v>
      </c>
      <c r="K3260" s="196">
        <v>184</v>
      </c>
      <c r="L3260" s="119" t="s">
        <v>12106</v>
      </c>
      <c r="M3260" s="38" t="s">
        <v>15050</v>
      </c>
    </row>
    <row r="3261" spans="1:13" outlineLevel="1" x14ac:dyDescent="0.25">
      <c r="A3261" s="47" t="s">
        <v>2990</v>
      </c>
      <c r="B3261" s="150">
        <v>3233</v>
      </c>
      <c r="C3261" s="36" t="s">
        <v>2989</v>
      </c>
      <c r="D3261" s="35" t="s">
        <v>2990</v>
      </c>
      <c r="E3261" s="36" t="s">
        <v>11491</v>
      </c>
      <c r="F3261" s="35" t="s">
        <v>15877</v>
      </c>
      <c r="G3261" s="117">
        <v>7</v>
      </c>
      <c r="H3261" s="117">
        <v>146.30000000000001</v>
      </c>
      <c r="I3261" s="117">
        <f t="shared" si="98"/>
        <v>1.1428571428571428</v>
      </c>
      <c r="J3261" s="118">
        <v>8</v>
      </c>
      <c r="K3261" s="196">
        <v>184</v>
      </c>
      <c r="L3261" s="119" t="s">
        <v>12106</v>
      </c>
      <c r="M3261" s="38" t="s">
        <v>15050</v>
      </c>
    </row>
    <row r="3262" spans="1:13" ht="25.5" outlineLevel="1" x14ac:dyDescent="0.25">
      <c r="A3262" s="47" t="s">
        <v>2992</v>
      </c>
      <c r="B3262" s="150">
        <v>3234</v>
      </c>
      <c r="C3262" s="36" t="s">
        <v>2991</v>
      </c>
      <c r="D3262" s="35" t="s">
        <v>2992</v>
      </c>
      <c r="E3262" s="36" t="s">
        <v>11943</v>
      </c>
      <c r="F3262" s="35" t="s">
        <v>15877</v>
      </c>
      <c r="G3262" s="117">
        <v>5</v>
      </c>
      <c r="H3262" s="117">
        <v>653.04999999999995</v>
      </c>
      <c r="I3262" s="117">
        <f t="shared" si="98"/>
        <v>7.1420000000000003</v>
      </c>
      <c r="J3262" s="118">
        <v>35.71</v>
      </c>
      <c r="K3262" s="196">
        <v>184</v>
      </c>
      <c r="L3262" s="119" t="s">
        <v>12106</v>
      </c>
      <c r="M3262" s="38" t="s">
        <v>15050</v>
      </c>
    </row>
    <row r="3263" spans="1:13" ht="25.5" outlineLevel="1" x14ac:dyDescent="0.25">
      <c r="A3263" s="47" t="s">
        <v>2994</v>
      </c>
      <c r="B3263" s="150">
        <v>3235</v>
      </c>
      <c r="C3263" s="36" t="s">
        <v>2993</v>
      </c>
      <c r="D3263" s="35" t="s">
        <v>2994</v>
      </c>
      <c r="E3263" s="36" t="s">
        <v>11943</v>
      </c>
      <c r="F3263" s="35" t="s">
        <v>15877</v>
      </c>
      <c r="G3263" s="117">
        <v>7</v>
      </c>
      <c r="H3263" s="117">
        <v>552.49</v>
      </c>
      <c r="I3263" s="117">
        <f t="shared" si="98"/>
        <v>4.3157142857142858</v>
      </c>
      <c r="J3263" s="118">
        <v>30.21</v>
      </c>
      <c r="K3263" s="196">
        <v>184</v>
      </c>
      <c r="L3263" s="119" t="s">
        <v>12106</v>
      </c>
      <c r="M3263" s="38" t="s">
        <v>15050</v>
      </c>
    </row>
    <row r="3264" spans="1:13" ht="25.5" outlineLevel="1" x14ac:dyDescent="0.25">
      <c r="A3264" s="47" t="s">
        <v>2995</v>
      </c>
      <c r="B3264" s="150">
        <v>3236</v>
      </c>
      <c r="C3264" s="36" t="s">
        <v>8895</v>
      </c>
      <c r="D3264" s="35" t="s">
        <v>2995</v>
      </c>
      <c r="E3264" s="36" t="s">
        <v>11943</v>
      </c>
      <c r="F3264" s="35" t="s">
        <v>15877</v>
      </c>
      <c r="G3264" s="117">
        <v>14</v>
      </c>
      <c r="H3264" s="117">
        <v>16.8</v>
      </c>
      <c r="I3264" s="117">
        <f t="shared" si="98"/>
        <v>6.5714285714285711E-2</v>
      </c>
      <c r="J3264" s="118">
        <v>0.92</v>
      </c>
      <c r="K3264" s="196">
        <v>184</v>
      </c>
      <c r="L3264" s="119" t="s">
        <v>12106</v>
      </c>
      <c r="M3264" s="38" t="s">
        <v>15050</v>
      </c>
    </row>
    <row r="3265" spans="1:13" ht="25.5" outlineLevel="1" x14ac:dyDescent="0.25">
      <c r="A3265" s="47" t="s">
        <v>2996</v>
      </c>
      <c r="B3265" s="150">
        <v>3237</v>
      </c>
      <c r="C3265" s="36" t="s">
        <v>8896</v>
      </c>
      <c r="D3265" s="35" t="s">
        <v>2996</v>
      </c>
      <c r="E3265" s="36" t="s">
        <v>11943</v>
      </c>
      <c r="F3265" s="35" t="s">
        <v>15877</v>
      </c>
      <c r="G3265" s="117">
        <v>2</v>
      </c>
      <c r="H3265" s="117">
        <v>2.6</v>
      </c>
      <c r="I3265" s="117">
        <f t="shared" si="98"/>
        <v>7.0000000000000007E-2</v>
      </c>
      <c r="J3265" s="118">
        <v>0.14000000000000001</v>
      </c>
      <c r="K3265" s="196">
        <v>184</v>
      </c>
      <c r="L3265" s="119" t="s">
        <v>12106</v>
      </c>
      <c r="M3265" s="38" t="s">
        <v>15050</v>
      </c>
    </row>
    <row r="3266" spans="1:13" ht="25.5" outlineLevel="1" x14ac:dyDescent="0.25">
      <c r="A3266" s="47" t="s">
        <v>2997</v>
      </c>
      <c r="B3266" s="150">
        <v>3238</v>
      </c>
      <c r="C3266" s="36" t="s">
        <v>8897</v>
      </c>
      <c r="D3266" s="35" t="s">
        <v>2997</v>
      </c>
      <c r="E3266" s="36" t="s">
        <v>11943</v>
      </c>
      <c r="F3266" s="35" t="s">
        <v>15877</v>
      </c>
      <c r="G3266" s="117">
        <v>51</v>
      </c>
      <c r="H3266" s="117">
        <v>163.19999999999999</v>
      </c>
      <c r="I3266" s="117">
        <f t="shared" si="98"/>
        <v>0.17490196078431372</v>
      </c>
      <c r="J3266" s="118">
        <v>8.92</v>
      </c>
      <c r="K3266" s="196">
        <v>184</v>
      </c>
      <c r="L3266" s="119" t="s">
        <v>12106</v>
      </c>
      <c r="M3266" s="38" t="s">
        <v>15050</v>
      </c>
    </row>
    <row r="3267" spans="1:13" ht="25.5" outlineLevel="1" x14ac:dyDescent="0.25">
      <c r="A3267" s="47" t="s">
        <v>2998</v>
      </c>
      <c r="B3267" s="150">
        <v>3239</v>
      </c>
      <c r="C3267" s="36" t="s">
        <v>8898</v>
      </c>
      <c r="D3267" s="35" t="s">
        <v>2998</v>
      </c>
      <c r="E3267" s="36" t="s">
        <v>11943</v>
      </c>
      <c r="F3267" s="35" t="s">
        <v>15877</v>
      </c>
      <c r="G3267" s="117">
        <v>5</v>
      </c>
      <c r="H3267" s="117">
        <v>23</v>
      </c>
      <c r="I3267" s="117">
        <f t="shared" si="98"/>
        <v>0.252</v>
      </c>
      <c r="J3267" s="118">
        <v>1.26</v>
      </c>
      <c r="K3267" s="196">
        <v>184</v>
      </c>
      <c r="L3267" s="119" t="s">
        <v>12106</v>
      </c>
      <c r="M3267" s="38" t="s">
        <v>15050</v>
      </c>
    </row>
    <row r="3268" spans="1:13" ht="25.5" outlineLevel="1" x14ac:dyDescent="0.25">
      <c r="A3268" s="47" t="s">
        <v>3000</v>
      </c>
      <c r="B3268" s="150">
        <v>3240</v>
      </c>
      <c r="C3268" s="36" t="s">
        <v>2999</v>
      </c>
      <c r="D3268" s="35" t="s">
        <v>3000</v>
      </c>
      <c r="E3268" s="36" t="s">
        <v>11943</v>
      </c>
      <c r="F3268" s="35" t="s">
        <v>15877</v>
      </c>
      <c r="G3268" s="117">
        <v>1</v>
      </c>
      <c r="H3268" s="117">
        <v>19.600000000000001</v>
      </c>
      <c r="I3268" s="117">
        <f t="shared" si="98"/>
        <v>1.07</v>
      </c>
      <c r="J3268" s="118">
        <v>1.07</v>
      </c>
      <c r="K3268" s="196">
        <v>184</v>
      </c>
      <c r="L3268" s="119" t="s">
        <v>12106</v>
      </c>
      <c r="M3268" s="38" t="s">
        <v>15050</v>
      </c>
    </row>
    <row r="3269" spans="1:13" ht="25.5" outlineLevel="1" x14ac:dyDescent="0.25">
      <c r="A3269" s="47" t="s">
        <v>3001</v>
      </c>
      <c r="B3269" s="150">
        <v>3241</v>
      </c>
      <c r="C3269" s="36" t="s">
        <v>8899</v>
      </c>
      <c r="D3269" s="35" t="s">
        <v>3001</v>
      </c>
      <c r="E3269" s="36" t="s">
        <v>11943</v>
      </c>
      <c r="F3269" s="35" t="s">
        <v>15877</v>
      </c>
      <c r="G3269" s="117">
        <v>20</v>
      </c>
      <c r="H3269" s="117">
        <v>218</v>
      </c>
      <c r="I3269" s="117">
        <f t="shared" si="98"/>
        <v>0.59599999999999997</v>
      </c>
      <c r="J3269" s="118">
        <v>11.92</v>
      </c>
      <c r="K3269" s="196">
        <v>184</v>
      </c>
      <c r="L3269" s="119" t="s">
        <v>12106</v>
      </c>
      <c r="M3269" s="38" t="s">
        <v>15050</v>
      </c>
    </row>
    <row r="3270" spans="1:13" ht="25.5" outlineLevel="1" x14ac:dyDescent="0.25">
      <c r="A3270" s="47" t="s">
        <v>3003</v>
      </c>
      <c r="B3270" s="150">
        <v>3242</v>
      </c>
      <c r="C3270" s="36" t="s">
        <v>3002</v>
      </c>
      <c r="D3270" s="35" t="s">
        <v>3003</v>
      </c>
      <c r="E3270" s="36" t="s">
        <v>11943</v>
      </c>
      <c r="F3270" s="35" t="s">
        <v>15877</v>
      </c>
      <c r="G3270" s="117">
        <v>2</v>
      </c>
      <c r="H3270" s="117">
        <v>67.86</v>
      </c>
      <c r="I3270" s="117">
        <f t="shared" si="98"/>
        <v>1.855</v>
      </c>
      <c r="J3270" s="118">
        <v>3.71</v>
      </c>
      <c r="K3270" s="196">
        <v>184</v>
      </c>
      <c r="L3270" s="119" t="s">
        <v>12106</v>
      </c>
      <c r="M3270" s="38" t="s">
        <v>15050</v>
      </c>
    </row>
    <row r="3271" spans="1:13" ht="25.5" outlineLevel="1" x14ac:dyDescent="0.25">
      <c r="A3271" s="47" t="s">
        <v>3005</v>
      </c>
      <c r="B3271" s="150">
        <v>3243</v>
      </c>
      <c r="C3271" s="36" t="s">
        <v>3004</v>
      </c>
      <c r="D3271" s="35" t="s">
        <v>3005</v>
      </c>
      <c r="E3271" s="36" t="s">
        <v>11943</v>
      </c>
      <c r="F3271" s="35" t="s">
        <v>15877</v>
      </c>
      <c r="G3271" s="117">
        <v>2</v>
      </c>
      <c r="H3271" s="117">
        <v>280</v>
      </c>
      <c r="I3271" s="117">
        <f t="shared" si="98"/>
        <v>7.6550000000000002</v>
      </c>
      <c r="J3271" s="118">
        <v>15.31</v>
      </c>
      <c r="K3271" s="196">
        <v>184</v>
      </c>
      <c r="L3271" s="119" t="s">
        <v>12106</v>
      </c>
      <c r="M3271" s="38" t="s">
        <v>15050</v>
      </c>
    </row>
    <row r="3272" spans="1:13" ht="25.5" outlineLevel="1" x14ac:dyDescent="0.25">
      <c r="A3272" s="47" t="s">
        <v>3006</v>
      </c>
      <c r="B3272" s="150">
        <v>3244</v>
      </c>
      <c r="C3272" s="36" t="s">
        <v>8900</v>
      </c>
      <c r="D3272" s="35" t="s">
        <v>3006</v>
      </c>
      <c r="E3272" s="36" t="s">
        <v>11943</v>
      </c>
      <c r="F3272" s="35" t="s">
        <v>15877</v>
      </c>
      <c r="G3272" s="117">
        <v>42</v>
      </c>
      <c r="H3272" s="117">
        <v>357</v>
      </c>
      <c r="I3272" s="117">
        <f t="shared" si="98"/>
        <v>0.46476190476190476</v>
      </c>
      <c r="J3272" s="118">
        <v>19.52</v>
      </c>
      <c r="K3272" s="196">
        <v>184</v>
      </c>
      <c r="L3272" s="119" t="s">
        <v>12106</v>
      </c>
      <c r="M3272" s="38" t="s">
        <v>15050</v>
      </c>
    </row>
    <row r="3273" spans="1:13" ht="25.5" outlineLevel="1" x14ac:dyDescent="0.25">
      <c r="A3273" s="47" t="s">
        <v>3007</v>
      </c>
      <c r="B3273" s="150">
        <v>3245</v>
      </c>
      <c r="C3273" s="36" t="s">
        <v>8901</v>
      </c>
      <c r="D3273" s="35" t="s">
        <v>3007</v>
      </c>
      <c r="E3273" s="36" t="s">
        <v>11943</v>
      </c>
      <c r="F3273" s="35" t="s">
        <v>15877</v>
      </c>
      <c r="G3273" s="117">
        <v>15</v>
      </c>
      <c r="H3273" s="117">
        <v>156</v>
      </c>
      <c r="I3273" s="117">
        <f t="shared" si="98"/>
        <v>0.56866666666666665</v>
      </c>
      <c r="J3273" s="118">
        <v>8.5299999999999994</v>
      </c>
      <c r="K3273" s="196">
        <v>184</v>
      </c>
      <c r="L3273" s="119" t="s">
        <v>12106</v>
      </c>
      <c r="M3273" s="38" t="s">
        <v>15050</v>
      </c>
    </row>
    <row r="3274" spans="1:13" ht="25.5" outlineLevel="1" x14ac:dyDescent="0.25">
      <c r="A3274" s="47" t="s">
        <v>3009</v>
      </c>
      <c r="B3274" s="150">
        <v>3246</v>
      </c>
      <c r="C3274" s="36" t="s">
        <v>3008</v>
      </c>
      <c r="D3274" s="35" t="s">
        <v>3009</v>
      </c>
      <c r="E3274" s="36" t="s">
        <v>11943</v>
      </c>
      <c r="F3274" s="35" t="s">
        <v>15877</v>
      </c>
      <c r="G3274" s="117">
        <v>2</v>
      </c>
      <c r="H3274" s="117">
        <v>3.2</v>
      </c>
      <c r="I3274" s="117">
        <f t="shared" si="98"/>
        <v>8.5000000000000006E-2</v>
      </c>
      <c r="J3274" s="118">
        <v>0.17</v>
      </c>
      <c r="K3274" s="196">
        <v>184</v>
      </c>
      <c r="L3274" s="119" t="s">
        <v>12106</v>
      </c>
      <c r="M3274" s="38" t="s">
        <v>15050</v>
      </c>
    </row>
    <row r="3275" spans="1:13" ht="25.5" outlineLevel="1" x14ac:dyDescent="0.25">
      <c r="A3275" s="47" t="s">
        <v>3011</v>
      </c>
      <c r="B3275" s="150">
        <v>3247</v>
      </c>
      <c r="C3275" s="36" t="s">
        <v>3010</v>
      </c>
      <c r="D3275" s="35" t="s">
        <v>3011</v>
      </c>
      <c r="E3275" s="36" t="s">
        <v>11943</v>
      </c>
      <c r="F3275" s="35" t="s">
        <v>15877</v>
      </c>
      <c r="G3275" s="117">
        <v>2</v>
      </c>
      <c r="H3275" s="117">
        <v>3267.35</v>
      </c>
      <c r="I3275" s="117">
        <f t="shared" si="98"/>
        <v>89.334999999999994</v>
      </c>
      <c r="J3275" s="118">
        <v>178.67</v>
      </c>
      <c r="K3275" s="196">
        <v>184</v>
      </c>
      <c r="L3275" s="119" t="s">
        <v>12106</v>
      </c>
      <c r="M3275" s="38" t="s">
        <v>15050</v>
      </c>
    </row>
    <row r="3276" spans="1:13" ht="25.5" outlineLevel="1" x14ac:dyDescent="0.25">
      <c r="A3276" s="47" t="s">
        <v>3013</v>
      </c>
      <c r="B3276" s="150">
        <v>3248</v>
      </c>
      <c r="C3276" s="36" t="s">
        <v>3012</v>
      </c>
      <c r="D3276" s="35" t="s">
        <v>3013</v>
      </c>
      <c r="E3276" s="36" t="s">
        <v>11943</v>
      </c>
      <c r="F3276" s="35" t="s">
        <v>15877</v>
      </c>
      <c r="G3276" s="117">
        <v>10</v>
      </c>
      <c r="H3276" s="117">
        <v>150</v>
      </c>
      <c r="I3276" s="117">
        <f t="shared" si="98"/>
        <v>0.82</v>
      </c>
      <c r="J3276" s="118">
        <v>8.1999999999999993</v>
      </c>
      <c r="K3276" s="196">
        <v>184</v>
      </c>
      <c r="L3276" s="119" t="s">
        <v>12106</v>
      </c>
      <c r="M3276" s="38" t="s">
        <v>15050</v>
      </c>
    </row>
    <row r="3277" spans="1:13" ht="25.5" outlineLevel="1" x14ac:dyDescent="0.25">
      <c r="A3277" s="47" t="s">
        <v>3015</v>
      </c>
      <c r="B3277" s="150">
        <v>3249</v>
      </c>
      <c r="C3277" s="36" t="s">
        <v>3014</v>
      </c>
      <c r="D3277" s="35" t="s">
        <v>3015</v>
      </c>
      <c r="E3277" s="36" t="s">
        <v>11943</v>
      </c>
      <c r="F3277" s="35" t="s">
        <v>15877</v>
      </c>
      <c r="G3277" s="117">
        <v>10</v>
      </c>
      <c r="H3277" s="117">
        <v>150</v>
      </c>
      <c r="I3277" s="117">
        <f t="shared" si="98"/>
        <v>0.82</v>
      </c>
      <c r="J3277" s="118">
        <v>8.1999999999999993</v>
      </c>
      <c r="K3277" s="196">
        <v>184</v>
      </c>
      <c r="L3277" s="119" t="s">
        <v>12106</v>
      </c>
      <c r="M3277" s="38" t="s">
        <v>15050</v>
      </c>
    </row>
    <row r="3278" spans="1:13" ht="25.5" outlineLevel="1" x14ac:dyDescent="0.25">
      <c r="A3278" s="47" t="s">
        <v>3017</v>
      </c>
      <c r="B3278" s="150">
        <v>3250</v>
      </c>
      <c r="C3278" s="36" t="s">
        <v>3016</v>
      </c>
      <c r="D3278" s="35" t="s">
        <v>3017</v>
      </c>
      <c r="E3278" s="36" t="s">
        <v>11943</v>
      </c>
      <c r="F3278" s="35" t="s">
        <v>15877</v>
      </c>
      <c r="G3278" s="117">
        <v>9</v>
      </c>
      <c r="H3278" s="117">
        <v>135</v>
      </c>
      <c r="I3278" s="117">
        <f t="shared" si="98"/>
        <v>0.82</v>
      </c>
      <c r="J3278" s="118">
        <v>7.38</v>
      </c>
      <c r="K3278" s="196">
        <v>184</v>
      </c>
      <c r="L3278" s="119" t="s">
        <v>12106</v>
      </c>
      <c r="M3278" s="38" t="s">
        <v>15050</v>
      </c>
    </row>
    <row r="3279" spans="1:13" ht="25.5" outlineLevel="1" x14ac:dyDescent="0.25">
      <c r="A3279" s="47" t="s">
        <v>3018</v>
      </c>
      <c r="B3279" s="150">
        <v>3251</v>
      </c>
      <c r="C3279" s="36" t="s">
        <v>8902</v>
      </c>
      <c r="D3279" s="35" t="s">
        <v>3018</v>
      </c>
      <c r="E3279" s="36" t="s">
        <v>11943</v>
      </c>
      <c r="F3279" s="35" t="s">
        <v>15877</v>
      </c>
      <c r="G3279" s="117">
        <v>18</v>
      </c>
      <c r="H3279" s="117">
        <v>45</v>
      </c>
      <c r="I3279" s="117">
        <f t="shared" si="98"/>
        <v>0.13666666666666666</v>
      </c>
      <c r="J3279" s="118">
        <v>2.46</v>
      </c>
      <c r="K3279" s="196">
        <v>184</v>
      </c>
      <c r="L3279" s="119" t="s">
        <v>12106</v>
      </c>
      <c r="M3279" s="38" t="s">
        <v>15050</v>
      </c>
    </row>
    <row r="3280" spans="1:13" ht="25.5" outlineLevel="1" x14ac:dyDescent="0.25">
      <c r="A3280" s="47" t="s">
        <v>3020</v>
      </c>
      <c r="B3280" s="150">
        <v>3252</v>
      </c>
      <c r="C3280" s="36" t="s">
        <v>3019</v>
      </c>
      <c r="D3280" s="35" t="s">
        <v>3020</v>
      </c>
      <c r="E3280" s="36" t="s">
        <v>11943</v>
      </c>
      <c r="F3280" s="35" t="s">
        <v>15877</v>
      </c>
      <c r="G3280" s="117">
        <v>10</v>
      </c>
      <c r="H3280" s="117">
        <v>10</v>
      </c>
      <c r="I3280" s="117">
        <f t="shared" si="98"/>
        <v>5.5000000000000007E-2</v>
      </c>
      <c r="J3280" s="118">
        <v>0.55000000000000004</v>
      </c>
      <c r="K3280" s="196">
        <v>184</v>
      </c>
      <c r="L3280" s="119" t="s">
        <v>12106</v>
      </c>
      <c r="M3280" s="38" t="s">
        <v>15050</v>
      </c>
    </row>
    <row r="3281" spans="1:13" ht="25.5" outlineLevel="1" x14ac:dyDescent="0.25">
      <c r="A3281" s="47" t="s">
        <v>3021</v>
      </c>
      <c r="B3281" s="150">
        <v>3253</v>
      </c>
      <c r="C3281" s="36" t="s">
        <v>8903</v>
      </c>
      <c r="D3281" s="35" t="s">
        <v>3021</v>
      </c>
      <c r="E3281" s="36" t="s">
        <v>11943</v>
      </c>
      <c r="F3281" s="35" t="s">
        <v>15877</v>
      </c>
      <c r="G3281" s="117">
        <v>50</v>
      </c>
      <c r="H3281" s="117">
        <v>65</v>
      </c>
      <c r="I3281" s="117">
        <f t="shared" si="98"/>
        <v>7.0999999999999994E-2</v>
      </c>
      <c r="J3281" s="118">
        <v>3.55</v>
      </c>
      <c r="K3281" s="196">
        <v>184</v>
      </c>
      <c r="L3281" s="119" t="s">
        <v>12106</v>
      </c>
      <c r="M3281" s="38" t="s">
        <v>15050</v>
      </c>
    </row>
    <row r="3282" spans="1:13" ht="25.5" outlineLevel="1" x14ac:dyDescent="0.25">
      <c r="A3282" s="47" t="s">
        <v>3023</v>
      </c>
      <c r="B3282" s="150">
        <v>3254</v>
      </c>
      <c r="C3282" s="36" t="s">
        <v>3022</v>
      </c>
      <c r="D3282" s="35" t="s">
        <v>3023</v>
      </c>
      <c r="E3282" s="36" t="s">
        <v>11943</v>
      </c>
      <c r="F3282" s="35" t="s">
        <v>15877</v>
      </c>
      <c r="G3282" s="117">
        <v>7</v>
      </c>
      <c r="H3282" s="117">
        <v>8.4</v>
      </c>
      <c r="I3282" s="117">
        <f t="shared" si="98"/>
        <v>6.5714285714285711E-2</v>
      </c>
      <c r="J3282" s="118">
        <v>0.46</v>
      </c>
      <c r="K3282" s="196">
        <v>184</v>
      </c>
      <c r="L3282" s="119" t="s">
        <v>12106</v>
      </c>
      <c r="M3282" s="38" t="s">
        <v>15050</v>
      </c>
    </row>
    <row r="3283" spans="1:13" ht="25.5" outlineLevel="1" x14ac:dyDescent="0.25">
      <c r="A3283" s="47" t="s">
        <v>3025</v>
      </c>
      <c r="B3283" s="150">
        <v>3255</v>
      </c>
      <c r="C3283" s="36" t="s">
        <v>3024</v>
      </c>
      <c r="D3283" s="35" t="s">
        <v>3025</v>
      </c>
      <c r="E3283" s="36" t="s">
        <v>11943</v>
      </c>
      <c r="F3283" s="35" t="s">
        <v>15877</v>
      </c>
      <c r="G3283" s="117">
        <v>50</v>
      </c>
      <c r="H3283" s="117">
        <v>50</v>
      </c>
      <c r="I3283" s="117">
        <f t="shared" si="98"/>
        <v>5.4600000000000003E-2</v>
      </c>
      <c r="J3283" s="118">
        <v>2.73</v>
      </c>
      <c r="K3283" s="196">
        <v>184</v>
      </c>
      <c r="L3283" s="119" t="s">
        <v>12106</v>
      </c>
      <c r="M3283" s="38" t="s">
        <v>15050</v>
      </c>
    </row>
    <row r="3284" spans="1:13" ht="25.5" outlineLevel="1" x14ac:dyDescent="0.25">
      <c r="A3284" s="47" t="s">
        <v>3027</v>
      </c>
      <c r="B3284" s="150">
        <v>3256</v>
      </c>
      <c r="C3284" s="36" t="s">
        <v>3026</v>
      </c>
      <c r="D3284" s="35" t="s">
        <v>3027</v>
      </c>
      <c r="E3284" s="36" t="s">
        <v>11943</v>
      </c>
      <c r="F3284" s="35" t="s">
        <v>15877</v>
      </c>
      <c r="G3284" s="117">
        <v>100</v>
      </c>
      <c r="H3284" s="117">
        <v>120</v>
      </c>
      <c r="I3284" s="117">
        <f t="shared" si="98"/>
        <v>6.5599999999999992E-2</v>
      </c>
      <c r="J3284" s="118">
        <v>6.56</v>
      </c>
      <c r="K3284" s="196">
        <v>184</v>
      </c>
      <c r="L3284" s="119" t="s">
        <v>12106</v>
      </c>
      <c r="M3284" s="38" t="s">
        <v>15050</v>
      </c>
    </row>
    <row r="3285" spans="1:13" ht="25.5" outlineLevel="1" x14ac:dyDescent="0.25">
      <c r="A3285" s="47" t="s">
        <v>3028</v>
      </c>
      <c r="B3285" s="150">
        <v>3257</v>
      </c>
      <c r="C3285" s="36" t="s">
        <v>8904</v>
      </c>
      <c r="D3285" s="35" t="s">
        <v>3028</v>
      </c>
      <c r="E3285" s="36" t="s">
        <v>11943</v>
      </c>
      <c r="F3285" s="35" t="s">
        <v>15877</v>
      </c>
      <c r="G3285" s="117">
        <v>50</v>
      </c>
      <c r="H3285" s="117">
        <v>55</v>
      </c>
      <c r="I3285" s="117">
        <f t="shared" si="98"/>
        <v>6.0199999999999997E-2</v>
      </c>
      <c r="J3285" s="118">
        <v>3.01</v>
      </c>
      <c r="K3285" s="196">
        <v>184</v>
      </c>
      <c r="L3285" s="119" t="s">
        <v>12106</v>
      </c>
      <c r="M3285" s="38" t="s">
        <v>15050</v>
      </c>
    </row>
    <row r="3286" spans="1:13" ht="25.5" outlineLevel="1" x14ac:dyDescent="0.25">
      <c r="A3286" s="47" t="s">
        <v>3029</v>
      </c>
      <c r="B3286" s="150">
        <v>3258</v>
      </c>
      <c r="C3286" s="40" t="s">
        <v>13526</v>
      </c>
      <c r="D3286" s="35" t="s">
        <v>3029</v>
      </c>
      <c r="E3286" s="36" t="s">
        <v>11943</v>
      </c>
      <c r="F3286" s="35" t="s">
        <v>15877</v>
      </c>
      <c r="G3286" s="117">
        <v>50</v>
      </c>
      <c r="H3286" s="117">
        <v>90</v>
      </c>
      <c r="I3286" s="117">
        <f t="shared" si="98"/>
        <v>9.8400000000000001E-2</v>
      </c>
      <c r="J3286" s="118">
        <v>4.92</v>
      </c>
      <c r="K3286" s="196">
        <v>184</v>
      </c>
      <c r="L3286" s="119" t="s">
        <v>12106</v>
      </c>
      <c r="M3286" s="38" t="s">
        <v>15050</v>
      </c>
    </row>
    <row r="3287" spans="1:13" ht="25.5" outlineLevel="1" x14ac:dyDescent="0.25">
      <c r="A3287" s="47" t="s">
        <v>3031</v>
      </c>
      <c r="B3287" s="150">
        <v>3259</v>
      </c>
      <c r="C3287" s="36" t="s">
        <v>3030</v>
      </c>
      <c r="D3287" s="35" t="s">
        <v>3031</v>
      </c>
      <c r="E3287" s="36" t="s">
        <v>11943</v>
      </c>
      <c r="F3287" s="35" t="s">
        <v>15877</v>
      </c>
      <c r="G3287" s="117">
        <v>56</v>
      </c>
      <c r="H3287" s="117">
        <v>84</v>
      </c>
      <c r="I3287" s="117">
        <f t="shared" si="98"/>
        <v>8.1964285714285712E-2</v>
      </c>
      <c r="J3287" s="118">
        <v>4.59</v>
      </c>
      <c r="K3287" s="196">
        <v>184</v>
      </c>
      <c r="L3287" s="119" t="s">
        <v>12106</v>
      </c>
      <c r="M3287" s="38" t="s">
        <v>15050</v>
      </c>
    </row>
    <row r="3288" spans="1:13" ht="25.5" outlineLevel="1" x14ac:dyDescent="0.25">
      <c r="A3288" s="47" t="s">
        <v>3032</v>
      </c>
      <c r="B3288" s="150">
        <v>3260</v>
      </c>
      <c r="C3288" s="36" t="s">
        <v>8905</v>
      </c>
      <c r="D3288" s="35" t="s">
        <v>3032</v>
      </c>
      <c r="E3288" s="36" t="s">
        <v>11943</v>
      </c>
      <c r="F3288" s="35" t="s">
        <v>15877</v>
      </c>
      <c r="G3288" s="117">
        <v>23</v>
      </c>
      <c r="H3288" s="117">
        <v>32.200000000000003</v>
      </c>
      <c r="I3288" s="117">
        <f t="shared" si="98"/>
        <v>7.6521739130434779E-2</v>
      </c>
      <c r="J3288" s="118">
        <v>1.76</v>
      </c>
      <c r="K3288" s="196">
        <v>184</v>
      </c>
      <c r="L3288" s="119" t="s">
        <v>12106</v>
      </c>
      <c r="M3288" s="38" t="s">
        <v>15050</v>
      </c>
    </row>
    <row r="3289" spans="1:13" ht="25.5" outlineLevel="1" x14ac:dyDescent="0.25">
      <c r="A3289" s="47" t="s">
        <v>3034</v>
      </c>
      <c r="B3289" s="150">
        <v>3261</v>
      </c>
      <c r="C3289" s="36" t="s">
        <v>3033</v>
      </c>
      <c r="D3289" s="35" t="s">
        <v>3034</v>
      </c>
      <c r="E3289" s="36" t="s">
        <v>11943</v>
      </c>
      <c r="F3289" s="35" t="s">
        <v>15877</v>
      </c>
      <c r="G3289" s="117">
        <v>10</v>
      </c>
      <c r="H3289" s="117">
        <v>27.5</v>
      </c>
      <c r="I3289" s="117">
        <f t="shared" si="98"/>
        <v>0.15</v>
      </c>
      <c r="J3289" s="118">
        <v>1.5</v>
      </c>
      <c r="K3289" s="196">
        <v>184</v>
      </c>
      <c r="L3289" s="119" t="s">
        <v>12106</v>
      </c>
      <c r="M3289" s="38" t="s">
        <v>15050</v>
      </c>
    </row>
    <row r="3290" spans="1:13" ht="25.5" outlineLevel="1" x14ac:dyDescent="0.25">
      <c r="A3290" s="47" t="s">
        <v>3036</v>
      </c>
      <c r="B3290" s="150">
        <v>3262</v>
      </c>
      <c r="C3290" s="36" t="s">
        <v>3035</v>
      </c>
      <c r="D3290" s="35" t="s">
        <v>3036</v>
      </c>
      <c r="E3290" s="36" t="s">
        <v>11943</v>
      </c>
      <c r="F3290" s="35" t="s">
        <v>15877</v>
      </c>
      <c r="G3290" s="117">
        <v>10</v>
      </c>
      <c r="H3290" s="117">
        <v>26</v>
      </c>
      <c r="I3290" s="117">
        <f t="shared" si="98"/>
        <v>0.14199999999999999</v>
      </c>
      <c r="J3290" s="118">
        <v>1.42</v>
      </c>
      <c r="K3290" s="196">
        <v>184</v>
      </c>
      <c r="L3290" s="119" t="s">
        <v>12106</v>
      </c>
      <c r="M3290" s="38" t="s">
        <v>15050</v>
      </c>
    </row>
    <row r="3291" spans="1:13" ht="25.5" outlineLevel="1" x14ac:dyDescent="0.25">
      <c r="A3291" s="47" t="s">
        <v>3037</v>
      </c>
      <c r="B3291" s="150">
        <v>3263</v>
      </c>
      <c r="C3291" s="36" t="s">
        <v>8906</v>
      </c>
      <c r="D3291" s="35" t="s">
        <v>3037</v>
      </c>
      <c r="E3291" s="36" t="s">
        <v>11943</v>
      </c>
      <c r="F3291" s="35" t="s">
        <v>15877</v>
      </c>
      <c r="G3291" s="117">
        <v>2</v>
      </c>
      <c r="H3291" s="117">
        <v>6</v>
      </c>
      <c r="I3291" s="117">
        <f t="shared" si="98"/>
        <v>0.16500000000000001</v>
      </c>
      <c r="J3291" s="118">
        <v>0.33</v>
      </c>
      <c r="K3291" s="196">
        <v>184</v>
      </c>
      <c r="L3291" s="119" t="s">
        <v>12106</v>
      </c>
      <c r="M3291" s="38" t="s">
        <v>15050</v>
      </c>
    </row>
    <row r="3292" spans="1:13" ht="25.5" outlineLevel="1" x14ac:dyDescent="0.25">
      <c r="A3292" s="47" t="s">
        <v>3038</v>
      </c>
      <c r="B3292" s="150">
        <v>3264</v>
      </c>
      <c r="C3292" s="36" t="s">
        <v>8907</v>
      </c>
      <c r="D3292" s="35" t="s">
        <v>3038</v>
      </c>
      <c r="E3292" s="36" t="s">
        <v>11943</v>
      </c>
      <c r="F3292" s="35" t="s">
        <v>15877</v>
      </c>
      <c r="G3292" s="117">
        <v>9</v>
      </c>
      <c r="H3292" s="117">
        <v>56.7</v>
      </c>
      <c r="I3292" s="117">
        <f t="shared" si="98"/>
        <v>0.34444444444444444</v>
      </c>
      <c r="J3292" s="118">
        <v>3.1</v>
      </c>
      <c r="K3292" s="196">
        <v>184</v>
      </c>
      <c r="L3292" s="119" t="s">
        <v>12106</v>
      </c>
      <c r="M3292" s="38" t="s">
        <v>15050</v>
      </c>
    </row>
    <row r="3293" spans="1:13" ht="25.5" outlineLevel="1" x14ac:dyDescent="0.25">
      <c r="A3293" s="47" t="s">
        <v>3039</v>
      </c>
      <c r="B3293" s="150">
        <v>3265</v>
      </c>
      <c r="C3293" s="36" t="s">
        <v>8908</v>
      </c>
      <c r="D3293" s="35" t="s">
        <v>3039</v>
      </c>
      <c r="E3293" s="36" t="s">
        <v>11943</v>
      </c>
      <c r="F3293" s="35" t="s">
        <v>15877</v>
      </c>
      <c r="G3293" s="117">
        <v>9</v>
      </c>
      <c r="H3293" s="117">
        <v>56.7</v>
      </c>
      <c r="I3293" s="117">
        <f t="shared" si="98"/>
        <v>0.34444444444444444</v>
      </c>
      <c r="J3293" s="118">
        <v>3.1</v>
      </c>
      <c r="K3293" s="196">
        <v>184</v>
      </c>
      <c r="L3293" s="119" t="s">
        <v>12106</v>
      </c>
      <c r="M3293" s="38" t="s">
        <v>15050</v>
      </c>
    </row>
    <row r="3294" spans="1:13" ht="25.5" outlineLevel="1" x14ac:dyDescent="0.25">
      <c r="A3294" s="47" t="s">
        <v>3040</v>
      </c>
      <c r="B3294" s="150">
        <v>3266</v>
      </c>
      <c r="C3294" s="36" t="s">
        <v>8909</v>
      </c>
      <c r="D3294" s="35" t="s">
        <v>3040</v>
      </c>
      <c r="E3294" s="36" t="s">
        <v>11943</v>
      </c>
      <c r="F3294" s="35" t="s">
        <v>15877</v>
      </c>
      <c r="G3294" s="117">
        <v>9</v>
      </c>
      <c r="H3294" s="117">
        <v>31.5</v>
      </c>
      <c r="I3294" s="117">
        <f t="shared" si="98"/>
        <v>0.19111111111111112</v>
      </c>
      <c r="J3294" s="118">
        <v>1.72</v>
      </c>
      <c r="K3294" s="196">
        <v>184</v>
      </c>
      <c r="L3294" s="119" t="s">
        <v>12106</v>
      </c>
      <c r="M3294" s="38" t="s">
        <v>15050</v>
      </c>
    </row>
    <row r="3295" spans="1:13" ht="25.5" outlineLevel="1" x14ac:dyDescent="0.25">
      <c r="A3295" s="47" t="s">
        <v>3041</v>
      </c>
      <c r="B3295" s="150">
        <v>3267</v>
      </c>
      <c r="C3295" s="36" t="s">
        <v>8910</v>
      </c>
      <c r="D3295" s="35" t="s">
        <v>3041</v>
      </c>
      <c r="E3295" s="36" t="s">
        <v>11943</v>
      </c>
      <c r="F3295" s="35" t="s">
        <v>15877</v>
      </c>
      <c r="G3295" s="117">
        <v>2</v>
      </c>
      <c r="H3295" s="117">
        <v>24</v>
      </c>
      <c r="I3295" s="117">
        <f t="shared" si="98"/>
        <v>0.65500000000000003</v>
      </c>
      <c r="J3295" s="118">
        <v>1.31</v>
      </c>
      <c r="K3295" s="196">
        <v>184</v>
      </c>
      <c r="L3295" s="119" t="s">
        <v>12106</v>
      </c>
      <c r="M3295" s="38" t="s">
        <v>15050</v>
      </c>
    </row>
    <row r="3296" spans="1:13" ht="25.5" outlineLevel="1" x14ac:dyDescent="0.25">
      <c r="A3296" s="47" t="s">
        <v>3042</v>
      </c>
      <c r="B3296" s="150">
        <v>3268</v>
      </c>
      <c r="C3296" s="36" t="s">
        <v>8911</v>
      </c>
      <c r="D3296" s="35" t="s">
        <v>3042</v>
      </c>
      <c r="E3296" s="36" t="s">
        <v>11943</v>
      </c>
      <c r="F3296" s="35" t="s">
        <v>15877</v>
      </c>
      <c r="G3296" s="117">
        <v>2</v>
      </c>
      <c r="H3296" s="117">
        <v>8</v>
      </c>
      <c r="I3296" s="117">
        <f t="shared" si="98"/>
        <v>0.22</v>
      </c>
      <c r="J3296" s="118">
        <v>0.44</v>
      </c>
      <c r="K3296" s="196">
        <v>184</v>
      </c>
      <c r="L3296" s="119" t="s">
        <v>12106</v>
      </c>
      <c r="M3296" s="38" t="s">
        <v>15050</v>
      </c>
    </row>
    <row r="3297" spans="1:13" ht="25.5" outlineLevel="1" x14ac:dyDescent="0.25">
      <c r="A3297" s="47" t="s">
        <v>3043</v>
      </c>
      <c r="B3297" s="150">
        <v>3269</v>
      </c>
      <c r="C3297" s="36" t="s">
        <v>8912</v>
      </c>
      <c r="D3297" s="35" t="s">
        <v>3043</v>
      </c>
      <c r="E3297" s="36" t="s">
        <v>11943</v>
      </c>
      <c r="F3297" s="35" t="s">
        <v>15877</v>
      </c>
      <c r="G3297" s="117">
        <v>6</v>
      </c>
      <c r="H3297" s="117">
        <v>66</v>
      </c>
      <c r="I3297" s="117">
        <f t="shared" si="98"/>
        <v>0.60166666666666668</v>
      </c>
      <c r="J3297" s="118">
        <v>3.61</v>
      </c>
      <c r="K3297" s="196">
        <v>184</v>
      </c>
      <c r="L3297" s="119" t="s">
        <v>12106</v>
      </c>
      <c r="M3297" s="38" t="s">
        <v>15050</v>
      </c>
    </row>
    <row r="3298" spans="1:13" ht="25.5" outlineLevel="1" x14ac:dyDescent="0.25">
      <c r="A3298" s="47" t="s">
        <v>3045</v>
      </c>
      <c r="B3298" s="150">
        <v>3270</v>
      </c>
      <c r="C3298" s="36" t="s">
        <v>3044</v>
      </c>
      <c r="D3298" s="35" t="s">
        <v>3045</v>
      </c>
      <c r="E3298" s="36" t="s">
        <v>11943</v>
      </c>
      <c r="F3298" s="35" t="s">
        <v>15877</v>
      </c>
      <c r="G3298" s="117">
        <v>58</v>
      </c>
      <c r="H3298" s="117">
        <v>301.60000000000002</v>
      </c>
      <c r="I3298" s="117">
        <f t="shared" si="98"/>
        <v>0.28431034482758616</v>
      </c>
      <c r="J3298" s="118">
        <v>16.489999999999998</v>
      </c>
      <c r="K3298" s="196">
        <v>184</v>
      </c>
      <c r="L3298" s="119" t="s">
        <v>12106</v>
      </c>
      <c r="M3298" s="38" t="s">
        <v>15050</v>
      </c>
    </row>
    <row r="3299" spans="1:13" ht="25.5" outlineLevel="1" x14ac:dyDescent="0.25">
      <c r="A3299" s="47" t="s">
        <v>3046</v>
      </c>
      <c r="B3299" s="150">
        <v>3271</v>
      </c>
      <c r="C3299" s="36" t="s">
        <v>8913</v>
      </c>
      <c r="D3299" s="35" t="s">
        <v>3046</v>
      </c>
      <c r="E3299" s="36" t="s">
        <v>11943</v>
      </c>
      <c r="F3299" s="35" t="s">
        <v>15877</v>
      </c>
      <c r="G3299" s="117">
        <v>60</v>
      </c>
      <c r="H3299" s="117">
        <v>402</v>
      </c>
      <c r="I3299" s="117">
        <f t="shared" si="98"/>
        <v>0.36633333333333334</v>
      </c>
      <c r="J3299" s="118">
        <v>21.98</v>
      </c>
      <c r="K3299" s="196">
        <v>184</v>
      </c>
      <c r="L3299" s="119" t="s">
        <v>12106</v>
      </c>
      <c r="M3299" s="38" t="s">
        <v>15050</v>
      </c>
    </row>
    <row r="3300" spans="1:13" ht="25.5" outlineLevel="1" x14ac:dyDescent="0.25">
      <c r="A3300" s="47" t="s">
        <v>3047</v>
      </c>
      <c r="B3300" s="150">
        <v>3272</v>
      </c>
      <c r="C3300" s="36" t="s">
        <v>8914</v>
      </c>
      <c r="D3300" s="35" t="s">
        <v>3047</v>
      </c>
      <c r="E3300" s="36" t="s">
        <v>11943</v>
      </c>
      <c r="F3300" s="35" t="s">
        <v>15877</v>
      </c>
      <c r="G3300" s="117">
        <v>30</v>
      </c>
      <c r="H3300" s="117">
        <v>225</v>
      </c>
      <c r="I3300" s="117">
        <f t="shared" si="98"/>
        <v>0.41000000000000003</v>
      </c>
      <c r="J3300" s="118">
        <v>12.3</v>
      </c>
      <c r="K3300" s="196">
        <v>184</v>
      </c>
      <c r="L3300" s="119" t="s">
        <v>12106</v>
      </c>
      <c r="M3300" s="38" t="s">
        <v>15050</v>
      </c>
    </row>
    <row r="3301" spans="1:13" ht="25.5" outlineLevel="1" x14ac:dyDescent="0.25">
      <c r="A3301" s="47" t="s">
        <v>3049</v>
      </c>
      <c r="B3301" s="150">
        <v>3273</v>
      </c>
      <c r="C3301" s="36" t="s">
        <v>3048</v>
      </c>
      <c r="D3301" s="35" t="s">
        <v>3049</v>
      </c>
      <c r="E3301" s="36" t="s">
        <v>11943</v>
      </c>
      <c r="F3301" s="35" t="s">
        <v>15877</v>
      </c>
      <c r="G3301" s="117">
        <v>40</v>
      </c>
      <c r="H3301" s="117">
        <v>224</v>
      </c>
      <c r="I3301" s="117">
        <f t="shared" si="98"/>
        <v>0.30625000000000002</v>
      </c>
      <c r="J3301" s="118">
        <v>12.25</v>
      </c>
      <c r="K3301" s="196">
        <v>184</v>
      </c>
      <c r="L3301" s="119" t="s">
        <v>12106</v>
      </c>
      <c r="M3301" s="38" t="s">
        <v>15050</v>
      </c>
    </row>
    <row r="3302" spans="1:13" ht="25.5" outlineLevel="1" x14ac:dyDescent="0.25">
      <c r="A3302" s="47" t="s">
        <v>3050</v>
      </c>
      <c r="B3302" s="150">
        <v>3274</v>
      </c>
      <c r="C3302" s="36" t="s">
        <v>8915</v>
      </c>
      <c r="D3302" s="35" t="s">
        <v>3050</v>
      </c>
      <c r="E3302" s="36" t="s">
        <v>11943</v>
      </c>
      <c r="F3302" s="35" t="s">
        <v>15877</v>
      </c>
      <c r="G3302" s="117">
        <v>8</v>
      </c>
      <c r="H3302" s="117">
        <v>85.04</v>
      </c>
      <c r="I3302" s="117">
        <f t="shared" si="98"/>
        <v>0.58125000000000004</v>
      </c>
      <c r="J3302" s="118">
        <v>4.6500000000000004</v>
      </c>
      <c r="K3302" s="196">
        <v>184</v>
      </c>
      <c r="L3302" s="119" t="s">
        <v>12106</v>
      </c>
      <c r="M3302" s="38" t="s">
        <v>15050</v>
      </c>
    </row>
    <row r="3303" spans="1:13" ht="25.5" outlineLevel="1" x14ac:dyDescent="0.25">
      <c r="A3303" s="47" t="s">
        <v>3051</v>
      </c>
      <c r="B3303" s="150">
        <v>3275</v>
      </c>
      <c r="C3303" s="36" t="s">
        <v>8916</v>
      </c>
      <c r="D3303" s="35" t="s">
        <v>3051</v>
      </c>
      <c r="E3303" s="36" t="s">
        <v>11943</v>
      </c>
      <c r="F3303" s="35" t="s">
        <v>15877</v>
      </c>
      <c r="G3303" s="117">
        <v>2</v>
      </c>
      <c r="H3303" s="117">
        <v>8</v>
      </c>
      <c r="I3303" s="117">
        <f t="shared" si="98"/>
        <v>0.22</v>
      </c>
      <c r="J3303" s="118">
        <v>0.44</v>
      </c>
      <c r="K3303" s="196">
        <v>184</v>
      </c>
      <c r="L3303" s="119" t="s">
        <v>12106</v>
      </c>
      <c r="M3303" s="38" t="s">
        <v>15050</v>
      </c>
    </row>
    <row r="3304" spans="1:13" ht="25.5" outlineLevel="1" x14ac:dyDescent="0.25">
      <c r="A3304" s="47" t="s">
        <v>3053</v>
      </c>
      <c r="B3304" s="150">
        <v>3276</v>
      </c>
      <c r="C3304" s="36" t="s">
        <v>3052</v>
      </c>
      <c r="D3304" s="35" t="s">
        <v>3053</v>
      </c>
      <c r="E3304" s="36" t="s">
        <v>11943</v>
      </c>
      <c r="F3304" s="35" t="s">
        <v>15877</v>
      </c>
      <c r="G3304" s="117">
        <v>8</v>
      </c>
      <c r="H3304" s="117">
        <v>41.6</v>
      </c>
      <c r="I3304" s="117">
        <f t="shared" si="98"/>
        <v>0.28375</v>
      </c>
      <c r="J3304" s="118">
        <v>2.27</v>
      </c>
      <c r="K3304" s="196">
        <v>184</v>
      </c>
      <c r="L3304" s="119" t="s">
        <v>12106</v>
      </c>
      <c r="M3304" s="38" t="s">
        <v>15050</v>
      </c>
    </row>
    <row r="3305" spans="1:13" ht="25.5" outlineLevel="1" x14ac:dyDescent="0.25">
      <c r="A3305" s="47" t="s">
        <v>3054</v>
      </c>
      <c r="B3305" s="150">
        <v>3277</v>
      </c>
      <c r="C3305" s="36" t="s">
        <v>8917</v>
      </c>
      <c r="D3305" s="35" t="s">
        <v>3054</v>
      </c>
      <c r="E3305" s="36" t="s">
        <v>11943</v>
      </c>
      <c r="F3305" s="35" t="s">
        <v>15877</v>
      </c>
      <c r="G3305" s="117">
        <v>1</v>
      </c>
      <c r="H3305" s="117">
        <v>7</v>
      </c>
      <c r="I3305" s="117">
        <f t="shared" si="98"/>
        <v>0.38</v>
      </c>
      <c r="J3305" s="118">
        <v>0.38</v>
      </c>
      <c r="K3305" s="196">
        <v>184</v>
      </c>
      <c r="L3305" s="119" t="s">
        <v>12106</v>
      </c>
      <c r="M3305" s="38" t="s">
        <v>15050</v>
      </c>
    </row>
    <row r="3306" spans="1:13" ht="25.5" outlineLevel="1" x14ac:dyDescent="0.25">
      <c r="A3306" s="47" t="s">
        <v>3055</v>
      </c>
      <c r="B3306" s="150">
        <v>3278</v>
      </c>
      <c r="C3306" s="36" t="s">
        <v>8918</v>
      </c>
      <c r="D3306" s="35" t="s">
        <v>3055</v>
      </c>
      <c r="E3306" s="36" t="s">
        <v>11943</v>
      </c>
      <c r="F3306" s="35" t="s">
        <v>15877</v>
      </c>
      <c r="G3306" s="117">
        <v>25</v>
      </c>
      <c r="H3306" s="117">
        <v>175</v>
      </c>
      <c r="I3306" s="117">
        <f t="shared" si="98"/>
        <v>0.38280000000000003</v>
      </c>
      <c r="J3306" s="118">
        <v>9.57</v>
      </c>
      <c r="K3306" s="196">
        <v>184</v>
      </c>
      <c r="L3306" s="119" t="s">
        <v>12106</v>
      </c>
      <c r="M3306" s="38" t="s">
        <v>15050</v>
      </c>
    </row>
    <row r="3307" spans="1:13" ht="25.5" outlineLevel="1" x14ac:dyDescent="0.25">
      <c r="A3307" s="47" t="s">
        <v>3056</v>
      </c>
      <c r="B3307" s="150">
        <v>3279</v>
      </c>
      <c r="C3307" s="36" t="s">
        <v>8919</v>
      </c>
      <c r="D3307" s="35" t="s">
        <v>3056</v>
      </c>
      <c r="E3307" s="36" t="s">
        <v>11943</v>
      </c>
      <c r="F3307" s="35" t="s">
        <v>15877</v>
      </c>
      <c r="G3307" s="117">
        <v>3</v>
      </c>
      <c r="H3307" s="117">
        <v>22.5</v>
      </c>
      <c r="I3307" s="117">
        <f t="shared" si="98"/>
        <v>0.41</v>
      </c>
      <c r="J3307" s="118">
        <v>1.23</v>
      </c>
      <c r="K3307" s="196">
        <v>184</v>
      </c>
      <c r="L3307" s="119" t="s">
        <v>12106</v>
      </c>
      <c r="M3307" s="38" t="s">
        <v>15050</v>
      </c>
    </row>
    <row r="3308" spans="1:13" ht="25.5" outlineLevel="1" x14ac:dyDescent="0.25">
      <c r="A3308" s="47" t="s">
        <v>3057</v>
      </c>
      <c r="B3308" s="150">
        <v>3280</v>
      </c>
      <c r="C3308" s="36" t="s">
        <v>8920</v>
      </c>
      <c r="D3308" s="35" t="s">
        <v>3057</v>
      </c>
      <c r="E3308" s="36" t="s">
        <v>11943</v>
      </c>
      <c r="F3308" s="35" t="s">
        <v>15877</v>
      </c>
      <c r="G3308" s="117">
        <v>4</v>
      </c>
      <c r="H3308" s="117">
        <v>32</v>
      </c>
      <c r="I3308" s="117">
        <f t="shared" si="98"/>
        <v>0.4375</v>
      </c>
      <c r="J3308" s="118">
        <v>1.75</v>
      </c>
      <c r="K3308" s="196">
        <v>184</v>
      </c>
      <c r="L3308" s="119" t="s">
        <v>12106</v>
      </c>
      <c r="M3308" s="38" t="s">
        <v>15050</v>
      </c>
    </row>
    <row r="3309" spans="1:13" ht="25.5" outlineLevel="1" x14ac:dyDescent="0.25">
      <c r="A3309" s="47" t="s">
        <v>3058</v>
      </c>
      <c r="B3309" s="150">
        <v>3281</v>
      </c>
      <c r="C3309" s="36" t="s">
        <v>8921</v>
      </c>
      <c r="D3309" s="35" t="s">
        <v>3058</v>
      </c>
      <c r="E3309" s="36" t="s">
        <v>11943</v>
      </c>
      <c r="F3309" s="35" t="s">
        <v>15877</v>
      </c>
      <c r="G3309" s="117">
        <v>10</v>
      </c>
      <c r="H3309" s="117">
        <v>105</v>
      </c>
      <c r="I3309" s="117">
        <f t="shared" si="98"/>
        <v>0.57400000000000007</v>
      </c>
      <c r="J3309" s="118">
        <v>5.74</v>
      </c>
      <c r="K3309" s="196">
        <v>184</v>
      </c>
      <c r="L3309" s="119" t="s">
        <v>12106</v>
      </c>
      <c r="M3309" s="38" t="s">
        <v>15050</v>
      </c>
    </row>
    <row r="3310" spans="1:13" ht="25.5" outlineLevel="1" x14ac:dyDescent="0.25">
      <c r="A3310" s="47" t="s">
        <v>3060</v>
      </c>
      <c r="B3310" s="150">
        <v>3282</v>
      </c>
      <c r="C3310" s="36" t="s">
        <v>3059</v>
      </c>
      <c r="D3310" s="35" t="s">
        <v>3060</v>
      </c>
      <c r="E3310" s="36" t="s">
        <v>11943</v>
      </c>
      <c r="F3310" s="35" t="s">
        <v>15877</v>
      </c>
      <c r="G3310" s="117">
        <v>3</v>
      </c>
      <c r="H3310" s="117">
        <v>24.39</v>
      </c>
      <c r="I3310" s="117">
        <f t="shared" si="98"/>
        <v>0.44333333333333336</v>
      </c>
      <c r="J3310" s="118">
        <v>1.33</v>
      </c>
      <c r="K3310" s="196">
        <v>184</v>
      </c>
      <c r="L3310" s="119" t="s">
        <v>12106</v>
      </c>
      <c r="M3310" s="38" t="s">
        <v>15050</v>
      </c>
    </row>
    <row r="3311" spans="1:13" ht="25.5" outlineLevel="1" x14ac:dyDescent="0.25">
      <c r="A3311" s="47" t="s">
        <v>3061</v>
      </c>
      <c r="B3311" s="150">
        <v>3283</v>
      </c>
      <c r="C3311" s="36" t="s">
        <v>8922</v>
      </c>
      <c r="D3311" s="35" t="s">
        <v>3061</v>
      </c>
      <c r="E3311" s="36" t="s">
        <v>11943</v>
      </c>
      <c r="F3311" s="35" t="s">
        <v>15877</v>
      </c>
      <c r="G3311" s="117">
        <v>50</v>
      </c>
      <c r="H3311" s="117">
        <v>335</v>
      </c>
      <c r="I3311" s="117">
        <f t="shared" si="98"/>
        <v>0.3664</v>
      </c>
      <c r="J3311" s="118">
        <v>18.32</v>
      </c>
      <c r="K3311" s="196">
        <v>184</v>
      </c>
      <c r="L3311" s="119" t="s">
        <v>12106</v>
      </c>
      <c r="M3311" s="38" t="s">
        <v>15050</v>
      </c>
    </row>
    <row r="3312" spans="1:13" ht="25.5" outlineLevel="1" x14ac:dyDescent="0.25">
      <c r="A3312" s="47" t="s">
        <v>3062</v>
      </c>
      <c r="B3312" s="150">
        <v>3284</v>
      </c>
      <c r="C3312" s="36" t="s">
        <v>8923</v>
      </c>
      <c r="D3312" s="35" t="s">
        <v>3062</v>
      </c>
      <c r="E3312" s="36" t="s">
        <v>11943</v>
      </c>
      <c r="F3312" s="35" t="s">
        <v>15877</v>
      </c>
      <c r="G3312" s="117">
        <v>35</v>
      </c>
      <c r="H3312" s="117">
        <v>182</v>
      </c>
      <c r="I3312" s="117">
        <f t="shared" si="98"/>
        <v>0.28428571428571425</v>
      </c>
      <c r="J3312" s="118">
        <v>9.9499999999999993</v>
      </c>
      <c r="K3312" s="196">
        <v>184</v>
      </c>
      <c r="L3312" s="119" t="s">
        <v>12106</v>
      </c>
      <c r="M3312" s="38" t="s">
        <v>15050</v>
      </c>
    </row>
    <row r="3313" spans="1:13" ht="25.5" outlineLevel="1" x14ac:dyDescent="0.25">
      <c r="A3313" s="47" t="s">
        <v>3064</v>
      </c>
      <c r="B3313" s="150">
        <v>3285</v>
      </c>
      <c r="C3313" s="36" t="s">
        <v>3063</v>
      </c>
      <c r="D3313" s="35" t="s">
        <v>3064</v>
      </c>
      <c r="E3313" s="36" t="s">
        <v>11943</v>
      </c>
      <c r="F3313" s="35" t="s">
        <v>15877</v>
      </c>
      <c r="G3313" s="117">
        <v>50</v>
      </c>
      <c r="H3313" s="117">
        <v>300</v>
      </c>
      <c r="I3313" s="117">
        <f t="shared" ref="I3313:I3376" si="99">J3313/G3313</f>
        <v>0.32819999999999999</v>
      </c>
      <c r="J3313" s="118">
        <v>16.41</v>
      </c>
      <c r="K3313" s="196">
        <v>184</v>
      </c>
      <c r="L3313" s="119" t="s">
        <v>12106</v>
      </c>
      <c r="M3313" s="38" t="s">
        <v>15050</v>
      </c>
    </row>
    <row r="3314" spans="1:13" ht="25.5" outlineLevel="1" x14ac:dyDescent="0.25">
      <c r="A3314" s="47" t="s">
        <v>3065</v>
      </c>
      <c r="B3314" s="150">
        <v>3286</v>
      </c>
      <c r="C3314" s="36" t="s">
        <v>8924</v>
      </c>
      <c r="D3314" s="35" t="s">
        <v>3065</v>
      </c>
      <c r="E3314" s="36" t="s">
        <v>11943</v>
      </c>
      <c r="F3314" s="35" t="s">
        <v>15877</v>
      </c>
      <c r="G3314" s="117">
        <v>2</v>
      </c>
      <c r="H3314" s="117">
        <v>8</v>
      </c>
      <c r="I3314" s="117">
        <f t="shared" si="99"/>
        <v>0.22</v>
      </c>
      <c r="J3314" s="118">
        <v>0.44</v>
      </c>
      <c r="K3314" s="196">
        <v>184</v>
      </c>
      <c r="L3314" s="119" t="s">
        <v>12106</v>
      </c>
      <c r="M3314" s="38" t="s">
        <v>15050</v>
      </c>
    </row>
    <row r="3315" spans="1:13" ht="25.5" outlineLevel="1" x14ac:dyDescent="0.25">
      <c r="A3315" s="47" t="s">
        <v>3066</v>
      </c>
      <c r="B3315" s="150">
        <v>3287</v>
      </c>
      <c r="C3315" s="36" t="s">
        <v>8925</v>
      </c>
      <c r="D3315" s="35" t="s">
        <v>3066</v>
      </c>
      <c r="E3315" s="36" t="s">
        <v>11943</v>
      </c>
      <c r="F3315" s="35" t="s">
        <v>15877</v>
      </c>
      <c r="G3315" s="117">
        <v>1</v>
      </c>
      <c r="H3315" s="117">
        <v>6</v>
      </c>
      <c r="I3315" s="117">
        <f t="shared" si="99"/>
        <v>0.33</v>
      </c>
      <c r="J3315" s="118">
        <v>0.33</v>
      </c>
      <c r="K3315" s="196">
        <v>184</v>
      </c>
      <c r="L3315" s="119" t="s">
        <v>12106</v>
      </c>
      <c r="M3315" s="38" t="s">
        <v>15050</v>
      </c>
    </row>
    <row r="3316" spans="1:13" ht="25.5" outlineLevel="1" x14ac:dyDescent="0.25">
      <c r="A3316" s="47" t="s">
        <v>3068</v>
      </c>
      <c r="B3316" s="150">
        <v>3288</v>
      </c>
      <c r="C3316" s="36" t="s">
        <v>3067</v>
      </c>
      <c r="D3316" s="35" t="s">
        <v>3068</v>
      </c>
      <c r="E3316" s="36" t="s">
        <v>11943</v>
      </c>
      <c r="F3316" s="35" t="s">
        <v>15877</v>
      </c>
      <c r="G3316" s="117">
        <v>9</v>
      </c>
      <c r="H3316" s="117">
        <v>54</v>
      </c>
      <c r="I3316" s="117">
        <f t="shared" si="99"/>
        <v>0.32777777777777778</v>
      </c>
      <c r="J3316" s="118">
        <v>2.95</v>
      </c>
      <c r="K3316" s="196">
        <v>184</v>
      </c>
      <c r="L3316" s="119" t="s">
        <v>12106</v>
      </c>
      <c r="M3316" s="38" t="s">
        <v>15050</v>
      </c>
    </row>
    <row r="3317" spans="1:13" ht="25.5" outlineLevel="1" x14ac:dyDescent="0.25">
      <c r="A3317" s="47" t="s">
        <v>3069</v>
      </c>
      <c r="B3317" s="150">
        <v>3289</v>
      </c>
      <c r="C3317" s="36" t="s">
        <v>8926</v>
      </c>
      <c r="D3317" s="35" t="s">
        <v>3069</v>
      </c>
      <c r="E3317" s="36" t="s">
        <v>11943</v>
      </c>
      <c r="F3317" s="35" t="s">
        <v>15877</v>
      </c>
      <c r="G3317" s="117">
        <v>30</v>
      </c>
      <c r="H3317" s="117">
        <v>117</v>
      </c>
      <c r="I3317" s="117">
        <f t="shared" si="99"/>
        <v>0.21333333333333335</v>
      </c>
      <c r="J3317" s="118">
        <v>6.4</v>
      </c>
      <c r="K3317" s="196">
        <v>184</v>
      </c>
      <c r="L3317" s="119" t="s">
        <v>12106</v>
      </c>
      <c r="M3317" s="38" t="s">
        <v>15050</v>
      </c>
    </row>
    <row r="3318" spans="1:13" ht="25.5" outlineLevel="1" x14ac:dyDescent="0.25">
      <c r="A3318" s="47" t="s">
        <v>3070</v>
      </c>
      <c r="B3318" s="150">
        <v>3290</v>
      </c>
      <c r="C3318" s="36" t="s">
        <v>8927</v>
      </c>
      <c r="D3318" s="35" t="s">
        <v>3070</v>
      </c>
      <c r="E3318" s="36" t="s">
        <v>11943</v>
      </c>
      <c r="F3318" s="35" t="s">
        <v>15877</v>
      </c>
      <c r="G3318" s="117">
        <v>10</v>
      </c>
      <c r="H3318" s="117">
        <v>29</v>
      </c>
      <c r="I3318" s="117">
        <f t="shared" si="99"/>
        <v>0.159</v>
      </c>
      <c r="J3318" s="118">
        <v>1.59</v>
      </c>
      <c r="K3318" s="196">
        <v>184</v>
      </c>
      <c r="L3318" s="119" t="s">
        <v>12106</v>
      </c>
      <c r="M3318" s="38" t="s">
        <v>15050</v>
      </c>
    </row>
    <row r="3319" spans="1:13" ht="25.5" outlineLevel="1" x14ac:dyDescent="0.25">
      <c r="A3319" s="47" t="s">
        <v>9467</v>
      </c>
      <c r="B3319" s="150">
        <v>3291</v>
      </c>
      <c r="C3319" s="36" t="s">
        <v>9466</v>
      </c>
      <c r="D3319" s="35" t="s">
        <v>9467</v>
      </c>
      <c r="E3319" s="36" t="s">
        <v>11491</v>
      </c>
      <c r="F3319" s="35" t="s">
        <v>15877</v>
      </c>
      <c r="G3319" s="117">
        <v>1</v>
      </c>
      <c r="H3319" s="117">
        <v>2.7</v>
      </c>
      <c r="I3319" s="117">
        <f t="shared" si="99"/>
        <v>2.81</v>
      </c>
      <c r="J3319" s="118">
        <v>2.81</v>
      </c>
      <c r="K3319" s="196">
        <v>172</v>
      </c>
      <c r="L3319" s="119" t="s">
        <v>11479</v>
      </c>
      <c r="M3319" s="38" t="s">
        <v>15050</v>
      </c>
    </row>
    <row r="3320" spans="1:13" ht="25.5" outlineLevel="1" x14ac:dyDescent="0.25">
      <c r="A3320" s="47" t="s">
        <v>3071</v>
      </c>
      <c r="B3320" s="150">
        <v>3292</v>
      </c>
      <c r="C3320" s="36" t="s">
        <v>8928</v>
      </c>
      <c r="D3320" s="35" t="s">
        <v>3071</v>
      </c>
      <c r="E3320" s="36" t="s">
        <v>11943</v>
      </c>
      <c r="F3320" s="35" t="s">
        <v>15877</v>
      </c>
      <c r="G3320" s="117">
        <v>9</v>
      </c>
      <c r="H3320" s="117">
        <v>45</v>
      </c>
      <c r="I3320" s="117">
        <f t="shared" si="99"/>
        <v>0.27333333333333332</v>
      </c>
      <c r="J3320" s="118">
        <v>2.46</v>
      </c>
      <c r="K3320" s="196">
        <v>184</v>
      </c>
      <c r="L3320" s="119" t="s">
        <v>12106</v>
      </c>
      <c r="M3320" s="38" t="s">
        <v>15050</v>
      </c>
    </row>
    <row r="3321" spans="1:13" ht="25.5" outlineLevel="1" x14ac:dyDescent="0.25">
      <c r="A3321" s="47" t="s">
        <v>3072</v>
      </c>
      <c r="B3321" s="150">
        <v>3293</v>
      </c>
      <c r="C3321" s="36" t="s">
        <v>8929</v>
      </c>
      <c r="D3321" s="35" t="s">
        <v>3072</v>
      </c>
      <c r="E3321" s="36" t="s">
        <v>11943</v>
      </c>
      <c r="F3321" s="35" t="s">
        <v>15877</v>
      </c>
      <c r="G3321" s="117">
        <v>8</v>
      </c>
      <c r="H3321" s="117">
        <v>66.400000000000006</v>
      </c>
      <c r="I3321" s="117">
        <f t="shared" si="99"/>
        <v>0.45374999999999999</v>
      </c>
      <c r="J3321" s="118">
        <v>3.63</v>
      </c>
      <c r="K3321" s="196">
        <v>184</v>
      </c>
      <c r="L3321" s="119" t="s">
        <v>12106</v>
      </c>
      <c r="M3321" s="38" t="s">
        <v>15050</v>
      </c>
    </row>
    <row r="3322" spans="1:13" ht="25.5" outlineLevel="1" x14ac:dyDescent="0.25">
      <c r="A3322" s="47" t="s">
        <v>3074</v>
      </c>
      <c r="B3322" s="150">
        <v>3294</v>
      </c>
      <c r="C3322" s="36" t="s">
        <v>3073</v>
      </c>
      <c r="D3322" s="35" t="s">
        <v>3074</v>
      </c>
      <c r="E3322" s="36" t="s">
        <v>11943</v>
      </c>
      <c r="F3322" s="35" t="s">
        <v>15877</v>
      </c>
      <c r="G3322" s="117">
        <v>4</v>
      </c>
      <c r="H3322" s="117">
        <v>4.96</v>
      </c>
      <c r="I3322" s="117">
        <f t="shared" si="99"/>
        <v>6.7500000000000004E-2</v>
      </c>
      <c r="J3322" s="118">
        <v>0.27</v>
      </c>
      <c r="K3322" s="196">
        <v>184</v>
      </c>
      <c r="L3322" s="119" t="s">
        <v>12106</v>
      </c>
      <c r="M3322" s="38" t="s">
        <v>15050</v>
      </c>
    </row>
    <row r="3323" spans="1:13" ht="25.5" outlineLevel="1" x14ac:dyDescent="0.25">
      <c r="A3323" s="47" t="s">
        <v>3076</v>
      </c>
      <c r="B3323" s="150">
        <v>3295</v>
      </c>
      <c r="C3323" s="36" t="s">
        <v>3075</v>
      </c>
      <c r="D3323" s="35" t="s">
        <v>3076</v>
      </c>
      <c r="E3323" s="36" t="s">
        <v>11943</v>
      </c>
      <c r="F3323" s="35" t="s">
        <v>15877</v>
      </c>
      <c r="G3323" s="117">
        <v>23</v>
      </c>
      <c r="H3323" s="117">
        <v>103.5</v>
      </c>
      <c r="I3323" s="117">
        <f t="shared" si="99"/>
        <v>0.24608695652173915</v>
      </c>
      <c r="J3323" s="118">
        <v>5.66</v>
      </c>
      <c r="K3323" s="196">
        <v>184</v>
      </c>
      <c r="L3323" s="119" t="s">
        <v>12106</v>
      </c>
      <c r="M3323" s="38" t="s">
        <v>15050</v>
      </c>
    </row>
    <row r="3324" spans="1:13" ht="25.5" outlineLevel="1" x14ac:dyDescent="0.25">
      <c r="A3324" s="47" t="s">
        <v>3078</v>
      </c>
      <c r="B3324" s="150">
        <v>3296</v>
      </c>
      <c r="C3324" s="36" t="s">
        <v>3077</v>
      </c>
      <c r="D3324" s="35" t="s">
        <v>3078</v>
      </c>
      <c r="E3324" s="36" t="s">
        <v>11943</v>
      </c>
      <c r="F3324" s="35" t="s">
        <v>15877</v>
      </c>
      <c r="G3324" s="117">
        <v>13</v>
      </c>
      <c r="H3324" s="117">
        <v>58.5</v>
      </c>
      <c r="I3324" s="117">
        <f t="shared" si="99"/>
        <v>0.24615384615384617</v>
      </c>
      <c r="J3324" s="118">
        <v>3.2</v>
      </c>
      <c r="K3324" s="196">
        <v>184</v>
      </c>
      <c r="L3324" s="119" t="s">
        <v>12106</v>
      </c>
      <c r="M3324" s="38" t="s">
        <v>15050</v>
      </c>
    </row>
    <row r="3325" spans="1:13" ht="25.5" outlineLevel="1" x14ac:dyDescent="0.25">
      <c r="A3325" s="47" t="s">
        <v>3080</v>
      </c>
      <c r="B3325" s="150">
        <v>3297</v>
      </c>
      <c r="C3325" s="36" t="s">
        <v>3079</v>
      </c>
      <c r="D3325" s="35" t="s">
        <v>3080</v>
      </c>
      <c r="E3325" s="36" t="s">
        <v>11943</v>
      </c>
      <c r="F3325" s="35" t="s">
        <v>15877</v>
      </c>
      <c r="G3325" s="117">
        <v>2</v>
      </c>
      <c r="H3325" s="117">
        <v>20</v>
      </c>
      <c r="I3325" s="117">
        <f t="shared" si="99"/>
        <v>0.54500000000000004</v>
      </c>
      <c r="J3325" s="118">
        <v>1.0900000000000001</v>
      </c>
      <c r="K3325" s="196">
        <v>184</v>
      </c>
      <c r="L3325" s="119" t="s">
        <v>12106</v>
      </c>
      <c r="M3325" s="38" t="s">
        <v>15050</v>
      </c>
    </row>
    <row r="3326" spans="1:13" ht="25.5" outlineLevel="1" x14ac:dyDescent="0.25">
      <c r="A3326" s="47" t="s">
        <v>3082</v>
      </c>
      <c r="B3326" s="150">
        <v>3298</v>
      </c>
      <c r="C3326" s="36" t="s">
        <v>3081</v>
      </c>
      <c r="D3326" s="35" t="s">
        <v>3082</v>
      </c>
      <c r="E3326" s="36" t="s">
        <v>11943</v>
      </c>
      <c r="F3326" s="35" t="s">
        <v>15877</v>
      </c>
      <c r="G3326" s="117">
        <v>2</v>
      </c>
      <c r="H3326" s="117">
        <v>50</v>
      </c>
      <c r="I3326" s="117">
        <f t="shared" si="99"/>
        <v>1.365</v>
      </c>
      <c r="J3326" s="118">
        <v>2.73</v>
      </c>
      <c r="K3326" s="196">
        <v>184</v>
      </c>
      <c r="L3326" s="119" t="s">
        <v>12106</v>
      </c>
      <c r="M3326" s="38" t="s">
        <v>15050</v>
      </c>
    </row>
    <row r="3327" spans="1:13" ht="25.5" outlineLevel="1" x14ac:dyDescent="0.25">
      <c r="A3327" s="47" t="s">
        <v>3084</v>
      </c>
      <c r="B3327" s="150">
        <v>3299</v>
      </c>
      <c r="C3327" s="36" t="s">
        <v>3083</v>
      </c>
      <c r="D3327" s="35" t="s">
        <v>3084</v>
      </c>
      <c r="E3327" s="36" t="s">
        <v>11943</v>
      </c>
      <c r="F3327" s="35" t="s">
        <v>15877</v>
      </c>
      <c r="G3327" s="117">
        <v>2</v>
      </c>
      <c r="H3327" s="117">
        <v>26</v>
      </c>
      <c r="I3327" s="117">
        <f t="shared" si="99"/>
        <v>0.71</v>
      </c>
      <c r="J3327" s="118">
        <v>1.42</v>
      </c>
      <c r="K3327" s="196">
        <v>184</v>
      </c>
      <c r="L3327" s="119" t="s">
        <v>12106</v>
      </c>
      <c r="M3327" s="38" t="s">
        <v>15050</v>
      </c>
    </row>
    <row r="3328" spans="1:13" ht="25.5" outlineLevel="1" x14ac:dyDescent="0.25">
      <c r="A3328" s="47" t="s">
        <v>3086</v>
      </c>
      <c r="B3328" s="150">
        <v>3300</v>
      </c>
      <c r="C3328" s="36" t="s">
        <v>3085</v>
      </c>
      <c r="D3328" s="35" t="s">
        <v>3086</v>
      </c>
      <c r="E3328" s="36" t="s">
        <v>11943</v>
      </c>
      <c r="F3328" s="35" t="s">
        <v>15877</v>
      </c>
      <c r="G3328" s="117">
        <v>10</v>
      </c>
      <c r="H3328" s="117">
        <v>44</v>
      </c>
      <c r="I3328" s="117">
        <f t="shared" si="99"/>
        <v>0.24100000000000002</v>
      </c>
      <c r="J3328" s="118">
        <v>2.41</v>
      </c>
      <c r="K3328" s="196">
        <v>184</v>
      </c>
      <c r="L3328" s="119" t="s">
        <v>12106</v>
      </c>
      <c r="M3328" s="38" t="s">
        <v>15050</v>
      </c>
    </row>
    <row r="3329" spans="1:13" ht="25.5" outlineLevel="1" x14ac:dyDescent="0.25">
      <c r="A3329" s="47" t="s">
        <v>3087</v>
      </c>
      <c r="B3329" s="150">
        <v>3301</v>
      </c>
      <c r="C3329" s="36" t="s">
        <v>8930</v>
      </c>
      <c r="D3329" s="35" t="s">
        <v>3087</v>
      </c>
      <c r="E3329" s="36" t="s">
        <v>11943</v>
      </c>
      <c r="F3329" s="35" t="s">
        <v>15877</v>
      </c>
      <c r="G3329" s="117">
        <v>5</v>
      </c>
      <c r="H3329" s="117">
        <v>45</v>
      </c>
      <c r="I3329" s="117">
        <f t="shared" si="99"/>
        <v>0.49199999999999999</v>
      </c>
      <c r="J3329" s="118">
        <v>2.46</v>
      </c>
      <c r="K3329" s="196">
        <v>184</v>
      </c>
      <c r="L3329" s="119" t="s">
        <v>12106</v>
      </c>
      <c r="M3329" s="38" t="s">
        <v>15050</v>
      </c>
    </row>
    <row r="3330" spans="1:13" ht="25.5" outlineLevel="1" x14ac:dyDescent="0.25">
      <c r="A3330" s="47" t="s">
        <v>3088</v>
      </c>
      <c r="B3330" s="150">
        <v>3302</v>
      </c>
      <c r="C3330" s="36" t="s">
        <v>8931</v>
      </c>
      <c r="D3330" s="35" t="s">
        <v>3088</v>
      </c>
      <c r="E3330" s="36" t="s">
        <v>11943</v>
      </c>
      <c r="F3330" s="35" t="s">
        <v>15877</v>
      </c>
      <c r="G3330" s="117">
        <v>5</v>
      </c>
      <c r="H3330" s="117">
        <v>45</v>
      </c>
      <c r="I3330" s="117">
        <f t="shared" si="99"/>
        <v>0.49199999999999999</v>
      </c>
      <c r="J3330" s="118">
        <v>2.46</v>
      </c>
      <c r="K3330" s="196">
        <v>184</v>
      </c>
      <c r="L3330" s="119" t="s">
        <v>12106</v>
      </c>
      <c r="M3330" s="38" t="s">
        <v>15050</v>
      </c>
    </row>
    <row r="3331" spans="1:13" ht="25.5" outlineLevel="1" x14ac:dyDescent="0.25">
      <c r="A3331" s="47" t="s">
        <v>3089</v>
      </c>
      <c r="B3331" s="150">
        <v>3303</v>
      </c>
      <c r="C3331" s="36" t="s">
        <v>8932</v>
      </c>
      <c r="D3331" s="35" t="s">
        <v>3089</v>
      </c>
      <c r="E3331" s="36" t="s">
        <v>11943</v>
      </c>
      <c r="F3331" s="35" t="s">
        <v>15877</v>
      </c>
      <c r="G3331" s="117">
        <v>5</v>
      </c>
      <c r="H3331" s="117">
        <v>45</v>
      </c>
      <c r="I3331" s="117">
        <f t="shared" si="99"/>
        <v>0.49199999999999999</v>
      </c>
      <c r="J3331" s="118">
        <v>2.46</v>
      </c>
      <c r="K3331" s="196">
        <v>184</v>
      </c>
      <c r="L3331" s="119" t="s">
        <v>12106</v>
      </c>
      <c r="M3331" s="38" t="s">
        <v>15050</v>
      </c>
    </row>
    <row r="3332" spans="1:13" ht="25.5" outlineLevel="1" x14ac:dyDescent="0.25">
      <c r="A3332" s="47" t="s">
        <v>3090</v>
      </c>
      <c r="B3332" s="150">
        <v>3304</v>
      </c>
      <c r="C3332" s="36" t="s">
        <v>8933</v>
      </c>
      <c r="D3332" s="35" t="s">
        <v>3090</v>
      </c>
      <c r="E3332" s="36" t="s">
        <v>11943</v>
      </c>
      <c r="F3332" s="35" t="s">
        <v>15877</v>
      </c>
      <c r="G3332" s="117">
        <v>4</v>
      </c>
      <c r="H3332" s="117">
        <v>36</v>
      </c>
      <c r="I3332" s="117">
        <f t="shared" si="99"/>
        <v>0.49249999999999999</v>
      </c>
      <c r="J3332" s="118">
        <v>1.97</v>
      </c>
      <c r="K3332" s="196">
        <v>184</v>
      </c>
      <c r="L3332" s="119" t="s">
        <v>12106</v>
      </c>
      <c r="M3332" s="38" t="s">
        <v>15050</v>
      </c>
    </row>
    <row r="3333" spans="1:13" ht="25.5" outlineLevel="1" x14ac:dyDescent="0.25">
      <c r="A3333" s="47" t="s">
        <v>3091</v>
      </c>
      <c r="B3333" s="150">
        <v>3305</v>
      </c>
      <c r="C3333" s="36" t="s">
        <v>8934</v>
      </c>
      <c r="D3333" s="35" t="s">
        <v>3091</v>
      </c>
      <c r="E3333" s="36" t="s">
        <v>11943</v>
      </c>
      <c r="F3333" s="35" t="s">
        <v>15877</v>
      </c>
      <c r="G3333" s="117">
        <v>5</v>
      </c>
      <c r="H3333" s="117">
        <v>45</v>
      </c>
      <c r="I3333" s="117">
        <f t="shared" si="99"/>
        <v>0.49199999999999999</v>
      </c>
      <c r="J3333" s="118">
        <v>2.46</v>
      </c>
      <c r="K3333" s="196">
        <v>184</v>
      </c>
      <c r="L3333" s="119" t="s">
        <v>12106</v>
      </c>
      <c r="M3333" s="38" t="s">
        <v>15050</v>
      </c>
    </row>
    <row r="3334" spans="1:13" ht="25.5" outlineLevel="1" x14ac:dyDescent="0.25">
      <c r="A3334" s="47" t="s">
        <v>3092</v>
      </c>
      <c r="B3334" s="150">
        <v>3306</v>
      </c>
      <c r="C3334" s="36" t="s">
        <v>8935</v>
      </c>
      <c r="D3334" s="35" t="s">
        <v>3092</v>
      </c>
      <c r="E3334" s="36" t="s">
        <v>11943</v>
      </c>
      <c r="F3334" s="35" t="s">
        <v>15877</v>
      </c>
      <c r="G3334" s="117">
        <v>5</v>
      </c>
      <c r="H3334" s="117">
        <v>45</v>
      </c>
      <c r="I3334" s="117">
        <f t="shared" si="99"/>
        <v>0.49199999999999999</v>
      </c>
      <c r="J3334" s="118">
        <v>2.46</v>
      </c>
      <c r="K3334" s="196">
        <v>184</v>
      </c>
      <c r="L3334" s="119" t="s">
        <v>12106</v>
      </c>
      <c r="M3334" s="38" t="s">
        <v>15050</v>
      </c>
    </row>
    <row r="3335" spans="1:13" ht="25.5" outlineLevel="1" x14ac:dyDescent="0.25">
      <c r="A3335" s="47" t="s">
        <v>3093</v>
      </c>
      <c r="B3335" s="150">
        <v>3307</v>
      </c>
      <c r="C3335" s="36" t="s">
        <v>8936</v>
      </c>
      <c r="D3335" s="35" t="s">
        <v>3093</v>
      </c>
      <c r="E3335" s="36" t="s">
        <v>11943</v>
      </c>
      <c r="F3335" s="35" t="s">
        <v>15877</v>
      </c>
      <c r="G3335" s="117">
        <v>3</v>
      </c>
      <c r="H3335" s="117">
        <v>60</v>
      </c>
      <c r="I3335" s="117">
        <f t="shared" si="99"/>
        <v>1.0933333333333333</v>
      </c>
      <c r="J3335" s="118">
        <v>3.28</v>
      </c>
      <c r="K3335" s="196">
        <v>184</v>
      </c>
      <c r="L3335" s="119" t="s">
        <v>12106</v>
      </c>
      <c r="M3335" s="38" t="s">
        <v>15050</v>
      </c>
    </row>
    <row r="3336" spans="1:13" ht="25.5" outlineLevel="1" x14ac:dyDescent="0.25">
      <c r="A3336" s="47" t="s">
        <v>3094</v>
      </c>
      <c r="B3336" s="150">
        <v>3308</v>
      </c>
      <c r="C3336" s="36" t="s">
        <v>8937</v>
      </c>
      <c r="D3336" s="35" t="s">
        <v>3094</v>
      </c>
      <c r="E3336" s="36" t="s">
        <v>11943</v>
      </c>
      <c r="F3336" s="35" t="s">
        <v>15877</v>
      </c>
      <c r="G3336" s="117">
        <v>10</v>
      </c>
      <c r="H3336" s="117">
        <v>20</v>
      </c>
      <c r="I3336" s="117">
        <f t="shared" si="99"/>
        <v>0.10900000000000001</v>
      </c>
      <c r="J3336" s="118">
        <v>1.0900000000000001</v>
      </c>
      <c r="K3336" s="196">
        <v>184</v>
      </c>
      <c r="L3336" s="119" t="s">
        <v>12106</v>
      </c>
      <c r="M3336" s="38" t="s">
        <v>15050</v>
      </c>
    </row>
    <row r="3337" spans="1:13" ht="25.5" outlineLevel="1" x14ac:dyDescent="0.25">
      <c r="A3337" s="47" t="s">
        <v>3095</v>
      </c>
      <c r="B3337" s="150">
        <v>3309</v>
      </c>
      <c r="C3337" s="36" t="s">
        <v>8938</v>
      </c>
      <c r="D3337" s="35" t="s">
        <v>3095</v>
      </c>
      <c r="E3337" s="36" t="s">
        <v>11943</v>
      </c>
      <c r="F3337" s="35" t="s">
        <v>15877</v>
      </c>
      <c r="G3337" s="117">
        <v>10</v>
      </c>
      <c r="H3337" s="117">
        <v>20</v>
      </c>
      <c r="I3337" s="117">
        <f t="shared" si="99"/>
        <v>0.10900000000000001</v>
      </c>
      <c r="J3337" s="118">
        <v>1.0900000000000001</v>
      </c>
      <c r="K3337" s="196">
        <v>184</v>
      </c>
      <c r="L3337" s="119" t="s">
        <v>12106</v>
      </c>
      <c r="M3337" s="38" t="s">
        <v>15050</v>
      </c>
    </row>
    <row r="3338" spans="1:13" ht="25.5" outlineLevel="1" x14ac:dyDescent="0.25">
      <c r="A3338" s="47" t="s">
        <v>3096</v>
      </c>
      <c r="B3338" s="150">
        <v>3310</v>
      </c>
      <c r="C3338" s="36" t="s">
        <v>8939</v>
      </c>
      <c r="D3338" s="35" t="s">
        <v>3096</v>
      </c>
      <c r="E3338" s="36" t="s">
        <v>11943</v>
      </c>
      <c r="F3338" s="35" t="s">
        <v>15877</v>
      </c>
      <c r="G3338" s="117">
        <v>37</v>
      </c>
      <c r="H3338" s="117">
        <v>462.85</v>
      </c>
      <c r="I3338" s="117">
        <f t="shared" si="99"/>
        <v>0.68405405405405406</v>
      </c>
      <c r="J3338" s="118">
        <v>25.31</v>
      </c>
      <c r="K3338" s="196">
        <v>184</v>
      </c>
      <c r="L3338" s="119" t="s">
        <v>12106</v>
      </c>
      <c r="M3338" s="38" t="s">
        <v>15050</v>
      </c>
    </row>
    <row r="3339" spans="1:13" ht="25.5" outlineLevel="1" x14ac:dyDescent="0.25">
      <c r="A3339" s="47" t="s">
        <v>3098</v>
      </c>
      <c r="B3339" s="150">
        <v>3311</v>
      </c>
      <c r="C3339" s="36" t="s">
        <v>3097</v>
      </c>
      <c r="D3339" s="35" t="s">
        <v>3098</v>
      </c>
      <c r="E3339" s="36" t="s">
        <v>11943</v>
      </c>
      <c r="F3339" s="35" t="s">
        <v>15877</v>
      </c>
      <c r="G3339" s="117">
        <v>1</v>
      </c>
      <c r="H3339" s="117">
        <v>94.25</v>
      </c>
      <c r="I3339" s="117">
        <f t="shared" si="99"/>
        <v>5.15</v>
      </c>
      <c r="J3339" s="118">
        <v>5.15</v>
      </c>
      <c r="K3339" s="196">
        <v>184</v>
      </c>
      <c r="L3339" s="119" t="s">
        <v>12106</v>
      </c>
      <c r="M3339" s="38" t="s">
        <v>15050</v>
      </c>
    </row>
    <row r="3340" spans="1:13" ht="25.5" outlineLevel="1" x14ac:dyDescent="0.25">
      <c r="A3340" s="47" t="s">
        <v>3099</v>
      </c>
      <c r="B3340" s="150">
        <v>3312</v>
      </c>
      <c r="C3340" s="36" t="s">
        <v>8940</v>
      </c>
      <c r="D3340" s="35" t="s">
        <v>3099</v>
      </c>
      <c r="E3340" s="36" t="s">
        <v>11943</v>
      </c>
      <c r="F3340" s="35" t="s">
        <v>15877</v>
      </c>
      <c r="G3340" s="117">
        <v>50</v>
      </c>
      <c r="H3340" s="117">
        <v>100</v>
      </c>
      <c r="I3340" s="117">
        <f t="shared" si="99"/>
        <v>0.1094</v>
      </c>
      <c r="J3340" s="118">
        <v>5.47</v>
      </c>
      <c r="K3340" s="196">
        <v>184</v>
      </c>
      <c r="L3340" s="119" t="s">
        <v>12106</v>
      </c>
      <c r="M3340" s="38" t="s">
        <v>15050</v>
      </c>
    </row>
    <row r="3341" spans="1:13" ht="25.5" outlineLevel="1" x14ac:dyDescent="0.25">
      <c r="A3341" s="47" t="s">
        <v>3101</v>
      </c>
      <c r="B3341" s="150">
        <v>3313</v>
      </c>
      <c r="C3341" s="36" t="s">
        <v>3100</v>
      </c>
      <c r="D3341" s="35" t="s">
        <v>3101</v>
      </c>
      <c r="E3341" s="36" t="s">
        <v>11943</v>
      </c>
      <c r="F3341" s="35" t="s">
        <v>15877</v>
      </c>
      <c r="G3341" s="117">
        <v>8</v>
      </c>
      <c r="H3341" s="117">
        <v>16</v>
      </c>
      <c r="I3341" s="117">
        <f t="shared" si="99"/>
        <v>0.10875</v>
      </c>
      <c r="J3341" s="118">
        <v>0.87</v>
      </c>
      <c r="K3341" s="196">
        <v>184</v>
      </c>
      <c r="L3341" s="119" t="s">
        <v>12106</v>
      </c>
      <c r="M3341" s="38" t="s">
        <v>15050</v>
      </c>
    </row>
    <row r="3342" spans="1:13" ht="25.5" outlineLevel="1" x14ac:dyDescent="0.25">
      <c r="A3342" s="47" t="s">
        <v>3102</v>
      </c>
      <c r="B3342" s="150">
        <v>3314</v>
      </c>
      <c r="C3342" s="36" t="s">
        <v>8941</v>
      </c>
      <c r="D3342" s="35" t="s">
        <v>3102</v>
      </c>
      <c r="E3342" s="36" t="s">
        <v>11943</v>
      </c>
      <c r="F3342" s="35" t="s">
        <v>15877</v>
      </c>
      <c r="G3342" s="117">
        <v>10</v>
      </c>
      <c r="H3342" s="117">
        <v>15</v>
      </c>
      <c r="I3342" s="117">
        <f t="shared" si="99"/>
        <v>8.199999999999999E-2</v>
      </c>
      <c r="J3342" s="118">
        <v>0.82</v>
      </c>
      <c r="K3342" s="196">
        <v>184</v>
      </c>
      <c r="L3342" s="119" t="s">
        <v>12106</v>
      </c>
      <c r="M3342" s="38" t="s">
        <v>15050</v>
      </c>
    </row>
    <row r="3343" spans="1:13" ht="25.5" outlineLevel="1" x14ac:dyDescent="0.25">
      <c r="A3343" s="47" t="s">
        <v>3103</v>
      </c>
      <c r="B3343" s="150">
        <v>3315</v>
      </c>
      <c r="C3343" s="36" t="s">
        <v>8942</v>
      </c>
      <c r="D3343" s="35" t="s">
        <v>3103</v>
      </c>
      <c r="E3343" s="36" t="s">
        <v>11943</v>
      </c>
      <c r="F3343" s="35" t="s">
        <v>15877</v>
      </c>
      <c r="G3343" s="117">
        <v>14</v>
      </c>
      <c r="H3343" s="117">
        <v>22.4</v>
      </c>
      <c r="I3343" s="117">
        <f t="shared" si="99"/>
        <v>8.7142857142857147E-2</v>
      </c>
      <c r="J3343" s="118">
        <v>1.22</v>
      </c>
      <c r="K3343" s="196">
        <v>184</v>
      </c>
      <c r="L3343" s="119" t="s">
        <v>12106</v>
      </c>
      <c r="M3343" s="38" t="s">
        <v>15050</v>
      </c>
    </row>
    <row r="3344" spans="1:13" ht="25.5" outlineLevel="1" x14ac:dyDescent="0.25">
      <c r="A3344" s="47" t="s">
        <v>3104</v>
      </c>
      <c r="B3344" s="150">
        <v>3316</v>
      </c>
      <c r="C3344" s="36" t="s">
        <v>8943</v>
      </c>
      <c r="D3344" s="35" t="s">
        <v>3104</v>
      </c>
      <c r="E3344" s="36" t="s">
        <v>11943</v>
      </c>
      <c r="F3344" s="35" t="s">
        <v>15877</v>
      </c>
      <c r="G3344" s="117">
        <v>4</v>
      </c>
      <c r="H3344" s="117">
        <v>4.8</v>
      </c>
      <c r="I3344" s="117">
        <f t="shared" si="99"/>
        <v>6.5000000000000002E-2</v>
      </c>
      <c r="J3344" s="118">
        <v>0.26</v>
      </c>
      <c r="K3344" s="196">
        <v>184</v>
      </c>
      <c r="L3344" s="119" t="s">
        <v>12106</v>
      </c>
      <c r="M3344" s="38" t="s">
        <v>15050</v>
      </c>
    </row>
    <row r="3345" spans="1:13" ht="25.5" outlineLevel="1" x14ac:dyDescent="0.25">
      <c r="A3345" s="47" t="s">
        <v>3105</v>
      </c>
      <c r="B3345" s="150">
        <v>3317</v>
      </c>
      <c r="C3345" s="36" t="s">
        <v>8944</v>
      </c>
      <c r="D3345" s="35" t="s">
        <v>3105</v>
      </c>
      <c r="E3345" s="36" t="s">
        <v>11943</v>
      </c>
      <c r="F3345" s="35" t="s">
        <v>15877</v>
      </c>
      <c r="G3345" s="117">
        <v>6</v>
      </c>
      <c r="H3345" s="117">
        <v>15.6</v>
      </c>
      <c r="I3345" s="117">
        <f t="shared" si="99"/>
        <v>0.14166666666666666</v>
      </c>
      <c r="J3345" s="118">
        <v>0.85</v>
      </c>
      <c r="K3345" s="196">
        <v>184</v>
      </c>
      <c r="L3345" s="119" t="s">
        <v>12106</v>
      </c>
      <c r="M3345" s="38" t="s">
        <v>15050</v>
      </c>
    </row>
    <row r="3346" spans="1:13" ht="25.5" outlineLevel="1" x14ac:dyDescent="0.25">
      <c r="A3346" s="47" t="s">
        <v>8946</v>
      </c>
      <c r="B3346" s="150">
        <v>3318</v>
      </c>
      <c r="C3346" s="36" t="s">
        <v>8945</v>
      </c>
      <c r="D3346" s="35" t="s">
        <v>8946</v>
      </c>
      <c r="E3346" s="36" t="s">
        <v>11943</v>
      </c>
      <c r="F3346" s="35" t="s">
        <v>15877</v>
      </c>
      <c r="G3346" s="117">
        <v>50</v>
      </c>
      <c r="H3346" s="117">
        <v>63</v>
      </c>
      <c r="I3346" s="117">
        <f t="shared" si="99"/>
        <v>6.9000000000000006E-2</v>
      </c>
      <c r="J3346" s="118">
        <v>3.45</v>
      </c>
      <c r="K3346" s="196">
        <v>184</v>
      </c>
      <c r="L3346" s="119" t="s">
        <v>12106</v>
      </c>
      <c r="M3346" s="38" t="s">
        <v>15050</v>
      </c>
    </row>
    <row r="3347" spans="1:13" ht="25.5" outlineLevel="1" x14ac:dyDescent="0.25">
      <c r="A3347" s="47" t="s">
        <v>8948</v>
      </c>
      <c r="B3347" s="150">
        <v>3319</v>
      </c>
      <c r="C3347" s="36" t="s">
        <v>8947</v>
      </c>
      <c r="D3347" s="35" t="s">
        <v>8948</v>
      </c>
      <c r="E3347" s="36" t="s">
        <v>11943</v>
      </c>
      <c r="F3347" s="35" t="s">
        <v>15877</v>
      </c>
      <c r="G3347" s="117">
        <v>67</v>
      </c>
      <c r="H3347" s="117">
        <v>100.5</v>
      </c>
      <c r="I3347" s="117">
        <f t="shared" si="99"/>
        <v>8.2089552238805971E-2</v>
      </c>
      <c r="J3347" s="118">
        <v>5.5</v>
      </c>
      <c r="K3347" s="196">
        <v>184</v>
      </c>
      <c r="L3347" s="119" t="s">
        <v>12106</v>
      </c>
      <c r="M3347" s="38" t="s">
        <v>15050</v>
      </c>
    </row>
    <row r="3348" spans="1:13" ht="25.5" outlineLevel="1" x14ac:dyDescent="0.25">
      <c r="A3348" s="47" t="s">
        <v>3106</v>
      </c>
      <c r="B3348" s="150">
        <v>3320</v>
      </c>
      <c r="C3348" s="36" t="s">
        <v>8949</v>
      </c>
      <c r="D3348" s="35" t="s">
        <v>3106</v>
      </c>
      <c r="E3348" s="36" t="s">
        <v>11943</v>
      </c>
      <c r="F3348" s="35" t="s">
        <v>15877</v>
      </c>
      <c r="G3348" s="117">
        <v>8</v>
      </c>
      <c r="H3348" s="117">
        <v>20</v>
      </c>
      <c r="I3348" s="117">
        <f t="shared" si="99"/>
        <v>0.13625000000000001</v>
      </c>
      <c r="J3348" s="118">
        <v>1.0900000000000001</v>
      </c>
      <c r="K3348" s="196">
        <v>184</v>
      </c>
      <c r="L3348" s="119" t="s">
        <v>12106</v>
      </c>
      <c r="M3348" s="38" t="s">
        <v>15050</v>
      </c>
    </row>
    <row r="3349" spans="1:13" ht="25.5" outlineLevel="1" x14ac:dyDescent="0.25">
      <c r="A3349" s="47" t="s">
        <v>3107</v>
      </c>
      <c r="B3349" s="150">
        <v>3321</v>
      </c>
      <c r="C3349" s="36" t="s">
        <v>8950</v>
      </c>
      <c r="D3349" s="35" t="s">
        <v>3107</v>
      </c>
      <c r="E3349" s="36" t="s">
        <v>11943</v>
      </c>
      <c r="F3349" s="35" t="s">
        <v>15877</v>
      </c>
      <c r="G3349" s="117">
        <v>16</v>
      </c>
      <c r="H3349" s="117">
        <v>64</v>
      </c>
      <c r="I3349" s="117">
        <f t="shared" si="99"/>
        <v>0.21875</v>
      </c>
      <c r="J3349" s="118">
        <v>3.5</v>
      </c>
      <c r="K3349" s="196">
        <v>184</v>
      </c>
      <c r="L3349" s="119" t="s">
        <v>12106</v>
      </c>
      <c r="M3349" s="38" t="s">
        <v>15050</v>
      </c>
    </row>
    <row r="3350" spans="1:13" ht="25.5" outlineLevel="1" x14ac:dyDescent="0.25">
      <c r="A3350" s="47" t="s">
        <v>3108</v>
      </c>
      <c r="B3350" s="150">
        <v>3322</v>
      </c>
      <c r="C3350" s="36" t="s">
        <v>8951</v>
      </c>
      <c r="D3350" s="35" t="s">
        <v>3108</v>
      </c>
      <c r="E3350" s="36" t="s">
        <v>11943</v>
      </c>
      <c r="F3350" s="35" t="s">
        <v>15877</v>
      </c>
      <c r="G3350" s="117">
        <v>25</v>
      </c>
      <c r="H3350" s="117">
        <v>50</v>
      </c>
      <c r="I3350" s="117">
        <f t="shared" si="99"/>
        <v>0.10920000000000001</v>
      </c>
      <c r="J3350" s="118">
        <v>2.73</v>
      </c>
      <c r="K3350" s="196">
        <v>184</v>
      </c>
      <c r="L3350" s="119" t="s">
        <v>12106</v>
      </c>
      <c r="M3350" s="38" t="s">
        <v>15050</v>
      </c>
    </row>
    <row r="3351" spans="1:13" ht="25.5" outlineLevel="1" x14ac:dyDescent="0.25">
      <c r="A3351" s="47" t="s">
        <v>3109</v>
      </c>
      <c r="B3351" s="150">
        <v>3323</v>
      </c>
      <c r="C3351" s="36" t="s">
        <v>8952</v>
      </c>
      <c r="D3351" s="35" t="s">
        <v>3109</v>
      </c>
      <c r="E3351" s="36" t="s">
        <v>11943</v>
      </c>
      <c r="F3351" s="35" t="s">
        <v>15877</v>
      </c>
      <c r="G3351" s="117">
        <v>25</v>
      </c>
      <c r="H3351" s="117">
        <v>50</v>
      </c>
      <c r="I3351" s="117">
        <f t="shared" si="99"/>
        <v>0.10920000000000001</v>
      </c>
      <c r="J3351" s="118">
        <v>2.73</v>
      </c>
      <c r="K3351" s="196">
        <v>184</v>
      </c>
      <c r="L3351" s="119" t="s">
        <v>12106</v>
      </c>
      <c r="M3351" s="38" t="s">
        <v>15050</v>
      </c>
    </row>
    <row r="3352" spans="1:13" ht="25.5" outlineLevel="1" x14ac:dyDescent="0.25">
      <c r="A3352" s="47" t="s">
        <v>3111</v>
      </c>
      <c r="B3352" s="150">
        <v>3324</v>
      </c>
      <c r="C3352" s="36" t="s">
        <v>3110</v>
      </c>
      <c r="D3352" s="35" t="s">
        <v>3111</v>
      </c>
      <c r="E3352" s="36" t="s">
        <v>11943</v>
      </c>
      <c r="F3352" s="35" t="s">
        <v>15877</v>
      </c>
      <c r="G3352" s="117">
        <v>25</v>
      </c>
      <c r="H3352" s="117">
        <v>55</v>
      </c>
      <c r="I3352" s="117">
        <f t="shared" si="99"/>
        <v>0.12039999999999999</v>
      </c>
      <c r="J3352" s="118">
        <v>3.01</v>
      </c>
      <c r="K3352" s="196">
        <v>184</v>
      </c>
      <c r="L3352" s="119" t="s">
        <v>12106</v>
      </c>
      <c r="M3352" s="38" t="s">
        <v>15050</v>
      </c>
    </row>
    <row r="3353" spans="1:13" ht="25.5" outlineLevel="1" x14ac:dyDescent="0.25">
      <c r="A3353" s="47" t="s">
        <v>3113</v>
      </c>
      <c r="B3353" s="150">
        <v>3325</v>
      </c>
      <c r="C3353" s="36" t="s">
        <v>3112</v>
      </c>
      <c r="D3353" s="35" t="s">
        <v>3113</v>
      </c>
      <c r="E3353" s="36" t="s">
        <v>11943</v>
      </c>
      <c r="F3353" s="35" t="s">
        <v>15877</v>
      </c>
      <c r="G3353" s="117">
        <v>3</v>
      </c>
      <c r="H3353" s="117">
        <v>3.6</v>
      </c>
      <c r="I3353" s="117">
        <f t="shared" si="99"/>
        <v>6.6666666666666666E-2</v>
      </c>
      <c r="J3353" s="118">
        <v>0.2</v>
      </c>
      <c r="K3353" s="196">
        <v>184</v>
      </c>
      <c r="L3353" s="119" t="s">
        <v>12106</v>
      </c>
      <c r="M3353" s="38" t="s">
        <v>15050</v>
      </c>
    </row>
    <row r="3354" spans="1:13" ht="25.5" outlineLevel="1" x14ac:dyDescent="0.25">
      <c r="A3354" s="47" t="s">
        <v>3114</v>
      </c>
      <c r="B3354" s="150">
        <v>3326</v>
      </c>
      <c r="C3354" s="36" t="s">
        <v>8953</v>
      </c>
      <c r="D3354" s="35" t="s">
        <v>3114</v>
      </c>
      <c r="E3354" s="36" t="s">
        <v>11943</v>
      </c>
      <c r="F3354" s="35" t="s">
        <v>15877</v>
      </c>
      <c r="G3354" s="117">
        <v>46</v>
      </c>
      <c r="H3354" s="117">
        <v>71.3</v>
      </c>
      <c r="I3354" s="117">
        <f t="shared" si="99"/>
        <v>8.478260869565217E-2</v>
      </c>
      <c r="J3354" s="118">
        <v>3.9</v>
      </c>
      <c r="K3354" s="196">
        <v>184</v>
      </c>
      <c r="L3354" s="119" t="s">
        <v>12106</v>
      </c>
      <c r="M3354" s="38" t="s">
        <v>15050</v>
      </c>
    </row>
    <row r="3355" spans="1:13" ht="25.5" outlineLevel="1" x14ac:dyDescent="0.25">
      <c r="A3355" s="47" t="s">
        <v>3115</v>
      </c>
      <c r="B3355" s="150">
        <v>3327</v>
      </c>
      <c r="C3355" s="36" t="s">
        <v>8954</v>
      </c>
      <c r="D3355" s="35" t="s">
        <v>3115</v>
      </c>
      <c r="E3355" s="36" t="s">
        <v>11943</v>
      </c>
      <c r="F3355" s="35" t="s">
        <v>15877</v>
      </c>
      <c r="G3355" s="117">
        <v>37</v>
      </c>
      <c r="H3355" s="117">
        <v>62.9</v>
      </c>
      <c r="I3355" s="117">
        <f t="shared" si="99"/>
        <v>9.2972972972972967E-2</v>
      </c>
      <c r="J3355" s="118">
        <v>3.44</v>
      </c>
      <c r="K3355" s="196">
        <v>184</v>
      </c>
      <c r="L3355" s="119" t="s">
        <v>12106</v>
      </c>
      <c r="M3355" s="38" t="s">
        <v>15050</v>
      </c>
    </row>
    <row r="3356" spans="1:13" ht="25.5" outlineLevel="1" x14ac:dyDescent="0.25">
      <c r="A3356" s="47" t="s">
        <v>3116</v>
      </c>
      <c r="B3356" s="150">
        <v>3328</v>
      </c>
      <c r="C3356" s="36" t="s">
        <v>8955</v>
      </c>
      <c r="D3356" s="35" t="s">
        <v>3116</v>
      </c>
      <c r="E3356" s="36" t="s">
        <v>11943</v>
      </c>
      <c r="F3356" s="35" t="s">
        <v>15877</v>
      </c>
      <c r="G3356" s="117">
        <v>58</v>
      </c>
      <c r="H3356" s="117">
        <v>87</v>
      </c>
      <c r="I3356" s="117">
        <f t="shared" si="99"/>
        <v>8.2068965517241382E-2</v>
      </c>
      <c r="J3356" s="118">
        <v>4.76</v>
      </c>
      <c r="K3356" s="196">
        <v>184</v>
      </c>
      <c r="L3356" s="119" t="s">
        <v>12106</v>
      </c>
      <c r="M3356" s="38" t="s">
        <v>15050</v>
      </c>
    </row>
    <row r="3357" spans="1:13" ht="25.5" outlineLevel="1" x14ac:dyDescent="0.25">
      <c r="A3357" s="47" t="s">
        <v>3117</v>
      </c>
      <c r="B3357" s="150">
        <v>3329</v>
      </c>
      <c r="C3357" s="36" t="s">
        <v>8956</v>
      </c>
      <c r="D3357" s="35" t="s">
        <v>3117</v>
      </c>
      <c r="E3357" s="36" t="s">
        <v>11943</v>
      </c>
      <c r="F3357" s="35" t="s">
        <v>15877</v>
      </c>
      <c r="G3357" s="117">
        <v>39</v>
      </c>
      <c r="H3357" s="117">
        <v>78</v>
      </c>
      <c r="I3357" s="117">
        <f t="shared" si="99"/>
        <v>0.10948717948717948</v>
      </c>
      <c r="J3357" s="118">
        <v>4.2699999999999996</v>
      </c>
      <c r="K3357" s="196">
        <v>184</v>
      </c>
      <c r="L3357" s="119" t="s">
        <v>12106</v>
      </c>
      <c r="M3357" s="38" t="s">
        <v>15050</v>
      </c>
    </row>
    <row r="3358" spans="1:13" ht="25.5" outlineLevel="1" x14ac:dyDescent="0.25">
      <c r="A3358" s="47" t="s">
        <v>3118</v>
      </c>
      <c r="B3358" s="150">
        <v>3330</v>
      </c>
      <c r="C3358" s="36" t="s">
        <v>8957</v>
      </c>
      <c r="D3358" s="35" t="s">
        <v>3118</v>
      </c>
      <c r="E3358" s="36" t="s">
        <v>11943</v>
      </c>
      <c r="F3358" s="35" t="s">
        <v>15877</v>
      </c>
      <c r="G3358" s="117">
        <v>100</v>
      </c>
      <c r="H3358" s="117">
        <v>200</v>
      </c>
      <c r="I3358" s="117">
        <f t="shared" si="99"/>
        <v>0.1094</v>
      </c>
      <c r="J3358" s="118">
        <v>10.94</v>
      </c>
      <c r="K3358" s="196">
        <v>184</v>
      </c>
      <c r="L3358" s="119" t="s">
        <v>12106</v>
      </c>
      <c r="M3358" s="38" t="s">
        <v>15050</v>
      </c>
    </row>
    <row r="3359" spans="1:13" ht="25.5" outlineLevel="1" x14ac:dyDescent="0.25">
      <c r="A3359" s="47" t="s">
        <v>3119</v>
      </c>
      <c r="B3359" s="150">
        <v>3331</v>
      </c>
      <c r="C3359" s="36" t="s">
        <v>8958</v>
      </c>
      <c r="D3359" s="35" t="s">
        <v>3119</v>
      </c>
      <c r="E3359" s="36" t="s">
        <v>11943</v>
      </c>
      <c r="F3359" s="35" t="s">
        <v>15877</v>
      </c>
      <c r="G3359" s="117">
        <v>149</v>
      </c>
      <c r="H3359" s="117">
        <v>149</v>
      </c>
      <c r="I3359" s="117">
        <f t="shared" si="99"/>
        <v>5.469798657718121E-2</v>
      </c>
      <c r="J3359" s="118">
        <v>8.15</v>
      </c>
      <c r="K3359" s="196">
        <v>184</v>
      </c>
      <c r="L3359" s="119" t="s">
        <v>12106</v>
      </c>
      <c r="M3359" s="38" t="s">
        <v>15050</v>
      </c>
    </row>
    <row r="3360" spans="1:13" ht="25.5" outlineLevel="1" x14ac:dyDescent="0.25">
      <c r="A3360" s="47" t="s">
        <v>3120</v>
      </c>
      <c r="B3360" s="150">
        <v>3332</v>
      </c>
      <c r="C3360" s="36" t="s">
        <v>8959</v>
      </c>
      <c r="D3360" s="35" t="s">
        <v>3120</v>
      </c>
      <c r="E3360" s="36" t="s">
        <v>11943</v>
      </c>
      <c r="F3360" s="35" t="s">
        <v>15877</v>
      </c>
      <c r="G3360" s="117">
        <v>25</v>
      </c>
      <c r="H3360" s="117">
        <v>40</v>
      </c>
      <c r="I3360" s="117">
        <f t="shared" si="99"/>
        <v>8.7599999999999997E-2</v>
      </c>
      <c r="J3360" s="118">
        <v>2.19</v>
      </c>
      <c r="K3360" s="196">
        <v>184</v>
      </c>
      <c r="L3360" s="119" t="s">
        <v>12106</v>
      </c>
      <c r="M3360" s="38" t="s">
        <v>15050</v>
      </c>
    </row>
    <row r="3361" spans="1:13" ht="25.5" outlineLevel="1" x14ac:dyDescent="0.25">
      <c r="A3361" s="47" t="s">
        <v>3121</v>
      </c>
      <c r="B3361" s="150">
        <v>3333</v>
      </c>
      <c r="C3361" s="36" t="s">
        <v>8960</v>
      </c>
      <c r="D3361" s="35" t="s">
        <v>3121</v>
      </c>
      <c r="E3361" s="36" t="s">
        <v>11943</v>
      </c>
      <c r="F3361" s="35" t="s">
        <v>15877</v>
      </c>
      <c r="G3361" s="117">
        <v>5</v>
      </c>
      <c r="H3361" s="117">
        <v>13.4</v>
      </c>
      <c r="I3361" s="117">
        <f t="shared" si="99"/>
        <v>0.14599999999999999</v>
      </c>
      <c r="J3361" s="118">
        <v>0.73</v>
      </c>
      <c r="K3361" s="196">
        <v>184</v>
      </c>
      <c r="L3361" s="119" t="s">
        <v>12106</v>
      </c>
      <c r="M3361" s="38" t="s">
        <v>15050</v>
      </c>
    </row>
    <row r="3362" spans="1:13" ht="25.5" outlineLevel="1" x14ac:dyDescent="0.25">
      <c r="A3362" s="47" t="s">
        <v>3122</v>
      </c>
      <c r="B3362" s="150">
        <v>3334</v>
      </c>
      <c r="C3362" s="36" t="s">
        <v>8961</v>
      </c>
      <c r="D3362" s="35" t="s">
        <v>3122</v>
      </c>
      <c r="E3362" s="36" t="s">
        <v>11943</v>
      </c>
      <c r="F3362" s="35" t="s">
        <v>15877</v>
      </c>
      <c r="G3362" s="117">
        <v>8</v>
      </c>
      <c r="H3362" s="117">
        <v>15.36</v>
      </c>
      <c r="I3362" s="117">
        <f t="shared" si="99"/>
        <v>0.105</v>
      </c>
      <c r="J3362" s="118">
        <v>0.84</v>
      </c>
      <c r="K3362" s="196">
        <v>184</v>
      </c>
      <c r="L3362" s="119" t="s">
        <v>12106</v>
      </c>
      <c r="M3362" s="38" t="s">
        <v>15050</v>
      </c>
    </row>
    <row r="3363" spans="1:13" ht="25.5" outlineLevel="1" x14ac:dyDescent="0.25">
      <c r="A3363" s="47" t="s">
        <v>3123</v>
      </c>
      <c r="B3363" s="150">
        <v>3335</v>
      </c>
      <c r="C3363" s="36" t="s">
        <v>8962</v>
      </c>
      <c r="D3363" s="35" t="s">
        <v>3123</v>
      </c>
      <c r="E3363" s="36" t="s">
        <v>11943</v>
      </c>
      <c r="F3363" s="35" t="s">
        <v>15877</v>
      </c>
      <c r="G3363" s="117">
        <v>25</v>
      </c>
      <c r="H3363" s="117">
        <v>50</v>
      </c>
      <c r="I3363" s="117">
        <f t="shared" si="99"/>
        <v>0.10920000000000001</v>
      </c>
      <c r="J3363" s="118">
        <v>2.73</v>
      </c>
      <c r="K3363" s="196">
        <v>184</v>
      </c>
      <c r="L3363" s="119" t="s">
        <v>12106</v>
      </c>
      <c r="M3363" s="38" t="s">
        <v>15050</v>
      </c>
    </row>
    <row r="3364" spans="1:13" ht="25.5" outlineLevel="1" x14ac:dyDescent="0.25">
      <c r="A3364" s="47" t="s">
        <v>3125</v>
      </c>
      <c r="B3364" s="150">
        <v>3336</v>
      </c>
      <c r="C3364" s="36" t="s">
        <v>3124</v>
      </c>
      <c r="D3364" s="35" t="s">
        <v>3125</v>
      </c>
      <c r="E3364" s="36" t="s">
        <v>11943</v>
      </c>
      <c r="F3364" s="35" t="s">
        <v>15877</v>
      </c>
      <c r="G3364" s="117">
        <v>20</v>
      </c>
      <c r="H3364" s="117">
        <v>26</v>
      </c>
      <c r="I3364" s="117">
        <f t="shared" si="99"/>
        <v>7.0999999999999994E-2</v>
      </c>
      <c r="J3364" s="118">
        <v>1.42</v>
      </c>
      <c r="K3364" s="196">
        <v>184</v>
      </c>
      <c r="L3364" s="119" t="s">
        <v>12106</v>
      </c>
      <c r="M3364" s="38" t="s">
        <v>15050</v>
      </c>
    </row>
    <row r="3365" spans="1:13" ht="25.5" outlineLevel="1" x14ac:dyDescent="0.25">
      <c r="A3365" s="47" t="s">
        <v>3126</v>
      </c>
      <c r="B3365" s="150">
        <v>3337</v>
      </c>
      <c r="C3365" s="36" t="s">
        <v>8963</v>
      </c>
      <c r="D3365" s="35" t="s">
        <v>3126</v>
      </c>
      <c r="E3365" s="36" t="s">
        <v>11943</v>
      </c>
      <c r="F3365" s="35" t="s">
        <v>15877</v>
      </c>
      <c r="G3365" s="117">
        <v>20</v>
      </c>
      <c r="H3365" s="117">
        <v>40</v>
      </c>
      <c r="I3365" s="117">
        <f t="shared" si="99"/>
        <v>0.1095</v>
      </c>
      <c r="J3365" s="118">
        <v>2.19</v>
      </c>
      <c r="K3365" s="196">
        <v>184</v>
      </c>
      <c r="L3365" s="119" t="s">
        <v>12106</v>
      </c>
      <c r="M3365" s="38" t="s">
        <v>15050</v>
      </c>
    </row>
    <row r="3366" spans="1:13" ht="25.5" outlineLevel="1" x14ac:dyDescent="0.25">
      <c r="A3366" s="47" t="s">
        <v>3127</v>
      </c>
      <c r="B3366" s="150">
        <v>3338</v>
      </c>
      <c r="C3366" s="36" t="s">
        <v>8964</v>
      </c>
      <c r="D3366" s="35" t="s">
        <v>3127</v>
      </c>
      <c r="E3366" s="36" t="s">
        <v>11943</v>
      </c>
      <c r="F3366" s="35" t="s">
        <v>15877</v>
      </c>
      <c r="G3366" s="117">
        <v>15</v>
      </c>
      <c r="H3366" s="117">
        <v>51</v>
      </c>
      <c r="I3366" s="117">
        <f t="shared" si="99"/>
        <v>0.186</v>
      </c>
      <c r="J3366" s="118">
        <v>2.79</v>
      </c>
      <c r="K3366" s="196">
        <v>184</v>
      </c>
      <c r="L3366" s="119" t="s">
        <v>12106</v>
      </c>
      <c r="M3366" s="38" t="s">
        <v>15050</v>
      </c>
    </row>
    <row r="3367" spans="1:13" ht="25.5" outlineLevel="1" x14ac:dyDescent="0.25">
      <c r="A3367" s="47" t="s">
        <v>3128</v>
      </c>
      <c r="B3367" s="150">
        <v>3339</v>
      </c>
      <c r="C3367" s="36" t="s">
        <v>8965</v>
      </c>
      <c r="D3367" s="35" t="s">
        <v>3128</v>
      </c>
      <c r="E3367" s="36" t="s">
        <v>11943</v>
      </c>
      <c r="F3367" s="35" t="s">
        <v>15877</v>
      </c>
      <c r="G3367" s="117">
        <v>68</v>
      </c>
      <c r="H3367" s="117">
        <v>136</v>
      </c>
      <c r="I3367" s="117">
        <f t="shared" si="99"/>
        <v>0.10941176470588236</v>
      </c>
      <c r="J3367" s="118">
        <v>7.44</v>
      </c>
      <c r="K3367" s="196">
        <v>184</v>
      </c>
      <c r="L3367" s="119" t="s">
        <v>12106</v>
      </c>
      <c r="M3367" s="38" t="s">
        <v>15050</v>
      </c>
    </row>
    <row r="3368" spans="1:13" ht="25.5" outlineLevel="1" x14ac:dyDescent="0.25">
      <c r="A3368" s="47" t="s">
        <v>3129</v>
      </c>
      <c r="B3368" s="150">
        <v>3340</v>
      </c>
      <c r="C3368" s="36" t="s">
        <v>8966</v>
      </c>
      <c r="D3368" s="35" t="s">
        <v>3129</v>
      </c>
      <c r="E3368" s="36" t="s">
        <v>11943</v>
      </c>
      <c r="F3368" s="35" t="s">
        <v>15877</v>
      </c>
      <c r="G3368" s="117">
        <v>15</v>
      </c>
      <c r="H3368" s="117">
        <v>15</v>
      </c>
      <c r="I3368" s="117">
        <f t="shared" si="99"/>
        <v>5.4666666666666662E-2</v>
      </c>
      <c r="J3368" s="118">
        <v>0.82</v>
      </c>
      <c r="K3368" s="196">
        <v>184</v>
      </c>
      <c r="L3368" s="119" t="s">
        <v>12106</v>
      </c>
      <c r="M3368" s="38" t="s">
        <v>15050</v>
      </c>
    </row>
    <row r="3369" spans="1:13" ht="25.5" outlineLevel="1" x14ac:dyDescent="0.25">
      <c r="A3369" s="47" t="s">
        <v>3130</v>
      </c>
      <c r="B3369" s="150">
        <v>3341</v>
      </c>
      <c r="C3369" s="36" t="s">
        <v>8967</v>
      </c>
      <c r="D3369" s="35" t="s">
        <v>3130</v>
      </c>
      <c r="E3369" s="36" t="s">
        <v>11943</v>
      </c>
      <c r="F3369" s="35" t="s">
        <v>15877</v>
      </c>
      <c r="G3369" s="117">
        <v>62</v>
      </c>
      <c r="H3369" s="117">
        <v>651</v>
      </c>
      <c r="I3369" s="117">
        <f t="shared" si="99"/>
        <v>0.5741935483870968</v>
      </c>
      <c r="J3369" s="118">
        <v>35.6</v>
      </c>
      <c r="K3369" s="196">
        <v>184</v>
      </c>
      <c r="L3369" s="119" t="s">
        <v>12106</v>
      </c>
      <c r="M3369" s="38" t="s">
        <v>15050</v>
      </c>
    </row>
    <row r="3370" spans="1:13" ht="25.5" outlineLevel="1" x14ac:dyDescent="0.25">
      <c r="A3370" s="47" t="s">
        <v>3131</v>
      </c>
      <c r="B3370" s="150">
        <v>3342</v>
      </c>
      <c r="C3370" s="36" t="s">
        <v>8968</v>
      </c>
      <c r="D3370" s="35" t="s">
        <v>3131</v>
      </c>
      <c r="E3370" s="36" t="s">
        <v>11943</v>
      </c>
      <c r="F3370" s="35" t="s">
        <v>15877</v>
      </c>
      <c r="G3370" s="117">
        <v>4</v>
      </c>
      <c r="H3370" s="117">
        <v>7.2</v>
      </c>
      <c r="I3370" s="117">
        <f t="shared" si="99"/>
        <v>9.7500000000000003E-2</v>
      </c>
      <c r="J3370" s="118">
        <v>0.39</v>
      </c>
      <c r="K3370" s="196">
        <v>184</v>
      </c>
      <c r="L3370" s="119" t="s">
        <v>12106</v>
      </c>
      <c r="M3370" s="38" t="s">
        <v>15050</v>
      </c>
    </row>
    <row r="3371" spans="1:13" ht="25.5" outlineLevel="1" x14ac:dyDescent="0.25">
      <c r="A3371" s="47" t="s">
        <v>3133</v>
      </c>
      <c r="B3371" s="150">
        <v>3343</v>
      </c>
      <c r="C3371" s="36" t="s">
        <v>3132</v>
      </c>
      <c r="D3371" s="35" t="s">
        <v>3133</v>
      </c>
      <c r="E3371" s="36" t="s">
        <v>11943</v>
      </c>
      <c r="F3371" s="35" t="s">
        <v>15877</v>
      </c>
      <c r="G3371" s="117">
        <v>10</v>
      </c>
      <c r="H3371" s="117">
        <v>34</v>
      </c>
      <c r="I3371" s="117">
        <f t="shared" si="99"/>
        <v>0.186</v>
      </c>
      <c r="J3371" s="118">
        <v>1.86</v>
      </c>
      <c r="K3371" s="196">
        <v>184</v>
      </c>
      <c r="L3371" s="119" t="s">
        <v>12106</v>
      </c>
      <c r="M3371" s="38" t="s">
        <v>15050</v>
      </c>
    </row>
    <row r="3372" spans="1:13" ht="25.5" outlineLevel="1" x14ac:dyDescent="0.25">
      <c r="A3372" s="47" t="s">
        <v>3134</v>
      </c>
      <c r="B3372" s="150">
        <v>3344</v>
      </c>
      <c r="C3372" s="36" t="s">
        <v>8969</v>
      </c>
      <c r="D3372" s="35" t="s">
        <v>3134</v>
      </c>
      <c r="E3372" s="36" t="s">
        <v>11943</v>
      </c>
      <c r="F3372" s="35" t="s">
        <v>15877</v>
      </c>
      <c r="G3372" s="117">
        <v>7</v>
      </c>
      <c r="H3372" s="117">
        <v>12.6</v>
      </c>
      <c r="I3372" s="117">
        <f t="shared" si="99"/>
        <v>9.857142857142856E-2</v>
      </c>
      <c r="J3372" s="118">
        <v>0.69</v>
      </c>
      <c r="K3372" s="196">
        <v>184</v>
      </c>
      <c r="L3372" s="119" t="s">
        <v>12106</v>
      </c>
      <c r="M3372" s="38" t="s">
        <v>15050</v>
      </c>
    </row>
    <row r="3373" spans="1:13" ht="25.5" outlineLevel="1" x14ac:dyDescent="0.25">
      <c r="A3373" s="47" t="s">
        <v>3135</v>
      </c>
      <c r="B3373" s="150">
        <v>3345</v>
      </c>
      <c r="C3373" s="36" t="s">
        <v>8970</v>
      </c>
      <c r="D3373" s="35" t="s">
        <v>3135</v>
      </c>
      <c r="E3373" s="36" t="s">
        <v>11943</v>
      </c>
      <c r="F3373" s="35" t="s">
        <v>15877</v>
      </c>
      <c r="G3373" s="117">
        <v>25</v>
      </c>
      <c r="H3373" s="117">
        <v>50</v>
      </c>
      <c r="I3373" s="117">
        <f t="shared" si="99"/>
        <v>0.10920000000000001</v>
      </c>
      <c r="J3373" s="118">
        <v>2.73</v>
      </c>
      <c r="K3373" s="196">
        <v>184</v>
      </c>
      <c r="L3373" s="119" t="s">
        <v>12106</v>
      </c>
      <c r="M3373" s="38" t="s">
        <v>15050</v>
      </c>
    </row>
    <row r="3374" spans="1:13" ht="25.5" outlineLevel="1" x14ac:dyDescent="0.25">
      <c r="A3374" s="47" t="s">
        <v>3137</v>
      </c>
      <c r="B3374" s="150">
        <v>3346</v>
      </c>
      <c r="C3374" s="36" t="s">
        <v>3136</v>
      </c>
      <c r="D3374" s="35" t="s">
        <v>3137</v>
      </c>
      <c r="E3374" s="36" t="s">
        <v>11943</v>
      </c>
      <c r="F3374" s="35" t="s">
        <v>15877</v>
      </c>
      <c r="G3374" s="117">
        <v>69</v>
      </c>
      <c r="H3374" s="117">
        <v>89.7</v>
      </c>
      <c r="I3374" s="117">
        <f t="shared" si="99"/>
        <v>7.1159420289855072E-2</v>
      </c>
      <c r="J3374" s="118">
        <v>4.91</v>
      </c>
      <c r="K3374" s="196">
        <v>184</v>
      </c>
      <c r="L3374" s="119" t="s">
        <v>12106</v>
      </c>
      <c r="M3374" s="38" t="s">
        <v>15050</v>
      </c>
    </row>
    <row r="3375" spans="1:13" ht="25.5" outlineLevel="1" x14ac:dyDescent="0.25">
      <c r="A3375" s="47" t="s">
        <v>3139</v>
      </c>
      <c r="B3375" s="150">
        <v>3347</v>
      </c>
      <c r="C3375" s="36" t="s">
        <v>3138</v>
      </c>
      <c r="D3375" s="35" t="s">
        <v>3139</v>
      </c>
      <c r="E3375" s="36" t="s">
        <v>11943</v>
      </c>
      <c r="F3375" s="35" t="s">
        <v>15877</v>
      </c>
      <c r="G3375" s="117">
        <v>24</v>
      </c>
      <c r="H3375" s="117">
        <v>28.8</v>
      </c>
      <c r="I3375" s="117">
        <f t="shared" si="99"/>
        <v>6.5416666666666665E-2</v>
      </c>
      <c r="J3375" s="118">
        <v>1.57</v>
      </c>
      <c r="K3375" s="196">
        <v>184</v>
      </c>
      <c r="L3375" s="119" t="s">
        <v>12106</v>
      </c>
      <c r="M3375" s="38" t="s">
        <v>15050</v>
      </c>
    </row>
    <row r="3376" spans="1:13" ht="25.5" outlineLevel="1" x14ac:dyDescent="0.25">
      <c r="A3376" s="47" t="s">
        <v>3140</v>
      </c>
      <c r="B3376" s="150">
        <v>3348</v>
      </c>
      <c r="C3376" s="36" t="s">
        <v>8971</v>
      </c>
      <c r="D3376" s="35" t="s">
        <v>3140</v>
      </c>
      <c r="E3376" s="36" t="s">
        <v>11943</v>
      </c>
      <c r="F3376" s="35" t="s">
        <v>15877</v>
      </c>
      <c r="G3376" s="117">
        <v>25</v>
      </c>
      <c r="H3376" s="117">
        <v>45</v>
      </c>
      <c r="I3376" s="117">
        <f t="shared" si="99"/>
        <v>9.8400000000000001E-2</v>
      </c>
      <c r="J3376" s="118">
        <v>2.46</v>
      </c>
      <c r="K3376" s="196">
        <v>184</v>
      </c>
      <c r="L3376" s="119" t="s">
        <v>12106</v>
      </c>
      <c r="M3376" s="38" t="s">
        <v>15050</v>
      </c>
    </row>
    <row r="3377" spans="1:13" ht="25.5" outlineLevel="1" x14ac:dyDescent="0.25">
      <c r="A3377" s="47" t="s">
        <v>3141</v>
      </c>
      <c r="B3377" s="150">
        <v>3349</v>
      </c>
      <c r="C3377" s="36" t="s">
        <v>8972</v>
      </c>
      <c r="D3377" s="35" t="s">
        <v>3141</v>
      </c>
      <c r="E3377" s="36" t="s">
        <v>11943</v>
      </c>
      <c r="F3377" s="35" t="s">
        <v>15877</v>
      </c>
      <c r="G3377" s="117">
        <v>34</v>
      </c>
      <c r="H3377" s="117">
        <v>61.2</v>
      </c>
      <c r="I3377" s="117">
        <f t="shared" ref="I3377:I3440" si="100">J3377/G3377</f>
        <v>9.8529411764705879E-2</v>
      </c>
      <c r="J3377" s="118">
        <v>3.35</v>
      </c>
      <c r="K3377" s="196">
        <v>184</v>
      </c>
      <c r="L3377" s="119" t="s">
        <v>12106</v>
      </c>
      <c r="M3377" s="38" t="s">
        <v>15050</v>
      </c>
    </row>
    <row r="3378" spans="1:13" ht="25.5" outlineLevel="1" x14ac:dyDescent="0.25">
      <c r="A3378" s="47" t="s">
        <v>3142</v>
      </c>
      <c r="B3378" s="150">
        <v>3350</v>
      </c>
      <c r="C3378" s="36" t="s">
        <v>8973</v>
      </c>
      <c r="D3378" s="35" t="s">
        <v>3142</v>
      </c>
      <c r="E3378" s="36" t="s">
        <v>11943</v>
      </c>
      <c r="F3378" s="35" t="s">
        <v>15877</v>
      </c>
      <c r="G3378" s="117">
        <v>11</v>
      </c>
      <c r="H3378" s="117">
        <v>19.8</v>
      </c>
      <c r="I3378" s="117">
        <f t="shared" si="100"/>
        <v>9.818181818181819E-2</v>
      </c>
      <c r="J3378" s="118">
        <v>1.08</v>
      </c>
      <c r="K3378" s="196">
        <v>184</v>
      </c>
      <c r="L3378" s="119" t="s">
        <v>12106</v>
      </c>
      <c r="M3378" s="38" t="s">
        <v>15050</v>
      </c>
    </row>
    <row r="3379" spans="1:13" ht="25.5" outlineLevel="1" x14ac:dyDescent="0.25">
      <c r="A3379" s="47" t="s">
        <v>3143</v>
      </c>
      <c r="B3379" s="150">
        <v>3351</v>
      </c>
      <c r="C3379" s="36" t="s">
        <v>8974</v>
      </c>
      <c r="D3379" s="35" t="s">
        <v>3143</v>
      </c>
      <c r="E3379" s="36" t="s">
        <v>11943</v>
      </c>
      <c r="F3379" s="35" t="s">
        <v>15877</v>
      </c>
      <c r="G3379" s="117">
        <v>81</v>
      </c>
      <c r="H3379" s="117">
        <v>121.5</v>
      </c>
      <c r="I3379" s="117">
        <f t="shared" si="100"/>
        <v>8.1975308641975303E-2</v>
      </c>
      <c r="J3379" s="118">
        <v>6.64</v>
      </c>
      <c r="K3379" s="196">
        <v>184</v>
      </c>
      <c r="L3379" s="119" t="s">
        <v>12106</v>
      </c>
      <c r="M3379" s="38" t="s">
        <v>15050</v>
      </c>
    </row>
    <row r="3380" spans="1:13" ht="25.5" outlineLevel="1" x14ac:dyDescent="0.25">
      <c r="A3380" s="47" t="s">
        <v>3144</v>
      </c>
      <c r="B3380" s="150">
        <v>3352</v>
      </c>
      <c r="C3380" s="36" t="s">
        <v>8975</v>
      </c>
      <c r="D3380" s="35" t="s">
        <v>3144</v>
      </c>
      <c r="E3380" s="36" t="s">
        <v>11943</v>
      </c>
      <c r="F3380" s="35" t="s">
        <v>15877</v>
      </c>
      <c r="G3380" s="117">
        <v>21</v>
      </c>
      <c r="H3380" s="117">
        <v>217.56</v>
      </c>
      <c r="I3380" s="117">
        <f t="shared" si="100"/>
        <v>0.56666666666666665</v>
      </c>
      <c r="J3380" s="118">
        <v>11.9</v>
      </c>
      <c r="K3380" s="196">
        <v>184</v>
      </c>
      <c r="L3380" s="119" t="s">
        <v>12106</v>
      </c>
      <c r="M3380" s="38" t="s">
        <v>15050</v>
      </c>
    </row>
    <row r="3381" spans="1:13" ht="25.5" outlineLevel="1" x14ac:dyDescent="0.25">
      <c r="A3381" s="47" t="s">
        <v>3146</v>
      </c>
      <c r="B3381" s="150">
        <v>3353</v>
      </c>
      <c r="C3381" s="36" t="s">
        <v>3145</v>
      </c>
      <c r="D3381" s="35" t="s">
        <v>3146</v>
      </c>
      <c r="E3381" s="36" t="s">
        <v>11943</v>
      </c>
      <c r="F3381" s="35" t="s">
        <v>15877</v>
      </c>
      <c r="G3381" s="117">
        <v>2</v>
      </c>
      <c r="H3381" s="117">
        <v>2</v>
      </c>
      <c r="I3381" s="117">
        <f t="shared" si="100"/>
        <v>5.5E-2</v>
      </c>
      <c r="J3381" s="118">
        <v>0.11</v>
      </c>
      <c r="K3381" s="196">
        <v>184</v>
      </c>
      <c r="L3381" s="119" t="s">
        <v>12106</v>
      </c>
      <c r="M3381" s="38" t="s">
        <v>15050</v>
      </c>
    </row>
    <row r="3382" spans="1:13" ht="25.5" outlineLevel="1" x14ac:dyDescent="0.25">
      <c r="A3382" s="47" t="s">
        <v>3147</v>
      </c>
      <c r="B3382" s="150">
        <v>3354</v>
      </c>
      <c r="C3382" s="36" t="s">
        <v>8976</v>
      </c>
      <c r="D3382" s="35" t="s">
        <v>3147</v>
      </c>
      <c r="E3382" s="36" t="s">
        <v>11943</v>
      </c>
      <c r="F3382" s="35" t="s">
        <v>15877</v>
      </c>
      <c r="G3382" s="117">
        <v>35</v>
      </c>
      <c r="H3382" s="117">
        <v>294</v>
      </c>
      <c r="I3382" s="117">
        <f t="shared" si="100"/>
        <v>0.45942857142857135</v>
      </c>
      <c r="J3382" s="118">
        <v>16.079999999999998</v>
      </c>
      <c r="K3382" s="196">
        <v>184</v>
      </c>
      <c r="L3382" s="119" t="s">
        <v>12106</v>
      </c>
      <c r="M3382" s="38" t="s">
        <v>15050</v>
      </c>
    </row>
    <row r="3383" spans="1:13" outlineLevel="1" x14ac:dyDescent="0.25">
      <c r="A3383" s="47" t="s">
        <v>9469</v>
      </c>
      <c r="B3383" s="150">
        <v>3355</v>
      </c>
      <c r="C3383" s="36" t="s">
        <v>9468</v>
      </c>
      <c r="D3383" s="35" t="s">
        <v>9469</v>
      </c>
      <c r="E3383" s="36" t="s">
        <v>11491</v>
      </c>
      <c r="F3383" s="35" t="s">
        <v>15877</v>
      </c>
      <c r="G3383" s="117">
        <v>86</v>
      </c>
      <c r="H3383" s="117">
        <v>146.19999999999999</v>
      </c>
      <c r="I3383" s="117">
        <f t="shared" si="100"/>
        <v>1.766279069767442</v>
      </c>
      <c r="J3383" s="118">
        <v>151.9</v>
      </c>
      <c r="K3383" s="196">
        <v>172</v>
      </c>
      <c r="L3383" s="119" t="s">
        <v>11479</v>
      </c>
      <c r="M3383" s="38" t="s">
        <v>15050</v>
      </c>
    </row>
    <row r="3384" spans="1:13" ht="25.5" outlineLevel="1" x14ac:dyDescent="0.25">
      <c r="A3384" s="47" t="s">
        <v>3149</v>
      </c>
      <c r="B3384" s="150">
        <v>3356</v>
      </c>
      <c r="C3384" s="36" t="s">
        <v>3148</v>
      </c>
      <c r="D3384" s="35" t="s">
        <v>3149</v>
      </c>
      <c r="E3384" s="36" t="s">
        <v>11943</v>
      </c>
      <c r="F3384" s="35" t="s">
        <v>15877</v>
      </c>
      <c r="G3384" s="117">
        <v>1</v>
      </c>
      <c r="H3384" s="117">
        <v>15</v>
      </c>
      <c r="I3384" s="117">
        <f t="shared" si="100"/>
        <v>0.82</v>
      </c>
      <c r="J3384" s="118">
        <v>0.82</v>
      </c>
      <c r="K3384" s="196">
        <v>184</v>
      </c>
      <c r="L3384" s="119" t="s">
        <v>12106</v>
      </c>
      <c r="M3384" s="38" t="s">
        <v>15050</v>
      </c>
    </row>
    <row r="3385" spans="1:13" ht="25.5" outlineLevel="1" x14ac:dyDescent="0.25">
      <c r="A3385" s="47" t="s">
        <v>3150</v>
      </c>
      <c r="B3385" s="150">
        <v>3357</v>
      </c>
      <c r="C3385" s="36" t="s">
        <v>8977</v>
      </c>
      <c r="D3385" s="35" t="s">
        <v>3150</v>
      </c>
      <c r="E3385" s="36" t="s">
        <v>11943</v>
      </c>
      <c r="F3385" s="35" t="s">
        <v>15877</v>
      </c>
      <c r="G3385" s="117">
        <v>35</v>
      </c>
      <c r="H3385" s="117">
        <v>52.5</v>
      </c>
      <c r="I3385" s="117">
        <f t="shared" si="100"/>
        <v>8.2000000000000003E-2</v>
      </c>
      <c r="J3385" s="118">
        <v>2.87</v>
      </c>
      <c r="K3385" s="196">
        <v>184</v>
      </c>
      <c r="L3385" s="119" t="s">
        <v>12106</v>
      </c>
      <c r="M3385" s="38" t="s">
        <v>15050</v>
      </c>
    </row>
    <row r="3386" spans="1:13" ht="25.5" outlineLevel="1" x14ac:dyDescent="0.25">
      <c r="A3386" s="47" t="s">
        <v>3151</v>
      </c>
      <c r="B3386" s="150">
        <v>3358</v>
      </c>
      <c r="C3386" s="36" t="s">
        <v>8978</v>
      </c>
      <c r="D3386" s="35" t="s">
        <v>3151</v>
      </c>
      <c r="E3386" s="36" t="s">
        <v>11943</v>
      </c>
      <c r="F3386" s="35" t="s">
        <v>15877</v>
      </c>
      <c r="G3386" s="117">
        <v>50</v>
      </c>
      <c r="H3386" s="117">
        <v>90</v>
      </c>
      <c r="I3386" s="117">
        <f t="shared" si="100"/>
        <v>9.8400000000000001E-2</v>
      </c>
      <c r="J3386" s="118">
        <v>4.92</v>
      </c>
      <c r="K3386" s="196">
        <v>184</v>
      </c>
      <c r="L3386" s="119" t="s">
        <v>12106</v>
      </c>
      <c r="M3386" s="38" t="s">
        <v>15050</v>
      </c>
    </row>
    <row r="3387" spans="1:13" ht="25.5" outlineLevel="1" x14ac:dyDescent="0.25">
      <c r="A3387" s="47" t="s">
        <v>3153</v>
      </c>
      <c r="B3387" s="150">
        <v>3359</v>
      </c>
      <c r="C3387" s="36" t="s">
        <v>3152</v>
      </c>
      <c r="D3387" s="35" t="s">
        <v>3153</v>
      </c>
      <c r="E3387" s="36" t="s">
        <v>11943</v>
      </c>
      <c r="F3387" s="35" t="s">
        <v>15877</v>
      </c>
      <c r="G3387" s="117">
        <v>1</v>
      </c>
      <c r="H3387" s="117">
        <v>4.0999999999999996</v>
      </c>
      <c r="I3387" s="117">
        <f t="shared" si="100"/>
        <v>0.22</v>
      </c>
      <c r="J3387" s="118">
        <v>0.22</v>
      </c>
      <c r="K3387" s="196">
        <v>184</v>
      </c>
      <c r="L3387" s="119" t="s">
        <v>12106</v>
      </c>
      <c r="M3387" s="38" t="s">
        <v>15050</v>
      </c>
    </row>
    <row r="3388" spans="1:13" ht="25.5" outlineLevel="1" x14ac:dyDescent="0.25">
      <c r="A3388" s="47" t="s">
        <v>3154</v>
      </c>
      <c r="B3388" s="150">
        <v>3360</v>
      </c>
      <c r="C3388" s="36" t="s">
        <v>8979</v>
      </c>
      <c r="D3388" s="35" t="s">
        <v>3154</v>
      </c>
      <c r="E3388" s="36" t="s">
        <v>11943</v>
      </c>
      <c r="F3388" s="35" t="s">
        <v>15877</v>
      </c>
      <c r="G3388" s="117">
        <v>18</v>
      </c>
      <c r="H3388" s="117">
        <v>126</v>
      </c>
      <c r="I3388" s="117">
        <f t="shared" si="100"/>
        <v>0.38277777777777777</v>
      </c>
      <c r="J3388" s="118">
        <v>6.89</v>
      </c>
      <c r="K3388" s="196">
        <v>184</v>
      </c>
      <c r="L3388" s="119" t="s">
        <v>12106</v>
      </c>
      <c r="M3388" s="38" t="s">
        <v>15050</v>
      </c>
    </row>
    <row r="3389" spans="1:13" ht="25.5" outlineLevel="1" x14ac:dyDescent="0.25">
      <c r="A3389" s="47" t="s">
        <v>3156</v>
      </c>
      <c r="B3389" s="150">
        <v>3361</v>
      </c>
      <c r="C3389" s="36" t="s">
        <v>3155</v>
      </c>
      <c r="D3389" s="35" t="s">
        <v>3156</v>
      </c>
      <c r="E3389" s="36" t="s">
        <v>11943</v>
      </c>
      <c r="F3389" s="35" t="s">
        <v>15877</v>
      </c>
      <c r="G3389" s="117">
        <v>15</v>
      </c>
      <c r="H3389" s="117">
        <v>51</v>
      </c>
      <c r="I3389" s="117">
        <f t="shared" si="100"/>
        <v>0.186</v>
      </c>
      <c r="J3389" s="118">
        <v>2.79</v>
      </c>
      <c r="K3389" s="196">
        <v>184</v>
      </c>
      <c r="L3389" s="119" t="s">
        <v>12106</v>
      </c>
      <c r="M3389" s="38" t="s">
        <v>15050</v>
      </c>
    </row>
    <row r="3390" spans="1:13" ht="25.5" outlineLevel="1" x14ac:dyDescent="0.25">
      <c r="A3390" s="47" t="s">
        <v>3157</v>
      </c>
      <c r="B3390" s="150">
        <v>3362</v>
      </c>
      <c r="C3390" s="36" t="s">
        <v>8980</v>
      </c>
      <c r="D3390" s="35" t="s">
        <v>3157</v>
      </c>
      <c r="E3390" s="36" t="s">
        <v>11943</v>
      </c>
      <c r="F3390" s="35" t="s">
        <v>15877</v>
      </c>
      <c r="G3390" s="117">
        <v>10</v>
      </c>
      <c r="H3390" s="117">
        <v>35</v>
      </c>
      <c r="I3390" s="117">
        <f t="shared" si="100"/>
        <v>0.191</v>
      </c>
      <c r="J3390" s="118">
        <v>1.91</v>
      </c>
      <c r="K3390" s="196">
        <v>184</v>
      </c>
      <c r="L3390" s="119" t="s">
        <v>12106</v>
      </c>
      <c r="M3390" s="38" t="s">
        <v>15050</v>
      </c>
    </row>
    <row r="3391" spans="1:13" ht="25.5" outlineLevel="1" x14ac:dyDescent="0.25">
      <c r="A3391" s="47" t="s">
        <v>3159</v>
      </c>
      <c r="B3391" s="150">
        <v>3363</v>
      </c>
      <c r="C3391" s="36" t="s">
        <v>3158</v>
      </c>
      <c r="D3391" s="35" t="s">
        <v>3159</v>
      </c>
      <c r="E3391" s="36" t="s">
        <v>11943</v>
      </c>
      <c r="F3391" s="35" t="s">
        <v>15877</v>
      </c>
      <c r="G3391" s="117">
        <v>19</v>
      </c>
      <c r="H3391" s="117">
        <v>2314</v>
      </c>
      <c r="I3391" s="117">
        <f t="shared" si="100"/>
        <v>6.66</v>
      </c>
      <c r="J3391" s="118">
        <v>126.54</v>
      </c>
      <c r="K3391" s="196">
        <v>184</v>
      </c>
      <c r="L3391" s="119" t="s">
        <v>12106</v>
      </c>
      <c r="M3391" s="38" t="s">
        <v>15050</v>
      </c>
    </row>
    <row r="3392" spans="1:13" ht="25.5" outlineLevel="1" x14ac:dyDescent="0.25">
      <c r="A3392" s="47" t="s">
        <v>3160</v>
      </c>
      <c r="B3392" s="150">
        <v>3364</v>
      </c>
      <c r="C3392" s="36" t="s">
        <v>8981</v>
      </c>
      <c r="D3392" s="35" t="s">
        <v>3160</v>
      </c>
      <c r="E3392" s="36" t="s">
        <v>11943</v>
      </c>
      <c r="F3392" s="35" t="s">
        <v>15877</v>
      </c>
      <c r="G3392" s="117">
        <v>26</v>
      </c>
      <c r="H3392" s="117">
        <v>59.8</v>
      </c>
      <c r="I3392" s="117">
        <f t="shared" si="100"/>
        <v>0.12576923076923077</v>
      </c>
      <c r="J3392" s="118">
        <v>3.27</v>
      </c>
      <c r="K3392" s="196">
        <v>184</v>
      </c>
      <c r="L3392" s="119" t="s">
        <v>12106</v>
      </c>
      <c r="M3392" s="38" t="s">
        <v>15050</v>
      </c>
    </row>
    <row r="3393" spans="1:13" ht="25.5" outlineLevel="1" x14ac:dyDescent="0.25">
      <c r="A3393" s="47" t="s">
        <v>3162</v>
      </c>
      <c r="B3393" s="150">
        <v>3365</v>
      </c>
      <c r="C3393" s="36" t="s">
        <v>3161</v>
      </c>
      <c r="D3393" s="35" t="s">
        <v>3162</v>
      </c>
      <c r="E3393" s="36" t="s">
        <v>11943</v>
      </c>
      <c r="F3393" s="35" t="s">
        <v>15877</v>
      </c>
      <c r="G3393" s="117">
        <v>10</v>
      </c>
      <c r="H3393" s="117">
        <v>16</v>
      </c>
      <c r="I3393" s="117">
        <f t="shared" si="100"/>
        <v>8.6999999999999994E-2</v>
      </c>
      <c r="J3393" s="118">
        <v>0.87</v>
      </c>
      <c r="K3393" s="196">
        <v>184</v>
      </c>
      <c r="L3393" s="119" t="s">
        <v>12106</v>
      </c>
      <c r="M3393" s="38" t="s">
        <v>15050</v>
      </c>
    </row>
    <row r="3394" spans="1:13" ht="25.5" outlineLevel="1" x14ac:dyDescent="0.25">
      <c r="A3394" s="47" t="s">
        <v>3164</v>
      </c>
      <c r="B3394" s="150">
        <v>3366</v>
      </c>
      <c r="C3394" s="36" t="s">
        <v>3163</v>
      </c>
      <c r="D3394" s="35" t="s">
        <v>3164</v>
      </c>
      <c r="E3394" s="36" t="s">
        <v>11943</v>
      </c>
      <c r="F3394" s="35" t="s">
        <v>15877</v>
      </c>
      <c r="G3394" s="117">
        <v>9</v>
      </c>
      <c r="H3394" s="117">
        <v>17.100000000000001</v>
      </c>
      <c r="I3394" s="117">
        <f t="shared" si="100"/>
        <v>0.10444444444444444</v>
      </c>
      <c r="J3394" s="118">
        <v>0.94</v>
      </c>
      <c r="K3394" s="196">
        <v>184</v>
      </c>
      <c r="L3394" s="119" t="s">
        <v>12106</v>
      </c>
      <c r="M3394" s="38" t="s">
        <v>15050</v>
      </c>
    </row>
    <row r="3395" spans="1:13" ht="25.5" outlineLevel="1" x14ac:dyDescent="0.25">
      <c r="A3395" s="47" t="s">
        <v>3166</v>
      </c>
      <c r="B3395" s="150">
        <v>3367</v>
      </c>
      <c r="C3395" s="36" t="s">
        <v>3165</v>
      </c>
      <c r="D3395" s="35" t="s">
        <v>3166</v>
      </c>
      <c r="E3395" s="36" t="s">
        <v>11943</v>
      </c>
      <c r="F3395" s="35" t="s">
        <v>15877</v>
      </c>
      <c r="G3395" s="117">
        <v>10</v>
      </c>
      <c r="H3395" s="117">
        <v>18</v>
      </c>
      <c r="I3395" s="117">
        <f t="shared" si="100"/>
        <v>9.8000000000000004E-2</v>
      </c>
      <c r="J3395" s="118">
        <v>0.98</v>
      </c>
      <c r="K3395" s="196">
        <v>184</v>
      </c>
      <c r="L3395" s="119" t="s">
        <v>12106</v>
      </c>
      <c r="M3395" s="38" t="s">
        <v>15050</v>
      </c>
    </row>
    <row r="3396" spans="1:13" ht="25.5" outlineLevel="1" x14ac:dyDescent="0.25">
      <c r="A3396" s="47" t="s">
        <v>3167</v>
      </c>
      <c r="B3396" s="150">
        <v>3368</v>
      </c>
      <c r="C3396" s="36" t="s">
        <v>8982</v>
      </c>
      <c r="D3396" s="35" t="s">
        <v>3167</v>
      </c>
      <c r="E3396" s="36" t="s">
        <v>11943</v>
      </c>
      <c r="F3396" s="35" t="s">
        <v>15877</v>
      </c>
      <c r="G3396" s="117">
        <v>10</v>
      </c>
      <c r="H3396" s="117">
        <v>50</v>
      </c>
      <c r="I3396" s="117">
        <f t="shared" si="100"/>
        <v>0.27300000000000002</v>
      </c>
      <c r="J3396" s="118">
        <v>2.73</v>
      </c>
      <c r="K3396" s="196">
        <v>184</v>
      </c>
      <c r="L3396" s="119" t="s">
        <v>12106</v>
      </c>
      <c r="M3396" s="38" t="s">
        <v>15050</v>
      </c>
    </row>
    <row r="3397" spans="1:13" ht="25.5" outlineLevel="1" x14ac:dyDescent="0.25">
      <c r="A3397" s="47" t="s">
        <v>3168</v>
      </c>
      <c r="B3397" s="150">
        <v>3369</v>
      </c>
      <c r="C3397" s="36" t="s">
        <v>8983</v>
      </c>
      <c r="D3397" s="35" t="s">
        <v>3168</v>
      </c>
      <c r="E3397" s="36" t="s">
        <v>11943</v>
      </c>
      <c r="F3397" s="35" t="s">
        <v>15877</v>
      </c>
      <c r="G3397" s="117">
        <v>7</v>
      </c>
      <c r="H3397" s="117">
        <v>49</v>
      </c>
      <c r="I3397" s="117">
        <f t="shared" si="100"/>
        <v>0.3828571428571429</v>
      </c>
      <c r="J3397" s="118">
        <v>2.68</v>
      </c>
      <c r="K3397" s="196">
        <v>184</v>
      </c>
      <c r="L3397" s="119" t="s">
        <v>12106</v>
      </c>
      <c r="M3397" s="38" t="s">
        <v>15050</v>
      </c>
    </row>
    <row r="3398" spans="1:13" ht="25.5" outlineLevel="1" x14ac:dyDescent="0.25">
      <c r="A3398" s="47" t="s">
        <v>3170</v>
      </c>
      <c r="B3398" s="150">
        <v>3370</v>
      </c>
      <c r="C3398" s="36" t="s">
        <v>3169</v>
      </c>
      <c r="D3398" s="35" t="s">
        <v>3170</v>
      </c>
      <c r="E3398" s="36" t="s">
        <v>11943</v>
      </c>
      <c r="F3398" s="35" t="s">
        <v>15877</v>
      </c>
      <c r="G3398" s="117">
        <v>10</v>
      </c>
      <c r="H3398" s="117">
        <v>148</v>
      </c>
      <c r="I3398" s="117">
        <f t="shared" si="100"/>
        <v>0.80899999999999994</v>
      </c>
      <c r="J3398" s="118">
        <v>8.09</v>
      </c>
      <c r="K3398" s="196">
        <v>184</v>
      </c>
      <c r="L3398" s="119" t="s">
        <v>12106</v>
      </c>
      <c r="M3398" s="38" t="s">
        <v>15050</v>
      </c>
    </row>
    <row r="3399" spans="1:13" ht="25.5" outlineLevel="1" x14ac:dyDescent="0.25">
      <c r="A3399" s="47" t="s">
        <v>3171</v>
      </c>
      <c r="B3399" s="150">
        <v>3371</v>
      </c>
      <c r="C3399" s="36" t="s">
        <v>8984</v>
      </c>
      <c r="D3399" s="35" t="s">
        <v>3171</v>
      </c>
      <c r="E3399" s="36" t="s">
        <v>11943</v>
      </c>
      <c r="F3399" s="35" t="s">
        <v>15877</v>
      </c>
      <c r="G3399" s="117">
        <v>5</v>
      </c>
      <c r="H3399" s="117">
        <v>9.5</v>
      </c>
      <c r="I3399" s="117">
        <f t="shared" si="100"/>
        <v>0.10400000000000001</v>
      </c>
      <c r="J3399" s="118">
        <v>0.52</v>
      </c>
      <c r="K3399" s="196">
        <v>184</v>
      </c>
      <c r="L3399" s="119" t="s">
        <v>12106</v>
      </c>
      <c r="M3399" s="38" t="s">
        <v>15050</v>
      </c>
    </row>
    <row r="3400" spans="1:13" ht="25.5" outlineLevel="1" x14ac:dyDescent="0.25">
      <c r="A3400" s="47" t="s">
        <v>3172</v>
      </c>
      <c r="B3400" s="150">
        <v>3372</v>
      </c>
      <c r="C3400" s="36" t="s">
        <v>8985</v>
      </c>
      <c r="D3400" s="35" t="s">
        <v>3172</v>
      </c>
      <c r="E3400" s="36" t="s">
        <v>11943</v>
      </c>
      <c r="F3400" s="35" t="s">
        <v>15877</v>
      </c>
      <c r="G3400" s="117">
        <v>6</v>
      </c>
      <c r="H3400" s="117">
        <v>11.4</v>
      </c>
      <c r="I3400" s="117">
        <f t="shared" si="100"/>
        <v>0.10333333333333333</v>
      </c>
      <c r="J3400" s="118">
        <v>0.62</v>
      </c>
      <c r="K3400" s="196">
        <v>184</v>
      </c>
      <c r="L3400" s="119" t="s">
        <v>12106</v>
      </c>
      <c r="M3400" s="38" t="s">
        <v>15050</v>
      </c>
    </row>
    <row r="3401" spans="1:13" ht="25.5" outlineLevel="1" x14ac:dyDescent="0.25">
      <c r="A3401" s="47" t="s">
        <v>3173</v>
      </c>
      <c r="B3401" s="150">
        <v>3373</v>
      </c>
      <c r="C3401" s="36" t="s">
        <v>8986</v>
      </c>
      <c r="D3401" s="35" t="s">
        <v>3173</v>
      </c>
      <c r="E3401" s="36" t="s">
        <v>11943</v>
      </c>
      <c r="F3401" s="35" t="s">
        <v>15877</v>
      </c>
      <c r="G3401" s="117">
        <v>2</v>
      </c>
      <c r="H3401" s="117">
        <v>82</v>
      </c>
      <c r="I3401" s="117">
        <f t="shared" si="100"/>
        <v>2.2400000000000002</v>
      </c>
      <c r="J3401" s="118">
        <v>4.4800000000000004</v>
      </c>
      <c r="K3401" s="196">
        <v>184</v>
      </c>
      <c r="L3401" s="119" t="s">
        <v>12106</v>
      </c>
      <c r="M3401" s="38" t="s">
        <v>15050</v>
      </c>
    </row>
    <row r="3402" spans="1:13" ht="25.5" outlineLevel="1" x14ac:dyDescent="0.25">
      <c r="A3402" s="47" t="s">
        <v>3174</v>
      </c>
      <c r="B3402" s="150">
        <v>3374</v>
      </c>
      <c r="C3402" s="36" t="s">
        <v>8987</v>
      </c>
      <c r="D3402" s="35" t="s">
        <v>3174</v>
      </c>
      <c r="E3402" s="36" t="s">
        <v>11943</v>
      </c>
      <c r="F3402" s="35" t="s">
        <v>15877</v>
      </c>
      <c r="G3402" s="117">
        <v>77</v>
      </c>
      <c r="H3402" s="117">
        <v>99.38</v>
      </c>
      <c r="I3402" s="117">
        <f t="shared" si="100"/>
        <v>7.051948051948051E-2</v>
      </c>
      <c r="J3402" s="118">
        <v>5.43</v>
      </c>
      <c r="K3402" s="196">
        <v>184</v>
      </c>
      <c r="L3402" s="119" t="s">
        <v>12106</v>
      </c>
      <c r="M3402" s="38" t="s">
        <v>15050</v>
      </c>
    </row>
    <row r="3403" spans="1:13" ht="25.5" outlineLevel="1" x14ac:dyDescent="0.25">
      <c r="A3403" s="47" t="s">
        <v>3175</v>
      </c>
      <c r="B3403" s="150">
        <v>3375</v>
      </c>
      <c r="C3403" s="36" t="s">
        <v>8988</v>
      </c>
      <c r="D3403" s="35" t="s">
        <v>3175</v>
      </c>
      <c r="E3403" s="36" t="s">
        <v>11943</v>
      </c>
      <c r="F3403" s="35" t="s">
        <v>15877</v>
      </c>
      <c r="G3403" s="117">
        <v>10</v>
      </c>
      <c r="H3403" s="117">
        <v>16</v>
      </c>
      <c r="I3403" s="117">
        <f t="shared" si="100"/>
        <v>8.6999999999999994E-2</v>
      </c>
      <c r="J3403" s="118">
        <v>0.87</v>
      </c>
      <c r="K3403" s="196">
        <v>184</v>
      </c>
      <c r="L3403" s="119" t="s">
        <v>12106</v>
      </c>
      <c r="M3403" s="38" t="s">
        <v>15050</v>
      </c>
    </row>
    <row r="3404" spans="1:13" ht="25.5" outlineLevel="1" x14ac:dyDescent="0.25">
      <c r="A3404" s="47" t="s">
        <v>3176</v>
      </c>
      <c r="B3404" s="150">
        <v>3376</v>
      </c>
      <c r="C3404" s="36" t="s">
        <v>8989</v>
      </c>
      <c r="D3404" s="35" t="s">
        <v>3176</v>
      </c>
      <c r="E3404" s="36" t="s">
        <v>11943</v>
      </c>
      <c r="F3404" s="35" t="s">
        <v>15877</v>
      </c>
      <c r="G3404" s="117">
        <v>2</v>
      </c>
      <c r="H3404" s="117">
        <v>6.8</v>
      </c>
      <c r="I3404" s="117">
        <f t="shared" si="100"/>
        <v>0.185</v>
      </c>
      <c r="J3404" s="118">
        <v>0.37</v>
      </c>
      <c r="K3404" s="196">
        <v>184</v>
      </c>
      <c r="L3404" s="119" t="s">
        <v>12106</v>
      </c>
      <c r="M3404" s="38" t="s">
        <v>15050</v>
      </c>
    </row>
    <row r="3405" spans="1:13" ht="25.5" outlineLevel="1" x14ac:dyDescent="0.25">
      <c r="A3405" s="47" t="s">
        <v>3178</v>
      </c>
      <c r="B3405" s="150">
        <v>3377</v>
      </c>
      <c r="C3405" s="36" t="s">
        <v>3177</v>
      </c>
      <c r="D3405" s="35" t="s">
        <v>3178</v>
      </c>
      <c r="E3405" s="36" t="s">
        <v>11943</v>
      </c>
      <c r="F3405" s="35" t="s">
        <v>15877</v>
      </c>
      <c r="G3405" s="117">
        <v>2</v>
      </c>
      <c r="H3405" s="117">
        <v>75.8</v>
      </c>
      <c r="I3405" s="117">
        <f t="shared" si="100"/>
        <v>2.0750000000000002</v>
      </c>
      <c r="J3405" s="118">
        <v>4.1500000000000004</v>
      </c>
      <c r="K3405" s="196">
        <v>184</v>
      </c>
      <c r="L3405" s="119" t="s">
        <v>12106</v>
      </c>
      <c r="M3405" s="38" t="s">
        <v>15050</v>
      </c>
    </row>
    <row r="3406" spans="1:13" ht="25.5" outlineLevel="1" x14ac:dyDescent="0.25">
      <c r="A3406" s="47" t="s">
        <v>8991</v>
      </c>
      <c r="B3406" s="150">
        <v>3378</v>
      </c>
      <c r="C3406" s="36" t="s">
        <v>8990</v>
      </c>
      <c r="D3406" s="35" t="s">
        <v>8991</v>
      </c>
      <c r="E3406" s="36" t="s">
        <v>11943</v>
      </c>
      <c r="F3406" s="35" t="s">
        <v>15877</v>
      </c>
      <c r="G3406" s="117">
        <v>10</v>
      </c>
      <c r="H3406" s="117">
        <v>63</v>
      </c>
      <c r="I3406" s="117">
        <f t="shared" si="100"/>
        <v>0.34500000000000003</v>
      </c>
      <c r="J3406" s="118">
        <v>3.45</v>
      </c>
      <c r="K3406" s="196">
        <v>184</v>
      </c>
      <c r="L3406" s="119" t="s">
        <v>12106</v>
      </c>
      <c r="M3406" s="38" t="s">
        <v>15050</v>
      </c>
    </row>
    <row r="3407" spans="1:13" ht="25.5" outlineLevel="1" x14ac:dyDescent="0.25">
      <c r="A3407" s="47" t="s">
        <v>3179</v>
      </c>
      <c r="B3407" s="150">
        <v>3379</v>
      </c>
      <c r="C3407" s="36" t="s">
        <v>8992</v>
      </c>
      <c r="D3407" s="35" t="s">
        <v>3179</v>
      </c>
      <c r="E3407" s="36" t="s">
        <v>11943</v>
      </c>
      <c r="F3407" s="35" t="s">
        <v>15877</v>
      </c>
      <c r="G3407" s="117">
        <v>19</v>
      </c>
      <c r="H3407" s="117">
        <v>76</v>
      </c>
      <c r="I3407" s="117">
        <f t="shared" si="100"/>
        <v>0.21894736842105264</v>
      </c>
      <c r="J3407" s="118">
        <v>4.16</v>
      </c>
      <c r="K3407" s="196">
        <v>184</v>
      </c>
      <c r="L3407" s="119" t="s">
        <v>12106</v>
      </c>
      <c r="M3407" s="38" t="s">
        <v>15050</v>
      </c>
    </row>
    <row r="3408" spans="1:13" ht="25.5" outlineLevel="1" x14ac:dyDescent="0.25">
      <c r="A3408" s="47" t="s">
        <v>3180</v>
      </c>
      <c r="B3408" s="150">
        <v>3380</v>
      </c>
      <c r="C3408" s="36" t="s">
        <v>8993</v>
      </c>
      <c r="D3408" s="35" t="s">
        <v>3180</v>
      </c>
      <c r="E3408" s="36" t="s">
        <v>11943</v>
      </c>
      <c r="F3408" s="35" t="s">
        <v>15877</v>
      </c>
      <c r="G3408" s="117">
        <v>20</v>
      </c>
      <c r="H3408" s="117">
        <v>174</v>
      </c>
      <c r="I3408" s="117">
        <f t="shared" si="100"/>
        <v>0.47549999999999998</v>
      </c>
      <c r="J3408" s="118">
        <v>9.51</v>
      </c>
      <c r="K3408" s="196">
        <v>184</v>
      </c>
      <c r="L3408" s="119" t="s">
        <v>12106</v>
      </c>
      <c r="M3408" s="38" t="s">
        <v>15050</v>
      </c>
    </row>
    <row r="3409" spans="1:13" ht="25.5" outlineLevel="1" x14ac:dyDescent="0.25">
      <c r="A3409" s="47" t="s">
        <v>3182</v>
      </c>
      <c r="B3409" s="150">
        <v>3381</v>
      </c>
      <c r="C3409" s="36" t="s">
        <v>3181</v>
      </c>
      <c r="D3409" s="35" t="s">
        <v>3182</v>
      </c>
      <c r="E3409" s="36" t="s">
        <v>11943</v>
      </c>
      <c r="F3409" s="35" t="s">
        <v>15877</v>
      </c>
      <c r="G3409" s="117">
        <v>50</v>
      </c>
      <c r="H3409" s="117">
        <v>275</v>
      </c>
      <c r="I3409" s="117">
        <f t="shared" si="100"/>
        <v>0.30079999999999996</v>
      </c>
      <c r="J3409" s="118">
        <v>15.04</v>
      </c>
      <c r="K3409" s="196">
        <v>184</v>
      </c>
      <c r="L3409" s="119" t="s">
        <v>12106</v>
      </c>
      <c r="M3409" s="38" t="s">
        <v>15050</v>
      </c>
    </row>
    <row r="3410" spans="1:13" ht="25.5" outlineLevel="1" x14ac:dyDescent="0.25">
      <c r="A3410" s="47" t="s">
        <v>3184</v>
      </c>
      <c r="B3410" s="150">
        <v>3382</v>
      </c>
      <c r="C3410" s="36" t="s">
        <v>3183</v>
      </c>
      <c r="D3410" s="35" t="s">
        <v>3184</v>
      </c>
      <c r="E3410" s="36" t="s">
        <v>11943</v>
      </c>
      <c r="F3410" s="35" t="s">
        <v>15877</v>
      </c>
      <c r="G3410" s="117">
        <v>3</v>
      </c>
      <c r="H3410" s="117">
        <v>40.799999999999997</v>
      </c>
      <c r="I3410" s="117">
        <f t="shared" si="100"/>
        <v>0.74333333333333329</v>
      </c>
      <c r="J3410" s="118">
        <v>2.23</v>
      </c>
      <c r="K3410" s="196">
        <v>184</v>
      </c>
      <c r="L3410" s="119" t="s">
        <v>12106</v>
      </c>
      <c r="M3410" s="38" t="s">
        <v>15050</v>
      </c>
    </row>
    <row r="3411" spans="1:13" ht="25.5" outlineLevel="1" x14ac:dyDescent="0.25">
      <c r="A3411" s="47" t="s">
        <v>3186</v>
      </c>
      <c r="B3411" s="150">
        <v>3383</v>
      </c>
      <c r="C3411" s="36" t="s">
        <v>3185</v>
      </c>
      <c r="D3411" s="35" t="s">
        <v>3186</v>
      </c>
      <c r="E3411" s="36" t="s">
        <v>11943</v>
      </c>
      <c r="F3411" s="35" t="s">
        <v>15877</v>
      </c>
      <c r="G3411" s="117">
        <v>12</v>
      </c>
      <c r="H3411" s="117">
        <v>26.4</v>
      </c>
      <c r="I3411" s="117">
        <f t="shared" si="100"/>
        <v>0.12</v>
      </c>
      <c r="J3411" s="118">
        <v>1.44</v>
      </c>
      <c r="K3411" s="196">
        <v>184</v>
      </c>
      <c r="L3411" s="119" t="s">
        <v>12106</v>
      </c>
      <c r="M3411" s="38" t="s">
        <v>15050</v>
      </c>
    </row>
    <row r="3412" spans="1:13" ht="25.5" outlineLevel="1" x14ac:dyDescent="0.25">
      <c r="A3412" s="47" t="s">
        <v>3188</v>
      </c>
      <c r="B3412" s="150">
        <v>3384</v>
      </c>
      <c r="C3412" s="36" t="s">
        <v>3187</v>
      </c>
      <c r="D3412" s="35" t="s">
        <v>3188</v>
      </c>
      <c r="E3412" s="36" t="s">
        <v>11943</v>
      </c>
      <c r="F3412" s="35" t="s">
        <v>15877</v>
      </c>
      <c r="G3412" s="117">
        <v>3</v>
      </c>
      <c r="H3412" s="117">
        <v>7.5</v>
      </c>
      <c r="I3412" s="117">
        <f t="shared" si="100"/>
        <v>0.13666666666666666</v>
      </c>
      <c r="J3412" s="118">
        <v>0.41</v>
      </c>
      <c r="K3412" s="196">
        <v>184</v>
      </c>
      <c r="L3412" s="119" t="s">
        <v>12106</v>
      </c>
      <c r="M3412" s="38" t="s">
        <v>15050</v>
      </c>
    </row>
    <row r="3413" spans="1:13" ht="25.5" outlineLevel="1" x14ac:dyDescent="0.25">
      <c r="A3413" s="47" t="s">
        <v>3190</v>
      </c>
      <c r="B3413" s="150">
        <v>3385</v>
      </c>
      <c r="C3413" s="36" t="s">
        <v>3189</v>
      </c>
      <c r="D3413" s="35" t="s">
        <v>3190</v>
      </c>
      <c r="E3413" s="36" t="s">
        <v>11943</v>
      </c>
      <c r="F3413" s="35" t="s">
        <v>15877</v>
      </c>
      <c r="G3413" s="117">
        <v>3</v>
      </c>
      <c r="H3413" s="117">
        <v>16.2</v>
      </c>
      <c r="I3413" s="117">
        <f t="shared" si="100"/>
        <v>0.29666666666666669</v>
      </c>
      <c r="J3413" s="118">
        <v>0.89</v>
      </c>
      <c r="K3413" s="196">
        <v>184</v>
      </c>
      <c r="L3413" s="119" t="s">
        <v>12106</v>
      </c>
      <c r="M3413" s="38" t="s">
        <v>15050</v>
      </c>
    </row>
    <row r="3414" spans="1:13" ht="25.5" outlineLevel="1" x14ac:dyDescent="0.25">
      <c r="A3414" s="47" t="s">
        <v>3192</v>
      </c>
      <c r="B3414" s="150">
        <v>3386</v>
      </c>
      <c r="C3414" s="36" t="s">
        <v>3191</v>
      </c>
      <c r="D3414" s="35" t="s">
        <v>3192</v>
      </c>
      <c r="E3414" s="36" t="s">
        <v>11943</v>
      </c>
      <c r="F3414" s="35" t="s">
        <v>15877</v>
      </c>
      <c r="G3414" s="117">
        <v>124</v>
      </c>
      <c r="H3414" s="117">
        <v>334.8</v>
      </c>
      <c r="I3414" s="117">
        <f t="shared" si="100"/>
        <v>0.14766129032258063</v>
      </c>
      <c r="J3414" s="118">
        <v>18.309999999999999</v>
      </c>
      <c r="K3414" s="196">
        <v>184</v>
      </c>
      <c r="L3414" s="119" t="s">
        <v>12106</v>
      </c>
      <c r="M3414" s="38" t="s">
        <v>15050</v>
      </c>
    </row>
    <row r="3415" spans="1:13" ht="25.5" outlineLevel="1" x14ac:dyDescent="0.25">
      <c r="A3415" s="47" t="s">
        <v>3194</v>
      </c>
      <c r="B3415" s="150">
        <v>3387</v>
      </c>
      <c r="C3415" s="36" t="s">
        <v>3193</v>
      </c>
      <c r="D3415" s="35" t="s">
        <v>3194</v>
      </c>
      <c r="E3415" s="40" t="s">
        <v>13006</v>
      </c>
      <c r="F3415" s="35" t="s">
        <v>15877</v>
      </c>
      <c r="G3415" s="117">
        <v>14</v>
      </c>
      <c r="H3415" s="117">
        <v>23.8</v>
      </c>
      <c r="I3415" s="117">
        <f t="shared" si="100"/>
        <v>9.285714285714286E-2</v>
      </c>
      <c r="J3415" s="118">
        <v>1.3</v>
      </c>
      <c r="K3415" s="196">
        <v>184</v>
      </c>
      <c r="L3415" s="119" t="s">
        <v>12106</v>
      </c>
      <c r="M3415" s="38" t="s">
        <v>15050</v>
      </c>
    </row>
    <row r="3416" spans="1:13" ht="25.5" outlineLevel="1" x14ac:dyDescent="0.25">
      <c r="A3416" s="47" t="s">
        <v>3196</v>
      </c>
      <c r="B3416" s="150">
        <v>3388</v>
      </c>
      <c r="C3416" s="36" t="s">
        <v>3195</v>
      </c>
      <c r="D3416" s="35" t="s">
        <v>3196</v>
      </c>
      <c r="E3416" s="36" t="s">
        <v>11943</v>
      </c>
      <c r="F3416" s="35" t="s">
        <v>15877</v>
      </c>
      <c r="G3416" s="117">
        <v>97</v>
      </c>
      <c r="H3416" s="117">
        <v>164.9</v>
      </c>
      <c r="I3416" s="117">
        <f t="shared" si="100"/>
        <v>9.2989690721649476E-2</v>
      </c>
      <c r="J3416" s="118">
        <v>9.02</v>
      </c>
      <c r="K3416" s="196">
        <v>184</v>
      </c>
      <c r="L3416" s="119" t="s">
        <v>12106</v>
      </c>
      <c r="M3416" s="38" t="s">
        <v>15050</v>
      </c>
    </row>
    <row r="3417" spans="1:13" ht="25.5" outlineLevel="1" x14ac:dyDescent="0.25">
      <c r="A3417" s="47" t="s">
        <v>3198</v>
      </c>
      <c r="B3417" s="150">
        <v>3389</v>
      </c>
      <c r="C3417" s="36" t="s">
        <v>3197</v>
      </c>
      <c r="D3417" s="35" t="s">
        <v>3198</v>
      </c>
      <c r="E3417" s="36" t="s">
        <v>11943</v>
      </c>
      <c r="F3417" s="35" t="s">
        <v>15877</v>
      </c>
      <c r="G3417" s="117">
        <v>100</v>
      </c>
      <c r="H3417" s="117">
        <v>240</v>
      </c>
      <c r="I3417" s="117">
        <f t="shared" si="100"/>
        <v>0.13119999999999998</v>
      </c>
      <c r="J3417" s="118">
        <v>13.12</v>
      </c>
      <c r="K3417" s="196">
        <v>184</v>
      </c>
      <c r="L3417" s="119" t="s">
        <v>12106</v>
      </c>
      <c r="M3417" s="38" t="s">
        <v>15050</v>
      </c>
    </row>
    <row r="3418" spans="1:13" ht="25.5" outlineLevel="1" x14ac:dyDescent="0.25">
      <c r="A3418" s="47" t="s">
        <v>3200</v>
      </c>
      <c r="B3418" s="150">
        <v>3390</v>
      </c>
      <c r="C3418" s="36" t="s">
        <v>3199</v>
      </c>
      <c r="D3418" s="35" t="s">
        <v>3200</v>
      </c>
      <c r="E3418" s="36" t="s">
        <v>11943</v>
      </c>
      <c r="F3418" s="35" t="s">
        <v>15877</v>
      </c>
      <c r="G3418" s="117">
        <v>16</v>
      </c>
      <c r="H3418" s="117">
        <v>64</v>
      </c>
      <c r="I3418" s="117">
        <f t="shared" si="100"/>
        <v>0.21875</v>
      </c>
      <c r="J3418" s="118">
        <v>3.5</v>
      </c>
      <c r="K3418" s="196">
        <v>184</v>
      </c>
      <c r="L3418" s="119" t="s">
        <v>12106</v>
      </c>
      <c r="M3418" s="38" t="s">
        <v>15050</v>
      </c>
    </row>
    <row r="3419" spans="1:13" ht="25.5" outlineLevel="1" x14ac:dyDescent="0.25">
      <c r="A3419" s="47" t="s">
        <v>3202</v>
      </c>
      <c r="B3419" s="150">
        <v>3391</v>
      </c>
      <c r="C3419" s="36" t="s">
        <v>3201</v>
      </c>
      <c r="D3419" s="35" t="s">
        <v>3202</v>
      </c>
      <c r="E3419" s="36" t="s">
        <v>11943</v>
      </c>
      <c r="F3419" s="35" t="s">
        <v>15877</v>
      </c>
      <c r="G3419" s="117">
        <v>25</v>
      </c>
      <c r="H3419" s="117">
        <v>62.5</v>
      </c>
      <c r="I3419" s="117">
        <f t="shared" si="100"/>
        <v>0.1368</v>
      </c>
      <c r="J3419" s="118">
        <v>3.42</v>
      </c>
      <c r="K3419" s="196">
        <v>184</v>
      </c>
      <c r="L3419" s="119" t="s">
        <v>12106</v>
      </c>
      <c r="M3419" s="38" t="s">
        <v>15050</v>
      </c>
    </row>
    <row r="3420" spans="1:13" ht="25.5" outlineLevel="1" x14ac:dyDescent="0.25">
      <c r="A3420" s="47" t="s">
        <v>3204</v>
      </c>
      <c r="B3420" s="150">
        <v>3392</v>
      </c>
      <c r="C3420" s="36" t="s">
        <v>3203</v>
      </c>
      <c r="D3420" s="35" t="s">
        <v>3204</v>
      </c>
      <c r="E3420" s="36" t="s">
        <v>11943</v>
      </c>
      <c r="F3420" s="35" t="s">
        <v>15877</v>
      </c>
      <c r="G3420" s="117">
        <v>42</v>
      </c>
      <c r="H3420" s="117">
        <v>75.599999999999994</v>
      </c>
      <c r="I3420" s="117">
        <f t="shared" si="100"/>
        <v>9.8333333333333328E-2</v>
      </c>
      <c r="J3420" s="118">
        <v>4.13</v>
      </c>
      <c r="K3420" s="196">
        <v>184</v>
      </c>
      <c r="L3420" s="119" t="s">
        <v>12106</v>
      </c>
      <c r="M3420" s="38" t="s">
        <v>15050</v>
      </c>
    </row>
    <row r="3421" spans="1:13" ht="25.5" outlineLevel="1" x14ac:dyDescent="0.25">
      <c r="A3421" s="47" t="s">
        <v>3206</v>
      </c>
      <c r="B3421" s="150">
        <v>3393</v>
      </c>
      <c r="C3421" s="36" t="s">
        <v>3205</v>
      </c>
      <c r="D3421" s="35" t="s">
        <v>3206</v>
      </c>
      <c r="E3421" s="36" t="s">
        <v>11943</v>
      </c>
      <c r="F3421" s="35" t="s">
        <v>15877</v>
      </c>
      <c r="G3421" s="117">
        <v>46</v>
      </c>
      <c r="H3421" s="117">
        <v>73.599999999999994</v>
      </c>
      <c r="I3421" s="117">
        <f t="shared" si="100"/>
        <v>8.7391304347826076E-2</v>
      </c>
      <c r="J3421" s="118">
        <v>4.0199999999999996</v>
      </c>
      <c r="K3421" s="196">
        <v>184</v>
      </c>
      <c r="L3421" s="119" t="s">
        <v>12106</v>
      </c>
      <c r="M3421" s="38" t="s">
        <v>15050</v>
      </c>
    </row>
    <row r="3422" spans="1:13" ht="25.5" outlineLevel="1" x14ac:dyDescent="0.25">
      <c r="A3422" s="47" t="s">
        <v>3208</v>
      </c>
      <c r="B3422" s="150">
        <v>3394</v>
      </c>
      <c r="C3422" s="36" t="s">
        <v>3207</v>
      </c>
      <c r="D3422" s="35" t="s">
        <v>3208</v>
      </c>
      <c r="E3422" s="36" t="s">
        <v>11943</v>
      </c>
      <c r="F3422" s="35" t="s">
        <v>15877</v>
      </c>
      <c r="G3422" s="117">
        <v>48</v>
      </c>
      <c r="H3422" s="117">
        <v>62.4</v>
      </c>
      <c r="I3422" s="117">
        <f t="shared" si="100"/>
        <v>7.104166666666667E-2</v>
      </c>
      <c r="J3422" s="118">
        <v>3.41</v>
      </c>
      <c r="K3422" s="196">
        <v>184</v>
      </c>
      <c r="L3422" s="119" t="s">
        <v>12106</v>
      </c>
      <c r="M3422" s="38" t="s">
        <v>15050</v>
      </c>
    </row>
    <row r="3423" spans="1:13" ht="25.5" outlineLevel="1" x14ac:dyDescent="0.25">
      <c r="A3423" s="47" t="s">
        <v>3210</v>
      </c>
      <c r="B3423" s="150">
        <v>3395</v>
      </c>
      <c r="C3423" s="36" t="s">
        <v>3209</v>
      </c>
      <c r="D3423" s="35" t="s">
        <v>3210</v>
      </c>
      <c r="E3423" s="36" t="s">
        <v>11943</v>
      </c>
      <c r="F3423" s="35" t="s">
        <v>15877</v>
      </c>
      <c r="G3423" s="117">
        <v>100</v>
      </c>
      <c r="H3423" s="117">
        <v>110</v>
      </c>
      <c r="I3423" s="117">
        <f t="shared" si="100"/>
        <v>6.0199999999999997E-2</v>
      </c>
      <c r="J3423" s="118">
        <v>6.02</v>
      </c>
      <c r="K3423" s="196">
        <v>184</v>
      </c>
      <c r="L3423" s="119" t="s">
        <v>12106</v>
      </c>
      <c r="M3423" s="38" t="s">
        <v>15050</v>
      </c>
    </row>
    <row r="3424" spans="1:13" ht="25.5" outlineLevel="1" x14ac:dyDescent="0.25">
      <c r="A3424" s="47" t="s">
        <v>3212</v>
      </c>
      <c r="B3424" s="150">
        <v>3396</v>
      </c>
      <c r="C3424" s="36" t="s">
        <v>3211</v>
      </c>
      <c r="D3424" s="35" t="s">
        <v>3212</v>
      </c>
      <c r="E3424" s="36" t="s">
        <v>11943</v>
      </c>
      <c r="F3424" s="35" t="s">
        <v>15877</v>
      </c>
      <c r="G3424" s="117">
        <v>98</v>
      </c>
      <c r="H3424" s="117">
        <v>166.6</v>
      </c>
      <c r="I3424" s="117">
        <f t="shared" si="100"/>
        <v>9.2959183673469378E-2</v>
      </c>
      <c r="J3424" s="118">
        <v>9.11</v>
      </c>
      <c r="K3424" s="196">
        <v>184</v>
      </c>
      <c r="L3424" s="119" t="s">
        <v>12106</v>
      </c>
      <c r="M3424" s="38" t="s">
        <v>15050</v>
      </c>
    </row>
    <row r="3425" spans="1:13" ht="25.5" outlineLevel="1" x14ac:dyDescent="0.25">
      <c r="A3425" s="47" t="s">
        <v>3214</v>
      </c>
      <c r="B3425" s="150">
        <v>3397</v>
      </c>
      <c r="C3425" s="36" t="s">
        <v>3213</v>
      </c>
      <c r="D3425" s="35" t="s">
        <v>3214</v>
      </c>
      <c r="E3425" s="36" t="s">
        <v>11943</v>
      </c>
      <c r="F3425" s="35" t="s">
        <v>15877</v>
      </c>
      <c r="G3425" s="117">
        <v>48</v>
      </c>
      <c r="H3425" s="117">
        <v>52.8</v>
      </c>
      <c r="I3425" s="117">
        <f t="shared" si="100"/>
        <v>6.0208333333333336E-2</v>
      </c>
      <c r="J3425" s="118">
        <v>2.89</v>
      </c>
      <c r="K3425" s="196">
        <v>184</v>
      </c>
      <c r="L3425" s="119" t="s">
        <v>12106</v>
      </c>
      <c r="M3425" s="38" t="s">
        <v>15050</v>
      </c>
    </row>
    <row r="3426" spans="1:13" ht="25.5" outlineLevel="1" x14ac:dyDescent="0.25">
      <c r="A3426" s="47" t="s">
        <v>3216</v>
      </c>
      <c r="B3426" s="150">
        <v>3398</v>
      </c>
      <c r="C3426" s="36" t="s">
        <v>3215</v>
      </c>
      <c r="D3426" s="35" t="s">
        <v>3216</v>
      </c>
      <c r="E3426" s="36" t="s">
        <v>11943</v>
      </c>
      <c r="F3426" s="35" t="s">
        <v>15877</v>
      </c>
      <c r="G3426" s="117">
        <v>57</v>
      </c>
      <c r="H3426" s="117">
        <v>85.5</v>
      </c>
      <c r="I3426" s="117">
        <f t="shared" si="100"/>
        <v>8.2105263157894737E-2</v>
      </c>
      <c r="J3426" s="118">
        <v>4.68</v>
      </c>
      <c r="K3426" s="196">
        <v>184</v>
      </c>
      <c r="L3426" s="119" t="s">
        <v>12106</v>
      </c>
      <c r="M3426" s="38" t="s">
        <v>15050</v>
      </c>
    </row>
    <row r="3427" spans="1:13" ht="25.5" outlineLevel="1" x14ac:dyDescent="0.25">
      <c r="A3427" s="47" t="s">
        <v>3218</v>
      </c>
      <c r="B3427" s="150">
        <v>3399</v>
      </c>
      <c r="C3427" s="36" t="s">
        <v>3217</v>
      </c>
      <c r="D3427" s="35" t="s">
        <v>3218</v>
      </c>
      <c r="E3427" s="36" t="s">
        <v>11943</v>
      </c>
      <c r="F3427" s="35" t="s">
        <v>15877</v>
      </c>
      <c r="G3427" s="117">
        <v>67</v>
      </c>
      <c r="H3427" s="117">
        <v>93.8</v>
      </c>
      <c r="I3427" s="117">
        <f t="shared" si="100"/>
        <v>7.6567164179104474E-2</v>
      </c>
      <c r="J3427" s="118">
        <v>5.13</v>
      </c>
      <c r="K3427" s="196">
        <v>184</v>
      </c>
      <c r="L3427" s="119" t="s">
        <v>12106</v>
      </c>
      <c r="M3427" s="38" t="s">
        <v>15050</v>
      </c>
    </row>
    <row r="3428" spans="1:13" ht="25.5" outlineLevel="1" x14ac:dyDescent="0.25">
      <c r="A3428" s="47" t="s">
        <v>3220</v>
      </c>
      <c r="B3428" s="150">
        <v>3400</v>
      </c>
      <c r="C3428" s="36" t="s">
        <v>3219</v>
      </c>
      <c r="D3428" s="35" t="s">
        <v>3220</v>
      </c>
      <c r="E3428" s="36" t="s">
        <v>11943</v>
      </c>
      <c r="F3428" s="35" t="s">
        <v>15877</v>
      </c>
      <c r="G3428" s="117">
        <v>48</v>
      </c>
      <c r="H3428" s="117">
        <v>96</v>
      </c>
      <c r="I3428" s="117">
        <f t="shared" si="100"/>
        <v>0.109375</v>
      </c>
      <c r="J3428" s="118">
        <v>5.25</v>
      </c>
      <c r="K3428" s="196">
        <v>184</v>
      </c>
      <c r="L3428" s="119" t="s">
        <v>12106</v>
      </c>
      <c r="M3428" s="38" t="s">
        <v>15050</v>
      </c>
    </row>
    <row r="3429" spans="1:13" ht="25.5" outlineLevel="1" x14ac:dyDescent="0.25">
      <c r="A3429" s="47" t="s">
        <v>3222</v>
      </c>
      <c r="B3429" s="150">
        <v>3401</v>
      </c>
      <c r="C3429" s="36" t="s">
        <v>3221</v>
      </c>
      <c r="D3429" s="35" t="s">
        <v>3222</v>
      </c>
      <c r="E3429" s="36" t="s">
        <v>11943</v>
      </c>
      <c r="F3429" s="35" t="s">
        <v>15877</v>
      </c>
      <c r="G3429" s="117">
        <v>7</v>
      </c>
      <c r="H3429" s="117">
        <v>14</v>
      </c>
      <c r="I3429" s="117">
        <f t="shared" si="100"/>
        <v>0.11</v>
      </c>
      <c r="J3429" s="118">
        <v>0.77</v>
      </c>
      <c r="K3429" s="196">
        <v>184</v>
      </c>
      <c r="L3429" s="119" t="s">
        <v>12106</v>
      </c>
      <c r="M3429" s="38" t="s">
        <v>15050</v>
      </c>
    </row>
    <row r="3430" spans="1:13" ht="25.5" outlineLevel="1" x14ac:dyDescent="0.25">
      <c r="A3430" s="47" t="s">
        <v>3224</v>
      </c>
      <c r="B3430" s="150">
        <v>3402</v>
      </c>
      <c r="C3430" s="36" t="s">
        <v>3223</v>
      </c>
      <c r="D3430" s="35" t="s">
        <v>3224</v>
      </c>
      <c r="E3430" s="36" t="s">
        <v>11943</v>
      </c>
      <c r="F3430" s="35" t="s">
        <v>15877</v>
      </c>
      <c r="G3430" s="117">
        <v>50</v>
      </c>
      <c r="H3430" s="117">
        <v>90</v>
      </c>
      <c r="I3430" s="117">
        <f t="shared" si="100"/>
        <v>9.8400000000000001E-2</v>
      </c>
      <c r="J3430" s="118">
        <v>4.92</v>
      </c>
      <c r="K3430" s="196">
        <v>184</v>
      </c>
      <c r="L3430" s="119" t="s">
        <v>12106</v>
      </c>
      <c r="M3430" s="38" t="s">
        <v>15050</v>
      </c>
    </row>
    <row r="3431" spans="1:13" ht="25.5" outlineLevel="1" x14ac:dyDescent="0.25">
      <c r="A3431" s="47" t="s">
        <v>3226</v>
      </c>
      <c r="B3431" s="150">
        <v>3403</v>
      </c>
      <c r="C3431" s="36" t="s">
        <v>3225</v>
      </c>
      <c r="D3431" s="35" t="s">
        <v>3226</v>
      </c>
      <c r="E3431" s="36" t="s">
        <v>11943</v>
      </c>
      <c r="F3431" s="35" t="s">
        <v>15877</v>
      </c>
      <c r="G3431" s="117">
        <v>9</v>
      </c>
      <c r="H3431" s="117">
        <v>63</v>
      </c>
      <c r="I3431" s="117">
        <f t="shared" si="100"/>
        <v>0.38333333333333336</v>
      </c>
      <c r="J3431" s="118">
        <v>3.45</v>
      </c>
      <c r="K3431" s="196">
        <v>184</v>
      </c>
      <c r="L3431" s="119" t="s">
        <v>12106</v>
      </c>
      <c r="M3431" s="38" t="s">
        <v>15050</v>
      </c>
    </row>
    <row r="3432" spans="1:13" ht="25.5" outlineLevel="1" x14ac:dyDescent="0.25">
      <c r="A3432" s="47" t="s">
        <v>3228</v>
      </c>
      <c r="B3432" s="150">
        <v>3404</v>
      </c>
      <c r="C3432" s="36" t="s">
        <v>3227</v>
      </c>
      <c r="D3432" s="35" t="s">
        <v>3228</v>
      </c>
      <c r="E3432" s="36" t="s">
        <v>11943</v>
      </c>
      <c r="F3432" s="35" t="s">
        <v>15877</v>
      </c>
      <c r="G3432" s="117">
        <v>16</v>
      </c>
      <c r="H3432" s="117">
        <v>112</v>
      </c>
      <c r="I3432" s="117">
        <f t="shared" si="100"/>
        <v>0.38250000000000001</v>
      </c>
      <c r="J3432" s="118">
        <v>6.12</v>
      </c>
      <c r="K3432" s="196">
        <v>184</v>
      </c>
      <c r="L3432" s="119" t="s">
        <v>12106</v>
      </c>
      <c r="M3432" s="38" t="s">
        <v>15050</v>
      </c>
    </row>
    <row r="3433" spans="1:13" ht="25.5" outlineLevel="1" x14ac:dyDescent="0.25">
      <c r="A3433" s="47" t="s">
        <v>3230</v>
      </c>
      <c r="B3433" s="150">
        <v>3405</v>
      </c>
      <c r="C3433" s="36" t="s">
        <v>3229</v>
      </c>
      <c r="D3433" s="35" t="s">
        <v>3230</v>
      </c>
      <c r="E3433" s="36" t="s">
        <v>11943</v>
      </c>
      <c r="F3433" s="35" t="s">
        <v>15877</v>
      </c>
      <c r="G3433" s="117">
        <v>6</v>
      </c>
      <c r="H3433" s="117">
        <v>42</v>
      </c>
      <c r="I3433" s="117">
        <f t="shared" si="100"/>
        <v>0.3833333333333333</v>
      </c>
      <c r="J3433" s="118">
        <v>2.2999999999999998</v>
      </c>
      <c r="K3433" s="196">
        <v>184</v>
      </c>
      <c r="L3433" s="119" t="s">
        <v>12106</v>
      </c>
      <c r="M3433" s="38" t="s">
        <v>15050</v>
      </c>
    </row>
    <row r="3434" spans="1:13" ht="25.5" outlineLevel="1" x14ac:dyDescent="0.25">
      <c r="A3434" s="47" t="s">
        <v>3232</v>
      </c>
      <c r="B3434" s="150">
        <v>3406</v>
      </c>
      <c r="C3434" s="36" t="s">
        <v>3231</v>
      </c>
      <c r="D3434" s="35" t="s">
        <v>3232</v>
      </c>
      <c r="E3434" s="36" t="s">
        <v>11943</v>
      </c>
      <c r="F3434" s="35" t="s">
        <v>15877</v>
      </c>
      <c r="G3434" s="117">
        <v>7</v>
      </c>
      <c r="H3434" s="117">
        <v>49</v>
      </c>
      <c r="I3434" s="117">
        <f t="shared" si="100"/>
        <v>0.3828571428571429</v>
      </c>
      <c r="J3434" s="118">
        <v>2.68</v>
      </c>
      <c r="K3434" s="196">
        <v>184</v>
      </c>
      <c r="L3434" s="119" t="s">
        <v>12106</v>
      </c>
      <c r="M3434" s="38" t="s">
        <v>15050</v>
      </c>
    </row>
    <row r="3435" spans="1:13" ht="25.5" outlineLevel="1" x14ac:dyDescent="0.25">
      <c r="A3435" s="47" t="s">
        <v>3234</v>
      </c>
      <c r="B3435" s="150">
        <v>3407</v>
      </c>
      <c r="C3435" s="36" t="s">
        <v>3233</v>
      </c>
      <c r="D3435" s="35" t="s">
        <v>3234</v>
      </c>
      <c r="E3435" s="36" t="s">
        <v>11943</v>
      </c>
      <c r="F3435" s="35" t="s">
        <v>15877</v>
      </c>
      <c r="G3435" s="117">
        <v>10</v>
      </c>
      <c r="H3435" s="117">
        <v>115</v>
      </c>
      <c r="I3435" s="117">
        <f t="shared" si="100"/>
        <v>0.629</v>
      </c>
      <c r="J3435" s="118">
        <v>6.29</v>
      </c>
      <c r="K3435" s="196">
        <v>184</v>
      </c>
      <c r="L3435" s="119" t="s">
        <v>12106</v>
      </c>
      <c r="M3435" s="38" t="s">
        <v>15050</v>
      </c>
    </row>
    <row r="3436" spans="1:13" ht="25.5" outlineLevel="1" x14ac:dyDescent="0.25">
      <c r="A3436" s="47" t="s">
        <v>3236</v>
      </c>
      <c r="B3436" s="150">
        <v>3408</v>
      </c>
      <c r="C3436" s="36" t="s">
        <v>3235</v>
      </c>
      <c r="D3436" s="35" t="s">
        <v>3236</v>
      </c>
      <c r="E3436" s="36" t="s">
        <v>11943</v>
      </c>
      <c r="F3436" s="35" t="s">
        <v>15877</v>
      </c>
      <c r="G3436" s="117">
        <v>5</v>
      </c>
      <c r="H3436" s="117">
        <v>10</v>
      </c>
      <c r="I3436" s="117">
        <f t="shared" si="100"/>
        <v>0.11000000000000001</v>
      </c>
      <c r="J3436" s="118">
        <v>0.55000000000000004</v>
      </c>
      <c r="K3436" s="196">
        <v>184</v>
      </c>
      <c r="L3436" s="119" t="s">
        <v>12106</v>
      </c>
      <c r="M3436" s="38" t="s">
        <v>15050</v>
      </c>
    </row>
    <row r="3437" spans="1:13" ht="25.5" outlineLevel="1" x14ac:dyDescent="0.25">
      <c r="A3437" s="47" t="s">
        <v>3238</v>
      </c>
      <c r="B3437" s="150">
        <v>3409</v>
      </c>
      <c r="C3437" s="36" t="s">
        <v>3237</v>
      </c>
      <c r="D3437" s="35" t="s">
        <v>3238</v>
      </c>
      <c r="E3437" s="36" t="s">
        <v>11943</v>
      </c>
      <c r="F3437" s="35" t="s">
        <v>15877</v>
      </c>
      <c r="G3437" s="117">
        <v>7</v>
      </c>
      <c r="H3437" s="117">
        <v>21</v>
      </c>
      <c r="I3437" s="117">
        <f t="shared" si="100"/>
        <v>0.16428571428571428</v>
      </c>
      <c r="J3437" s="118">
        <v>1.1499999999999999</v>
      </c>
      <c r="K3437" s="196">
        <v>184</v>
      </c>
      <c r="L3437" s="119" t="s">
        <v>12106</v>
      </c>
      <c r="M3437" s="38" t="s">
        <v>15050</v>
      </c>
    </row>
    <row r="3438" spans="1:13" ht="25.5" outlineLevel="1" x14ac:dyDescent="0.25">
      <c r="A3438" s="47" t="s">
        <v>3240</v>
      </c>
      <c r="B3438" s="150">
        <v>3410</v>
      </c>
      <c r="C3438" s="36" t="s">
        <v>3239</v>
      </c>
      <c r="D3438" s="35" t="s">
        <v>3240</v>
      </c>
      <c r="E3438" s="36" t="s">
        <v>11943</v>
      </c>
      <c r="F3438" s="35" t="s">
        <v>15877</v>
      </c>
      <c r="G3438" s="117">
        <v>4</v>
      </c>
      <c r="H3438" s="117">
        <v>7.6</v>
      </c>
      <c r="I3438" s="117">
        <f t="shared" si="100"/>
        <v>0.105</v>
      </c>
      <c r="J3438" s="118">
        <v>0.42</v>
      </c>
      <c r="K3438" s="196">
        <v>184</v>
      </c>
      <c r="L3438" s="119" t="s">
        <v>12106</v>
      </c>
      <c r="M3438" s="38" t="s">
        <v>15050</v>
      </c>
    </row>
    <row r="3439" spans="1:13" ht="25.5" outlineLevel="1" x14ac:dyDescent="0.25">
      <c r="A3439" s="47" t="s">
        <v>3242</v>
      </c>
      <c r="B3439" s="150">
        <v>3411</v>
      </c>
      <c r="C3439" s="36" t="s">
        <v>3241</v>
      </c>
      <c r="D3439" s="35" t="s">
        <v>3242</v>
      </c>
      <c r="E3439" s="36" t="s">
        <v>11943</v>
      </c>
      <c r="F3439" s="35" t="s">
        <v>15877</v>
      </c>
      <c r="G3439" s="117">
        <v>50</v>
      </c>
      <c r="H3439" s="117">
        <v>95</v>
      </c>
      <c r="I3439" s="117">
        <f t="shared" si="100"/>
        <v>0.1038</v>
      </c>
      <c r="J3439" s="118">
        <v>5.19</v>
      </c>
      <c r="K3439" s="196">
        <v>184</v>
      </c>
      <c r="L3439" s="119" t="s">
        <v>12106</v>
      </c>
      <c r="M3439" s="38" t="s">
        <v>15050</v>
      </c>
    </row>
    <row r="3440" spans="1:13" ht="25.5" outlineLevel="1" x14ac:dyDescent="0.25">
      <c r="A3440" s="47" t="s">
        <v>3244</v>
      </c>
      <c r="B3440" s="150">
        <v>3412</v>
      </c>
      <c r="C3440" s="36" t="s">
        <v>3243</v>
      </c>
      <c r="D3440" s="35" t="s">
        <v>3244</v>
      </c>
      <c r="E3440" s="36" t="s">
        <v>11943</v>
      </c>
      <c r="F3440" s="35" t="s">
        <v>15877</v>
      </c>
      <c r="G3440" s="117">
        <v>50</v>
      </c>
      <c r="H3440" s="117">
        <v>95</v>
      </c>
      <c r="I3440" s="117">
        <f t="shared" si="100"/>
        <v>0.1038</v>
      </c>
      <c r="J3440" s="118">
        <v>5.19</v>
      </c>
      <c r="K3440" s="196">
        <v>184</v>
      </c>
      <c r="L3440" s="119" t="s">
        <v>12106</v>
      </c>
      <c r="M3440" s="38" t="s">
        <v>15050</v>
      </c>
    </row>
    <row r="3441" spans="1:13" ht="25.5" outlineLevel="1" x14ac:dyDescent="0.25">
      <c r="A3441" s="47" t="s">
        <v>3246</v>
      </c>
      <c r="B3441" s="150">
        <v>3413</v>
      </c>
      <c r="C3441" s="36" t="s">
        <v>3245</v>
      </c>
      <c r="D3441" s="35" t="s">
        <v>3246</v>
      </c>
      <c r="E3441" s="36" t="s">
        <v>11943</v>
      </c>
      <c r="F3441" s="35" t="s">
        <v>15877</v>
      </c>
      <c r="G3441" s="117">
        <v>19</v>
      </c>
      <c r="H3441" s="117">
        <v>32.299999999999997</v>
      </c>
      <c r="I3441" s="117">
        <f t="shared" ref="I3441:I3504" si="101">J3441/G3441</f>
        <v>9.3157894736842106E-2</v>
      </c>
      <c r="J3441" s="118">
        <v>1.77</v>
      </c>
      <c r="K3441" s="196">
        <v>184</v>
      </c>
      <c r="L3441" s="119" t="s">
        <v>12106</v>
      </c>
      <c r="M3441" s="38" t="s">
        <v>15050</v>
      </c>
    </row>
    <row r="3442" spans="1:13" ht="25.5" outlineLevel="1" x14ac:dyDescent="0.25">
      <c r="A3442" s="47" t="s">
        <v>3248</v>
      </c>
      <c r="B3442" s="150">
        <v>3414</v>
      </c>
      <c r="C3442" s="36" t="s">
        <v>3247</v>
      </c>
      <c r="D3442" s="35" t="s">
        <v>3248</v>
      </c>
      <c r="E3442" s="36" t="s">
        <v>11943</v>
      </c>
      <c r="F3442" s="35" t="s">
        <v>15877</v>
      </c>
      <c r="G3442" s="117">
        <v>40</v>
      </c>
      <c r="H3442" s="117">
        <v>76</v>
      </c>
      <c r="I3442" s="117">
        <f t="shared" si="101"/>
        <v>0.10400000000000001</v>
      </c>
      <c r="J3442" s="118">
        <v>4.16</v>
      </c>
      <c r="K3442" s="196">
        <v>184</v>
      </c>
      <c r="L3442" s="119" t="s">
        <v>12106</v>
      </c>
      <c r="M3442" s="38" t="s">
        <v>15050</v>
      </c>
    </row>
    <row r="3443" spans="1:13" ht="25.5" outlineLevel="1" x14ac:dyDescent="0.25">
      <c r="A3443" s="47" t="s">
        <v>3250</v>
      </c>
      <c r="B3443" s="150">
        <v>3415</v>
      </c>
      <c r="C3443" s="36" t="s">
        <v>3249</v>
      </c>
      <c r="D3443" s="35" t="s">
        <v>3250</v>
      </c>
      <c r="E3443" s="36" t="s">
        <v>11943</v>
      </c>
      <c r="F3443" s="35" t="s">
        <v>15877</v>
      </c>
      <c r="G3443" s="117">
        <v>20</v>
      </c>
      <c r="H3443" s="117">
        <v>38</v>
      </c>
      <c r="I3443" s="117">
        <f t="shared" si="101"/>
        <v>0.10400000000000001</v>
      </c>
      <c r="J3443" s="118">
        <v>2.08</v>
      </c>
      <c r="K3443" s="196">
        <v>184</v>
      </c>
      <c r="L3443" s="119" t="s">
        <v>12106</v>
      </c>
      <c r="M3443" s="38" t="s">
        <v>15050</v>
      </c>
    </row>
    <row r="3444" spans="1:13" ht="25.5" outlineLevel="1" x14ac:dyDescent="0.25">
      <c r="A3444" s="47" t="s">
        <v>3252</v>
      </c>
      <c r="B3444" s="150">
        <v>3416</v>
      </c>
      <c r="C3444" s="36" t="s">
        <v>3251</v>
      </c>
      <c r="D3444" s="35" t="s">
        <v>3252</v>
      </c>
      <c r="E3444" s="36" t="s">
        <v>11943</v>
      </c>
      <c r="F3444" s="35" t="s">
        <v>15877</v>
      </c>
      <c r="G3444" s="117">
        <v>39</v>
      </c>
      <c r="H3444" s="117">
        <v>74.099999999999994</v>
      </c>
      <c r="I3444" s="117">
        <f t="shared" si="101"/>
        <v>0.10384615384615384</v>
      </c>
      <c r="J3444" s="118">
        <v>4.05</v>
      </c>
      <c r="K3444" s="196">
        <v>184</v>
      </c>
      <c r="L3444" s="119" t="s">
        <v>12106</v>
      </c>
      <c r="M3444" s="38" t="s">
        <v>15050</v>
      </c>
    </row>
    <row r="3445" spans="1:13" ht="25.5" outlineLevel="1" x14ac:dyDescent="0.25">
      <c r="A3445" s="47" t="s">
        <v>3254</v>
      </c>
      <c r="B3445" s="150">
        <v>3417</v>
      </c>
      <c r="C3445" s="36" t="s">
        <v>3253</v>
      </c>
      <c r="D3445" s="35" t="s">
        <v>3254</v>
      </c>
      <c r="E3445" s="36" t="s">
        <v>11943</v>
      </c>
      <c r="F3445" s="35" t="s">
        <v>15877</v>
      </c>
      <c r="G3445" s="117">
        <v>50</v>
      </c>
      <c r="H3445" s="117">
        <v>95</v>
      </c>
      <c r="I3445" s="117">
        <f t="shared" si="101"/>
        <v>0.1038</v>
      </c>
      <c r="J3445" s="118">
        <v>5.19</v>
      </c>
      <c r="K3445" s="196">
        <v>184</v>
      </c>
      <c r="L3445" s="119" t="s">
        <v>12106</v>
      </c>
      <c r="M3445" s="38" t="s">
        <v>15050</v>
      </c>
    </row>
    <row r="3446" spans="1:13" ht="25.5" outlineLevel="1" x14ac:dyDescent="0.25">
      <c r="A3446" s="47" t="s">
        <v>3256</v>
      </c>
      <c r="B3446" s="150">
        <v>3418</v>
      </c>
      <c r="C3446" s="36" t="s">
        <v>3255</v>
      </c>
      <c r="D3446" s="35" t="s">
        <v>3256</v>
      </c>
      <c r="E3446" s="36" t="s">
        <v>11943</v>
      </c>
      <c r="F3446" s="35" t="s">
        <v>15877</v>
      </c>
      <c r="G3446" s="117">
        <v>100</v>
      </c>
      <c r="H3446" s="117">
        <v>190</v>
      </c>
      <c r="I3446" s="117">
        <f t="shared" si="101"/>
        <v>0.10390000000000001</v>
      </c>
      <c r="J3446" s="118">
        <v>10.39</v>
      </c>
      <c r="K3446" s="196">
        <v>184</v>
      </c>
      <c r="L3446" s="119" t="s">
        <v>12106</v>
      </c>
      <c r="M3446" s="38" t="s">
        <v>15050</v>
      </c>
    </row>
    <row r="3447" spans="1:13" ht="25.5" outlineLevel="1" x14ac:dyDescent="0.25">
      <c r="A3447" s="47" t="s">
        <v>3258</v>
      </c>
      <c r="B3447" s="150">
        <v>3419</v>
      </c>
      <c r="C3447" s="36" t="s">
        <v>3257</v>
      </c>
      <c r="D3447" s="35" t="s">
        <v>3258</v>
      </c>
      <c r="E3447" s="36" t="s">
        <v>11943</v>
      </c>
      <c r="F3447" s="35" t="s">
        <v>15877</v>
      </c>
      <c r="G3447" s="117">
        <v>100</v>
      </c>
      <c r="H3447" s="117">
        <v>190</v>
      </c>
      <c r="I3447" s="117">
        <f t="shared" si="101"/>
        <v>0.10390000000000001</v>
      </c>
      <c r="J3447" s="118">
        <v>10.39</v>
      </c>
      <c r="K3447" s="196">
        <v>184</v>
      </c>
      <c r="L3447" s="119" t="s">
        <v>12106</v>
      </c>
      <c r="M3447" s="38" t="s">
        <v>15050</v>
      </c>
    </row>
    <row r="3448" spans="1:13" ht="25.5" outlineLevel="1" x14ac:dyDescent="0.25">
      <c r="A3448" s="47" t="s">
        <v>3260</v>
      </c>
      <c r="B3448" s="150">
        <v>3420</v>
      </c>
      <c r="C3448" s="36" t="s">
        <v>3259</v>
      </c>
      <c r="D3448" s="35" t="s">
        <v>3260</v>
      </c>
      <c r="E3448" s="36" t="s">
        <v>11943</v>
      </c>
      <c r="F3448" s="35" t="s">
        <v>15877</v>
      </c>
      <c r="G3448" s="117">
        <v>23</v>
      </c>
      <c r="H3448" s="117">
        <v>345</v>
      </c>
      <c r="I3448" s="117">
        <f t="shared" si="101"/>
        <v>0.82043478260869573</v>
      </c>
      <c r="J3448" s="118">
        <v>18.87</v>
      </c>
      <c r="K3448" s="196">
        <v>184</v>
      </c>
      <c r="L3448" s="119" t="s">
        <v>12106</v>
      </c>
      <c r="M3448" s="38" t="s">
        <v>15050</v>
      </c>
    </row>
    <row r="3449" spans="1:13" ht="25.5" outlineLevel="1" x14ac:dyDescent="0.25">
      <c r="A3449" s="47" t="s">
        <v>3262</v>
      </c>
      <c r="B3449" s="150">
        <v>3421</v>
      </c>
      <c r="C3449" s="36" t="s">
        <v>3261</v>
      </c>
      <c r="D3449" s="35" t="s">
        <v>3262</v>
      </c>
      <c r="E3449" s="36" t="s">
        <v>11943</v>
      </c>
      <c r="F3449" s="35" t="s">
        <v>15877</v>
      </c>
      <c r="G3449" s="117">
        <v>5</v>
      </c>
      <c r="H3449" s="117">
        <v>205</v>
      </c>
      <c r="I3449" s="117">
        <f t="shared" si="101"/>
        <v>2.242</v>
      </c>
      <c r="J3449" s="118">
        <v>11.21</v>
      </c>
      <c r="K3449" s="196">
        <v>184</v>
      </c>
      <c r="L3449" s="119" t="s">
        <v>12106</v>
      </c>
      <c r="M3449" s="38" t="s">
        <v>15050</v>
      </c>
    </row>
    <row r="3450" spans="1:13" outlineLevel="1" x14ac:dyDescent="0.25">
      <c r="A3450" s="47" t="s">
        <v>9471</v>
      </c>
      <c r="B3450" s="150">
        <v>3422</v>
      </c>
      <c r="C3450" s="36" t="s">
        <v>9470</v>
      </c>
      <c r="D3450" s="35" t="s">
        <v>9471</v>
      </c>
      <c r="E3450" s="36" t="s">
        <v>11491</v>
      </c>
      <c r="F3450" s="35" t="s">
        <v>15877</v>
      </c>
      <c r="G3450" s="117">
        <v>8</v>
      </c>
      <c r="H3450" s="117">
        <v>3240.78</v>
      </c>
      <c r="I3450" s="117">
        <f t="shared" si="101"/>
        <v>420.89125000000001</v>
      </c>
      <c r="J3450" s="118">
        <v>3367.13</v>
      </c>
      <c r="K3450" s="196">
        <v>172</v>
      </c>
      <c r="L3450" s="119" t="s">
        <v>11479</v>
      </c>
      <c r="M3450" s="38" t="s">
        <v>15050</v>
      </c>
    </row>
    <row r="3451" spans="1:13" ht="25.5" outlineLevel="1" x14ac:dyDescent="0.25">
      <c r="A3451" s="47" t="s">
        <v>3264</v>
      </c>
      <c r="B3451" s="150">
        <v>3423</v>
      </c>
      <c r="C3451" s="36" t="s">
        <v>3263</v>
      </c>
      <c r="D3451" s="35" t="s">
        <v>3264</v>
      </c>
      <c r="E3451" s="36" t="s">
        <v>11943</v>
      </c>
      <c r="F3451" s="35" t="s">
        <v>15877</v>
      </c>
      <c r="G3451" s="117">
        <v>10</v>
      </c>
      <c r="H3451" s="117">
        <v>14</v>
      </c>
      <c r="I3451" s="117">
        <f t="shared" si="101"/>
        <v>7.6999999999999999E-2</v>
      </c>
      <c r="J3451" s="118">
        <v>0.77</v>
      </c>
      <c r="K3451" s="196">
        <v>184</v>
      </c>
      <c r="L3451" s="119" t="s">
        <v>12106</v>
      </c>
      <c r="M3451" s="38" t="s">
        <v>15050</v>
      </c>
    </row>
    <row r="3452" spans="1:13" ht="25.5" outlineLevel="1" x14ac:dyDescent="0.25">
      <c r="A3452" s="47" t="s">
        <v>3266</v>
      </c>
      <c r="B3452" s="150">
        <v>3424</v>
      </c>
      <c r="C3452" s="36" t="s">
        <v>3265</v>
      </c>
      <c r="D3452" s="35" t="s">
        <v>3266</v>
      </c>
      <c r="E3452" s="36" t="s">
        <v>11943</v>
      </c>
      <c r="F3452" s="35" t="s">
        <v>15877</v>
      </c>
      <c r="G3452" s="117">
        <v>4</v>
      </c>
      <c r="H3452" s="117">
        <v>6.16</v>
      </c>
      <c r="I3452" s="117">
        <f t="shared" si="101"/>
        <v>8.5000000000000006E-2</v>
      </c>
      <c r="J3452" s="118">
        <v>0.34</v>
      </c>
      <c r="K3452" s="196">
        <v>184</v>
      </c>
      <c r="L3452" s="119" t="s">
        <v>12106</v>
      </c>
      <c r="M3452" s="38" t="s">
        <v>15050</v>
      </c>
    </row>
    <row r="3453" spans="1:13" ht="25.5" outlineLevel="1" x14ac:dyDescent="0.25">
      <c r="A3453" s="47" t="s">
        <v>3268</v>
      </c>
      <c r="B3453" s="150">
        <v>3425</v>
      </c>
      <c r="C3453" s="36" t="s">
        <v>3267</v>
      </c>
      <c r="D3453" s="35" t="s">
        <v>3268</v>
      </c>
      <c r="E3453" s="36" t="s">
        <v>11943</v>
      </c>
      <c r="F3453" s="35" t="s">
        <v>15877</v>
      </c>
      <c r="G3453" s="117">
        <v>50</v>
      </c>
      <c r="H3453" s="117">
        <v>110</v>
      </c>
      <c r="I3453" s="117">
        <f t="shared" si="101"/>
        <v>0.12039999999999999</v>
      </c>
      <c r="J3453" s="118">
        <v>6.02</v>
      </c>
      <c r="K3453" s="196">
        <v>184</v>
      </c>
      <c r="L3453" s="119" t="s">
        <v>12106</v>
      </c>
      <c r="M3453" s="38" t="s">
        <v>15050</v>
      </c>
    </row>
    <row r="3454" spans="1:13" ht="25.5" outlineLevel="1" x14ac:dyDescent="0.25">
      <c r="A3454" s="47" t="s">
        <v>3270</v>
      </c>
      <c r="B3454" s="150">
        <v>3426</v>
      </c>
      <c r="C3454" s="36" t="s">
        <v>3269</v>
      </c>
      <c r="D3454" s="35" t="s">
        <v>3270</v>
      </c>
      <c r="E3454" s="36" t="s">
        <v>11943</v>
      </c>
      <c r="F3454" s="35" t="s">
        <v>15877</v>
      </c>
      <c r="G3454" s="117">
        <v>98</v>
      </c>
      <c r="H3454" s="117">
        <v>362.6</v>
      </c>
      <c r="I3454" s="117">
        <f t="shared" si="101"/>
        <v>0.20234693877551019</v>
      </c>
      <c r="J3454" s="118">
        <v>19.829999999999998</v>
      </c>
      <c r="K3454" s="196">
        <v>184</v>
      </c>
      <c r="L3454" s="119" t="s">
        <v>12106</v>
      </c>
      <c r="M3454" s="38" t="s">
        <v>15050</v>
      </c>
    </row>
    <row r="3455" spans="1:13" ht="25.5" outlineLevel="1" x14ac:dyDescent="0.25">
      <c r="A3455" s="47" t="s">
        <v>3272</v>
      </c>
      <c r="B3455" s="150">
        <v>3427</v>
      </c>
      <c r="C3455" s="36" t="s">
        <v>3271</v>
      </c>
      <c r="D3455" s="35" t="s">
        <v>3272</v>
      </c>
      <c r="E3455" s="36" t="s">
        <v>11943</v>
      </c>
      <c r="F3455" s="35" t="s">
        <v>15877</v>
      </c>
      <c r="G3455" s="117">
        <v>2</v>
      </c>
      <c r="H3455" s="117">
        <v>4.4000000000000004</v>
      </c>
      <c r="I3455" s="117">
        <f t="shared" si="101"/>
        <v>0.12</v>
      </c>
      <c r="J3455" s="118">
        <v>0.24</v>
      </c>
      <c r="K3455" s="196">
        <v>184</v>
      </c>
      <c r="L3455" s="119" t="s">
        <v>12106</v>
      </c>
      <c r="M3455" s="38" t="s">
        <v>15050</v>
      </c>
    </row>
    <row r="3456" spans="1:13" ht="25.5" outlineLevel="1" x14ac:dyDescent="0.25">
      <c r="A3456" s="47" t="s">
        <v>3274</v>
      </c>
      <c r="B3456" s="150">
        <v>3428</v>
      </c>
      <c r="C3456" s="36" t="s">
        <v>3273</v>
      </c>
      <c r="D3456" s="35" t="s">
        <v>3274</v>
      </c>
      <c r="E3456" s="36" t="s">
        <v>11943</v>
      </c>
      <c r="F3456" s="35" t="s">
        <v>15877</v>
      </c>
      <c r="G3456" s="117">
        <v>81</v>
      </c>
      <c r="H3456" s="117">
        <v>210.6</v>
      </c>
      <c r="I3456" s="117">
        <f t="shared" si="101"/>
        <v>0.14222222222222222</v>
      </c>
      <c r="J3456" s="118">
        <v>11.52</v>
      </c>
      <c r="K3456" s="196">
        <v>184</v>
      </c>
      <c r="L3456" s="119" t="s">
        <v>12106</v>
      </c>
      <c r="M3456" s="38" t="s">
        <v>15050</v>
      </c>
    </row>
    <row r="3457" spans="1:13" ht="25.5" outlineLevel="1" x14ac:dyDescent="0.25">
      <c r="A3457" s="47" t="s">
        <v>3276</v>
      </c>
      <c r="B3457" s="150">
        <v>3429</v>
      </c>
      <c r="C3457" s="36" t="s">
        <v>3275</v>
      </c>
      <c r="D3457" s="35" t="s">
        <v>3276</v>
      </c>
      <c r="E3457" s="36" t="s">
        <v>11943</v>
      </c>
      <c r="F3457" s="35" t="s">
        <v>15877</v>
      </c>
      <c r="G3457" s="117">
        <v>82</v>
      </c>
      <c r="H3457" s="117">
        <v>106.6</v>
      </c>
      <c r="I3457" s="117">
        <f t="shared" si="101"/>
        <v>7.1097560975609764E-2</v>
      </c>
      <c r="J3457" s="118">
        <v>5.83</v>
      </c>
      <c r="K3457" s="196">
        <v>184</v>
      </c>
      <c r="L3457" s="119" t="s">
        <v>12106</v>
      </c>
      <c r="M3457" s="38" t="s">
        <v>15050</v>
      </c>
    </row>
    <row r="3458" spans="1:13" ht="25.5" outlineLevel="1" x14ac:dyDescent="0.25">
      <c r="A3458" s="47" t="s">
        <v>3278</v>
      </c>
      <c r="B3458" s="150">
        <v>3430</v>
      </c>
      <c r="C3458" s="36" t="s">
        <v>3277</v>
      </c>
      <c r="D3458" s="35" t="s">
        <v>3278</v>
      </c>
      <c r="E3458" s="36" t="s">
        <v>11943</v>
      </c>
      <c r="F3458" s="35" t="s">
        <v>15877</v>
      </c>
      <c r="G3458" s="117">
        <v>50</v>
      </c>
      <c r="H3458" s="117">
        <v>65</v>
      </c>
      <c r="I3458" s="117">
        <f t="shared" si="101"/>
        <v>7.0999999999999994E-2</v>
      </c>
      <c r="J3458" s="118">
        <v>3.55</v>
      </c>
      <c r="K3458" s="196">
        <v>184</v>
      </c>
      <c r="L3458" s="119" t="s">
        <v>12106</v>
      </c>
      <c r="M3458" s="38" t="s">
        <v>15050</v>
      </c>
    </row>
    <row r="3459" spans="1:13" ht="25.5" outlineLevel="1" x14ac:dyDescent="0.25">
      <c r="A3459" s="47" t="s">
        <v>3280</v>
      </c>
      <c r="B3459" s="150">
        <v>3431</v>
      </c>
      <c r="C3459" s="36" t="s">
        <v>3279</v>
      </c>
      <c r="D3459" s="35" t="s">
        <v>3280</v>
      </c>
      <c r="E3459" s="36" t="s">
        <v>11943</v>
      </c>
      <c r="F3459" s="35" t="s">
        <v>15877</v>
      </c>
      <c r="G3459" s="117">
        <v>6</v>
      </c>
      <c r="H3459" s="117">
        <v>96</v>
      </c>
      <c r="I3459" s="117">
        <f t="shared" si="101"/>
        <v>0.875</v>
      </c>
      <c r="J3459" s="118">
        <v>5.25</v>
      </c>
      <c r="K3459" s="196">
        <v>184</v>
      </c>
      <c r="L3459" s="119" t="s">
        <v>12106</v>
      </c>
      <c r="M3459" s="38" t="s">
        <v>15050</v>
      </c>
    </row>
    <row r="3460" spans="1:13" ht="25.5" outlineLevel="1" x14ac:dyDescent="0.25">
      <c r="A3460" s="47" t="s">
        <v>3282</v>
      </c>
      <c r="B3460" s="150">
        <v>3432</v>
      </c>
      <c r="C3460" s="36" t="s">
        <v>3281</v>
      </c>
      <c r="D3460" s="35" t="s">
        <v>3282</v>
      </c>
      <c r="E3460" s="36" t="s">
        <v>11943</v>
      </c>
      <c r="F3460" s="35" t="s">
        <v>15877</v>
      </c>
      <c r="G3460" s="117">
        <v>2</v>
      </c>
      <c r="H3460" s="117">
        <v>11.6</v>
      </c>
      <c r="I3460" s="117">
        <f t="shared" si="101"/>
        <v>0.315</v>
      </c>
      <c r="J3460" s="118">
        <v>0.63</v>
      </c>
      <c r="K3460" s="196">
        <v>184</v>
      </c>
      <c r="L3460" s="119" t="s">
        <v>12106</v>
      </c>
      <c r="M3460" s="38" t="s">
        <v>15050</v>
      </c>
    </row>
    <row r="3461" spans="1:13" ht="25.5" outlineLevel="1" x14ac:dyDescent="0.25">
      <c r="A3461" s="47" t="s">
        <v>3284</v>
      </c>
      <c r="B3461" s="150">
        <v>3433</v>
      </c>
      <c r="C3461" s="36" t="s">
        <v>3283</v>
      </c>
      <c r="D3461" s="35" t="s">
        <v>3284</v>
      </c>
      <c r="E3461" s="36" t="s">
        <v>11943</v>
      </c>
      <c r="F3461" s="35" t="s">
        <v>15877</v>
      </c>
      <c r="G3461" s="117">
        <v>10</v>
      </c>
      <c r="H3461" s="117">
        <v>30</v>
      </c>
      <c r="I3461" s="117">
        <f t="shared" si="101"/>
        <v>0.16399999999999998</v>
      </c>
      <c r="J3461" s="118">
        <v>1.64</v>
      </c>
      <c r="K3461" s="196">
        <v>184</v>
      </c>
      <c r="L3461" s="119" t="s">
        <v>12106</v>
      </c>
      <c r="M3461" s="38" t="s">
        <v>15050</v>
      </c>
    </row>
    <row r="3462" spans="1:13" ht="25.5" outlineLevel="1" x14ac:dyDescent="0.25">
      <c r="A3462" s="47" t="s">
        <v>3286</v>
      </c>
      <c r="B3462" s="150">
        <v>3434</v>
      </c>
      <c r="C3462" s="36" t="s">
        <v>3285</v>
      </c>
      <c r="D3462" s="35" t="s">
        <v>3286</v>
      </c>
      <c r="E3462" s="36" t="s">
        <v>11943</v>
      </c>
      <c r="F3462" s="35" t="s">
        <v>15877</v>
      </c>
      <c r="G3462" s="117">
        <v>25</v>
      </c>
      <c r="H3462" s="117">
        <v>235</v>
      </c>
      <c r="I3462" s="117">
        <f t="shared" si="101"/>
        <v>0.51400000000000001</v>
      </c>
      <c r="J3462" s="118">
        <v>12.85</v>
      </c>
      <c r="K3462" s="196">
        <v>184</v>
      </c>
      <c r="L3462" s="119" t="s">
        <v>12106</v>
      </c>
      <c r="M3462" s="38" t="s">
        <v>15050</v>
      </c>
    </row>
    <row r="3463" spans="1:13" outlineLevel="1" x14ac:dyDescent="0.25">
      <c r="A3463" s="47" t="s">
        <v>9473</v>
      </c>
      <c r="B3463" s="150">
        <v>3435</v>
      </c>
      <c r="C3463" s="36" t="s">
        <v>9472</v>
      </c>
      <c r="D3463" s="35" t="s">
        <v>9473</v>
      </c>
      <c r="E3463" s="36" t="s">
        <v>11491</v>
      </c>
      <c r="F3463" s="35" t="s">
        <v>15877</v>
      </c>
      <c r="G3463" s="117">
        <v>12</v>
      </c>
      <c r="H3463" s="117">
        <v>40.799999999999997</v>
      </c>
      <c r="I3463" s="117">
        <f t="shared" si="101"/>
        <v>3.5325000000000002</v>
      </c>
      <c r="J3463" s="118">
        <v>42.39</v>
      </c>
      <c r="K3463" s="196">
        <v>172</v>
      </c>
      <c r="L3463" s="119" t="s">
        <v>11479</v>
      </c>
      <c r="M3463" s="38" t="s">
        <v>15050</v>
      </c>
    </row>
    <row r="3464" spans="1:13" ht="25.5" outlineLevel="1" x14ac:dyDescent="0.25">
      <c r="A3464" s="47" t="s">
        <v>3288</v>
      </c>
      <c r="B3464" s="150">
        <v>3436</v>
      </c>
      <c r="C3464" s="36" t="s">
        <v>3287</v>
      </c>
      <c r="D3464" s="35" t="s">
        <v>3288</v>
      </c>
      <c r="E3464" s="36" t="s">
        <v>11943</v>
      </c>
      <c r="F3464" s="35" t="s">
        <v>15877</v>
      </c>
      <c r="G3464" s="117">
        <v>38</v>
      </c>
      <c r="H3464" s="117">
        <v>83.6</v>
      </c>
      <c r="I3464" s="117">
        <f t="shared" si="101"/>
        <v>0.12026315789473685</v>
      </c>
      <c r="J3464" s="118">
        <v>4.57</v>
      </c>
      <c r="K3464" s="196">
        <v>184</v>
      </c>
      <c r="L3464" s="119" t="s">
        <v>12106</v>
      </c>
      <c r="M3464" s="38" t="s">
        <v>15050</v>
      </c>
    </row>
    <row r="3465" spans="1:13" ht="25.5" outlineLevel="1" x14ac:dyDescent="0.25">
      <c r="A3465" s="47" t="s">
        <v>3290</v>
      </c>
      <c r="B3465" s="150">
        <v>3437</v>
      </c>
      <c r="C3465" s="36" t="s">
        <v>3289</v>
      </c>
      <c r="D3465" s="35" t="s">
        <v>3290</v>
      </c>
      <c r="E3465" s="36" t="s">
        <v>11943</v>
      </c>
      <c r="F3465" s="35" t="s">
        <v>15877</v>
      </c>
      <c r="G3465" s="117">
        <v>10</v>
      </c>
      <c r="H3465" s="117">
        <v>18</v>
      </c>
      <c r="I3465" s="117">
        <f t="shared" si="101"/>
        <v>9.8000000000000004E-2</v>
      </c>
      <c r="J3465" s="118">
        <v>0.98</v>
      </c>
      <c r="K3465" s="196">
        <v>184</v>
      </c>
      <c r="L3465" s="119" t="s">
        <v>12106</v>
      </c>
      <c r="M3465" s="38" t="s">
        <v>15050</v>
      </c>
    </row>
    <row r="3466" spans="1:13" ht="25.5" outlineLevel="1" x14ac:dyDescent="0.25">
      <c r="A3466" s="47" t="s">
        <v>3292</v>
      </c>
      <c r="B3466" s="150">
        <v>3438</v>
      </c>
      <c r="C3466" s="36" t="s">
        <v>3291</v>
      </c>
      <c r="D3466" s="35" t="s">
        <v>3292</v>
      </c>
      <c r="E3466" s="36" t="s">
        <v>11943</v>
      </c>
      <c r="F3466" s="35" t="s">
        <v>15877</v>
      </c>
      <c r="G3466" s="117">
        <v>1</v>
      </c>
      <c r="H3466" s="117">
        <v>3.4</v>
      </c>
      <c r="I3466" s="117">
        <f t="shared" si="101"/>
        <v>0.19</v>
      </c>
      <c r="J3466" s="118">
        <v>0.19</v>
      </c>
      <c r="K3466" s="196">
        <v>184</v>
      </c>
      <c r="L3466" s="119" t="s">
        <v>12106</v>
      </c>
      <c r="M3466" s="38" t="s">
        <v>15050</v>
      </c>
    </row>
    <row r="3467" spans="1:13" ht="25.5" outlineLevel="1" x14ac:dyDescent="0.25">
      <c r="A3467" s="47" t="s">
        <v>3294</v>
      </c>
      <c r="B3467" s="150">
        <v>3439</v>
      </c>
      <c r="C3467" s="36" t="s">
        <v>3293</v>
      </c>
      <c r="D3467" s="35" t="s">
        <v>3294</v>
      </c>
      <c r="E3467" s="36" t="s">
        <v>11943</v>
      </c>
      <c r="F3467" s="35" t="s">
        <v>15877</v>
      </c>
      <c r="G3467" s="117">
        <v>1</v>
      </c>
      <c r="H3467" s="117">
        <v>3.4</v>
      </c>
      <c r="I3467" s="117">
        <f t="shared" si="101"/>
        <v>0.19</v>
      </c>
      <c r="J3467" s="118">
        <v>0.19</v>
      </c>
      <c r="K3467" s="196">
        <v>184</v>
      </c>
      <c r="L3467" s="119" t="s">
        <v>12106</v>
      </c>
      <c r="M3467" s="38" t="s">
        <v>15050</v>
      </c>
    </row>
    <row r="3468" spans="1:13" ht="25.5" outlineLevel="1" x14ac:dyDescent="0.25">
      <c r="A3468" s="47" t="s">
        <v>3296</v>
      </c>
      <c r="B3468" s="150">
        <v>3440</v>
      </c>
      <c r="C3468" s="36" t="s">
        <v>3295</v>
      </c>
      <c r="D3468" s="35" t="s">
        <v>3296</v>
      </c>
      <c r="E3468" s="36" t="s">
        <v>11943</v>
      </c>
      <c r="F3468" s="35" t="s">
        <v>15877</v>
      </c>
      <c r="G3468" s="117">
        <v>4</v>
      </c>
      <c r="H3468" s="117">
        <v>260</v>
      </c>
      <c r="I3468" s="117">
        <f t="shared" si="101"/>
        <v>3.5550000000000002</v>
      </c>
      <c r="J3468" s="118">
        <v>14.22</v>
      </c>
      <c r="K3468" s="196">
        <v>184</v>
      </c>
      <c r="L3468" s="119" t="s">
        <v>12106</v>
      </c>
      <c r="M3468" s="38" t="s">
        <v>15050</v>
      </c>
    </row>
    <row r="3469" spans="1:13" ht="25.5" outlineLevel="1" x14ac:dyDescent="0.25">
      <c r="A3469" s="47" t="s">
        <v>3298</v>
      </c>
      <c r="B3469" s="150">
        <v>3441</v>
      </c>
      <c r="C3469" s="36" t="s">
        <v>3297</v>
      </c>
      <c r="D3469" s="35" t="s">
        <v>3298</v>
      </c>
      <c r="E3469" s="40" t="s">
        <v>13006</v>
      </c>
      <c r="F3469" s="35" t="s">
        <v>15877</v>
      </c>
      <c r="G3469" s="117">
        <v>13</v>
      </c>
      <c r="H3469" s="117">
        <v>2503.73</v>
      </c>
      <c r="I3469" s="117">
        <f t="shared" si="101"/>
        <v>10.531538461538462</v>
      </c>
      <c r="J3469" s="118">
        <v>136.91</v>
      </c>
      <c r="K3469" s="196">
        <v>184</v>
      </c>
      <c r="L3469" s="119" t="s">
        <v>12106</v>
      </c>
      <c r="M3469" s="38" t="s">
        <v>15050</v>
      </c>
    </row>
    <row r="3470" spans="1:13" ht="25.5" outlineLevel="1" x14ac:dyDescent="0.25">
      <c r="A3470" s="47" t="s">
        <v>3300</v>
      </c>
      <c r="B3470" s="150">
        <v>3442</v>
      </c>
      <c r="C3470" s="36" t="s">
        <v>3299</v>
      </c>
      <c r="D3470" s="35" t="s">
        <v>3300</v>
      </c>
      <c r="E3470" s="36" t="s">
        <v>11943</v>
      </c>
      <c r="F3470" s="35" t="s">
        <v>15877</v>
      </c>
      <c r="G3470" s="117">
        <v>15</v>
      </c>
      <c r="H3470" s="117">
        <v>30</v>
      </c>
      <c r="I3470" s="117">
        <f t="shared" si="101"/>
        <v>0.10933333333333332</v>
      </c>
      <c r="J3470" s="118">
        <v>1.64</v>
      </c>
      <c r="K3470" s="196">
        <v>184</v>
      </c>
      <c r="L3470" s="119" t="s">
        <v>12106</v>
      </c>
      <c r="M3470" s="38" t="s">
        <v>15050</v>
      </c>
    </row>
    <row r="3471" spans="1:13" ht="25.5" outlineLevel="1" x14ac:dyDescent="0.25">
      <c r="A3471" s="47" t="s">
        <v>3302</v>
      </c>
      <c r="B3471" s="150">
        <v>3443</v>
      </c>
      <c r="C3471" s="36" t="s">
        <v>3301</v>
      </c>
      <c r="D3471" s="35" t="s">
        <v>3302</v>
      </c>
      <c r="E3471" s="36" t="s">
        <v>11943</v>
      </c>
      <c r="F3471" s="35" t="s">
        <v>15877</v>
      </c>
      <c r="G3471" s="117">
        <v>1</v>
      </c>
      <c r="H3471" s="117">
        <v>85</v>
      </c>
      <c r="I3471" s="117">
        <f t="shared" si="101"/>
        <v>4.6500000000000004</v>
      </c>
      <c r="J3471" s="118">
        <v>4.6500000000000004</v>
      </c>
      <c r="K3471" s="196">
        <v>184</v>
      </c>
      <c r="L3471" s="119" t="s">
        <v>12106</v>
      </c>
      <c r="M3471" s="38" t="s">
        <v>15050</v>
      </c>
    </row>
    <row r="3472" spans="1:13" ht="25.5" outlineLevel="1" x14ac:dyDescent="0.25">
      <c r="A3472" s="47" t="s">
        <v>3303</v>
      </c>
      <c r="B3472" s="150">
        <v>3444</v>
      </c>
      <c r="C3472" s="40" t="s">
        <v>13527</v>
      </c>
      <c r="D3472" s="35" t="s">
        <v>3303</v>
      </c>
      <c r="E3472" s="36" t="s">
        <v>11943</v>
      </c>
      <c r="F3472" s="35" t="s">
        <v>15877</v>
      </c>
      <c r="G3472" s="117">
        <v>100</v>
      </c>
      <c r="H3472" s="117">
        <v>142</v>
      </c>
      <c r="I3472" s="117">
        <f t="shared" si="101"/>
        <v>7.7699999999999991E-2</v>
      </c>
      <c r="J3472" s="118">
        <v>7.77</v>
      </c>
      <c r="K3472" s="196">
        <v>184</v>
      </c>
      <c r="L3472" s="119" t="s">
        <v>12106</v>
      </c>
      <c r="M3472" s="38" t="s">
        <v>15050</v>
      </c>
    </row>
    <row r="3473" spans="1:13" ht="25.5" outlineLevel="1" x14ac:dyDescent="0.25">
      <c r="A3473" s="47" t="s">
        <v>3305</v>
      </c>
      <c r="B3473" s="150">
        <v>3445</v>
      </c>
      <c r="C3473" s="36" t="s">
        <v>3304</v>
      </c>
      <c r="D3473" s="35" t="s">
        <v>3305</v>
      </c>
      <c r="E3473" s="36" t="s">
        <v>11943</v>
      </c>
      <c r="F3473" s="35" t="s">
        <v>15877</v>
      </c>
      <c r="G3473" s="117">
        <v>26</v>
      </c>
      <c r="H3473" s="117">
        <v>72.8</v>
      </c>
      <c r="I3473" s="117">
        <f t="shared" si="101"/>
        <v>0.15307692307692308</v>
      </c>
      <c r="J3473" s="118">
        <v>3.98</v>
      </c>
      <c r="K3473" s="196">
        <v>184</v>
      </c>
      <c r="L3473" s="119" t="s">
        <v>12106</v>
      </c>
      <c r="M3473" s="38" t="s">
        <v>15050</v>
      </c>
    </row>
    <row r="3474" spans="1:13" ht="25.5" outlineLevel="1" x14ac:dyDescent="0.25">
      <c r="A3474" s="47" t="s">
        <v>3307</v>
      </c>
      <c r="B3474" s="150">
        <v>3446</v>
      </c>
      <c r="C3474" s="36" t="s">
        <v>3306</v>
      </c>
      <c r="D3474" s="35" t="s">
        <v>3307</v>
      </c>
      <c r="E3474" s="36" t="s">
        <v>11943</v>
      </c>
      <c r="F3474" s="35" t="s">
        <v>15877</v>
      </c>
      <c r="G3474" s="117">
        <v>1</v>
      </c>
      <c r="H3474" s="117">
        <v>39.700000000000003</v>
      </c>
      <c r="I3474" s="117">
        <f t="shared" si="101"/>
        <v>2.17</v>
      </c>
      <c r="J3474" s="118">
        <v>2.17</v>
      </c>
      <c r="K3474" s="196">
        <v>184</v>
      </c>
      <c r="L3474" s="119" t="s">
        <v>12106</v>
      </c>
      <c r="M3474" s="38" t="s">
        <v>15050</v>
      </c>
    </row>
    <row r="3475" spans="1:13" ht="25.5" outlineLevel="1" x14ac:dyDescent="0.25">
      <c r="A3475" s="47" t="s">
        <v>3309</v>
      </c>
      <c r="B3475" s="150">
        <v>3447</v>
      </c>
      <c r="C3475" s="36" t="s">
        <v>3308</v>
      </c>
      <c r="D3475" s="35" t="s">
        <v>3309</v>
      </c>
      <c r="E3475" s="36" t="s">
        <v>11943</v>
      </c>
      <c r="F3475" s="35" t="s">
        <v>15877</v>
      </c>
      <c r="G3475" s="117">
        <v>10</v>
      </c>
      <c r="H3475" s="117">
        <v>1417.5</v>
      </c>
      <c r="I3475" s="117">
        <f t="shared" si="101"/>
        <v>7.7510000000000003</v>
      </c>
      <c r="J3475" s="118">
        <v>77.510000000000005</v>
      </c>
      <c r="K3475" s="196">
        <v>184</v>
      </c>
      <c r="L3475" s="119" t="s">
        <v>12106</v>
      </c>
      <c r="M3475" s="38" t="s">
        <v>15050</v>
      </c>
    </row>
    <row r="3476" spans="1:13" ht="25.5" outlineLevel="1" x14ac:dyDescent="0.25">
      <c r="A3476" s="47" t="s">
        <v>9475</v>
      </c>
      <c r="B3476" s="150">
        <v>3448</v>
      </c>
      <c r="C3476" s="36" t="s">
        <v>9474</v>
      </c>
      <c r="D3476" s="35" t="s">
        <v>9475</v>
      </c>
      <c r="E3476" s="36" t="s">
        <v>11491</v>
      </c>
      <c r="F3476" s="35" t="s">
        <v>15877</v>
      </c>
      <c r="G3476" s="117">
        <v>12</v>
      </c>
      <c r="H3476" s="117">
        <v>2505</v>
      </c>
      <c r="I3476" s="117">
        <f t="shared" si="101"/>
        <v>216.88833333333332</v>
      </c>
      <c r="J3476" s="118">
        <v>2602.66</v>
      </c>
      <c r="K3476" s="196">
        <v>172</v>
      </c>
      <c r="L3476" s="119" t="s">
        <v>11479</v>
      </c>
      <c r="M3476" s="38" t="s">
        <v>15050</v>
      </c>
    </row>
    <row r="3477" spans="1:13" outlineLevel="1" x14ac:dyDescent="0.25">
      <c r="A3477" s="47" t="s">
        <v>3311</v>
      </c>
      <c r="B3477" s="150">
        <v>3449</v>
      </c>
      <c r="C3477" s="36" t="s">
        <v>3310</v>
      </c>
      <c r="D3477" s="35" t="s">
        <v>3311</v>
      </c>
      <c r="E3477" s="36" t="s">
        <v>11491</v>
      </c>
      <c r="F3477" s="35" t="s">
        <v>15877</v>
      </c>
      <c r="G3477" s="117">
        <v>1</v>
      </c>
      <c r="H3477" s="117">
        <v>2.5</v>
      </c>
      <c r="I3477" s="117">
        <f t="shared" si="101"/>
        <v>0.14000000000000001</v>
      </c>
      <c r="J3477" s="118">
        <v>0.14000000000000001</v>
      </c>
      <c r="K3477" s="196">
        <v>184</v>
      </c>
      <c r="L3477" s="119" t="s">
        <v>12106</v>
      </c>
      <c r="M3477" s="38" t="s">
        <v>15050</v>
      </c>
    </row>
    <row r="3478" spans="1:13" ht="25.5" outlineLevel="1" x14ac:dyDescent="0.25">
      <c r="A3478" s="47" t="s">
        <v>3313</v>
      </c>
      <c r="B3478" s="150">
        <v>3450</v>
      </c>
      <c r="C3478" s="36" t="s">
        <v>3312</v>
      </c>
      <c r="D3478" s="35" t="s">
        <v>3313</v>
      </c>
      <c r="E3478" s="36" t="s">
        <v>11943</v>
      </c>
      <c r="F3478" s="35" t="s">
        <v>15877</v>
      </c>
      <c r="G3478" s="117">
        <v>1</v>
      </c>
      <c r="H3478" s="117">
        <v>66</v>
      </c>
      <c r="I3478" s="117">
        <f t="shared" si="101"/>
        <v>3.61</v>
      </c>
      <c r="J3478" s="118">
        <v>3.61</v>
      </c>
      <c r="K3478" s="196">
        <v>184</v>
      </c>
      <c r="L3478" s="119" t="s">
        <v>12106</v>
      </c>
      <c r="M3478" s="38" t="s">
        <v>15050</v>
      </c>
    </row>
    <row r="3479" spans="1:13" ht="25.5" outlineLevel="1" x14ac:dyDescent="0.25">
      <c r="A3479" s="47" t="s">
        <v>3315</v>
      </c>
      <c r="B3479" s="150">
        <v>3451</v>
      </c>
      <c r="C3479" s="36" t="s">
        <v>3314</v>
      </c>
      <c r="D3479" s="35" t="s">
        <v>3315</v>
      </c>
      <c r="E3479" s="36" t="s">
        <v>11943</v>
      </c>
      <c r="F3479" s="35" t="s">
        <v>15877</v>
      </c>
      <c r="G3479" s="117">
        <v>1</v>
      </c>
      <c r="H3479" s="117">
        <v>11886.14</v>
      </c>
      <c r="I3479" s="117">
        <f t="shared" si="101"/>
        <v>649.98</v>
      </c>
      <c r="J3479" s="118">
        <v>649.98</v>
      </c>
      <c r="K3479" s="196">
        <v>184</v>
      </c>
      <c r="L3479" s="119" t="s">
        <v>12106</v>
      </c>
      <c r="M3479" s="38" t="s">
        <v>15050</v>
      </c>
    </row>
    <row r="3480" spans="1:13" ht="25.5" outlineLevel="1" x14ac:dyDescent="0.25">
      <c r="A3480" s="47" t="s">
        <v>3317</v>
      </c>
      <c r="B3480" s="150">
        <v>3452</v>
      </c>
      <c r="C3480" s="36" t="s">
        <v>3316</v>
      </c>
      <c r="D3480" s="35" t="s">
        <v>3317</v>
      </c>
      <c r="E3480" s="36" t="s">
        <v>11943</v>
      </c>
      <c r="F3480" s="35" t="s">
        <v>15877</v>
      </c>
      <c r="G3480" s="117">
        <v>25</v>
      </c>
      <c r="H3480" s="117">
        <v>125.5</v>
      </c>
      <c r="I3480" s="117">
        <f t="shared" si="101"/>
        <v>0.27440000000000003</v>
      </c>
      <c r="J3480" s="118">
        <v>6.86</v>
      </c>
      <c r="K3480" s="196">
        <v>184</v>
      </c>
      <c r="L3480" s="119" t="s">
        <v>12106</v>
      </c>
      <c r="M3480" s="38" t="s">
        <v>15050</v>
      </c>
    </row>
    <row r="3481" spans="1:13" ht="25.5" outlineLevel="1" x14ac:dyDescent="0.25">
      <c r="A3481" s="47" t="s">
        <v>3319</v>
      </c>
      <c r="B3481" s="150">
        <v>3453</v>
      </c>
      <c r="C3481" s="36" t="s">
        <v>3318</v>
      </c>
      <c r="D3481" s="35" t="s">
        <v>3319</v>
      </c>
      <c r="E3481" s="36" t="s">
        <v>11943</v>
      </c>
      <c r="F3481" s="35" t="s">
        <v>15877</v>
      </c>
      <c r="G3481" s="117">
        <v>25</v>
      </c>
      <c r="H3481" s="117">
        <v>37.5</v>
      </c>
      <c r="I3481" s="117">
        <f t="shared" si="101"/>
        <v>8.199999999999999E-2</v>
      </c>
      <c r="J3481" s="118">
        <v>2.0499999999999998</v>
      </c>
      <c r="K3481" s="196">
        <v>184</v>
      </c>
      <c r="L3481" s="119" t="s">
        <v>12106</v>
      </c>
      <c r="M3481" s="38" t="s">
        <v>15050</v>
      </c>
    </row>
    <row r="3482" spans="1:13" ht="25.5" outlineLevel="1" x14ac:dyDescent="0.25">
      <c r="A3482" s="47" t="s">
        <v>3321</v>
      </c>
      <c r="B3482" s="150">
        <v>3454</v>
      </c>
      <c r="C3482" s="36" t="s">
        <v>3320</v>
      </c>
      <c r="D3482" s="35" t="s">
        <v>3321</v>
      </c>
      <c r="E3482" s="36" t="s">
        <v>11943</v>
      </c>
      <c r="F3482" s="35" t="s">
        <v>15877</v>
      </c>
      <c r="G3482" s="117">
        <v>100</v>
      </c>
      <c r="H3482" s="117">
        <v>132</v>
      </c>
      <c r="I3482" s="117">
        <f t="shared" si="101"/>
        <v>7.22E-2</v>
      </c>
      <c r="J3482" s="118">
        <v>7.22</v>
      </c>
      <c r="K3482" s="196">
        <v>184</v>
      </c>
      <c r="L3482" s="119" t="s">
        <v>12106</v>
      </c>
      <c r="M3482" s="38" t="s">
        <v>15050</v>
      </c>
    </row>
    <row r="3483" spans="1:13" ht="25.5" outlineLevel="1" x14ac:dyDescent="0.25">
      <c r="A3483" s="47" t="s">
        <v>3323</v>
      </c>
      <c r="B3483" s="150">
        <v>3455</v>
      </c>
      <c r="C3483" s="36" t="s">
        <v>3322</v>
      </c>
      <c r="D3483" s="35" t="s">
        <v>3323</v>
      </c>
      <c r="E3483" s="36" t="s">
        <v>11943</v>
      </c>
      <c r="F3483" s="35" t="s">
        <v>15877</v>
      </c>
      <c r="G3483" s="117">
        <v>18</v>
      </c>
      <c r="H3483" s="117">
        <v>70.2</v>
      </c>
      <c r="I3483" s="117">
        <f t="shared" si="101"/>
        <v>0.21333333333333332</v>
      </c>
      <c r="J3483" s="118">
        <v>3.84</v>
      </c>
      <c r="K3483" s="196">
        <v>184</v>
      </c>
      <c r="L3483" s="119" t="s">
        <v>12106</v>
      </c>
      <c r="M3483" s="38" t="s">
        <v>15050</v>
      </c>
    </row>
    <row r="3484" spans="1:13" ht="25.5" outlineLevel="1" x14ac:dyDescent="0.25">
      <c r="A3484" s="47" t="s">
        <v>3324</v>
      </c>
      <c r="B3484" s="150">
        <v>3456</v>
      </c>
      <c r="C3484" s="40" t="s">
        <v>13528</v>
      </c>
      <c r="D3484" s="35" t="s">
        <v>3324</v>
      </c>
      <c r="E3484" s="36" t="s">
        <v>11943</v>
      </c>
      <c r="F3484" s="35" t="s">
        <v>15877</v>
      </c>
      <c r="G3484" s="117">
        <v>27</v>
      </c>
      <c r="H3484" s="117">
        <v>56.21</v>
      </c>
      <c r="I3484" s="117">
        <f t="shared" si="101"/>
        <v>0.1137037037037037</v>
      </c>
      <c r="J3484" s="118">
        <v>3.07</v>
      </c>
      <c r="K3484" s="196">
        <v>184</v>
      </c>
      <c r="L3484" s="119" t="s">
        <v>12106</v>
      </c>
      <c r="M3484" s="38" t="s">
        <v>15050</v>
      </c>
    </row>
    <row r="3485" spans="1:13" ht="25.5" outlineLevel="1" x14ac:dyDescent="0.25">
      <c r="A3485" s="47" t="s">
        <v>3326</v>
      </c>
      <c r="B3485" s="150">
        <v>3457</v>
      </c>
      <c r="C3485" s="36" t="s">
        <v>3325</v>
      </c>
      <c r="D3485" s="35" t="s">
        <v>3326</v>
      </c>
      <c r="E3485" s="36" t="s">
        <v>11943</v>
      </c>
      <c r="F3485" s="35" t="s">
        <v>15877</v>
      </c>
      <c r="G3485" s="117">
        <v>33</v>
      </c>
      <c r="H3485" s="117">
        <v>108.9</v>
      </c>
      <c r="I3485" s="117">
        <f t="shared" si="101"/>
        <v>0.1806060606060606</v>
      </c>
      <c r="J3485" s="118">
        <v>5.96</v>
      </c>
      <c r="K3485" s="196">
        <v>184</v>
      </c>
      <c r="L3485" s="119" t="s">
        <v>12106</v>
      </c>
      <c r="M3485" s="38" t="s">
        <v>15050</v>
      </c>
    </row>
    <row r="3486" spans="1:13" outlineLevel="1" x14ac:dyDescent="0.25">
      <c r="A3486" s="47" t="s">
        <v>9477</v>
      </c>
      <c r="B3486" s="150">
        <v>3458</v>
      </c>
      <c r="C3486" s="36" t="s">
        <v>9476</v>
      </c>
      <c r="D3486" s="35" t="s">
        <v>9477</v>
      </c>
      <c r="E3486" s="36" t="s">
        <v>11491</v>
      </c>
      <c r="F3486" s="35" t="s">
        <v>15877</v>
      </c>
      <c r="G3486" s="117">
        <v>3</v>
      </c>
      <c r="H3486" s="117">
        <v>865.31</v>
      </c>
      <c r="I3486" s="117">
        <f t="shared" si="101"/>
        <v>299.68333333333334</v>
      </c>
      <c r="J3486" s="118">
        <v>899.05</v>
      </c>
      <c r="K3486" s="196">
        <v>172</v>
      </c>
      <c r="L3486" s="119" t="s">
        <v>11479</v>
      </c>
      <c r="M3486" s="38" t="s">
        <v>15050</v>
      </c>
    </row>
    <row r="3487" spans="1:13" ht="25.5" outlineLevel="1" x14ac:dyDescent="0.25">
      <c r="A3487" s="47" t="s">
        <v>9513</v>
      </c>
      <c r="B3487" s="150">
        <v>3459</v>
      </c>
      <c r="C3487" s="40" t="s">
        <v>13529</v>
      </c>
      <c r="D3487" s="35" t="s">
        <v>9513</v>
      </c>
      <c r="E3487" s="36" t="s">
        <v>11491</v>
      </c>
      <c r="F3487" s="35" t="s">
        <v>15877</v>
      </c>
      <c r="G3487" s="117">
        <v>1</v>
      </c>
      <c r="H3487" s="117">
        <v>1898.31</v>
      </c>
      <c r="I3487" s="117">
        <f t="shared" si="101"/>
        <v>1972.32</v>
      </c>
      <c r="J3487" s="118">
        <v>1972.32</v>
      </c>
      <c r="K3487" s="196">
        <v>172</v>
      </c>
      <c r="L3487" s="119" t="s">
        <v>11479</v>
      </c>
      <c r="M3487" s="38" t="s">
        <v>15050</v>
      </c>
    </row>
    <row r="3488" spans="1:13" ht="25.5" outlineLevel="1" x14ac:dyDescent="0.25">
      <c r="A3488" s="47" t="s">
        <v>3328</v>
      </c>
      <c r="B3488" s="150">
        <v>3460</v>
      </c>
      <c r="C3488" s="36" t="s">
        <v>3327</v>
      </c>
      <c r="D3488" s="35" t="s">
        <v>3328</v>
      </c>
      <c r="E3488" s="36" t="s">
        <v>11943</v>
      </c>
      <c r="F3488" s="35" t="s">
        <v>15877</v>
      </c>
      <c r="G3488" s="117">
        <v>12</v>
      </c>
      <c r="H3488" s="117">
        <v>1560</v>
      </c>
      <c r="I3488" s="117">
        <f t="shared" si="101"/>
        <v>7.1091666666666669</v>
      </c>
      <c r="J3488" s="118">
        <v>85.31</v>
      </c>
      <c r="K3488" s="196">
        <v>184</v>
      </c>
      <c r="L3488" s="119" t="s">
        <v>12106</v>
      </c>
      <c r="M3488" s="38" t="s">
        <v>15050</v>
      </c>
    </row>
    <row r="3489" spans="1:13" ht="25.5" outlineLevel="1" x14ac:dyDescent="0.25">
      <c r="A3489" s="47" t="s">
        <v>3330</v>
      </c>
      <c r="B3489" s="150">
        <v>3461</v>
      </c>
      <c r="C3489" s="36" t="s">
        <v>3329</v>
      </c>
      <c r="D3489" s="35" t="s">
        <v>3330</v>
      </c>
      <c r="E3489" s="36" t="s">
        <v>11943</v>
      </c>
      <c r="F3489" s="35" t="s">
        <v>15877</v>
      </c>
      <c r="G3489" s="117">
        <v>41</v>
      </c>
      <c r="H3489" s="117">
        <v>5330</v>
      </c>
      <c r="I3489" s="117">
        <f t="shared" si="101"/>
        <v>7.1087804878048777</v>
      </c>
      <c r="J3489" s="118">
        <v>291.45999999999998</v>
      </c>
      <c r="K3489" s="196">
        <v>184</v>
      </c>
      <c r="L3489" s="119" t="s">
        <v>12106</v>
      </c>
      <c r="M3489" s="38" t="s">
        <v>15050</v>
      </c>
    </row>
    <row r="3490" spans="1:13" ht="25.5" outlineLevel="1" x14ac:dyDescent="0.25">
      <c r="A3490" s="47" t="s">
        <v>3332</v>
      </c>
      <c r="B3490" s="150">
        <v>3462</v>
      </c>
      <c r="C3490" s="36" t="s">
        <v>3331</v>
      </c>
      <c r="D3490" s="35" t="s">
        <v>3332</v>
      </c>
      <c r="E3490" s="36" t="s">
        <v>11943</v>
      </c>
      <c r="F3490" s="35" t="s">
        <v>15877</v>
      </c>
      <c r="G3490" s="117">
        <v>11</v>
      </c>
      <c r="H3490" s="117">
        <v>2750</v>
      </c>
      <c r="I3490" s="117">
        <f t="shared" si="101"/>
        <v>13.67090909090909</v>
      </c>
      <c r="J3490" s="118">
        <v>150.38</v>
      </c>
      <c r="K3490" s="196">
        <v>184</v>
      </c>
      <c r="L3490" s="119" t="s">
        <v>12106</v>
      </c>
      <c r="M3490" s="38" t="s">
        <v>15050</v>
      </c>
    </row>
    <row r="3491" spans="1:13" ht="25.5" outlineLevel="1" x14ac:dyDescent="0.25">
      <c r="A3491" s="47" t="s">
        <v>3334</v>
      </c>
      <c r="B3491" s="150">
        <v>3463</v>
      </c>
      <c r="C3491" s="36" t="s">
        <v>3333</v>
      </c>
      <c r="D3491" s="35" t="s">
        <v>3334</v>
      </c>
      <c r="E3491" s="36" t="s">
        <v>11943</v>
      </c>
      <c r="F3491" s="35" t="s">
        <v>15877</v>
      </c>
      <c r="G3491" s="117">
        <v>35</v>
      </c>
      <c r="H3491" s="117">
        <v>5950</v>
      </c>
      <c r="I3491" s="117">
        <f t="shared" si="101"/>
        <v>9.2962857142857143</v>
      </c>
      <c r="J3491" s="118">
        <v>325.37</v>
      </c>
      <c r="K3491" s="196">
        <v>184</v>
      </c>
      <c r="L3491" s="119" t="s">
        <v>12106</v>
      </c>
      <c r="M3491" s="38" t="s">
        <v>15050</v>
      </c>
    </row>
    <row r="3492" spans="1:13" ht="25.5" outlineLevel="1" x14ac:dyDescent="0.25">
      <c r="A3492" s="47" t="s">
        <v>3335</v>
      </c>
      <c r="B3492" s="150">
        <v>3464</v>
      </c>
      <c r="C3492" s="40" t="s">
        <v>13530</v>
      </c>
      <c r="D3492" s="35" t="s">
        <v>3335</v>
      </c>
      <c r="E3492" s="36" t="s">
        <v>11943</v>
      </c>
      <c r="F3492" s="35" t="s">
        <v>15877</v>
      </c>
      <c r="G3492" s="117">
        <v>1</v>
      </c>
      <c r="H3492" s="117">
        <v>44282.95</v>
      </c>
      <c r="I3492" s="117">
        <f t="shared" si="101"/>
        <v>2421.5500000000002</v>
      </c>
      <c r="J3492" s="118">
        <v>2421.5500000000002</v>
      </c>
      <c r="K3492" s="196">
        <v>184</v>
      </c>
      <c r="L3492" s="119" t="s">
        <v>12106</v>
      </c>
      <c r="M3492" s="38" t="s">
        <v>15050</v>
      </c>
    </row>
    <row r="3493" spans="1:13" outlineLevel="1" x14ac:dyDescent="0.25">
      <c r="A3493" s="47" t="s">
        <v>9519</v>
      </c>
      <c r="B3493" s="150">
        <v>3465</v>
      </c>
      <c r="C3493" s="40" t="s">
        <v>13531</v>
      </c>
      <c r="D3493" s="35" t="s">
        <v>9519</v>
      </c>
      <c r="E3493" s="36" t="s">
        <v>11491</v>
      </c>
      <c r="F3493" s="35" t="s">
        <v>15877</v>
      </c>
      <c r="G3493" s="117">
        <v>3</v>
      </c>
      <c r="H3493" s="117">
        <v>132848.87</v>
      </c>
      <c r="I3493" s="117">
        <f t="shared" si="101"/>
        <v>46009.436666666668</v>
      </c>
      <c r="J3493" s="118">
        <v>138028.31</v>
      </c>
      <c r="K3493" s="196"/>
      <c r="L3493" s="119" t="s">
        <v>11479</v>
      </c>
      <c r="M3493" s="38" t="s">
        <v>15050</v>
      </c>
    </row>
    <row r="3494" spans="1:13" outlineLevel="1" x14ac:dyDescent="0.25">
      <c r="A3494" s="47" t="s">
        <v>9520</v>
      </c>
      <c r="B3494" s="150">
        <v>3466</v>
      </c>
      <c r="C3494" s="40" t="s">
        <v>13532</v>
      </c>
      <c r="D3494" s="35" t="s">
        <v>9520</v>
      </c>
      <c r="E3494" s="36" t="s">
        <v>11491</v>
      </c>
      <c r="F3494" s="35" t="s">
        <v>15877</v>
      </c>
      <c r="G3494" s="117">
        <v>1</v>
      </c>
      <c r="H3494" s="117">
        <v>44282.95</v>
      </c>
      <c r="I3494" s="117">
        <f t="shared" si="101"/>
        <v>46009.43</v>
      </c>
      <c r="J3494" s="118">
        <v>46009.43</v>
      </c>
      <c r="K3494" s="196">
        <v>173</v>
      </c>
      <c r="L3494" s="119" t="s">
        <v>11479</v>
      </c>
      <c r="M3494" s="38" t="s">
        <v>15050</v>
      </c>
    </row>
    <row r="3495" spans="1:13" outlineLevel="1" x14ac:dyDescent="0.25">
      <c r="A3495" s="47" t="s">
        <v>9521</v>
      </c>
      <c r="B3495" s="150">
        <v>3467</v>
      </c>
      <c r="C3495" s="40" t="s">
        <v>13533</v>
      </c>
      <c r="D3495" s="35" t="s">
        <v>9521</v>
      </c>
      <c r="E3495" s="36" t="s">
        <v>11491</v>
      </c>
      <c r="F3495" s="35" t="s">
        <v>15877</v>
      </c>
      <c r="G3495" s="117">
        <v>2</v>
      </c>
      <c r="H3495" s="117">
        <v>64654.78</v>
      </c>
      <c r="I3495" s="117">
        <f t="shared" si="101"/>
        <v>33587.754999999997</v>
      </c>
      <c r="J3495" s="118">
        <v>67175.509999999995</v>
      </c>
      <c r="K3495" s="196">
        <v>174</v>
      </c>
      <c r="L3495" s="119" t="s">
        <v>11479</v>
      </c>
      <c r="M3495" s="38" t="s">
        <v>15050</v>
      </c>
    </row>
    <row r="3496" spans="1:13" outlineLevel="1" x14ac:dyDescent="0.25">
      <c r="A3496" s="47" t="s">
        <v>9522</v>
      </c>
      <c r="B3496" s="150">
        <v>3468</v>
      </c>
      <c r="C3496" s="40" t="s">
        <v>13534</v>
      </c>
      <c r="D3496" s="35" t="s">
        <v>9522</v>
      </c>
      <c r="E3496" s="36" t="s">
        <v>11491</v>
      </c>
      <c r="F3496" s="35" t="s">
        <v>15877</v>
      </c>
      <c r="G3496" s="117">
        <v>11</v>
      </c>
      <c r="H3496" s="117">
        <v>355601.26</v>
      </c>
      <c r="I3496" s="117">
        <f t="shared" si="101"/>
        <v>33587.75</v>
      </c>
      <c r="J3496" s="118">
        <v>369465.25</v>
      </c>
      <c r="K3496" s="196"/>
      <c r="L3496" s="119" t="s">
        <v>11479</v>
      </c>
      <c r="M3496" s="38" t="s">
        <v>15050</v>
      </c>
    </row>
    <row r="3497" spans="1:13" ht="25.5" outlineLevel="1" x14ac:dyDescent="0.25">
      <c r="A3497" s="47" t="s">
        <v>3336</v>
      </c>
      <c r="B3497" s="150">
        <v>3469</v>
      </c>
      <c r="C3497" s="40" t="s">
        <v>13535</v>
      </c>
      <c r="D3497" s="35" t="s">
        <v>3336</v>
      </c>
      <c r="E3497" s="36" t="s">
        <v>11943</v>
      </c>
      <c r="F3497" s="35" t="s">
        <v>15877</v>
      </c>
      <c r="G3497" s="117">
        <v>2</v>
      </c>
      <c r="H3497" s="117">
        <v>41719.71</v>
      </c>
      <c r="I3497" s="117">
        <f t="shared" si="101"/>
        <v>1140.69</v>
      </c>
      <c r="J3497" s="118">
        <v>2281.38</v>
      </c>
      <c r="K3497" s="196">
        <v>184</v>
      </c>
      <c r="L3497" s="119" t="s">
        <v>12106</v>
      </c>
      <c r="M3497" s="38" t="s">
        <v>15050</v>
      </c>
    </row>
    <row r="3498" spans="1:13" ht="25.5" outlineLevel="1" x14ac:dyDescent="0.25">
      <c r="A3498" s="47" t="s">
        <v>9529</v>
      </c>
      <c r="B3498" s="150">
        <v>3470</v>
      </c>
      <c r="C3498" s="40" t="s">
        <v>13536</v>
      </c>
      <c r="D3498" s="35" t="s">
        <v>9529</v>
      </c>
      <c r="E3498" s="36" t="s">
        <v>11491</v>
      </c>
      <c r="F3498" s="35" t="s">
        <v>15877</v>
      </c>
      <c r="G3498" s="117">
        <v>1</v>
      </c>
      <c r="H3498" s="117">
        <v>2870.37</v>
      </c>
      <c r="I3498" s="117">
        <f t="shared" si="101"/>
        <v>2982.28</v>
      </c>
      <c r="J3498" s="118">
        <v>2982.28</v>
      </c>
      <c r="K3498" s="196">
        <v>172</v>
      </c>
      <c r="L3498" s="119" t="s">
        <v>11479</v>
      </c>
      <c r="M3498" s="38" t="s">
        <v>15050</v>
      </c>
    </row>
    <row r="3499" spans="1:13" ht="25.5" outlineLevel="1" x14ac:dyDescent="0.25">
      <c r="A3499" s="47" t="s">
        <v>9530</v>
      </c>
      <c r="B3499" s="150">
        <v>3471</v>
      </c>
      <c r="C3499" s="40" t="s">
        <v>13537</v>
      </c>
      <c r="D3499" s="35" t="s">
        <v>9530</v>
      </c>
      <c r="E3499" s="36" t="s">
        <v>11491</v>
      </c>
      <c r="F3499" s="35" t="s">
        <v>15877</v>
      </c>
      <c r="G3499" s="117">
        <v>1</v>
      </c>
      <c r="H3499" s="117">
        <v>83000.58</v>
      </c>
      <c r="I3499" s="117">
        <f t="shared" si="101"/>
        <v>86236.56</v>
      </c>
      <c r="J3499" s="118">
        <v>86236.56</v>
      </c>
      <c r="K3499" s="196"/>
      <c r="L3499" s="119" t="s">
        <v>11479</v>
      </c>
      <c r="M3499" s="38" t="s">
        <v>15050</v>
      </c>
    </row>
    <row r="3500" spans="1:13" ht="25.5" outlineLevel="1" x14ac:dyDescent="0.25">
      <c r="A3500" s="47" t="s">
        <v>3338</v>
      </c>
      <c r="B3500" s="150">
        <v>3472</v>
      </c>
      <c r="C3500" s="36" t="s">
        <v>3337</v>
      </c>
      <c r="D3500" s="35" t="s">
        <v>3338</v>
      </c>
      <c r="E3500" s="36" t="s">
        <v>11943</v>
      </c>
      <c r="F3500" s="35" t="s">
        <v>15877</v>
      </c>
      <c r="G3500" s="117">
        <v>1</v>
      </c>
      <c r="H3500" s="117">
        <v>50</v>
      </c>
      <c r="I3500" s="117">
        <f t="shared" si="101"/>
        <v>2.73</v>
      </c>
      <c r="J3500" s="118">
        <v>2.73</v>
      </c>
      <c r="K3500" s="196">
        <v>184</v>
      </c>
      <c r="L3500" s="119" t="s">
        <v>12106</v>
      </c>
      <c r="M3500" s="38" t="s">
        <v>15050</v>
      </c>
    </row>
    <row r="3501" spans="1:13" ht="25.5" outlineLevel="1" x14ac:dyDescent="0.25">
      <c r="A3501" s="47" t="s">
        <v>3340</v>
      </c>
      <c r="B3501" s="150">
        <v>3473</v>
      </c>
      <c r="C3501" s="36" t="s">
        <v>3339</v>
      </c>
      <c r="D3501" s="35" t="s">
        <v>3340</v>
      </c>
      <c r="E3501" s="36" t="s">
        <v>11943</v>
      </c>
      <c r="F3501" s="35" t="s">
        <v>15877</v>
      </c>
      <c r="G3501" s="117">
        <v>10</v>
      </c>
      <c r="H3501" s="117">
        <v>902.08</v>
      </c>
      <c r="I3501" s="117">
        <f t="shared" si="101"/>
        <v>4.9329999999999998</v>
      </c>
      <c r="J3501" s="118">
        <v>49.33</v>
      </c>
      <c r="K3501" s="196">
        <v>184</v>
      </c>
      <c r="L3501" s="119" t="s">
        <v>12106</v>
      </c>
      <c r="M3501" s="38" t="s">
        <v>15050</v>
      </c>
    </row>
    <row r="3502" spans="1:13" ht="25.5" outlineLevel="1" x14ac:dyDescent="0.25">
      <c r="A3502" s="47" t="s">
        <v>3342</v>
      </c>
      <c r="B3502" s="150">
        <v>3474</v>
      </c>
      <c r="C3502" s="36" t="s">
        <v>3341</v>
      </c>
      <c r="D3502" s="35" t="s">
        <v>3342</v>
      </c>
      <c r="E3502" s="36" t="s">
        <v>11943</v>
      </c>
      <c r="F3502" s="35" t="s">
        <v>15877</v>
      </c>
      <c r="G3502" s="117">
        <v>10</v>
      </c>
      <c r="H3502" s="117">
        <v>932.15</v>
      </c>
      <c r="I3502" s="117">
        <f t="shared" si="101"/>
        <v>5.0969999999999995</v>
      </c>
      <c r="J3502" s="118">
        <v>50.97</v>
      </c>
      <c r="K3502" s="196">
        <v>184</v>
      </c>
      <c r="L3502" s="119" t="s">
        <v>12106</v>
      </c>
      <c r="M3502" s="38" t="s">
        <v>15050</v>
      </c>
    </row>
    <row r="3503" spans="1:13" ht="25.5" outlineLevel="1" x14ac:dyDescent="0.25">
      <c r="A3503" s="47" t="s">
        <v>3344</v>
      </c>
      <c r="B3503" s="150">
        <v>3475</v>
      </c>
      <c r="C3503" s="36" t="s">
        <v>3343</v>
      </c>
      <c r="D3503" s="35" t="s">
        <v>3344</v>
      </c>
      <c r="E3503" s="36" t="s">
        <v>11943</v>
      </c>
      <c r="F3503" s="35" t="s">
        <v>15877</v>
      </c>
      <c r="G3503" s="117">
        <v>5</v>
      </c>
      <c r="H3503" s="117">
        <v>512.67999999999995</v>
      </c>
      <c r="I3503" s="117">
        <f t="shared" si="101"/>
        <v>5.6079999999999997</v>
      </c>
      <c r="J3503" s="118">
        <v>28.04</v>
      </c>
      <c r="K3503" s="196">
        <v>184</v>
      </c>
      <c r="L3503" s="119" t="s">
        <v>12106</v>
      </c>
      <c r="M3503" s="38" t="s">
        <v>15050</v>
      </c>
    </row>
    <row r="3504" spans="1:13" ht="25.5" outlineLevel="1" x14ac:dyDescent="0.25">
      <c r="A3504" s="47" t="s">
        <v>3346</v>
      </c>
      <c r="B3504" s="150">
        <v>3476</v>
      </c>
      <c r="C3504" s="36" t="s">
        <v>3345</v>
      </c>
      <c r="D3504" s="35" t="s">
        <v>3346</v>
      </c>
      <c r="E3504" s="36" t="s">
        <v>11943</v>
      </c>
      <c r="F3504" s="35" t="s">
        <v>15877</v>
      </c>
      <c r="G3504" s="117">
        <v>2</v>
      </c>
      <c r="H3504" s="117">
        <v>511.69</v>
      </c>
      <c r="I3504" s="117">
        <f t="shared" si="101"/>
        <v>13.99</v>
      </c>
      <c r="J3504" s="118">
        <v>27.98</v>
      </c>
      <c r="K3504" s="196">
        <v>184</v>
      </c>
      <c r="L3504" s="119" t="s">
        <v>12106</v>
      </c>
      <c r="M3504" s="38" t="s">
        <v>15050</v>
      </c>
    </row>
    <row r="3505" spans="1:13" ht="25.5" outlineLevel="1" x14ac:dyDescent="0.25">
      <c r="A3505" s="47" t="s">
        <v>3348</v>
      </c>
      <c r="B3505" s="150">
        <v>3477</v>
      </c>
      <c r="C3505" s="36" t="s">
        <v>3347</v>
      </c>
      <c r="D3505" s="35" t="s">
        <v>3348</v>
      </c>
      <c r="E3505" s="36" t="s">
        <v>11943</v>
      </c>
      <c r="F3505" s="35" t="s">
        <v>15877</v>
      </c>
      <c r="G3505" s="117">
        <v>4</v>
      </c>
      <c r="H3505" s="117">
        <v>835.2</v>
      </c>
      <c r="I3505" s="117">
        <f t="shared" ref="I3505:I3568" si="102">J3505/G3505</f>
        <v>11.4175</v>
      </c>
      <c r="J3505" s="118">
        <v>45.67</v>
      </c>
      <c r="K3505" s="196">
        <v>184</v>
      </c>
      <c r="L3505" s="119" t="s">
        <v>12106</v>
      </c>
      <c r="M3505" s="38" t="s">
        <v>15050</v>
      </c>
    </row>
    <row r="3506" spans="1:13" outlineLevel="1" x14ac:dyDescent="0.25">
      <c r="A3506" s="47" t="s">
        <v>9535</v>
      </c>
      <c r="B3506" s="150">
        <v>3478</v>
      </c>
      <c r="C3506" s="40" t="s">
        <v>13538</v>
      </c>
      <c r="D3506" s="35" t="s">
        <v>9535</v>
      </c>
      <c r="E3506" s="36" t="s">
        <v>11491</v>
      </c>
      <c r="F3506" s="35" t="s">
        <v>15877</v>
      </c>
      <c r="G3506" s="117">
        <v>35</v>
      </c>
      <c r="H3506" s="117">
        <v>70</v>
      </c>
      <c r="I3506" s="117">
        <f t="shared" si="102"/>
        <v>2.0780000000000003</v>
      </c>
      <c r="J3506" s="118">
        <v>72.73</v>
      </c>
      <c r="K3506" s="196">
        <v>172</v>
      </c>
      <c r="L3506" s="119" t="s">
        <v>11479</v>
      </c>
      <c r="M3506" s="38" t="s">
        <v>15050</v>
      </c>
    </row>
    <row r="3507" spans="1:13" outlineLevel="1" x14ac:dyDescent="0.25">
      <c r="A3507" s="47" t="s">
        <v>9536</v>
      </c>
      <c r="B3507" s="150">
        <v>3479</v>
      </c>
      <c r="C3507" s="40" t="s">
        <v>13539</v>
      </c>
      <c r="D3507" s="35" t="s">
        <v>9536</v>
      </c>
      <c r="E3507" s="36" t="s">
        <v>11491</v>
      </c>
      <c r="F3507" s="35" t="s">
        <v>15877</v>
      </c>
      <c r="G3507" s="117">
        <v>18</v>
      </c>
      <c r="H3507" s="117">
        <v>18</v>
      </c>
      <c r="I3507" s="117">
        <f t="shared" si="102"/>
        <v>1.0388888888888888</v>
      </c>
      <c r="J3507" s="118">
        <v>18.7</v>
      </c>
      <c r="K3507" s="196">
        <v>172</v>
      </c>
      <c r="L3507" s="119" t="s">
        <v>11479</v>
      </c>
      <c r="M3507" s="38" t="s">
        <v>15050</v>
      </c>
    </row>
    <row r="3508" spans="1:13" outlineLevel="1" x14ac:dyDescent="0.25">
      <c r="A3508" s="47" t="s">
        <v>9537</v>
      </c>
      <c r="B3508" s="150">
        <v>3480</v>
      </c>
      <c r="C3508" s="40" t="s">
        <v>13540</v>
      </c>
      <c r="D3508" s="35" t="s">
        <v>9537</v>
      </c>
      <c r="E3508" s="36" t="s">
        <v>11491</v>
      </c>
      <c r="F3508" s="35" t="s">
        <v>15877</v>
      </c>
      <c r="G3508" s="117">
        <v>20</v>
      </c>
      <c r="H3508" s="117">
        <v>20</v>
      </c>
      <c r="I3508" s="117">
        <f t="shared" si="102"/>
        <v>1.0390000000000001</v>
      </c>
      <c r="J3508" s="118">
        <v>20.78</v>
      </c>
      <c r="K3508" s="196">
        <v>172</v>
      </c>
      <c r="L3508" s="119" t="s">
        <v>11479</v>
      </c>
      <c r="M3508" s="38" t="s">
        <v>15050</v>
      </c>
    </row>
    <row r="3509" spans="1:13" outlineLevel="1" x14ac:dyDescent="0.25">
      <c r="A3509" s="47" t="s">
        <v>9538</v>
      </c>
      <c r="B3509" s="150">
        <v>3481</v>
      </c>
      <c r="C3509" s="40" t="s">
        <v>13541</v>
      </c>
      <c r="D3509" s="35" t="s">
        <v>9538</v>
      </c>
      <c r="E3509" s="36" t="s">
        <v>11491</v>
      </c>
      <c r="F3509" s="35" t="s">
        <v>15877</v>
      </c>
      <c r="G3509" s="117">
        <v>20</v>
      </c>
      <c r="H3509" s="117">
        <v>20</v>
      </c>
      <c r="I3509" s="117">
        <f t="shared" si="102"/>
        <v>1.0390000000000001</v>
      </c>
      <c r="J3509" s="118">
        <v>20.78</v>
      </c>
      <c r="K3509" s="196">
        <v>172</v>
      </c>
      <c r="L3509" s="119" t="s">
        <v>11479</v>
      </c>
      <c r="M3509" s="38" t="s">
        <v>15050</v>
      </c>
    </row>
    <row r="3510" spans="1:13" outlineLevel="1" x14ac:dyDescent="0.25">
      <c r="A3510" s="47" t="s">
        <v>9539</v>
      </c>
      <c r="B3510" s="150">
        <v>3482</v>
      </c>
      <c r="C3510" s="40" t="s">
        <v>13542</v>
      </c>
      <c r="D3510" s="35" t="s">
        <v>9539</v>
      </c>
      <c r="E3510" s="36" t="s">
        <v>11491</v>
      </c>
      <c r="F3510" s="35" t="s">
        <v>15877</v>
      </c>
      <c r="G3510" s="117">
        <v>17</v>
      </c>
      <c r="H3510" s="117">
        <v>17</v>
      </c>
      <c r="I3510" s="117">
        <f t="shared" si="102"/>
        <v>1.0388235294117647</v>
      </c>
      <c r="J3510" s="118">
        <v>17.66</v>
      </c>
      <c r="K3510" s="196">
        <v>172</v>
      </c>
      <c r="L3510" s="119" t="s">
        <v>11479</v>
      </c>
      <c r="M3510" s="38" t="s">
        <v>15050</v>
      </c>
    </row>
    <row r="3511" spans="1:13" outlineLevel="1" x14ac:dyDescent="0.25">
      <c r="A3511" s="47" t="s">
        <v>9540</v>
      </c>
      <c r="B3511" s="150">
        <v>3483</v>
      </c>
      <c r="C3511" s="40" t="s">
        <v>13543</v>
      </c>
      <c r="D3511" s="35" t="s">
        <v>9540</v>
      </c>
      <c r="E3511" s="36" t="s">
        <v>11491</v>
      </c>
      <c r="F3511" s="35" t="s">
        <v>15877</v>
      </c>
      <c r="G3511" s="117">
        <v>10</v>
      </c>
      <c r="H3511" s="117">
        <v>10</v>
      </c>
      <c r="I3511" s="117">
        <f t="shared" si="102"/>
        <v>1.0390000000000001</v>
      </c>
      <c r="J3511" s="118">
        <v>10.39</v>
      </c>
      <c r="K3511" s="196">
        <v>172</v>
      </c>
      <c r="L3511" s="119" t="s">
        <v>11479</v>
      </c>
      <c r="M3511" s="38" t="s">
        <v>15050</v>
      </c>
    </row>
    <row r="3512" spans="1:13" outlineLevel="1" x14ac:dyDescent="0.25">
      <c r="A3512" s="47" t="s">
        <v>9542</v>
      </c>
      <c r="B3512" s="150">
        <v>3484</v>
      </c>
      <c r="C3512" s="36" t="s">
        <v>9541</v>
      </c>
      <c r="D3512" s="35" t="s">
        <v>9542</v>
      </c>
      <c r="E3512" s="36" t="s">
        <v>11491</v>
      </c>
      <c r="F3512" s="35" t="s">
        <v>15877</v>
      </c>
      <c r="G3512" s="117">
        <v>16</v>
      </c>
      <c r="H3512" s="117">
        <v>38.4</v>
      </c>
      <c r="I3512" s="117">
        <f t="shared" si="102"/>
        <v>2.4937499999999999</v>
      </c>
      <c r="J3512" s="118">
        <v>39.9</v>
      </c>
      <c r="K3512" s="196">
        <v>172</v>
      </c>
      <c r="L3512" s="119" t="s">
        <v>11479</v>
      </c>
      <c r="M3512" s="38" t="s">
        <v>15050</v>
      </c>
    </row>
    <row r="3513" spans="1:13" outlineLevel="1" x14ac:dyDescent="0.25">
      <c r="A3513" s="47" t="s">
        <v>9543</v>
      </c>
      <c r="B3513" s="150">
        <v>3485</v>
      </c>
      <c r="C3513" s="40" t="s">
        <v>13544</v>
      </c>
      <c r="D3513" s="35" t="s">
        <v>9543</v>
      </c>
      <c r="E3513" s="36" t="s">
        <v>11491</v>
      </c>
      <c r="F3513" s="35" t="s">
        <v>15877</v>
      </c>
      <c r="G3513" s="117">
        <v>45</v>
      </c>
      <c r="H3513" s="117">
        <v>57.5</v>
      </c>
      <c r="I3513" s="117">
        <f t="shared" si="102"/>
        <v>1.3275555555555556</v>
      </c>
      <c r="J3513" s="118">
        <v>59.74</v>
      </c>
      <c r="K3513" s="196">
        <v>172</v>
      </c>
      <c r="L3513" s="119" t="s">
        <v>11479</v>
      </c>
      <c r="M3513" s="38" t="s">
        <v>15050</v>
      </c>
    </row>
    <row r="3514" spans="1:13" outlineLevel="1" x14ac:dyDescent="0.25">
      <c r="A3514" s="47" t="s">
        <v>9545</v>
      </c>
      <c r="B3514" s="150">
        <v>3486</v>
      </c>
      <c r="C3514" s="36" t="s">
        <v>9544</v>
      </c>
      <c r="D3514" s="35" t="s">
        <v>9545</v>
      </c>
      <c r="E3514" s="36" t="s">
        <v>11491</v>
      </c>
      <c r="F3514" s="35" t="s">
        <v>15877</v>
      </c>
      <c r="G3514" s="117">
        <v>32</v>
      </c>
      <c r="H3514" s="117">
        <v>146.41999999999999</v>
      </c>
      <c r="I3514" s="117">
        <f t="shared" si="102"/>
        <v>4.7540624999999999</v>
      </c>
      <c r="J3514" s="118">
        <v>152.13</v>
      </c>
      <c r="K3514" s="196">
        <v>172</v>
      </c>
      <c r="L3514" s="119" t="s">
        <v>11479</v>
      </c>
      <c r="M3514" s="38" t="s">
        <v>15050</v>
      </c>
    </row>
    <row r="3515" spans="1:13" outlineLevel="1" x14ac:dyDescent="0.25">
      <c r="A3515" s="47" t="s">
        <v>9547</v>
      </c>
      <c r="B3515" s="150">
        <v>3487</v>
      </c>
      <c r="C3515" s="36" t="s">
        <v>9546</v>
      </c>
      <c r="D3515" s="35" t="s">
        <v>9547</v>
      </c>
      <c r="E3515" s="36" t="s">
        <v>11491</v>
      </c>
      <c r="F3515" s="35" t="s">
        <v>15877</v>
      </c>
      <c r="G3515" s="117">
        <v>23</v>
      </c>
      <c r="H3515" s="117">
        <v>230</v>
      </c>
      <c r="I3515" s="117">
        <f t="shared" si="102"/>
        <v>10.39</v>
      </c>
      <c r="J3515" s="118">
        <v>238.97</v>
      </c>
      <c r="K3515" s="196">
        <v>172</v>
      </c>
      <c r="L3515" s="119" t="s">
        <v>11479</v>
      </c>
      <c r="M3515" s="38" t="s">
        <v>15050</v>
      </c>
    </row>
    <row r="3516" spans="1:13" ht="25.5" outlineLevel="1" x14ac:dyDescent="0.25">
      <c r="A3516" s="47" t="s">
        <v>3349</v>
      </c>
      <c r="B3516" s="150">
        <v>3488</v>
      </c>
      <c r="C3516" s="40" t="s">
        <v>13545</v>
      </c>
      <c r="D3516" s="35" t="s">
        <v>3349</v>
      </c>
      <c r="E3516" s="36" t="s">
        <v>11943</v>
      </c>
      <c r="F3516" s="35" t="s">
        <v>15877</v>
      </c>
      <c r="G3516" s="117">
        <v>3</v>
      </c>
      <c r="H3516" s="117">
        <v>269.89999999999998</v>
      </c>
      <c r="I3516" s="117">
        <f t="shared" si="102"/>
        <v>4.92</v>
      </c>
      <c r="J3516" s="118">
        <v>14.76</v>
      </c>
      <c r="K3516" s="196">
        <v>184</v>
      </c>
      <c r="L3516" s="119" t="s">
        <v>12106</v>
      </c>
      <c r="M3516" s="38" t="s">
        <v>15050</v>
      </c>
    </row>
    <row r="3517" spans="1:13" ht="25.5" outlineLevel="1" x14ac:dyDescent="0.25">
      <c r="A3517" s="47" t="s">
        <v>3350</v>
      </c>
      <c r="B3517" s="150">
        <v>3489</v>
      </c>
      <c r="C3517" s="40" t="s">
        <v>13546</v>
      </c>
      <c r="D3517" s="35" t="s">
        <v>3350</v>
      </c>
      <c r="E3517" s="36" t="s">
        <v>11943</v>
      </c>
      <c r="F3517" s="35" t="s">
        <v>15877</v>
      </c>
      <c r="G3517" s="117">
        <v>20</v>
      </c>
      <c r="H3517" s="117">
        <v>38</v>
      </c>
      <c r="I3517" s="117">
        <f t="shared" si="102"/>
        <v>0.10400000000000001</v>
      </c>
      <c r="J3517" s="118">
        <v>2.08</v>
      </c>
      <c r="K3517" s="196">
        <v>184</v>
      </c>
      <c r="L3517" s="119" t="s">
        <v>12106</v>
      </c>
      <c r="M3517" s="38" t="s">
        <v>15050</v>
      </c>
    </row>
    <row r="3518" spans="1:13" ht="25.5" outlineLevel="1" x14ac:dyDescent="0.25">
      <c r="A3518" s="47" t="s">
        <v>3352</v>
      </c>
      <c r="B3518" s="150">
        <v>3490</v>
      </c>
      <c r="C3518" s="36" t="s">
        <v>3351</v>
      </c>
      <c r="D3518" s="35" t="s">
        <v>3352</v>
      </c>
      <c r="E3518" s="36" t="s">
        <v>11943</v>
      </c>
      <c r="F3518" s="35" t="s">
        <v>15877</v>
      </c>
      <c r="G3518" s="117">
        <v>2</v>
      </c>
      <c r="H3518" s="117">
        <v>60</v>
      </c>
      <c r="I3518" s="117">
        <f t="shared" si="102"/>
        <v>1.64</v>
      </c>
      <c r="J3518" s="118">
        <v>3.28</v>
      </c>
      <c r="K3518" s="196">
        <v>184</v>
      </c>
      <c r="L3518" s="119" t="s">
        <v>12106</v>
      </c>
      <c r="M3518" s="38" t="s">
        <v>15050</v>
      </c>
    </row>
    <row r="3519" spans="1:13" ht="25.5" outlineLevel="1" x14ac:dyDescent="0.25">
      <c r="A3519" s="47" t="s">
        <v>3354</v>
      </c>
      <c r="B3519" s="150">
        <v>3491</v>
      </c>
      <c r="C3519" s="36" t="s">
        <v>3353</v>
      </c>
      <c r="D3519" s="35" t="s">
        <v>3354</v>
      </c>
      <c r="E3519" s="36" t="s">
        <v>11943</v>
      </c>
      <c r="F3519" s="35" t="s">
        <v>15877</v>
      </c>
      <c r="G3519" s="117">
        <v>3</v>
      </c>
      <c r="H3519" s="117">
        <v>60</v>
      </c>
      <c r="I3519" s="117">
        <f t="shared" si="102"/>
        <v>1.0933333333333333</v>
      </c>
      <c r="J3519" s="118">
        <v>3.28</v>
      </c>
      <c r="K3519" s="196">
        <v>184</v>
      </c>
      <c r="L3519" s="119" t="s">
        <v>12106</v>
      </c>
      <c r="M3519" s="38" t="s">
        <v>15050</v>
      </c>
    </row>
    <row r="3520" spans="1:13" ht="25.5" outlineLevel="1" x14ac:dyDescent="0.25">
      <c r="A3520" s="47" t="s">
        <v>3356</v>
      </c>
      <c r="B3520" s="150">
        <v>3492</v>
      </c>
      <c r="C3520" s="36" t="s">
        <v>3355</v>
      </c>
      <c r="D3520" s="35" t="s">
        <v>3356</v>
      </c>
      <c r="E3520" s="36" t="s">
        <v>11943</v>
      </c>
      <c r="F3520" s="35" t="s">
        <v>15877</v>
      </c>
      <c r="G3520" s="117">
        <v>9</v>
      </c>
      <c r="H3520" s="117">
        <v>180</v>
      </c>
      <c r="I3520" s="117">
        <f t="shared" si="102"/>
        <v>1.0933333333333333</v>
      </c>
      <c r="J3520" s="118">
        <v>9.84</v>
      </c>
      <c r="K3520" s="196">
        <v>184</v>
      </c>
      <c r="L3520" s="119" t="s">
        <v>12106</v>
      </c>
      <c r="M3520" s="38" t="s">
        <v>15050</v>
      </c>
    </row>
    <row r="3521" spans="1:13" outlineLevel="1" x14ac:dyDescent="0.25">
      <c r="A3521" s="47" t="s">
        <v>3358</v>
      </c>
      <c r="B3521" s="150">
        <v>3493</v>
      </c>
      <c r="C3521" s="36" t="s">
        <v>3357</v>
      </c>
      <c r="D3521" s="35" t="s">
        <v>3358</v>
      </c>
      <c r="E3521" s="36" t="s">
        <v>11491</v>
      </c>
      <c r="F3521" s="35" t="s">
        <v>15877</v>
      </c>
      <c r="G3521" s="117">
        <v>6</v>
      </c>
      <c r="H3521" s="117">
        <v>144</v>
      </c>
      <c r="I3521" s="117">
        <f t="shared" si="102"/>
        <v>1.3116666666666668</v>
      </c>
      <c r="J3521" s="118">
        <v>7.87</v>
      </c>
      <c r="K3521" s="196">
        <v>184</v>
      </c>
      <c r="L3521" s="119" t="s">
        <v>12106</v>
      </c>
      <c r="M3521" s="38" t="s">
        <v>15050</v>
      </c>
    </row>
    <row r="3522" spans="1:13" ht="25.5" outlineLevel="1" x14ac:dyDescent="0.25">
      <c r="A3522" s="47" t="s">
        <v>3360</v>
      </c>
      <c r="B3522" s="150">
        <v>3494</v>
      </c>
      <c r="C3522" s="36" t="s">
        <v>3359</v>
      </c>
      <c r="D3522" s="35" t="s">
        <v>3360</v>
      </c>
      <c r="E3522" s="36" t="s">
        <v>11943</v>
      </c>
      <c r="F3522" s="35" t="s">
        <v>15877</v>
      </c>
      <c r="G3522" s="117">
        <v>33</v>
      </c>
      <c r="H3522" s="117">
        <v>360</v>
      </c>
      <c r="I3522" s="117">
        <f t="shared" si="102"/>
        <v>0.59666666666666668</v>
      </c>
      <c r="J3522" s="118">
        <v>19.690000000000001</v>
      </c>
      <c r="K3522" s="196">
        <v>184</v>
      </c>
      <c r="L3522" s="119" t="s">
        <v>12106</v>
      </c>
      <c r="M3522" s="38" t="s">
        <v>15050</v>
      </c>
    </row>
    <row r="3523" spans="1:13" ht="25.5" outlineLevel="1" x14ac:dyDescent="0.25">
      <c r="A3523" s="47" t="s">
        <v>3362</v>
      </c>
      <c r="B3523" s="150">
        <v>3495</v>
      </c>
      <c r="C3523" s="36" t="s">
        <v>3361</v>
      </c>
      <c r="D3523" s="35" t="s">
        <v>3362</v>
      </c>
      <c r="E3523" s="36" t="s">
        <v>11943</v>
      </c>
      <c r="F3523" s="35" t="s">
        <v>15877</v>
      </c>
      <c r="G3523" s="117">
        <v>4</v>
      </c>
      <c r="H3523" s="117">
        <v>80</v>
      </c>
      <c r="I3523" s="117">
        <f t="shared" si="102"/>
        <v>1.0925</v>
      </c>
      <c r="J3523" s="118">
        <v>4.37</v>
      </c>
      <c r="K3523" s="196">
        <v>184</v>
      </c>
      <c r="L3523" s="119" t="s">
        <v>12106</v>
      </c>
      <c r="M3523" s="38" t="s">
        <v>15050</v>
      </c>
    </row>
    <row r="3524" spans="1:13" ht="25.5" outlineLevel="1" x14ac:dyDescent="0.25">
      <c r="A3524" s="47" t="s">
        <v>3363</v>
      </c>
      <c r="B3524" s="150">
        <v>3496</v>
      </c>
      <c r="C3524" s="40" t="s">
        <v>13547</v>
      </c>
      <c r="D3524" s="35" t="s">
        <v>3363</v>
      </c>
      <c r="E3524" s="36" t="s">
        <v>11943</v>
      </c>
      <c r="F3524" s="35" t="s">
        <v>15877</v>
      </c>
      <c r="G3524" s="117">
        <v>13</v>
      </c>
      <c r="H3524" s="117">
        <v>240</v>
      </c>
      <c r="I3524" s="117">
        <f t="shared" si="102"/>
        <v>1.0092307692307692</v>
      </c>
      <c r="J3524" s="118">
        <v>13.12</v>
      </c>
      <c r="K3524" s="196">
        <v>184</v>
      </c>
      <c r="L3524" s="119" t="s">
        <v>12106</v>
      </c>
      <c r="M3524" s="38" t="s">
        <v>15050</v>
      </c>
    </row>
    <row r="3525" spans="1:13" ht="25.5" outlineLevel="1" x14ac:dyDescent="0.25">
      <c r="A3525" s="47" t="s">
        <v>3365</v>
      </c>
      <c r="B3525" s="150">
        <v>3497</v>
      </c>
      <c r="C3525" s="36" t="s">
        <v>3364</v>
      </c>
      <c r="D3525" s="35" t="s">
        <v>3365</v>
      </c>
      <c r="E3525" s="36" t="s">
        <v>11943</v>
      </c>
      <c r="F3525" s="35" t="s">
        <v>15877</v>
      </c>
      <c r="G3525" s="117">
        <v>2</v>
      </c>
      <c r="H3525" s="117">
        <v>40</v>
      </c>
      <c r="I3525" s="117">
        <f t="shared" si="102"/>
        <v>1.095</v>
      </c>
      <c r="J3525" s="118">
        <v>2.19</v>
      </c>
      <c r="K3525" s="196">
        <v>184</v>
      </c>
      <c r="L3525" s="119" t="s">
        <v>12106</v>
      </c>
      <c r="M3525" s="38" t="s">
        <v>15050</v>
      </c>
    </row>
    <row r="3526" spans="1:13" ht="25.5" outlineLevel="1" x14ac:dyDescent="0.25">
      <c r="A3526" s="47" t="s">
        <v>3367</v>
      </c>
      <c r="B3526" s="150">
        <v>3498</v>
      </c>
      <c r="C3526" s="36" t="s">
        <v>3366</v>
      </c>
      <c r="D3526" s="35" t="s">
        <v>3367</v>
      </c>
      <c r="E3526" s="36" t="s">
        <v>11943</v>
      </c>
      <c r="F3526" s="35" t="s">
        <v>15877</v>
      </c>
      <c r="G3526" s="117">
        <v>10</v>
      </c>
      <c r="H3526" s="117">
        <v>300</v>
      </c>
      <c r="I3526" s="117">
        <f t="shared" si="102"/>
        <v>1.641</v>
      </c>
      <c r="J3526" s="118">
        <v>16.41</v>
      </c>
      <c r="K3526" s="196">
        <v>184</v>
      </c>
      <c r="L3526" s="119" t="s">
        <v>12106</v>
      </c>
      <c r="M3526" s="38" t="s">
        <v>15050</v>
      </c>
    </row>
    <row r="3527" spans="1:13" ht="25.5" outlineLevel="1" x14ac:dyDescent="0.25">
      <c r="A3527" s="47" t="s">
        <v>3369</v>
      </c>
      <c r="B3527" s="150">
        <v>3499</v>
      </c>
      <c r="C3527" s="36" t="s">
        <v>3368</v>
      </c>
      <c r="D3527" s="35" t="s">
        <v>3369</v>
      </c>
      <c r="E3527" s="36" t="s">
        <v>11943</v>
      </c>
      <c r="F3527" s="35" t="s">
        <v>15877</v>
      </c>
      <c r="G3527" s="117">
        <v>4</v>
      </c>
      <c r="H3527" s="117">
        <v>120</v>
      </c>
      <c r="I3527" s="117">
        <f t="shared" si="102"/>
        <v>1.64</v>
      </c>
      <c r="J3527" s="118">
        <v>6.56</v>
      </c>
      <c r="K3527" s="196">
        <v>184</v>
      </c>
      <c r="L3527" s="119" t="s">
        <v>12106</v>
      </c>
      <c r="M3527" s="38" t="s">
        <v>15050</v>
      </c>
    </row>
    <row r="3528" spans="1:13" outlineLevel="1" x14ac:dyDescent="0.25">
      <c r="A3528" s="47" t="s">
        <v>9548</v>
      </c>
      <c r="B3528" s="150">
        <v>3500</v>
      </c>
      <c r="C3528" s="40" t="s">
        <v>13548</v>
      </c>
      <c r="D3528" s="35" t="s">
        <v>9548</v>
      </c>
      <c r="E3528" s="36" t="s">
        <v>11491</v>
      </c>
      <c r="F3528" s="35" t="s">
        <v>15877</v>
      </c>
      <c r="G3528" s="117">
        <v>6</v>
      </c>
      <c r="H3528" s="117">
        <v>11530.25</v>
      </c>
      <c r="I3528" s="117">
        <f t="shared" si="102"/>
        <v>1996.6316666666669</v>
      </c>
      <c r="J3528" s="118">
        <v>11979.79</v>
      </c>
      <c r="K3528" s="196">
        <v>172</v>
      </c>
      <c r="L3528" s="119" t="s">
        <v>11479</v>
      </c>
      <c r="M3528" s="38" t="s">
        <v>15050</v>
      </c>
    </row>
    <row r="3529" spans="1:13" ht="25.5" outlineLevel="1" x14ac:dyDescent="0.25">
      <c r="A3529" s="47" t="s">
        <v>3370</v>
      </c>
      <c r="B3529" s="150">
        <v>3501</v>
      </c>
      <c r="C3529" s="40" t="s">
        <v>13549</v>
      </c>
      <c r="D3529" s="35" t="s">
        <v>3370</v>
      </c>
      <c r="E3529" s="36" t="s">
        <v>11943</v>
      </c>
      <c r="F3529" s="35" t="s">
        <v>15877</v>
      </c>
      <c r="G3529" s="117">
        <v>4</v>
      </c>
      <c r="H3529" s="117">
        <v>2468.4299999999998</v>
      </c>
      <c r="I3529" s="117">
        <f t="shared" si="102"/>
        <v>33.744999999999997</v>
      </c>
      <c r="J3529" s="118">
        <v>134.97999999999999</v>
      </c>
      <c r="K3529" s="196">
        <v>184</v>
      </c>
      <c r="L3529" s="119" t="s">
        <v>12106</v>
      </c>
      <c r="M3529" s="38" t="s">
        <v>15050</v>
      </c>
    </row>
    <row r="3530" spans="1:13" ht="25.5" outlineLevel="1" x14ac:dyDescent="0.25">
      <c r="A3530" s="47" t="s">
        <v>3371</v>
      </c>
      <c r="B3530" s="150">
        <v>3502</v>
      </c>
      <c r="C3530" s="40" t="s">
        <v>13550</v>
      </c>
      <c r="D3530" s="35" t="s">
        <v>3371</v>
      </c>
      <c r="E3530" s="36" t="s">
        <v>11943</v>
      </c>
      <c r="F3530" s="35" t="s">
        <v>15877</v>
      </c>
      <c r="G3530" s="117">
        <v>6</v>
      </c>
      <c r="H3530" s="117">
        <v>6</v>
      </c>
      <c r="I3530" s="117">
        <f t="shared" si="102"/>
        <v>5.5E-2</v>
      </c>
      <c r="J3530" s="118">
        <v>0.33</v>
      </c>
      <c r="K3530" s="196">
        <v>184</v>
      </c>
      <c r="L3530" s="119" t="s">
        <v>12106</v>
      </c>
      <c r="M3530" s="38" t="s">
        <v>15050</v>
      </c>
    </row>
    <row r="3531" spans="1:13" ht="25.5" outlineLevel="1" x14ac:dyDescent="0.25">
      <c r="A3531" s="47" t="s">
        <v>3373</v>
      </c>
      <c r="B3531" s="150">
        <v>3503</v>
      </c>
      <c r="C3531" s="36" t="s">
        <v>3372</v>
      </c>
      <c r="D3531" s="35" t="s">
        <v>3373</v>
      </c>
      <c r="E3531" s="36" t="s">
        <v>11943</v>
      </c>
      <c r="F3531" s="35" t="s">
        <v>15877</v>
      </c>
      <c r="G3531" s="117">
        <v>16</v>
      </c>
      <c r="H3531" s="117">
        <v>320</v>
      </c>
      <c r="I3531" s="117">
        <f t="shared" si="102"/>
        <v>1.09375</v>
      </c>
      <c r="J3531" s="118">
        <v>17.5</v>
      </c>
      <c r="K3531" s="196">
        <v>184</v>
      </c>
      <c r="L3531" s="119" t="s">
        <v>12106</v>
      </c>
      <c r="M3531" s="38" t="s">
        <v>15050</v>
      </c>
    </row>
    <row r="3532" spans="1:13" ht="25.5" outlineLevel="1" x14ac:dyDescent="0.25">
      <c r="A3532" s="47" t="s">
        <v>3375</v>
      </c>
      <c r="B3532" s="150">
        <v>3504</v>
      </c>
      <c r="C3532" s="36" t="s">
        <v>3374</v>
      </c>
      <c r="D3532" s="35" t="s">
        <v>3375</v>
      </c>
      <c r="E3532" s="36" t="s">
        <v>11943</v>
      </c>
      <c r="F3532" s="35" t="s">
        <v>15877</v>
      </c>
      <c r="G3532" s="117">
        <v>1</v>
      </c>
      <c r="H3532" s="117">
        <v>170</v>
      </c>
      <c r="I3532" s="117">
        <f t="shared" si="102"/>
        <v>9.3000000000000007</v>
      </c>
      <c r="J3532" s="118">
        <v>9.3000000000000007</v>
      </c>
      <c r="K3532" s="196">
        <v>184</v>
      </c>
      <c r="L3532" s="119" t="s">
        <v>12106</v>
      </c>
      <c r="M3532" s="38" t="s">
        <v>15050</v>
      </c>
    </row>
    <row r="3533" spans="1:13" ht="25.5" outlineLevel="1" x14ac:dyDescent="0.25">
      <c r="A3533" s="47" t="s">
        <v>3377</v>
      </c>
      <c r="B3533" s="150">
        <v>3505</v>
      </c>
      <c r="C3533" s="36" t="s">
        <v>3376</v>
      </c>
      <c r="D3533" s="35" t="s">
        <v>3377</v>
      </c>
      <c r="E3533" s="36" t="s">
        <v>11943</v>
      </c>
      <c r="F3533" s="35" t="s">
        <v>15877</v>
      </c>
      <c r="G3533" s="117">
        <v>18</v>
      </c>
      <c r="H3533" s="117">
        <v>260.52999999999997</v>
      </c>
      <c r="I3533" s="117">
        <f t="shared" si="102"/>
        <v>0.79166666666666663</v>
      </c>
      <c r="J3533" s="118">
        <v>14.25</v>
      </c>
      <c r="K3533" s="196">
        <v>184</v>
      </c>
      <c r="L3533" s="119" t="s">
        <v>12106</v>
      </c>
      <c r="M3533" s="38" t="s">
        <v>15050</v>
      </c>
    </row>
    <row r="3534" spans="1:13" ht="25.5" outlineLevel="1" x14ac:dyDescent="0.25">
      <c r="A3534" s="47" t="s">
        <v>3379</v>
      </c>
      <c r="B3534" s="150">
        <v>3506</v>
      </c>
      <c r="C3534" s="36" t="s">
        <v>3378</v>
      </c>
      <c r="D3534" s="35" t="s">
        <v>3379</v>
      </c>
      <c r="E3534" s="36" t="s">
        <v>11943</v>
      </c>
      <c r="F3534" s="35" t="s">
        <v>15877</v>
      </c>
      <c r="G3534" s="117">
        <v>1</v>
      </c>
      <c r="H3534" s="117">
        <v>370</v>
      </c>
      <c r="I3534" s="117">
        <f t="shared" si="102"/>
        <v>20.23</v>
      </c>
      <c r="J3534" s="118">
        <v>20.23</v>
      </c>
      <c r="K3534" s="196">
        <v>184</v>
      </c>
      <c r="L3534" s="119" t="s">
        <v>12106</v>
      </c>
      <c r="M3534" s="38" t="s">
        <v>15050</v>
      </c>
    </row>
    <row r="3535" spans="1:13" ht="25.5" outlineLevel="1" x14ac:dyDescent="0.25">
      <c r="A3535" s="47" t="s">
        <v>3380</v>
      </c>
      <c r="B3535" s="150">
        <v>3507</v>
      </c>
      <c r="C3535" s="40" t="s">
        <v>13551</v>
      </c>
      <c r="D3535" s="35" t="s">
        <v>3380</v>
      </c>
      <c r="E3535" s="36" t="s">
        <v>11943</v>
      </c>
      <c r="F3535" s="35" t="s">
        <v>15877</v>
      </c>
      <c r="G3535" s="117">
        <v>6</v>
      </c>
      <c r="H3535" s="117">
        <v>120</v>
      </c>
      <c r="I3535" s="117">
        <f t="shared" si="102"/>
        <v>1.0933333333333333</v>
      </c>
      <c r="J3535" s="118">
        <v>6.56</v>
      </c>
      <c r="K3535" s="196">
        <v>184</v>
      </c>
      <c r="L3535" s="119" t="s">
        <v>12106</v>
      </c>
      <c r="M3535" s="38" t="s">
        <v>15050</v>
      </c>
    </row>
    <row r="3536" spans="1:13" ht="25.5" outlineLevel="1" x14ac:dyDescent="0.25">
      <c r="A3536" s="47" t="s">
        <v>3382</v>
      </c>
      <c r="B3536" s="150">
        <v>3508</v>
      </c>
      <c r="C3536" s="36" t="s">
        <v>3381</v>
      </c>
      <c r="D3536" s="35" t="s">
        <v>3382</v>
      </c>
      <c r="E3536" s="36" t="s">
        <v>11943</v>
      </c>
      <c r="F3536" s="35" t="s">
        <v>15877</v>
      </c>
      <c r="G3536" s="117">
        <v>6</v>
      </c>
      <c r="H3536" s="117">
        <v>120</v>
      </c>
      <c r="I3536" s="117">
        <f t="shared" si="102"/>
        <v>1.0933333333333333</v>
      </c>
      <c r="J3536" s="118">
        <v>6.56</v>
      </c>
      <c r="K3536" s="196">
        <v>184</v>
      </c>
      <c r="L3536" s="119" t="s">
        <v>12106</v>
      </c>
      <c r="M3536" s="38" t="s">
        <v>15050</v>
      </c>
    </row>
    <row r="3537" spans="1:13" ht="25.5" outlineLevel="1" x14ac:dyDescent="0.25">
      <c r="A3537" s="47" t="s">
        <v>3384</v>
      </c>
      <c r="B3537" s="150">
        <v>3509</v>
      </c>
      <c r="C3537" s="36" t="s">
        <v>3383</v>
      </c>
      <c r="D3537" s="35" t="s">
        <v>3384</v>
      </c>
      <c r="E3537" s="36" t="s">
        <v>11943</v>
      </c>
      <c r="F3537" s="35" t="s">
        <v>15877</v>
      </c>
      <c r="G3537" s="117">
        <v>2</v>
      </c>
      <c r="H3537" s="117">
        <v>60</v>
      </c>
      <c r="I3537" s="117">
        <f t="shared" si="102"/>
        <v>1.64</v>
      </c>
      <c r="J3537" s="118">
        <v>3.28</v>
      </c>
      <c r="K3537" s="196">
        <v>184</v>
      </c>
      <c r="L3537" s="119" t="s">
        <v>12106</v>
      </c>
      <c r="M3537" s="38" t="s">
        <v>15050</v>
      </c>
    </row>
    <row r="3538" spans="1:13" ht="25.5" outlineLevel="1" x14ac:dyDescent="0.25">
      <c r="A3538" s="47" t="s">
        <v>3385</v>
      </c>
      <c r="B3538" s="150">
        <v>3510</v>
      </c>
      <c r="C3538" s="40" t="s">
        <v>13552</v>
      </c>
      <c r="D3538" s="35" t="s">
        <v>3385</v>
      </c>
      <c r="E3538" s="36" t="s">
        <v>11943</v>
      </c>
      <c r="F3538" s="35" t="s">
        <v>15877</v>
      </c>
      <c r="G3538" s="117">
        <v>10</v>
      </c>
      <c r="H3538" s="117">
        <v>200</v>
      </c>
      <c r="I3538" s="117">
        <f t="shared" si="102"/>
        <v>1.0939999999999999</v>
      </c>
      <c r="J3538" s="118">
        <v>10.94</v>
      </c>
      <c r="K3538" s="196">
        <v>184</v>
      </c>
      <c r="L3538" s="119" t="s">
        <v>12106</v>
      </c>
      <c r="M3538" s="38" t="s">
        <v>15050</v>
      </c>
    </row>
    <row r="3539" spans="1:13" ht="25.5" outlineLevel="1" x14ac:dyDescent="0.25">
      <c r="A3539" s="47" t="s">
        <v>3387</v>
      </c>
      <c r="B3539" s="150">
        <v>3511</v>
      </c>
      <c r="C3539" s="36" t="s">
        <v>3386</v>
      </c>
      <c r="D3539" s="35" t="s">
        <v>3387</v>
      </c>
      <c r="E3539" s="36" t="s">
        <v>11943</v>
      </c>
      <c r="F3539" s="35" t="s">
        <v>15877</v>
      </c>
      <c r="G3539" s="117">
        <v>2</v>
      </c>
      <c r="H3539" s="117">
        <v>40</v>
      </c>
      <c r="I3539" s="117">
        <f t="shared" si="102"/>
        <v>1.095</v>
      </c>
      <c r="J3539" s="118">
        <v>2.19</v>
      </c>
      <c r="K3539" s="196">
        <v>184</v>
      </c>
      <c r="L3539" s="119" t="s">
        <v>12106</v>
      </c>
      <c r="M3539" s="38" t="s">
        <v>15050</v>
      </c>
    </row>
    <row r="3540" spans="1:13" ht="25.5" outlineLevel="1" x14ac:dyDescent="0.25">
      <c r="A3540" s="47" t="s">
        <v>3389</v>
      </c>
      <c r="B3540" s="150">
        <v>3512</v>
      </c>
      <c r="C3540" s="36" t="s">
        <v>3388</v>
      </c>
      <c r="D3540" s="35" t="s">
        <v>3389</v>
      </c>
      <c r="E3540" s="36" t="s">
        <v>11943</v>
      </c>
      <c r="F3540" s="35" t="s">
        <v>15877</v>
      </c>
      <c r="G3540" s="117">
        <v>5</v>
      </c>
      <c r="H3540" s="117">
        <v>100</v>
      </c>
      <c r="I3540" s="117">
        <f t="shared" si="102"/>
        <v>1.0939999999999999</v>
      </c>
      <c r="J3540" s="118">
        <v>5.47</v>
      </c>
      <c r="K3540" s="196">
        <v>184</v>
      </c>
      <c r="L3540" s="119" t="s">
        <v>12106</v>
      </c>
      <c r="M3540" s="38" t="s">
        <v>15050</v>
      </c>
    </row>
    <row r="3541" spans="1:13" ht="25.5" outlineLevel="1" x14ac:dyDescent="0.25">
      <c r="A3541" s="47" t="s">
        <v>3391</v>
      </c>
      <c r="B3541" s="150">
        <v>3513</v>
      </c>
      <c r="C3541" s="36" t="s">
        <v>3390</v>
      </c>
      <c r="D3541" s="35" t="s">
        <v>3391</v>
      </c>
      <c r="E3541" s="36" t="s">
        <v>11943</v>
      </c>
      <c r="F3541" s="35" t="s">
        <v>15877</v>
      </c>
      <c r="G3541" s="117">
        <v>14</v>
      </c>
      <c r="H3541" s="117">
        <v>100</v>
      </c>
      <c r="I3541" s="117">
        <f t="shared" si="102"/>
        <v>0.39071428571428568</v>
      </c>
      <c r="J3541" s="118">
        <v>5.47</v>
      </c>
      <c r="K3541" s="196">
        <v>184</v>
      </c>
      <c r="L3541" s="119" t="s">
        <v>12106</v>
      </c>
      <c r="M3541" s="38" t="s">
        <v>15050</v>
      </c>
    </row>
    <row r="3542" spans="1:13" ht="25.5" outlineLevel="1" x14ac:dyDescent="0.25">
      <c r="A3542" s="47" t="s">
        <v>3393</v>
      </c>
      <c r="B3542" s="150">
        <v>3514</v>
      </c>
      <c r="C3542" s="36" t="s">
        <v>3392</v>
      </c>
      <c r="D3542" s="35" t="s">
        <v>3393</v>
      </c>
      <c r="E3542" s="36" t="s">
        <v>11943</v>
      </c>
      <c r="F3542" s="35" t="s">
        <v>15877</v>
      </c>
      <c r="G3542" s="117">
        <v>5</v>
      </c>
      <c r="H3542" s="117">
        <v>100</v>
      </c>
      <c r="I3542" s="117">
        <f t="shared" si="102"/>
        <v>1.0939999999999999</v>
      </c>
      <c r="J3542" s="118">
        <v>5.47</v>
      </c>
      <c r="K3542" s="196">
        <v>184</v>
      </c>
      <c r="L3542" s="119" t="s">
        <v>12106</v>
      </c>
      <c r="M3542" s="38" t="s">
        <v>15050</v>
      </c>
    </row>
    <row r="3543" spans="1:13" ht="25.5" outlineLevel="1" x14ac:dyDescent="0.25">
      <c r="A3543" s="47" t="s">
        <v>3395</v>
      </c>
      <c r="B3543" s="150">
        <v>3515</v>
      </c>
      <c r="C3543" s="36" t="s">
        <v>3394</v>
      </c>
      <c r="D3543" s="35" t="s">
        <v>3395</v>
      </c>
      <c r="E3543" s="36" t="s">
        <v>11943</v>
      </c>
      <c r="F3543" s="35" t="s">
        <v>15877</v>
      </c>
      <c r="G3543" s="117">
        <v>3</v>
      </c>
      <c r="H3543" s="117">
        <v>90</v>
      </c>
      <c r="I3543" s="117">
        <f t="shared" si="102"/>
        <v>1.64</v>
      </c>
      <c r="J3543" s="118">
        <v>4.92</v>
      </c>
      <c r="K3543" s="196">
        <v>184</v>
      </c>
      <c r="L3543" s="119" t="s">
        <v>12106</v>
      </c>
      <c r="M3543" s="38" t="s">
        <v>15050</v>
      </c>
    </row>
    <row r="3544" spans="1:13" ht="25.5" outlineLevel="1" x14ac:dyDescent="0.25">
      <c r="A3544" s="47" t="s">
        <v>3397</v>
      </c>
      <c r="B3544" s="150">
        <v>3516</v>
      </c>
      <c r="C3544" s="36" t="s">
        <v>3396</v>
      </c>
      <c r="D3544" s="35" t="s">
        <v>3397</v>
      </c>
      <c r="E3544" s="36" t="s">
        <v>11943</v>
      </c>
      <c r="F3544" s="35" t="s">
        <v>15877</v>
      </c>
      <c r="G3544" s="117">
        <v>5</v>
      </c>
      <c r="H3544" s="117">
        <v>150</v>
      </c>
      <c r="I3544" s="117">
        <f t="shared" si="102"/>
        <v>1.64</v>
      </c>
      <c r="J3544" s="118">
        <v>8.1999999999999993</v>
      </c>
      <c r="K3544" s="196">
        <v>184</v>
      </c>
      <c r="L3544" s="119" t="s">
        <v>12106</v>
      </c>
      <c r="M3544" s="38" t="s">
        <v>15050</v>
      </c>
    </row>
    <row r="3545" spans="1:13" ht="25.5" outlineLevel="1" x14ac:dyDescent="0.25">
      <c r="A3545" s="47" t="s">
        <v>3399</v>
      </c>
      <c r="B3545" s="150">
        <v>3517</v>
      </c>
      <c r="C3545" s="36" t="s">
        <v>3398</v>
      </c>
      <c r="D3545" s="35" t="s">
        <v>3399</v>
      </c>
      <c r="E3545" s="36" t="s">
        <v>11943</v>
      </c>
      <c r="F3545" s="35" t="s">
        <v>15877</v>
      </c>
      <c r="G3545" s="117">
        <v>5</v>
      </c>
      <c r="H3545" s="117">
        <v>100</v>
      </c>
      <c r="I3545" s="117">
        <f t="shared" si="102"/>
        <v>1.0939999999999999</v>
      </c>
      <c r="J3545" s="118">
        <v>5.47</v>
      </c>
      <c r="K3545" s="196">
        <v>184</v>
      </c>
      <c r="L3545" s="119" t="s">
        <v>12106</v>
      </c>
      <c r="M3545" s="38" t="s">
        <v>15050</v>
      </c>
    </row>
    <row r="3546" spans="1:13" ht="25.5" outlineLevel="1" x14ac:dyDescent="0.25">
      <c r="A3546" s="47" t="s">
        <v>3401</v>
      </c>
      <c r="B3546" s="150">
        <v>3518</v>
      </c>
      <c r="C3546" s="36" t="s">
        <v>3400</v>
      </c>
      <c r="D3546" s="35" t="s">
        <v>3401</v>
      </c>
      <c r="E3546" s="36" t="s">
        <v>11943</v>
      </c>
      <c r="F3546" s="35" t="s">
        <v>15877</v>
      </c>
      <c r="G3546" s="117">
        <v>7</v>
      </c>
      <c r="H3546" s="117">
        <v>140</v>
      </c>
      <c r="I3546" s="117">
        <f t="shared" si="102"/>
        <v>1.0942857142857143</v>
      </c>
      <c r="J3546" s="118">
        <v>7.66</v>
      </c>
      <c r="K3546" s="196">
        <v>184</v>
      </c>
      <c r="L3546" s="119" t="s">
        <v>12106</v>
      </c>
      <c r="M3546" s="38" t="s">
        <v>15050</v>
      </c>
    </row>
    <row r="3547" spans="1:13" ht="25.5" outlineLevel="1" x14ac:dyDescent="0.25">
      <c r="A3547" s="47" t="s">
        <v>3402</v>
      </c>
      <c r="B3547" s="150">
        <v>3519</v>
      </c>
      <c r="C3547" s="40" t="s">
        <v>13553</v>
      </c>
      <c r="D3547" s="35" t="s">
        <v>3402</v>
      </c>
      <c r="E3547" s="36" t="s">
        <v>11943</v>
      </c>
      <c r="F3547" s="35" t="s">
        <v>15877</v>
      </c>
      <c r="G3547" s="117">
        <v>6</v>
      </c>
      <c r="H3547" s="117">
        <v>1051.3800000000001</v>
      </c>
      <c r="I3547" s="117">
        <f t="shared" si="102"/>
        <v>9.581666666666667</v>
      </c>
      <c r="J3547" s="118">
        <v>57.49</v>
      </c>
      <c r="K3547" s="196">
        <v>184</v>
      </c>
      <c r="L3547" s="119" t="s">
        <v>12106</v>
      </c>
      <c r="M3547" s="38" t="s">
        <v>15050</v>
      </c>
    </row>
    <row r="3548" spans="1:13" ht="25.5" outlineLevel="1" x14ac:dyDescent="0.25">
      <c r="A3548" s="47" t="s">
        <v>3404</v>
      </c>
      <c r="B3548" s="150">
        <v>3520</v>
      </c>
      <c r="C3548" s="36" t="s">
        <v>3403</v>
      </c>
      <c r="D3548" s="35" t="s">
        <v>3404</v>
      </c>
      <c r="E3548" s="36" t="s">
        <v>11943</v>
      </c>
      <c r="F3548" s="35" t="s">
        <v>15877</v>
      </c>
      <c r="G3548" s="117">
        <v>1</v>
      </c>
      <c r="H3548" s="117">
        <v>20</v>
      </c>
      <c r="I3548" s="117">
        <f t="shared" si="102"/>
        <v>1.0900000000000001</v>
      </c>
      <c r="J3548" s="118">
        <v>1.0900000000000001</v>
      </c>
      <c r="K3548" s="196">
        <v>184</v>
      </c>
      <c r="L3548" s="119" t="s">
        <v>12106</v>
      </c>
      <c r="M3548" s="38" t="s">
        <v>15050</v>
      </c>
    </row>
    <row r="3549" spans="1:13" ht="25.5" outlineLevel="1" x14ac:dyDescent="0.25">
      <c r="A3549" s="47" t="s">
        <v>3406</v>
      </c>
      <c r="B3549" s="150">
        <v>3521</v>
      </c>
      <c r="C3549" s="36" t="s">
        <v>3405</v>
      </c>
      <c r="D3549" s="35" t="s">
        <v>3406</v>
      </c>
      <c r="E3549" s="36" t="s">
        <v>11943</v>
      </c>
      <c r="F3549" s="35" t="s">
        <v>15877</v>
      </c>
      <c r="G3549" s="117">
        <v>5</v>
      </c>
      <c r="H3549" s="117">
        <v>85</v>
      </c>
      <c r="I3549" s="117">
        <f t="shared" si="102"/>
        <v>0.93</v>
      </c>
      <c r="J3549" s="118">
        <v>4.6500000000000004</v>
      </c>
      <c r="K3549" s="196">
        <v>184</v>
      </c>
      <c r="L3549" s="119" t="s">
        <v>12106</v>
      </c>
      <c r="M3549" s="38" t="s">
        <v>15050</v>
      </c>
    </row>
    <row r="3550" spans="1:13" ht="25.5" outlineLevel="1" x14ac:dyDescent="0.25">
      <c r="A3550" s="47" t="s">
        <v>3408</v>
      </c>
      <c r="B3550" s="150">
        <v>3522</v>
      </c>
      <c r="C3550" s="36" t="s">
        <v>3407</v>
      </c>
      <c r="D3550" s="35" t="s">
        <v>3408</v>
      </c>
      <c r="E3550" s="36" t="s">
        <v>11943</v>
      </c>
      <c r="F3550" s="35" t="s">
        <v>15877</v>
      </c>
      <c r="G3550" s="117">
        <v>9</v>
      </c>
      <c r="H3550" s="117">
        <v>238.5</v>
      </c>
      <c r="I3550" s="117">
        <f t="shared" si="102"/>
        <v>1.4488888888888889</v>
      </c>
      <c r="J3550" s="118">
        <v>13.04</v>
      </c>
      <c r="K3550" s="196">
        <v>184</v>
      </c>
      <c r="L3550" s="119" t="s">
        <v>12106</v>
      </c>
      <c r="M3550" s="38" t="s">
        <v>15050</v>
      </c>
    </row>
    <row r="3551" spans="1:13" ht="25.5" outlineLevel="1" x14ac:dyDescent="0.25">
      <c r="A3551" s="47" t="s">
        <v>3410</v>
      </c>
      <c r="B3551" s="150">
        <v>3523</v>
      </c>
      <c r="C3551" s="36" t="s">
        <v>3409</v>
      </c>
      <c r="D3551" s="35" t="s">
        <v>3410</v>
      </c>
      <c r="E3551" s="36" t="s">
        <v>11943</v>
      </c>
      <c r="F3551" s="35" t="s">
        <v>15877</v>
      </c>
      <c r="G3551" s="117">
        <v>3</v>
      </c>
      <c r="H3551" s="117">
        <v>79.5</v>
      </c>
      <c r="I3551" s="117">
        <f t="shared" si="102"/>
        <v>1.45</v>
      </c>
      <c r="J3551" s="118">
        <v>4.3499999999999996</v>
      </c>
      <c r="K3551" s="196">
        <v>184</v>
      </c>
      <c r="L3551" s="119" t="s">
        <v>12106</v>
      </c>
      <c r="M3551" s="38" t="s">
        <v>15050</v>
      </c>
    </row>
    <row r="3552" spans="1:13" ht="25.5" outlineLevel="1" x14ac:dyDescent="0.25">
      <c r="A3552" s="47" t="s">
        <v>3412</v>
      </c>
      <c r="B3552" s="150">
        <v>3524</v>
      </c>
      <c r="C3552" s="36" t="s">
        <v>3411</v>
      </c>
      <c r="D3552" s="35" t="s">
        <v>3412</v>
      </c>
      <c r="E3552" s="36" t="s">
        <v>11943</v>
      </c>
      <c r="F3552" s="35" t="s">
        <v>15877</v>
      </c>
      <c r="G3552" s="117">
        <v>13</v>
      </c>
      <c r="H3552" s="117">
        <v>170</v>
      </c>
      <c r="I3552" s="117">
        <f t="shared" si="102"/>
        <v>0.7153846153846154</v>
      </c>
      <c r="J3552" s="118">
        <v>9.3000000000000007</v>
      </c>
      <c r="K3552" s="196">
        <v>184</v>
      </c>
      <c r="L3552" s="119" t="s">
        <v>12106</v>
      </c>
      <c r="M3552" s="38" t="s">
        <v>15050</v>
      </c>
    </row>
    <row r="3553" spans="1:13" ht="25.5" outlineLevel="1" x14ac:dyDescent="0.25">
      <c r="A3553" s="47" t="s">
        <v>3414</v>
      </c>
      <c r="B3553" s="150">
        <v>3525</v>
      </c>
      <c r="C3553" s="36" t="s">
        <v>3413</v>
      </c>
      <c r="D3553" s="35" t="s">
        <v>3414</v>
      </c>
      <c r="E3553" s="36" t="s">
        <v>11943</v>
      </c>
      <c r="F3553" s="35" t="s">
        <v>15877</v>
      </c>
      <c r="G3553" s="117">
        <v>9</v>
      </c>
      <c r="H3553" s="117">
        <v>160</v>
      </c>
      <c r="I3553" s="117">
        <f t="shared" si="102"/>
        <v>0.97222222222222221</v>
      </c>
      <c r="J3553" s="118">
        <v>8.75</v>
      </c>
      <c r="K3553" s="196">
        <v>184</v>
      </c>
      <c r="L3553" s="119" t="s">
        <v>12106</v>
      </c>
      <c r="M3553" s="38" t="s">
        <v>15050</v>
      </c>
    </row>
    <row r="3554" spans="1:13" ht="25.5" outlineLevel="1" x14ac:dyDescent="0.25">
      <c r="A3554" s="47" t="s">
        <v>3416</v>
      </c>
      <c r="B3554" s="150">
        <v>3526</v>
      </c>
      <c r="C3554" s="36" t="s">
        <v>3415</v>
      </c>
      <c r="D3554" s="35" t="s">
        <v>3416</v>
      </c>
      <c r="E3554" s="36" t="s">
        <v>11943</v>
      </c>
      <c r="F3554" s="35" t="s">
        <v>15877</v>
      </c>
      <c r="G3554" s="117">
        <v>8</v>
      </c>
      <c r="H3554" s="117">
        <v>188</v>
      </c>
      <c r="I3554" s="117">
        <f t="shared" si="102"/>
        <v>1.2849999999999999</v>
      </c>
      <c r="J3554" s="118">
        <v>10.28</v>
      </c>
      <c r="K3554" s="196">
        <v>184</v>
      </c>
      <c r="L3554" s="119" t="s">
        <v>12106</v>
      </c>
      <c r="M3554" s="38" t="s">
        <v>15050</v>
      </c>
    </row>
    <row r="3555" spans="1:13" ht="25.5" outlineLevel="1" x14ac:dyDescent="0.25">
      <c r="A3555" s="47" t="s">
        <v>3418</v>
      </c>
      <c r="B3555" s="150">
        <v>3527</v>
      </c>
      <c r="C3555" s="36" t="s">
        <v>3417</v>
      </c>
      <c r="D3555" s="35" t="s">
        <v>3418</v>
      </c>
      <c r="E3555" s="36" t="s">
        <v>11943</v>
      </c>
      <c r="F3555" s="35" t="s">
        <v>15877</v>
      </c>
      <c r="G3555" s="117">
        <v>11</v>
      </c>
      <c r="H3555" s="117">
        <v>187</v>
      </c>
      <c r="I3555" s="117">
        <f t="shared" si="102"/>
        <v>0.93</v>
      </c>
      <c r="J3555" s="118">
        <v>10.23</v>
      </c>
      <c r="K3555" s="196">
        <v>184</v>
      </c>
      <c r="L3555" s="119" t="s">
        <v>12106</v>
      </c>
      <c r="M3555" s="38" t="s">
        <v>15050</v>
      </c>
    </row>
    <row r="3556" spans="1:13" ht="25.5" outlineLevel="1" x14ac:dyDescent="0.25">
      <c r="A3556" s="47" t="s">
        <v>3420</v>
      </c>
      <c r="B3556" s="150">
        <v>3528</v>
      </c>
      <c r="C3556" s="36" t="s">
        <v>3419</v>
      </c>
      <c r="D3556" s="35" t="s">
        <v>3420</v>
      </c>
      <c r="E3556" s="36" t="s">
        <v>11943</v>
      </c>
      <c r="F3556" s="35" t="s">
        <v>15877</v>
      </c>
      <c r="G3556" s="117">
        <v>10</v>
      </c>
      <c r="H3556" s="117">
        <v>240</v>
      </c>
      <c r="I3556" s="117">
        <f t="shared" si="102"/>
        <v>1.3119999999999998</v>
      </c>
      <c r="J3556" s="118">
        <v>13.12</v>
      </c>
      <c r="K3556" s="196">
        <v>184</v>
      </c>
      <c r="L3556" s="119" t="s">
        <v>12106</v>
      </c>
      <c r="M3556" s="38" t="s">
        <v>15050</v>
      </c>
    </row>
    <row r="3557" spans="1:13" outlineLevel="1" x14ac:dyDescent="0.25">
      <c r="A3557" s="47" t="s">
        <v>3422</v>
      </c>
      <c r="B3557" s="150">
        <v>3529</v>
      </c>
      <c r="C3557" s="36" t="s">
        <v>3421</v>
      </c>
      <c r="D3557" s="35" t="s">
        <v>3422</v>
      </c>
      <c r="E3557" s="36" t="s">
        <v>11491</v>
      </c>
      <c r="F3557" s="35" t="s">
        <v>15877</v>
      </c>
      <c r="G3557" s="117">
        <v>4</v>
      </c>
      <c r="H3557" s="117">
        <v>68</v>
      </c>
      <c r="I3557" s="117">
        <f t="shared" si="102"/>
        <v>0.93</v>
      </c>
      <c r="J3557" s="118">
        <v>3.72</v>
      </c>
      <c r="K3557" s="196">
        <v>184</v>
      </c>
      <c r="L3557" s="119" t="s">
        <v>12106</v>
      </c>
      <c r="M3557" s="38" t="s">
        <v>15050</v>
      </c>
    </row>
    <row r="3558" spans="1:13" ht="25.5" outlineLevel="1" x14ac:dyDescent="0.25">
      <c r="A3558" s="47" t="s">
        <v>3424</v>
      </c>
      <c r="B3558" s="150">
        <v>3530</v>
      </c>
      <c r="C3558" s="36" t="s">
        <v>3423</v>
      </c>
      <c r="D3558" s="35" t="s">
        <v>3424</v>
      </c>
      <c r="E3558" s="36" t="s">
        <v>11943</v>
      </c>
      <c r="F3558" s="35" t="s">
        <v>15877</v>
      </c>
      <c r="G3558" s="117">
        <v>3</v>
      </c>
      <c r="H3558" s="117">
        <v>72</v>
      </c>
      <c r="I3558" s="117">
        <f t="shared" si="102"/>
        <v>1.3133333333333332</v>
      </c>
      <c r="J3558" s="118">
        <v>3.94</v>
      </c>
      <c r="K3558" s="196">
        <v>184</v>
      </c>
      <c r="L3558" s="119" t="s">
        <v>12106</v>
      </c>
      <c r="M3558" s="38" t="s">
        <v>15050</v>
      </c>
    </row>
    <row r="3559" spans="1:13" ht="25.5" outlineLevel="1" x14ac:dyDescent="0.25">
      <c r="A3559" s="47" t="s">
        <v>3426</v>
      </c>
      <c r="B3559" s="150">
        <v>3531</v>
      </c>
      <c r="C3559" s="36" t="s">
        <v>3425</v>
      </c>
      <c r="D3559" s="35" t="s">
        <v>3426</v>
      </c>
      <c r="E3559" s="36" t="s">
        <v>11943</v>
      </c>
      <c r="F3559" s="35" t="s">
        <v>15877</v>
      </c>
      <c r="G3559" s="117">
        <v>5</v>
      </c>
      <c r="H3559" s="117">
        <v>75</v>
      </c>
      <c r="I3559" s="117">
        <f t="shared" si="102"/>
        <v>0.82</v>
      </c>
      <c r="J3559" s="118">
        <v>4.0999999999999996</v>
      </c>
      <c r="K3559" s="196">
        <v>184</v>
      </c>
      <c r="L3559" s="119" t="s">
        <v>12106</v>
      </c>
      <c r="M3559" s="38" t="s">
        <v>15050</v>
      </c>
    </row>
    <row r="3560" spans="1:13" ht="25.5" outlineLevel="1" x14ac:dyDescent="0.25">
      <c r="A3560" s="47" t="s">
        <v>3428</v>
      </c>
      <c r="B3560" s="150">
        <v>3532</v>
      </c>
      <c r="C3560" s="36" t="s">
        <v>3427</v>
      </c>
      <c r="D3560" s="35" t="s">
        <v>3428</v>
      </c>
      <c r="E3560" s="36" t="s">
        <v>11943</v>
      </c>
      <c r="F3560" s="35" t="s">
        <v>15877</v>
      </c>
      <c r="G3560" s="117">
        <v>5</v>
      </c>
      <c r="H3560" s="117">
        <v>120</v>
      </c>
      <c r="I3560" s="117">
        <f t="shared" si="102"/>
        <v>1.3119999999999998</v>
      </c>
      <c r="J3560" s="118">
        <v>6.56</v>
      </c>
      <c r="K3560" s="196">
        <v>184</v>
      </c>
      <c r="L3560" s="119" t="s">
        <v>12106</v>
      </c>
      <c r="M3560" s="38" t="s">
        <v>15050</v>
      </c>
    </row>
    <row r="3561" spans="1:13" ht="25.5" outlineLevel="1" x14ac:dyDescent="0.25">
      <c r="A3561" s="47" t="s">
        <v>3430</v>
      </c>
      <c r="B3561" s="150">
        <v>3533</v>
      </c>
      <c r="C3561" s="36" t="s">
        <v>3429</v>
      </c>
      <c r="D3561" s="35" t="s">
        <v>3430</v>
      </c>
      <c r="E3561" s="36" t="s">
        <v>11943</v>
      </c>
      <c r="F3561" s="35" t="s">
        <v>15877</v>
      </c>
      <c r="G3561" s="117">
        <v>2</v>
      </c>
      <c r="H3561" s="117">
        <v>48</v>
      </c>
      <c r="I3561" s="117">
        <f t="shared" si="102"/>
        <v>1.31</v>
      </c>
      <c r="J3561" s="118">
        <v>2.62</v>
      </c>
      <c r="K3561" s="196">
        <v>184</v>
      </c>
      <c r="L3561" s="119" t="s">
        <v>12106</v>
      </c>
      <c r="M3561" s="38" t="s">
        <v>15050</v>
      </c>
    </row>
    <row r="3562" spans="1:13" ht="25.5" outlineLevel="1" x14ac:dyDescent="0.25">
      <c r="A3562" s="47" t="s">
        <v>3432</v>
      </c>
      <c r="B3562" s="150">
        <v>3534</v>
      </c>
      <c r="C3562" s="36" t="s">
        <v>3431</v>
      </c>
      <c r="D3562" s="35" t="s">
        <v>3432</v>
      </c>
      <c r="E3562" s="36" t="s">
        <v>11943</v>
      </c>
      <c r="F3562" s="35" t="s">
        <v>15877</v>
      </c>
      <c r="G3562" s="117">
        <v>8</v>
      </c>
      <c r="H3562" s="117">
        <v>136</v>
      </c>
      <c r="I3562" s="117">
        <f t="shared" si="102"/>
        <v>0.93</v>
      </c>
      <c r="J3562" s="118">
        <v>7.44</v>
      </c>
      <c r="K3562" s="196">
        <v>184</v>
      </c>
      <c r="L3562" s="119" t="s">
        <v>12106</v>
      </c>
      <c r="M3562" s="38" t="s">
        <v>15050</v>
      </c>
    </row>
    <row r="3563" spans="1:13" ht="25.5" outlineLevel="1" x14ac:dyDescent="0.25">
      <c r="A3563" s="47" t="s">
        <v>3434</v>
      </c>
      <c r="B3563" s="150">
        <v>3535</v>
      </c>
      <c r="C3563" s="36" t="s">
        <v>3433</v>
      </c>
      <c r="D3563" s="35" t="s">
        <v>3434</v>
      </c>
      <c r="E3563" s="36" t="s">
        <v>11943</v>
      </c>
      <c r="F3563" s="35" t="s">
        <v>15877</v>
      </c>
      <c r="G3563" s="117">
        <v>10</v>
      </c>
      <c r="H3563" s="117">
        <v>24</v>
      </c>
      <c r="I3563" s="117">
        <f t="shared" si="102"/>
        <v>0.13100000000000001</v>
      </c>
      <c r="J3563" s="118">
        <v>1.31</v>
      </c>
      <c r="K3563" s="196">
        <v>184</v>
      </c>
      <c r="L3563" s="119" t="s">
        <v>12106</v>
      </c>
      <c r="M3563" s="38" t="s">
        <v>15050</v>
      </c>
    </row>
    <row r="3564" spans="1:13" ht="25.5" outlineLevel="1" x14ac:dyDescent="0.25">
      <c r="A3564" s="47" t="s">
        <v>3436</v>
      </c>
      <c r="B3564" s="150">
        <v>3536</v>
      </c>
      <c r="C3564" s="36" t="s">
        <v>3435</v>
      </c>
      <c r="D3564" s="35" t="s">
        <v>3436</v>
      </c>
      <c r="E3564" s="36" t="s">
        <v>11943</v>
      </c>
      <c r="F3564" s="35" t="s">
        <v>15877</v>
      </c>
      <c r="G3564" s="117">
        <v>6</v>
      </c>
      <c r="H3564" s="117">
        <v>120</v>
      </c>
      <c r="I3564" s="117">
        <f t="shared" si="102"/>
        <v>1.0933333333333333</v>
      </c>
      <c r="J3564" s="118">
        <v>6.56</v>
      </c>
      <c r="K3564" s="196">
        <v>184</v>
      </c>
      <c r="L3564" s="119" t="s">
        <v>12106</v>
      </c>
      <c r="M3564" s="38" t="s">
        <v>15050</v>
      </c>
    </row>
    <row r="3565" spans="1:13" ht="25.5" outlineLevel="1" x14ac:dyDescent="0.25">
      <c r="A3565" s="47" t="s">
        <v>3438</v>
      </c>
      <c r="B3565" s="150">
        <v>3537</v>
      </c>
      <c r="C3565" s="36" t="s">
        <v>3437</v>
      </c>
      <c r="D3565" s="35" t="s">
        <v>3438</v>
      </c>
      <c r="E3565" s="36" t="s">
        <v>11943</v>
      </c>
      <c r="F3565" s="35" t="s">
        <v>15877</v>
      </c>
      <c r="G3565" s="117">
        <v>12</v>
      </c>
      <c r="H3565" s="117">
        <v>288</v>
      </c>
      <c r="I3565" s="117">
        <f t="shared" si="102"/>
        <v>1.3125</v>
      </c>
      <c r="J3565" s="118">
        <v>15.75</v>
      </c>
      <c r="K3565" s="196">
        <v>184</v>
      </c>
      <c r="L3565" s="119" t="s">
        <v>12106</v>
      </c>
      <c r="M3565" s="38" t="s">
        <v>15050</v>
      </c>
    </row>
    <row r="3566" spans="1:13" ht="25.5" outlineLevel="1" x14ac:dyDescent="0.25">
      <c r="A3566" s="47" t="s">
        <v>3440</v>
      </c>
      <c r="B3566" s="150">
        <v>3538</v>
      </c>
      <c r="C3566" s="36" t="s">
        <v>3439</v>
      </c>
      <c r="D3566" s="35" t="s">
        <v>3440</v>
      </c>
      <c r="E3566" s="36" t="s">
        <v>11943</v>
      </c>
      <c r="F3566" s="35" t="s">
        <v>15877</v>
      </c>
      <c r="G3566" s="117">
        <v>12</v>
      </c>
      <c r="H3566" s="117">
        <v>180</v>
      </c>
      <c r="I3566" s="117">
        <f t="shared" si="102"/>
        <v>0.82</v>
      </c>
      <c r="J3566" s="118">
        <v>9.84</v>
      </c>
      <c r="K3566" s="196">
        <v>184</v>
      </c>
      <c r="L3566" s="119" t="s">
        <v>12106</v>
      </c>
      <c r="M3566" s="38" t="s">
        <v>15050</v>
      </c>
    </row>
    <row r="3567" spans="1:13" ht="25.5" outlineLevel="1" x14ac:dyDescent="0.25">
      <c r="A3567" s="47" t="s">
        <v>3442</v>
      </c>
      <c r="B3567" s="150">
        <v>3539</v>
      </c>
      <c r="C3567" s="36" t="s">
        <v>3441</v>
      </c>
      <c r="D3567" s="35" t="s">
        <v>3442</v>
      </c>
      <c r="E3567" s="36" t="s">
        <v>11943</v>
      </c>
      <c r="F3567" s="35" t="s">
        <v>15877</v>
      </c>
      <c r="G3567" s="117">
        <v>7</v>
      </c>
      <c r="H3567" s="117">
        <v>73.5</v>
      </c>
      <c r="I3567" s="117">
        <f t="shared" si="102"/>
        <v>0.57428571428571418</v>
      </c>
      <c r="J3567" s="118">
        <v>4.0199999999999996</v>
      </c>
      <c r="K3567" s="196">
        <v>184</v>
      </c>
      <c r="L3567" s="119" t="s">
        <v>12106</v>
      </c>
      <c r="M3567" s="38" t="s">
        <v>15050</v>
      </c>
    </row>
    <row r="3568" spans="1:13" ht="25.5" outlineLevel="1" x14ac:dyDescent="0.25">
      <c r="A3568" s="47" t="s">
        <v>3443</v>
      </c>
      <c r="B3568" s="150">
        <v>3540</v>
      </c>
      <c r="C3568" s="40" t="s">
        <v>13554</v>
      </c>
      <c r="D3568" s="35" t="s">
        <v>3443</v>
      </c>
      <c r="E3568" s="36" t="s">
        <v>11943</v>
      </c>
      <c r="F3568" s="35" t="s">
        <v>15877</v>
      </c>
      <c r="G3568" s="117">
        <v>11</v>
      </c>
      <c r="H3568" s="117">
        <v>226.6</v>
      </c>
      <c r="I3568" s="117">
        <f t="shared" si="102"/>
        <v>1.1263636363636365</v>
      </c>
      <c r="J3568" s="118">
        <v>12.39</v>
      </c>
      <c r="K3568" s="196">
        <v>184</v>
      </c>
      <c r="L3568" s="119" t="s">
        <v>12106</v>
      </c>
      <c r="M3568" s="38" t="s">
        <v>15050</v>
      </c>
    </row>
    <row r="3569" spans="1:13" ht="25.5" outlineLevel="1" x14ac:dyDescent="0.25">
      <c r="A3569" s="47" t="s">
        <v>3445</v>
      </c>
      <c r="B3569" s="150">
        <v>3541</v>
      </c>
      <c r="C3569" s="36" t="s">
        <v>3444</v>
      </c>
      <c r="D3569" s="35" t="s">
        <v>3445</v>
      </c>
      <c r="E3569" s="36" t="s">
        <v>11943</v>
      </c>
      <c r="F3569" s="35" t="s">
        <v>15877</v>
      </c>
      <c r="G3569" s="117">
        <v>2</v>
      </c>
      <c r="H3569" s="117">
        <v>40</v>
      </c>
      <c r="I3569" s="117">
        <f t="shared" ref="I3569:I3632" si="103">J3569/G3569</f>
        <v>1.095</v>
      </c>
      <c r="J3569" s="118">
        <v>2.19</v>
      </c>
      <c r="K3569" s="196">
        <v>184</v>
      </c>
      <c r="L3569" s="119" t="s">
        <v>12106</v>
      </c>
      <c r="M3569" s="38" t="s">
        <v>15050</v>
      </c>
    </row>
    <row r="3570" spans="1:13" ht="25.5" outlineLevel="1" x14ac:dyDescent="0.25">
      <c r="A3570" s="47" t="s">
        <v>3447</v>
      </c>
      <c r="B3570" s="150">
        <v>3542</v>
      </c>
      <c r="C3570" s="36" t="s">
        <v>3446</v>
      </c>
      <c r="D3570" s="35" t="s">
        <v>3447</v>
      </c>
      <c r="E3570" s="36" t="s">
        <v>11943</v>
      </c>
      <c r="F3570" s="35" t="s">
        <v>15877</v>
      </c>
      <c r="G3570" s="117">
        <v>10</v>
      </c>
      <c r="H3570" s="117">
        <v>240</v>
      </c>
      <c r="I3570" s="117">
        <f t="shared" si="103"/>
        <v>1.3119999999999998</v>
      </c>
      <c r="J3570" s="118">
        <v>13.12</v>
      </c>
      <c r="K3570" s="196">
        <v>184</v>
      </c>
      <c r="L3570" s="119" t="s">
        <v>12106</v>
      </c>
      <c r="M3570" s="38" t="s">
        <v>15050</v>
      </c>
    </row>
    <row r="3571" spans="1:13" ht="25.5" outlineLevel="1" x14ac:dyDescent="0.25">
      <c r="A3571" s="47" t="s">
        <v>3449</v>
      </c>
      <c r="B3571" s="150">
        <v>3543</v>
      </c>
      <c r="C3571" s="36" t="s">
        <v>3448</v>
      </c>
      <c r="D3571" s="35" t="s">
        <v>3449</v>
      </c>
      <c r="E3571" s="36" t="s">
        <v>11943</v>
      </c>
      <c r="F3571" s="35" t="s">
        <v>15877</v>
      </c>
      <c r="G3571" s="117">
        <v>10</v>
      </c>
      <c r="H3571" s="117">
        <v>120</v>
      </c>
      <c r="I3571" s="117">
        <f t="shared" si="103"/>
        <v>0.65599999999999992</v>
      </c>
      <c r="J3571" s="118">
        <v>6.56</v>
      </c>
      <c r="K3571" s="196">
        <v>184</v>
      </c>
      <c r="L3571" s="119" t="s">
        <v>12106</v>
      </c>
      <c r="M3571" s="38" t="s">
        <v>15050</v>
      </c>
    </row>
    <row r="3572" spans="1:13" ht="25.5" outlineLevel="1" x14ac:dyDescent="0.25">
      <c r="A3572" s="47" t="s">
        <v>3451</v>
      </c>
      <c r="B3572" s="150">
        <v>3544</v>
      </c>
      <c r="C3572" s="36" t="s">
        <v>3450</v>
      </c>
      <c r="D3572" s="35" t="s">
        <v>3451</v>
      </c>
      <c r="E3572" s="36" t="s">
        <v>11943</v>
      </c>
      <c r="F3572" s="35" t="s">
        <v>15877</v>
      </c>
      <c r="G3572" s="117">
        <v>9</v>
      </c>
      <c r="H3572" s="117">
        <v>216</v>
      </c>
      <c r="I3572" s="117">
        <f t="shared" si="103"/>
        <v>1.3122222222222222</v>
      </c>
      <c r="J3572" s="118">
        <v>11.81</v>
      </c>
      <c r="K3572" s="196">
        <v>184</v>
      </c>
      <c r="L3572" s="119" t="s">
        <v>12106</v>
      </c>
      <c r="M3572" s="38" t="s">
        <v>15050</v>
      </c>
    </row>
    <row r="3573" spans="1:13" ht="25.5" outlineLevel="1" x14ac:dyDescent="0.25">
      <c r="A3573" s="47" t="s">
        <v>3453</v>
      </c>
      <c r="B3573" s="150">
        <v>3545</v>
      </c>
      <c r="C3573" s="36" t="s">
        <v>3452</v>
      </c>
      <c r="D3573" s="35" t="s">
        <v>3453</v>
      </c>
      <c r="E3573" s="36" t="s">
        <v>11943</v>
      </c>
      <c r="F3573" s="35" t="s">
        <v>15877</v>
      </c>
      <c r="G3573" s="117">
        <v>13</v>
      </c>
      <c r="H3573" s="117">
        <v>260</v>
      </c>
      <c r="I3573" s="117">
        <f t="shared" si="103"/>
        <v>1.0938461538461539</v>
      </c>
      <c r="J3573" s="118">
        <v>14.22</v>
      </c>
      <c r="K3573" s="196">
        <v>184</v>
      </c>
      <c r="L3573" s="119" t="s">
        <v>12106</v>
      </c>
      <c r="M3573" s="38" t="s">
        <v>15050</v>
      </c>
    </row>
    <row r="3574" spans="1:13" ht="25.5" outlineLevel="1" x14ac:dyDescent="0.25">
      <c r="A3574" s="47" t="s">
        <v>3455</v>
      </c>
      <c r="B3574" s="150">
        <v>3546</v>
      </c>
      <c r="C3574" s="36" t="s">
        <v>3454</v>
      </c>
      <c r="D3574" s="35" t="s">
        <v>3455</v>
      </c>
      <c r="E3574" s="36" t="s">
        <v>11943</v>
      </c>
      <c r="F3574" s="35" t="s">
        <v>15877</v>
      </c>
      <c r="G3574" s="117">
        <v>10</v>
      </c>
      <c r="H3574" s="117">
        <v>150</v>
      </c>
      <c r="I3574" s="117">
        <f t="shared" si="103"/>
        <v>0.82</v>
      </c>
      <c r="J3574" s="118">
        <v>8.1999999999999993</v>
      </c>
      <c r="K3574" s="196">
        <v>184</v>
      </c>
      <c r="L3574" s="119" t="s">
        <v>12106</v>
      </c>
      <c r="M3574" s="38" t="s">
        <v>15050</v>
      </c>
    </row>
    <row r="3575" spans="1:13" ht="25.5" outlineLevel="1" x14ac:dyDescent="0.25">
      <c r="A3575" s="47" t="s">
        <v>3457</v>
      </c>
      <c r="B3575" s="150">
        <v>3547</v>
      </c>
      <c r="C3575" s="36" t="s">
        <v>3456</v>
      </c>
      <c r="D3575" s="35" t="s">
        <v>3457</v>
      </c>
      <c r="E3575" s="36" t="s">
        <v>11943</v>
      </c>
      <c r="F3575" s="35" t="s">
        <v>15877</v>
      </c>
      <c r="G3575" s="117">
        <v>10</v>
      </c>
      <c r="H3575" s="117">
        <v>150</v>
      </c>
      <c r="I3575" s="117">
        <f t="shared" si="103"/>
        <v>0.82</v>
      </c>
      <c r="J3575" s="118">
        <v>8.1999999999999993</v>
      </c>
      <c r="K3575" s="196">
        <v>184</v>
      </c>
      <c r="L3575" s="119" t="s">
        <v>12106</v>
      </c>
      <c r="M3575" s="38" t="s">
        <v>15050</v>
      </c>
    </row>
    <row r="3576" spans="1:13" ht="25.5" outlineLevel="1" x14ac:dyDescent="0.25">
      <c r="A3576" s="47" t="s">
        <v>3459</v>
      </c>
      <c r="B3576" s="150">
        <v>3548</v>
      </c>
      <c r="C3576" s="36" t="s">
        <v>3458</v>
      </c>
      <c r="D3576" s="35" t="s">
        <v>3459</v>
      </c>
      <c r="E3576" s="36" t="s">
        <v>11943</v>
      </c>
      <c r="F3576" s="35" t="s">
        <v>15877</v>
      </c>
      <c r="G3576" s="117">
        <v>3</v>
      </c>
      <c r="H3576" s="117">
        <v>51</v>
      </c>
      <c r="I3576" s="117">
        <f t="shared" si="103"/>
        <v>0.93</v>
      </c>
      <c r="J3576" s="118">
        <v>2.79</v>
      </c>
      <c r="K3576" s="196">
        <v>184</v>
      </c>
      <c r="L3576" s="119" t="s">
        <v>12106</v>
      </c>
      <c r="M3576" s="38" t="s">
        <v>15050</v>
      </c>
    </row>
    <row r="3577" spans="1:13" ht="25.5" outlineLevel="1" x14ac:dyDescent="0.25">
      <c r="A3577" s="47" t="s">
        <v>3461</v>
      </c>
      <c r="B3577" s="150">
        <v>3549</v>
      </c>
      <c r="C3577" s="36" t="s">
        <v>3460</v>
      </c>
      <c r="D3577" s="35" t="s">
        <v>3461</v>
      </c>
      <c r="E3577" s="36" t="s">
        <v>11943</v>
      </c>
      <c r="F3577" s="35" t="s">
        <v>15877</v>
      </c>
      <c r="G3577" s="117">
        <v>7</v>
      </c>
      <c r="H3577" s="117">
        <v>119</v>
      </c>
      <c r="I3577" s="117">
        <f t="shared" si="103"/>
        <v>0.92999999999999994</v>
      </c>
      <c r="J3577" s="118">
        <v>6.51</v>
      </c>
      <c r="K3577" s="196">
        <v>184</v>
      </c>
      <c r="L3577" s="119" t="s">
        <v>12106</v>
      </c>
      <c r="M3577" s="38" t="s">
        <v>15050</v>
      </c>
    </row>
    <row r="3578" spans="1:13" ht="25.5" outlineLevel="1" x14ac:dyDescent="0.25">
      <c r="A3578" s="47" t="s">
        <v>3463</v>
      </c>
      <c r="B3578" s="150">
        <v>3550</v>
      </c>
      <c r="C3578" s="36" t="s">
        <v>3462</v>
      </c>
      <c r="D3578" s="35" t="s">
        <v>3463</v>
      </c>
      <c r="E3578" s="36" t="s">
        <v>11943</v>
      </c>
      <c r="F3578" s="35" t="s">
        <v>15877</v>
      </c>
      <c r="G3578" s="117">
        <v>10</v>
      </c>
      <c r="H3578" s="117">
        <v>150</v>
      </c>
      <c r="I3578" s="117">
        <f t="shared" si="103"/>
        <v>0.82</v>
      </c>
      <c r="J3578" s="118">
        <v>8.1999999999999993</v>
      </c>
      <c r="K3578" s="196">
        <v>184</v>
      </c>
      <c r="L3578" s="119" t="s">
        <v>12106</v>
      </c>
      <c r="M3578" s="38" t="s">
        <v>15050</v>
      </c>
    </row>
    <row r="3579" spans="1:13" ht="25.5" outlineLevel="1" x14ac:dyDescent="0.25">
      <c r="A3579" s="47" t="s">
        <v>3465</v>
      </c>
      <c r="B3579" s="150">
        <v>3551</v>
      </c>
      <c r="C3579" s="36" t="s">
        <v>3464</v>
      </c>
      <c r="D3579" s="35" t="s">
        <v>3465</v>
      </c>
      <c r="E3579" s="36" t="s">
        <v>11943</v>
      </c>
      <c r="F3579" s="35" t="s">
        <v>15877</v>
      </c>
      <c r="G3579" s="117">
        <v>3</v>
      </c>
      <c r="H3579" s="117">
        <v>60</v>
      </c>
      <c r="I3579" s="117">
        <f t="shared" si="103"/>
        <v>1.0933333333333333</v>
      </c>
      <c r="J3579" s="118">
        <v>3.28</v>
      </c>
      <c r="K3579" s="196">
        <v>184</v>
      </c>
      <c r="L3579" s="119" t="s">
        <v>12106</v>
      </c>
      <c r="M3579" s="38" t="s">
        <v>15050</v>
      </c>
    </row>
    <row r="3580" spans="1:13" ht="25.5" outlineLevel="1" x14ac:dyDescent="0.25">
      <c r="A3580" s="47" t="s">
        <v>3467</v>
      </c>
      <c r="B3580" s="150">
        <v>3552</v>
      </c>
      <c r="C3580" s="36" t="s">
        <v>3466</v>
      </c>
      <c r="D3580" s="35" t="s">
        <v>3467</v>
      </c>
      <c r="E3580" s="36" t="s">
        <v>11943</v>
      </c>
      <c r="F3580" s="35" t="s">
        <v>15877</v>
      </c>
      <c r="G3580" s="117">
        <v>8</v>
      </c>
      <c r="H3580" s="117">
        <v>192</v>
      </c>
      <c r="I3580" s="117">
        <f t="shared" si="103"/>
        <v>1.3125</v>
      </c>
      <c r="J3580" s="118">
        <v>10.5</v>
      </c>
      <c r="K3580" s="196">
        <v>184</v>
      </c>
      <c r="L3580" s="119" t="s">
        <v>12106</v>
      </c>
      <c r="M3580" s="38" t="s">
        <v>15050</v>
      </c>
    </row>
    <row r="3581" spans="1:13" ht="25.5" outlineLevel="1" x14ac:dyDescent="0.25">
      <c r="A3581" s="47" t="s">
        <v>3469</v>
      </c>
      <c r="B3581" s="150">
        <v>3553</v>
      </c>
      <c r="C3581" s="36" t="s">
        <v>3468</v>
      </c>
      <c r="D3581" s="35" t="s">
        <v>3469</v>
      </c>
      <c r="E3581" s="36" t="s">
        <v>11943</v>
      </c>
      <c r="F3581" s="35" t="s">
        <v>15877</v>
      </c>
      <c r="G3581" s="117">
        <v>10</v>
      </c>
      <c r="H3581" s="117">
        <v>240</v>
      </c>
      <c r="I3581" s="117">
        <f t="shared" si="103"/>
        <v>1.3119999999999998</v>
      </c>
      <c r="J3581" s="118">
        <v>13.12</v>
      </c>
      <c r="K3581" s="196">
        <v>184</v>
      </c>
      <c r="L3581" s="119" t="s">
        <v>12106</v>
      </c>
      <c r="M3581" s="38" t="s">
        <v>15050</v>
      </c>
    </row>
    <row r="3582" spans="1:13" ht="25.5" outlineLevel="1" x14ac:dyDescent="0.25">
      <c r="A3582" s="47" t="s">
        <v>3471</v>
      </c>
      <c r="B3582" s="150">
        <v>3554</v>
      </c>
      <c r="C3582" s="36" t="s">
        <v>3470</v>
      </c>
      <c r="D3582" s="35" t="s">
        <v>3471</v>
      </c>
      <c r="E3582" s="36" t="s">
        <v>11943</v>
      </c>
      <c r="F3582" s="35" t="s">
        <v>15877</v>
      </c>
      <c r="G3582" s="117">
        <v>9</v>
      </c>
      <c r="H3582" s="117">
        <v>135</v>
      </c>
      <c r="I3582" s="117">
        <f t="shared" si="103"/>
        <v>0.82</v>
      </c>
      <c r="J3582" s="118">
        <v>7.38</v>
      </c>
      <c r="K3582" s="196">
        <v>184</v>
      </c>
      <c r="L3582" s="119" t="s">
        <v>12106</v>
      </c>
      <c r="M3582" s="38" t="s">
        <v>15050</v>
      </c>
    </row>
    <row r="3583" spans="1:13" ht="25.5" outlineLevel="1" x14ac:dyDescent="0.25">
      <c r="A3583" s="47" t="s">
        <v>3473</v>
      </c>
      <c r="B3583" s="150">
        <v>3555</v>
      </c>
      <c r="C3583" s="36" t="s">
        <v>3472</v>
      </c>
      <c r="D3583" s="35" t="s">
        <v>3473</v>
      </c>
      <c r="E3583" s="40" t="s">
        <v>13006</v>
      </c>
      <c r="F3583" s="35" t="s">
        <v>15877</v>
      </c>
      <c r="G3583" s="117">
        <v>9</v>
      </c>
      <c r="H3583" s="117">
        <v>148.5</v>
      </c>
      <c r="I3583" s="117">
        <f t="shared" si="103"/>
        <v>0.90222222222222215</v>
      </c>
      <c r="J3583" s="118">
        <v>8.1199999999999992</v>
      </c>
      <c r="K3583" s="196">
        <v>184</v>
      </c>
      <c r="L3583" s="119" t="s">
        <v>12106</v>
      </c>
      <c r="M3583" s="38" t="s">
        <v>15050</v>
      </c>
    </row>
    <row r="3584" spans="1:13" ht="25.5" outlineLevel="1" x14ac:dyDescent="0.25">
      <c r="A3584" s="47" t="s">
        <v>3475</v>
      </c>
      <c r="B3584" s="150">
        <v>3556</v>
      </c>
      <c r="C3584" s="36" t="s">
        <v>3474</v>
      </c>
      <c r="D3584" s="35" t="s">
        <v>3475</v>
      </c>
      <c r="E3584" s="36" t="s">
        <v>11943</v>
      </c>
      <c r="F3584" s="35" t="s">
        <v>15877</v>
      </c>
      <c r="G3584" s="117">
        <v>8</v>
      </c>
      <c r="H3584" s="117">
        <v>120</v>
      </c>
      <c r="I3584" s="117">
        <f t="shared" si="103"/>
        <v>0.82</v>
      </c>
      <c r="J3584" s="118">
        <v>6.56</v>
      </c>
      <c r="K3584" s="196">
        <v>184</v>
      </c>
      <c r="L3584" s="119" t="s">
        <v>12106</v>
      </c>
      <c r="M3584" s="38" t="s">
        <v>15050</v>
      </c>
    </row>
    <row r="3585" spans="1:13" ht="25.5" outlineLevel="1" x14ac:dyDescent="0.25">
      <c r="A3585" s="47" t="s">
        <v>3477</v>
      </c>
      <c r="B3585" s="150">
        <v>3557</v>
      </c>
      <c r="C3585" s="36" t="s">
        <v>3476</v>
      </c>
      <c r="D3585" s="35" t="s">
        <v>3477</v>
      </c>
      <c r="E3585" s="36" t="s">
        <v>11943</v>
      </c>
      <c r="F3585" s="35" t="s">
        <v>15877</v>
      </c>
      <c r="G3585" s="117">
        <v>11</v>
      </c>
      <c r="H3585" s="117">
        <v>165</v>
      </c>
      <c r="I3585" s="117">
        <f t="shared" si="103"/>
        <v>0.82</v>
      </c>
      <c r="J3585" s="118">
        <v>9.02</v>
      </c>
      <c r="K3585" s="196">
        <v>184</v>
      </c>
      <c r="L3585" s="119" t="s">
        <v>12106</v>
      </c>
      <c r="M3585" s="38" t="s">
        <v>15050</v>
      </c>
    </row>
    <row r="3586" spans="1:13" ht="25.5" outlineLevel="1" x14ac:dyDescent="0.25">
      <c r="A3586" s="47" t="s">
        <v>3479</v>
      </c>
      <c r="B3586" s="150">
        <v>3558</v>
      </c>
      <c r="C3586" s="36" t="s">
        <v>3478</v>
      </c>
      <c r="D3586" s="35" t="s">
        <v>3479</v>
      </c>
      <c r="E3586" s="36" t="s">
        <v>11943</v>
      </c>
      <c r="F3586" s="35" t="s">
        <v>15877</v>
      </c>
      <c r="G3586" s="117">
        <v>3</v>
      </c>
      <c r="H3586" s="117">
        <v>72</v>
      </c>
      <c r="I3586" s="117">
        <f t="shared" si="103"/>
        <v>1.3133333333333332</v>
      </c>
      <c r="J3586" s="118">
        <v>3.94</v>
      </c>
      <c r="K3586" s="196">
        <v>184</v>
      </c>
      <c r="L3586" s="119" t="s">
        <v>12106</v>
      </c>
      <c r="M3586" s="38" t="s">
        <v>15050</v>
      </c>
    </row>
    <row r="3587" spans="1:13" ht="25.5" outlineLevel="1" x14ac:dyDescent="0.25">
      <c r="A3587" s="47" t="s">
        <v>3481</v>
      </c>
      <c r="B3587" s="150">
        <v>3559</v>
      </c>
      <c r="C3587" s="36" t="s">
        <v>3480</v>
      </c>
      <c r="D3587" s="35" t="s">
        <v>3481</v>
      </c>
      <c r="E3587" s="36" t="s">
        <v>11943</v>
      </c>
      <c r="F3587" s="35" t="s">
        <v>15877</v>
      </c>
      <c r="G3587" s="117">
        <v>5</v>
      </c>
      <c r="H3587" s="117">
        <v>97.5</v>
      </c>
      <c r="I3587" s="117">
        <f t="shared" si="103"/>
        <v>1.0660000000000001</v>
      </c>
      <c r="J3587" s="118">
        <v>5.33</v>
      </c>
      <c r="K3587" s="196">
        <v>184</v>
      </c>
      <c r="L3587" s="119" t="s">
        <v>12106</v>
      </c>
      <c r="M3587" s="38" t="s">
        <v>15050</v>
      </c>
    </row>
    <row r="3588" spans="1:13" ht="25.5" outlineLevel="1" x14ac:dyDescent="0.25">
      <c r="A3588" s="47" t="s">
        <v>3483</v>
      </c>
      <c r="B3588" s="150">
        <v>3560</v>
      </c>
      <c r="C3588" s="36" t="s">
        <v>3482</v>
      </c>
      <c r="D3588" s="35" t="s">
        <v>3483</v>
      </c>
      <c r="E3588" s="36" t="s">
        <v>11943</v>
      </c>
      <c r="F3588" s="35" t="s">
        <v>15877</v>
      </c>
      <c r="G3588" s="117">
        <v>2</v>
      </c>
      <c r="H3588" s="117">
        <v>27.2</v>
      </c>
      <c r="I3588" s="117">
        <f t="shared" si="103"/>
        <v>0.745</v>
      </c>
      <c r="J3588" s="118">
        <v>1.49</v>
      </c>
      <c r="K3588" s="196">
        <v>184</v>
      </c>
      <c r="L3588" s="119" t="s">
        <v>12106</v>
      </c>
      <c r="M3588" s="38" t="s">
        <v>15050</v>
      </c>
    </row>
    <row r="3589" spans="1:13" ht="25.5" outlineLevel="1" x14ac:dyDescent="0.25">
      <c r="A3589" s="47" t="s">
        <v>3485</v>
      </c>
      <c r="B3589" s="150">
        <v>3561</v>
      </c>
      <c r="C3589" s="36" t="s">
        <v>3484</v>
      </c>
      <c r="D3589" s="35" t="s">
        <v>3485</v>
      </c>
      <c r="E3589" s="36" t="s">
        <v>11943</v>
      </c>
      <c r="F3589" s="35" t="s">
        <v>15877</v>
      </c>
      <c r="G3589" s="117">
        <v>5</v>
      </c>
      <c r="H3589" s="117">
        <v>97.5</v>
      </c>
      <c r="I3589" s="117">
        <f t="shared" si="103"/>
        <v>1.0660000000000001</v>
      </c>
      <c r="J3589" s="118">
        <v>5.33</v>
      </c>
      <c r="K3589" s="196">
        <v>184</v>
      </c>
      <c r="L3589" s="119" t="s">
        <v>12106</v>
      </c>
      <c r="M3589" s="38" t="s">
        <v>15050</v>
      </c>
    </row>
    <row r="3590" spans="1:13" ht="25.5" outlineLevel="1" x14ac:dyDescent="0.25">
      <c r="A3590" s="47" t="s">
        <v>3487</v>
      </c>
      <c r="B3590" s="150">
        <v>3562</v>
      </c>
      <c r="C3590" s="36" t="s">
        <v>3486</v>
      </c>
      <c r="D3590" s="35" t="s">
        <v>3487</v>
      </c>
      <c r="E3590" s="36" t="s">
        <v>11943</v>
      </c>
      <c r="F3590" s="35" t="s">
        <v>15877</v>
      </c>
      <c r="G3590" s="117">
        <v>1</v>
      </c>
      <c r="H3590" s="117">
        <v>12.5</v>
      </c>
      <c r="I3590" s="117">
        <f t="shared" si="103"/>
        <v>0.68</v>
      </c>
      <c r="J3590" s="118">
        <v>0.68</v>
      </c>
      <c r="K3590" s="196">
        <v>184</v>
      </c>
      <c r="L3590" s="119" t="s">
        <v>12106</v>
      </c>
      <c r="M3590" s="38" t="s">
        <v>15050</v>
      </c>
    </row>
    <row r="3591" spans="1:13" ht="25.5" outlineLevel="1" x14ac:dyDescent="0.25">
      <c r="A3591" s="47" t="s">
        <v>3489</v>
      </c>
      <c r="B3591" s="150">
        <v>3563</v>
      </c>
      <c r="C3591" s="36" t="s">
        <v>3488</v>
      </c>
      <c r="D3591" s="35" t="s">
        <v>3489</v>
      </c>
      <c r="E3591" s="36" t="s">
        <v>11943</v>
      </c>
      <c r="F3591" s="35" t="s">
        <v>15877</v>
      </c>
      <c r="G3591" s="117">
        <v>9</v>
      </c>
      <c r="H3591" s="117">
        <v>135</v>
      </c>
      <c r="I3591" s="117">
        <f t="shared" si="103"/>
        <v>0.82</v>
      </c>
      <c r="J3591" s="118">
        <v>7.38</v>
      </c>
      <c r="K3591" s="196">
        <v>184</v>
      </c>
      <c r="L3591" s="119" t="s">
        <v>12106</v>
      </c>
      <c r="M3591" s="38" t="s">
        <v>15050</v>
      </c>
    </row>
    <row r="3592" spans="1:13" ht="25.5" outlineLevel="1" x14ac:dyDescent="0.25">
      <c r="A3592" s="47" t="s">
        <v>3491</v>
      </c>
      <c r="B3592" s="150">
        <v>3564</v>
      </c>
      <c r="C3592" s="36" t="s">
        <v>3490</v>
      </c>
      <c r="D3592" s="35" t="s">
        <v>3491</v>
      </c>
      <c r="E3592" s="36" t="s">
        <v>11943</v>
      </c>
      <c r="F3592" s="35" t="s">
        <v>15877</v>
      </c>
      <c r="G3592" s="117">
        <v>9</v>
      </c>
      <c r="H3592" s="117">
        <v>112.5</v>
      </c>
      <c r="I3592" s="117">
        <f t="shared" si="103"/>
        <v>0.68333333333333335</v>
      </c>
      <c r="J3592" s="118">
        <v>6.15</v>
      </c>
      <c r="K3592" s="196">
        <v>184</v>
      </c>
      <c r="L3592" s="119" t="s">
        <v>12106</v>
      </c>
      <c r="M3592" s="38" t="s">
        <v>15050</v>
      </c>
    </row>
    <row r="3593" spans="1:13" ht="25.5" outlineLevel="1" x14ac:dyDescent="0.25">
      <c r="A3593" s="47" t="s">
        <v>3493</v>
      </c>
      <c r="B3593" s="150">
        <v>3565</v>
      </c>
      <c r="C3593" s="36" t="s">
        <v>3492</v>
      </c>
      <c r="D3593" s="35" t="s">
        <v>3493</v>
      </c>
      <c r="E3593" s="36" t="s">
        <v>11943</v>
      </c>
      <c r="F3593" s="35" t="s">
        <v>15877</v>
      </c>
      <c r="G3593" s="117">
        <v>5</v>
      </c>
      <c r="H3593" s="117">
        <v>62.5</v>
      </c>
      <c r="I3593" s="117">
        <f t="shared" si="103"/>
        <v>0.68399999999999994</v>
      </c>
      <c r="J3593" s="118">
        <v>3.42</v>
      </c>
      <c r="K3593" s="196">
        <v>184</v>
      </c>
      <c r="L3593" s="119" t="s">
        <v>12106</v>
      </c>
      <c r="M3593" s="38" t="s">
        <v>15050</v>
      </c>
    </row>
    <row r="3594" spans="1:13" ht="25.5" outlineLevel="1" x14ac:dyDescent="0.25">
      <c r="A3594" s="47" t="s">
        <v>3495</v>
      </c>
      <c r="B3594" s="150">
        <v>3566</v>
      </c>
      <c r="C3594" s="36" t="s">
        <v>3494</v>
      </c>
      <c r="D3594" s="35" t="s">
        <v>3495</v>
      </c>
      <c r="E3594" s="36" t="s">
        <v>11943</v>
      </c>
      <c r="F3594" s="35" t="s">
        <v>15877</v>
      </c>
      <c r="G3594" s="117">
        <v>4</v>
      </c>
      <c r="H3594" s="117">
        <v>60</v>
      </c>
      <c r="I3594" s="117">
        <f t="shared" si="103"/>
        <v>0.82</v>
      </c>
      <c r="J3594" s="118">
        <v>3.28</v>
      </c>
      <c r="K3594" s="196">
        <v>184</v>
      </c>
      <c r="L3594" s="119" t="s">
        <v>12106</v>
      </c>
      <c r="M3594" s="38" t="s">
        <v>15050</v>
      </c>
    </row>
    <row r="3595" spans="1:13" ht="25.5" outlineLevel="1" x14ac:dyDescent="0.25">
      <c r="A3595" s="47" t="s">
        <v>3497</v>
      </c>
      <c r="B3595" s="150">
        <v>3567</v>
      </c>
      <c r="C3595" s="36" t="s">
        <v>3496</v>
      </c>
      <c r="D3595" s="35" t="s">
        <v>3497</v>
      </c>
      <c r="E3595" s="36" t="s">
        <v>11943</v>
      </c>
      <c r="F3595" s="35" t="s">
        <v>15877</v>
      </c>
      <c r="G3595" s="117">
        <v>3</v>
      </c>
      <c r="H3595" s="117">
        <v>72</v>
      </c>
      <c r="I3595" s="117">
        <f t="shared" si="103"/>
        <v>1.3133333333333332</v>
      </c>
      <c r="J3595" s="118">
        <v>3.94</v>
      </c>
      <c r="K3595" s="196">
        <v>184</v>
      </c>
      <c r="L3595" s="119" t="s">
        <v>12106</v>
      </c>
      <c r="M3595" s="38" t="s">
        <v>15050</v>
      </c>
    </row>
    <row r="3596" spans="1:13" ht="25.5" outlineLevel="1" x14ac:dyDescent="0.25">
      <c r="A3596" s="47" t="s">
        <v>3499</v>
      </c>
      <c r="B3596" s="150">
        <v>3568</v>
      </c>
      <c r="C3596" s="36" t="s">
        <v>3498</v>
      </c>
      <c r="D3596" s="35" t="s">
        <v>3499</v>
      </c>
      <c r="E3596" s="36" t="s">
        <v>11943</v>
      </c>
      <c r="F3596" s="35" t="s">
        <v>15877</v>
      </c>
      <c r="G3596" s="117">
        <v>2</v>
      </c>
      <c r="H3596" s="117">
        <v>30</v>
      </c>
      <c r="I3596" s="117">
        <f t="shared" si="103"/>
        <v>0.82</v>
      </c>
      <c r="J3596" s="118">
        <v>1.64</v>
      </c>
      <c r="K3596" s="196">
        <v>184</v>
      </c>
      <c r="L3596" s="119" t="s">
        <v>12106</v>
      </c>
      <c r="M3596" s="38" t="s">
        <v>15050</v>
      </c>
    </row>
    <row r="3597" spans="1:13" ht="25.5" outlineLevel="1" x14ac:dyDescent="0.25">
      <c r="A3597" s="47" t="s">
        <v>3501</v>
      </c>
      <c r="B3597" s="150">
        <v>3569</v>
      </c>
      <c r="C3597" s="36" t="s">
        <v>3500</v>
      </c>
      <c r="D3597" s="35" t="s">
        <v>3501</v>
      </c>
      <c r="E3597" s="36" t="s">
        <v>11943</v>
      </c>
      <c r="F3597" s="35" t="s">
        <v>15877</v>
      </c>
      <c r="G3597" s="117">
        <v>1</v>
      </c>
      <c r="H3597" s="117">
        <v>1</v>
      </c>
      <c r="I3597" s="117">
        <f t="shared" si="103"/>
        <v>0.05</v>
      </c>
      <c r="J3597" s="118">
        <v>0.05</v>
      </c>
      <c r="K3597" s="196">
        <v>184</v>
      </c>
      <c r="L3597" s="119" t="s">
        <v>12106</v>
      </c>
      <c r="M3597" s="38" t="s">
        <v>15050</v>
      </c>
    </row>
    <row r="3598" spans="1:13" ht="25.5" outlineLevel="1" x14ac:dyDescent="0.25">
      <c r="A3598" s="47" t="s">
        <v>3503</v>
      </c>
      <c r="B3598" s="150">
        <v>3570</v>
      </c>
      <c r="C3598" s="36" t="s">
        <v>3502</v>
      </c>
      <c r="D3598" s="35" t="s">
        <v>3503</v>
      </c>
      <c r="E3598" s="36" t="s">
        <v>11943</v>
      </c>
      <c r="F3598" s="35" t="s">
        <v>15877</v>
      </c>
      <c r="G3598" s="117">
        <v>1</v>
      </c>
      <c r="H3598" s="117">
        <v>122.09</v>
      </c>
      <c r="I3598" s="117">
        <f t="shared" si="103"/>
        <v>6.68</v>
      </c>
      <c r="J3598" s="118">
        <v>6.68</v>
      </c>
      <c r="K3598" s="196">
        <v>184</v>
      </c>
      <c r="L3598" s="119" t="s">
        <v>12106</v>
      </c>
      <c r="M3598" s="38" t="s">
        <v>15050</v>
      </c>
    </row>
    <row r="3599" spans="1:13" ht="25.5" outlineLevel="1" x14ac:dyDescent="0.25">
      <c r="A3599" s="47" t="s">
        <v>3505</v>
      </c>
      <c r="B3599" s="150">
        <v>3571</v>
      </c>
      <c r="C3599" s="36" t="s">
        <v>3504</v>
      </c>
      <c r="D3599" s="35" t="s">
        <v>3505</v>
      </c>
      <c r="E3599" s="36" t="s">
        <v>11943</v>
      </c>
      <c r="F3599" s="35" t="s">
        <v>15877</v>
      </c>
      <c r="G3599" s="117">
        <v>1</v>
      </c>
      <c r="H3599" s="117">
        <v>20</v>
      </c>
      <c r="I3599" s="117">
        <f t="shared" si="103"/>
        <v>1.0900000000000001</v>
      </c>
      <c r="J3599" s="118">
        <v>1.0900000000000001</v>
      </c>
      <c r="K3599" s="196">
        <v>184</v>
      </c>
      <c r="L3599" s="119" t="s">
        <v>12106</v>
      </c>
      <c r="M3599" s="38" t="s">
        <v>15050</v>
      </c>
    </row>
    <row r="3600" spans="1:13" ht="25.5" outlineLevel="1" x14ac:dyDescent="0.25">
      <c r="A3600" s="47" t="s">
        <v>3507</v>
      </c>
      <c r="B3600" s="150">
        <v>3572</v>
      </c>
      <c r="C3600" s="36" t="s">
        <v>3506</v>
      </c>
      <c r="D3600" s="35" t="s">
        <v>3507</v>
      </c>
      <c r="E3600" s="36" t="s">
        <v>11943</v>
      </c>
      <c r="F3600" s="35" t="s">
        <v>15877</v>
      </c>
      <c r="G3600" s="117">
        <v>2</v>
      </c>
      <c r="H3600" s="117">
        <v>589.95000000000005</v>
      </c>
      <c r="I3600" s="117">
        <f t="shared" si="103"/>
        <v>16.13</v>
      </c>
      <c r="J3600" s="118">
        <v>32.26</v>
      </c>
      <c r="K3600" s="196">
        <v>184</v>
      </c>
      <c r="L3600" s="119" t="s">
        <v>12106</v>
      </c>
      <c r="M3600" s="38" t="s">
        <v>15050</v>
      </c>
    </row>
    <row r="3601" spans="1:13" ht="25.5" outlineLevel="1" x14ac:dyDescent="0.25">
      <c r="A3601" s="47" t="s">
        <v>3508</v>
      </c>
      <c r="B3601" s="150">
        <v>3573</v>
      </c>
      <c r="C3601" s="40" t="s">
        <v>13555</v>
      </c>
      <c r="D3601" s="35" t="s">
        <v>3508</v>
      </c>
      <c r="E3601" s="36" t="s">
        <v>11943</v>
      </c>
      <c r="F3601" s="35" t="s">
        <v>15877</v>
      </c>
      <c r="G3601" s="117">
        <v>20</v>
      </c>
      <c r="H3601" s="117">
        <v>88</v>
      </c>
      <c r="I3601" s="117">
        <f t="shared" si="103"/>
        <v>0.24049999999999999</v>
      </c>
      <c r="J3601" s="118">
        <v>4.8099999999999996</v>
      </c>
      <c r="K3601" s="196">
        <v>184</v>
      </c>
      <c r="L3601" s="119" t="s">
        <v>12106</v>
      </c>
      <c r="M3601" s="38" t="s">
        <v>15050</v>
      </c>
    </row>
    <row r="3602" spans="1:13" ht="25.5" outlineLevel="1" x14ac:dyDescent="0.25">
      <c r="A3602" s="47" t="s">
        <v>3509</v>
      </c>
      <c r="B3602" s="150">
        <v>3574</v>
      </c>
      <c r="C3602" s="40" t="s">
        <v>13556</v>
      </c>
      <c r="D3602" s="35" t="s">
        <v>3509</v>
      </c>
      <c r="E3602" s="36" t="s">
        <v>11943</v>
      </c>
      <c r="F3602" s="35" t="s">
        <v>15877</v>
      </c>
      <c r="G3602" s="117">
        <v>5</v>
      </c>
      <c r="H3602" s="117">
        <v>26.5</v>
      </c>
      <c r="I3602" s="117">
        <f t="shared" si="103"/>
        <v>0.28999999999999998</v>
      </c>
      <c r="J3602" s="118">
        <v>1.45</v>
      </c>
      <c r="K3602" s="196">
        <v>184</v>
      </c>
      <c r="L3602" s="119" t="s">
        <v>12106</v>
      </c>
      <c r="M3602" s="38" t="s">
        <v>15050</v>
      </c>
    </row>
    <row r="3603" spans="1:13" ht="25.5" outlineLevel="1" x14ac:dyDescent="0.25">
      <c r="A3603" s="47" t="s">
        <v>3510</v>
      </c>
      <c r="B3603" s="150">
        <v>3575</v>
      </c>
      <c r="C3603" s="40" t="s">
        <v>13557</v>
      </c>
      <c r="D3603" s="35" t="s">
        <v>3510</v>
      </c>
      <c r="E3603" s="36" t="s">
        <v>11943</v>
      </c>
      <c r="F3603" s="35" t="s">
        <v>15877</v>
      </c>
      <c r="G3603" s="117">
        <v>74</v>
      </c>
      <c r="H3603" s="117">
        <v>392.2</v>
      </c>
      <c r="I3603" s="117">
        <f t="shared" si="103"/>
        <v>0.28986486486486485</v>
      </c>
      <c r="J3603" s="118">
        <v>21.45</v>
      </c>
      <c r="K3603" s="196">
        <v>184</v>
      </c>
      <c r="L3603" s="119" t="s">
        <v>12106</v>
      </c>
      <c r="M3603" s="38" t="s">
        <v>15050</v>
      </c>
    </row>
    <row r="3604" spans="1:13" ht="25.5" outlineLevel="1" x14ac:dyDescent="0.25">
      <c r="A3604" s="47" t="s">
        <v>3512</v>
      </c>
      <c r="B3604" s="150">
        <v>3576</v>
      </c>
      <c r="C3604" s="36" t="s">
        <v>3511</v>
      </c>
      <c r="D3604" s="35" t="s">
        <v>3512</v>
      </c>
      <c r="E3604" s="36" t="s">
        <v>11943</v>
      </c>
      <c r="F3604" s="35" t="s">
        <v>15877</v>
      </c>
      <c r="G3604" s="117">
        <v>50</v>
      </c>
      <c r="H3604" s="117">
        <v>215</v>
      </c>
      <c r="I3604" s="117">
        <f t="shared" si="103"/>
        <v>0.23519999999999999</v>
      </c>
      <c r="J3604" s="118">
        <v>11.76</v>
      </c>
      <c r="K3604" s="196">
        <v>184</v>
      </c>
      <c r="L3604" s="119" t="s">
        <v>12106</v>
      </c>
      <c r="M3604" s="38" t="s">
        <v>15050</v>
      </c>
    </row>
    <row r="3605" spans="1:13" ht="25.5" outlineLevel="1" x14ac:dyDescent="0.25">
      <c r="A3605" s="47" t="s">
        <v>3514</v>
      </c>
      <c r="B3605" s="150">
        <v>3577</v>
      </c>
      <c r="C3605" s="36" t="s">
        <v>3513</v>
      </c>
      <c r="D3605" s="35" t="s">
        <v>3514</v>
      </c>
      <c r="E3605" s="36" t="s">
        <v>11943</v>
      </c>
      <c r="F3605" s="35" t="s">
        <v>15877</v>
      </c>
      <c r="G3605" s="117">
        <v>2</v>
      </c>
      <c r="H3605" s="117">
        <v>10.6</v>
      </c>
      <c r="I3605" s="117">
        <f t="shared" si="103"/>
        <v>0.28999999999999998</v>
      </c>
      <c r="J3605" s="118">
        <v>0.57999999999999996</v>
      </c>
      <c r="K3605" s="196">
        <v>184</v>
      </c>
      <c r="L3605" s="119" t="s">
        <v>12106</v>
      </c>
      <c r="M3605" s="38" t="s">
        <v>15050</v>
      </c>
    </row>
    <row r="3606" spans="1:13" ht="25.5" outlineLevel="1" x14ac:dyDescent="0.25">
      <c r="A3606" s="47" t="s">
        <v>3516</v>
      </c>
      <c r="B3606" s="150">
        <v>3578</v>
      </c>
      <c r="C3606" s="36" t="s">
        <v>3515</v>
      </c>
      <c r="D3606" s="35" t="s">
        <v>3516</v>
      </c>
      <c r="E3606" s="36" t="s">
        <v>11943</v>
      </c>
      <c r="F3606" s="35" t="s">
        <v>15877</v>
      </c>
      <c r="G3606" s="117">
        <v>4</v>
      </c>
      <c r="H3606" s="117">
        <v>193.58</v>
      </c>
      <c r="I3606" s="117">
        <f t="shared" si="103"/>
        <v>2.6475</v>
      </c>
      <c r="J3606" s="118">
        <v>10.59</v>
      </c>
      <c r="K3606" s="196">
        <v>184</v>
      </c>
      <c r="L3606" s="119" t="s">
        <v>12106</v>
      </c>
      <c r="M3606" s="38" t="s">
        <v>15050</v>
      </c>
    </row>
    <row r="3607" spans="1:13" ht="25.5" outlineLevel="1" x14ac:dyDescent="0.25">
      <c r="A3607" s="47" t="s">
        <v>3517</v>
      </c>
      <c r="B3607" s="150">
        <v>3579</v>
      </c>
      <c r="C3607" s="40" t="s">
        <v>13558</v>
      </c>
      <c r="D3607" s="35" t="s">
        <v>3517</v>
      </c>
      <c r="E3607" s="36" t="s">
        <v>11943</v>
      </c>
      <c r="F3607" s="35" t="s">
        <v>15877</v>
      </c>
      <c r="G3607" s="117">
        <v>19</v>
      </c>
      <c r="H3607" s="117">
        <v>1388.52</v>
      </c>
      <c r="I3607" s="117">
        <f t="shared" si="103"/>
        <v>3.9963157894736847</v>
      </c>
      <c r="J3607" s="118">
        <v>75.930000000000007</v>
      </c>
      <c r="K3607" s="196">
        <v>184</v>
      </c>
      <c r="L3607" s="119" t="s">
        <v>12106</v>
      </c>
      <c r="M3607" s="38" t="s">
        <v>15050</v>
      </c>
    </row>
    <row r="3608" spans="1:13" ht="25.5" outlineLevel="1" x14ac:dyDescent="0.25">
      <c r="A3608" s="47" t="s">
        <v>3518</v>
      </c>
      <c r="B3608" s="150">
        <v>3580</v>
      </c>
      <c r="C3608" s="40" t="s">
        <v>13559</v>
      </c>
      <c r="D3608" s="35" t="s">
        <v>3518</v>
      </c>
      <c r="E3608" s="36" t="s">
        <v>11943</v>
      </c>
      <c r="F3608" s="35" t="s">
        <v>15877</v>
      </c>
      <c r="G3608" s="117">
        <v>1</v>
      </c>
      <c r="H3608" s="117">
        <v>182.21</v>
      </c>
      <c r="I3608" s="117">
        <f t="shared" si="103"/>
        <v>9.9600000000000009</v>
      </c>
      <c r="J3608" s="118">
        <v>9.9600000000000009</v>
      </c>
      <c r="K3608" s="196">
        <v>184</v>
      </c>
      <c r="L3608" s="119" t="s">
        <v>12106</v>
      </c>
      <c r="M3608" s="38" t="s">
        <v>15050</v>
      </c>
    </row>
    <row r="3609" spans="1:13" ht="25.5" outlineLevel="1" x14ac:dyDescent="0.25">
      <c r="A3609" s="47" t="s">
        <v>3519</v>
      </c>
      <c r="B3609" s="150">
        <v>3581</v>
      </c>
      <c r="C3609" s="40" t="s">
        <v>13560</v>
      </c>
      <c r="D3609" s="35" t="s">
        <v>3519</v>
      </c>
      <c r="E3609" s="36" t="s">
        <v>11943</v>
      </c>
      <c r="F3609" s="35" t="s">
        <v>15877</v>
      </c>
      <c r="G3609" s="117">
        <v>29</v>
      </c>
      <c r="H3609" s="117">
        <v>63.8</v>
      </c>
      <c r="I3609" s="117">
        <f t="shared" si="103"/>
        <v>0.1203448275862069</v>
      </c>
      <c r="J3609" s="118">
        <v>3.49</v>
      </c>
      <c r="K3609" s="196">
        <v>184</v>
      </c>
      <c r="L3609" s="119" t="s">
        <v>12106</v>
      </c>
      <c r="M3609" s="38" t="s">
        <v>15050</v>
      </c>
    </row>
    <row r="3610" spans="1:13" ht="25.5" outlineLevel="1" x14ac:dyDescent="0.25">
      <c r="A3610" s="47" t="s">
        <v>3520</v>
      </c>
      <c r="B3610" s="150">
        <v>3582</v>
      </c>
      <c r="C3610" s="40" t="s">
        <v>13561</v>
      </c>
      <c r="D3610" s="35" t="s">
        <v>3520</v>
      </c>
      <c r="E3610" s="36" t="s">
        <v>11943</v>
      </c>
      <c r="F3610" s="35" t="s">
        <v>15877</v>
      </c>
      <c r="G3610" s="117">
        <v>5</v>
      </c>
      <c r="H3610" s="117">
        <v>22.5</v>
      </c>
      <c r="I3610" s="117">
        <f t="shared" si="103"/>
        <v>0.246</v>
      </c>
      <c r="J3610" s="118">
        <v>1.23</v>
      </c>
      <c r="K3610" s="196">
        <v>184</v>
      </c>
      <c r="L3610" s="119" t="s">
        <v>12106</v>
      </c>
      <c r="M3610" s="38" t="s">
        <v>15050</v>
      </c>
    </row>
    <row r="3611" spans="1:13" ht="25.5" outlineLevel="1" x14ac:dyDescent="0.25">
      <c r="A3611" s="47" t="s">
        <v>3522</v>
      </c>
      <c r="B3611" s="150">
        <v>3583</v>
      </c>
      <c r="C3611" s="36" t="s">
        <v>3521</v>
      </c>
      <c r="D3611" s="35" t="s">
        <v>3522</v>
      </c>
      <c r="E3611" s="36" t="s">
        <v>11943</v>
      </c>
      <c r="F3611" s="35" t="s">
        <v>15877</v>
      </c>
      <c r="G3611" s="117">
        <v>2</v>
      </c>
      <c r="H3611" s="117">
        <v>40</v>
      </c>
      <c r="I3611" s="117">
        <f t="shared" si="103"/>
        <v>1.095</v>
      </c>
      <c r="J3611" s="118">
        <v>2.19</v>
      </c>
      <c r="K3611" s="196">
        <v>184</v>
      </c>
      <c r="L3611" s="119" t="s">
        <v>12106</v>
      </c>
      <c r="M3611" s="38" t="s">
        <v>15050</v>
      </c>
    </row>
    <row r="3612" spans="1:13" ht="25.5" outlineLevel="1" x14ac:dyDescent="0.25">
      <c r="A3612" s="47" t="s">
        <v>3523</v>
      </c>
      <c r="B3612" s="150">
        <v>3584</v>
      </c>
      <c r="C3612" s="40" t="s">
        <v>13562</v>
      </c>
      <c r="D3612" s="35" t="s">
        <v>3523</v>
      </c>
      <c r="E3612" s="36" t="s">
        <v>11943</v>
      </c>
      <c r="F3612" s="35" t="s">
        <v>15877</v>
      </c>
      <c r="G3612" s="117">
        <v>19</v>
      </c>
      <c r="H3612" s="117">
        <v>59.92</v>
      </c>
      <c r="I3612" s="117">
        <f t="shared" si="103"/>
        <v>0.17263157894736841</v>
      </c>
      <c r="J3612" s="118">
        <v>3.28</v>
      </c>
      <c r="K3612" s="196">
        <v>184</v>
      </c>
      <c r="L3612" s="119" t="s">
        <v>12106</v>
      </c>
      <c r="M3612" s="38" t="s">
        <v>15050</v>
      </c>
    </row>
    <row r="3613" spans="1:13" ht="25.5" outlineLevel="1" x14ac:dyDescent="0.25">
      <c r="A3613" s="47" t="s">
        <v>3524</v>
      </c>
      <c r="B3613" s="150">
        <v>3585</v>
      </c>
      <c r="C3613" s="40" t="s">
        <v>13563</v>
      </c>
      <c r="D3613" s="35" t="s">
        <v>3524</v>
      </c>
      <c r="E3613" s="36" t="s">
        <v>11943</v>
      </c>
      <c r="F3613" s="35" t="s">
        <v>15877</v>
      </c>
      <c r="G3613" s="117">
        <v>1</v>
      </c>
      <c r="H3613" s="117">
        <v>71.540000000000006</v>
      </c>
      <c r="I3613" s="117">
        <f t="shared" si="103"/>
        <v>3.91</v>
      </c>
      <c r="J3613" s="118">
        <v>3.91</v>
      </c>
      <c r="K3613" s="196">
        <v>184</v>
      </c>
      <c r="L3613" s="119" t="s">
        <v>12106</v>
      </c>
      <c r="M3613" s="38" t="s">
        <v>15050</v>
      </c>
    </row>
    <row r="3614" spans="1:13" ht="25.5" outlineLevel="1" x14ac:dyDescent="0.25">
      <c r="A3614" s="47" t="s">
        <v>3525</v>
      </c>
      <c r="B3614" s="150">
        <v>3586</v>
      </c>
      <c r="C3614" s="40" t="s">
        <v>13564</v>
      </c>
      <c r="D3614" s="35" t="s">
        <v>3525</v>
      </c>
      <c r="E3614" s="36" t="s">
        <v>11943</v>
      </c>
      <c r="F3614" s="35" t="s">
        <v>15877</v>
      </c>
      <c r="G3614" s="117">
        <v>13</v>
      </c>
      <c r="H3614" s="117">
        <v>86.8</v>
      </c>
      <c r="I3614" s="117">
        <f t="shared" si="103"/>
        <v>0.36538461538461536</v>
      </c>
      <c r="J3614" s="118">
        <v>4.75</v>
      </c>
      <c r="K3614" s="196">
        <v>184</v>
      </c>
      <c r="L3614" s="119" t="s">
        <v>12106</v>
      </c>
      <c r="M3614" s="38" t="s">
        <v>15050</v>
      </c>
    </row>
    <row r="3615" spans="1:13" ht="25.5" outlineLevel="1" x14ac:dyDescent="0.25">
      <c r="A3615" s="47" t="s">
        <v>3526</v>
      </c>
      <c r="B3615" s="150">
        <v>3587</v>
      </c>
      <c r="C3615" s="40" t="s">
        <v>13565</v>
      </c>
      <c r="D3615" s="35" t="s">
        <v>3526</v>
      </c>
      <c r="E3615" s="36" t="s">
        <v>11943</v>
      </c>
      <c r="F3615" s="35" t="s">
        <v>15877</v>
      </c>
      <c r="G3615" s="117">
        <v>11</v>
      </c>
      <c r="H3615" s="117">
        <v>4581.1099999999997</v>
      </c>
      <c r="I3615" s="117">
        <f t="shared" si="103"/>
        <v>22.773636363636363</v>
      </c>
      <c r="J3615" s="118">
        <v>250.51</v>
      </c>
      <c r="K3615" s="196">
        <v>184</v>
      </c>
      <c r="L3615" s="119" t="s">
        <v>12106</v>
      </c>
      <c r="M3615" s="38" t="s">
        <v>15050</v>
      </c>
    </row>
    <row r="3616" spans="1:13" ht="25.5" outlineLevel="1" x14ac:dyDescent="0.25">
      <c r="A3616" s="47" t="s">
        <v>3527</v>
      </c>
      <c r="B3616" s="150">
        <v>3588</v>
      </c>
      <c r="C3616" s="40" t="s">
        <v>13566</v>
      </c>
      <c r="D3616" s="35" t="s">
        <v>3527</v>
      </c>
      <c r="E3616" s="36" t="s">
        <v>11943</v>
      </c>
      <c r="F3616" s="35" t="s">
        <v>15877</v>
      </c>
      <c r="G3616" s="117">
        <v>4</v>
      </c>
      <c r="H3616" s="117">
        <v>120</v>
      </c>
      <c r="I3616" s="117">
        <f t="shared" si="103"/>
        <v>1.64</v>
      </c>
      <c r="J3616" s="118">
        <v>6.56</v>
      </c>
      <c r="K3616" s="196">
        <v>184</v>
      </c>
      <c r="L3616" s="119" t="s">
        <v>12106</v>
      </c>
      <c r="M3616" s="38" t="s">
        <v>15050</v>
      </c>
    </row>
    <row r="3617" spans="1:13" ht="25.5" outlineLevel="1" x14ac:dyDescent="0.25">
      <c r="A3617" s="47" t="s">
        <v>3528</v>
      </c>
      <c r="B3617" s="150">
        <v>3589</v>
      </c>
      <c r="C3617" s="40" t="s">
        <v>13567</v>
      </c>
      <c r="D3617" s="35" t="s">
        <v>3528</v>
      </c>
      <c r="E3617" s="36" t="s">
        <v>11943</v>
      </c>
      <c r="F3617" s="35" t="s">
        <v>15877</v>
      </c>
      <c r="G3617" s="117">
        <v>5</v>
      </c>
      <c r="H3617" s="117">
        <v>150</v>
      </c>
      <c r="I3617" s="117">
        <f t="shared" si="103"/>
        <v>1.64</v>
      </c>
      <c r="J3617" s="118">
        <v>8.1999999999999993</v>
      </c>
      <c r="K3617" s="196">
        <v>184</v>
      </c>
      <c r="L3617" s="119" t="s">
        <v>12106</v>
      </c>
      <c r="M3617" s="38" t="s">
        <v>15050</v>
      </c>
    </row>
    <row r="3618" spans="1:13" ht="25.5" outlineLevel="1" x14ac:dyDescent="0.25">
      <c r="A3618" s="47" t="s">
        <v>3529</v>
      </c>
      <c r="B3618" s="150">
        <v>3590</v>
      </c>
      <c r="C3618" s="40" t="s">
        <v>13568</v>
      </c>
      <c r="D3618" s="35" t="s">
        <v>3529</v>
      </c>
      <c r="E3618" s="36" t="s">
        <v>11943</v>
      </c>
      <c r="F3618" s="35" t="s">
        <v>15877</v>
      </c>
      <c r="G3618" s="117">
        <v>5</v>
      </c>
      <c r="H3618" s="117">
        <v>150</v>
      </c>
      <c r="I3618" s="117">
        <f t="shared" si="103"/>
        <v>1.64</v>
      </c>
      <c r="J3618" s="118">
        <v>8.1999999999999993</v>
      </c>
      <c r="K3618" s="196">
        <v>184</v>
      </c>
      <c r="L3618" s="119" t="s">
        <v>12106</v>
      </c>
      <c r="M3618" s="38" t="s">
        <v>15050</v>
      </c>
    </row>
    <row r="3619" spans="1:13" ht="25.5" outlineLevel="1" x14ac:dyDescent="0.25">
      <c r="A3619" s="47" t="s">
        <v>3530</v>
      </c>
      <c r="B3619" s="150">
        <v>3591</v>
      </c>
      <c r="C3619" s="40" t="s">
        <v>13569</v>
      </c>
      <c r="D3619" s="35" t="s">
        <v>3530</v>
      </c>
      <c r="E3619" s="36" t="s">
        <v>11943</v>
      </c>
      <c r="F3619" s="35" t="s">
        <v>15877</v>
      </c>
      <c r="G3619" s="117">
        <v>5</v>
      </c>
      <c r="H3619" s="117">
        <v>25</v>
      </c>
      <c r="I3619" s="117">
        <f t="shared" si="103"/>
        <v>0.27400000000000002</v>
      </c>
      <c r="J3619" s="118">
        <v>1.37</v>
      </c>
      <c r="K3619" s="196">
        <v>184</v>
      </c>
      <c r="L3619" s="119" t="s">
        <v>12106</v>
      </c>
      <c r="M3619" s="38" t="s">
        <v>15050</v>
      </c>
    </row>
    <row r="3620" spans="1:13" ht="25.5" outlineLevel="1" x14ac:dyDescent="0.25">
      <c r="A3620" s="47" t="s">
        <v>3531</v>
      </c>
      <c r="B3620" s="150">
        <v>3592</v>
      </c>
      <c r="C3620" s="40" t="s">
        <v>13570</v>
      </c>
      <c r="D3620" s="35" t="s">
        <v>3531</v>
      </c>
      <c r="E3620" s="36" t="s">
        <v>11943</v>
      </c>
      <c r="F3620" s="35" t="s">
        <v>15877</v>
      </c>
      <c r="G3620" s="117">
        <v>1</v>
      </c>
      <c r="H3620" s="117">
        <v>140.4</v>
      </c>
      <c r="I3620" s="117">
        <f t="shared" si="103"/>
        <v>7.68</v>
      </c>
      <c r="J3620" s="118">
        <v>7.68</v>
      </c>
      <c r="K3620" s="196">
        <v>184</v>
      </c>
      <c r="L3620" s="119" t="s">
        <v>12106</v>
      </c>
      <c r="M3620" s="38" t="s">
        <v>15050</v>
      </c>
    </row>
    <row r="3621" spans="1:13" ht="25.5" outlineLevel="1" x14ac:dyDescent="0.25">
      <c r="A3621" s="47" t="s">
        <v>3532</v>
      </c>
      <c r="B3621" s="150">
        <v>3593</v>
      </c>
      <c r="C3621" s="40" t="s">
        <v>13571</v>
      </c>
      <c r="D3621" s="35" t="s">
        <v>3532</v>
      </c>
      <c r="E3621" s="36" t="s">
        <v>11943</v>
      </c>
      <c r="F3621" s="35" t="s">
        <v>15877</v>
      </c>
      <c r="G3621" s="117">
        <v>2</v>
      </c>
      <c r="H3621" s="117">
        <v>1110.8900000000001</v>
      </c>
      <c r="I3621" s="117">
        <f t="shared" si="103"/>
        <v>30.375</v>
      </c>
      <c r="J3621" s="118">
        <v>60.75</v>
      </c>
      <c r="K3621" s="196">
        <v>184</v>
      </c>
      <c r="L3621" s="119" t="s">
        <v>12106</v>
      </c>
      <c r="M3621" s="38" t="s">
        <v>15050</v>
      </c>
    </row>
    <row r="3622" spans="1:13" ht="25.5" outlineLevel="1" x14ac:dyDescent="0.25">
      <c r="A3622" s="47" t="s">
        <v>3534</v>
      </c>
      <c r="B3622" s="150">
        <v>3594</v>
      </c>
      <c r="C3622" s="40" t="s">
        <v>13572</v>
      </c>
      <c r="D3622" s="35" t="s">
        <v>3534</v>
      </c>
      <c r="E3622" s="36" t="s">
        <v>11943</v>
      </c>
      <c r="F3622" s="35" t="s">
        <v>15877</v>
      </c>
      <c r="G3622" s="117">
        <v>11</v>
      </c>
      <c r="H3622" s="117">
        <v>68.2</v>
      </c>
      <c r="I3622" s="117">
        <f t="shared" si="103"/>
        <v>0.33909090909090911</v>
      </c>
      <c r="J3622" s="118">
        <v>3.73</v>
      </c>
      <c r="K3622" s="196">
        <v>184</v>
      </c>
      <c r="L3622" s="119" t="s">
        <v>12106</v>
      </c>
      <c r="M3622" s="38" t="s">
        <v>15050</v>
      </c>
    </row>
    <row r="3623" spans="1:13" ht="25.5" outlineLevel="1" x14ac:dyDescent="0.25">
      <c r="A3623" s="47" t="s">
        <v>3536</v>
      </c>
      <c r="B3623" s="150">
        <v>3595</v>
      </c>
      <c r="C3623" s="36" t="s">
        <v>3535</v>
      </c>
      <c r="D3623" s="35" t="s">
        <v>3536</v>
      </c>
      <c r="E3623" s="36" t="s">
        <v>11943</v>
      </c>
      <c r="F3623" s="35" t="s">
        <v>15877</v>
      </c>
      <c r="G3623" s="117">
        <v>30</v>
      </c>
      <c r="H3623" s="117">
        <v>117</v>
      </c>
      <c r="I3623" s="117">
        <f t="shared" si="103"/>
        <v>0.21333333333333335</v>
      </c>
      <c r="J3623" s="118">
        <v>6.4</v>
      </c>
      <c r="K3623" s="196">
        <v>184</v>
      </c>
      <c r="L3623" s="119" t="s">
        <v>12106</v>
      </c>
      <c r="M3623" s="38" t="s">
        <v>15050</v>
      </c>
    </row>
    <row r="3624" spans="1:13" ht="25.5" outlineLevel="1" x14ac:dyDescent="0.25">
      <c r="A3624" s="47" t="s">
        <v>3539</v>
      </c>
      <c r="B3624" s="150">
        <v>3596</v>
      </c>
      <c r="C3624" s="36" t="s">
        <v>3538</v>
      </c>
      <c r="D3624" s="35" t="s">
        <v>3539</v>
      </c>
      <c r="E3624" s="36" t="s">
        <v>11943</v>
      </c>
      <c r="F3624" s="35" t="s">
        <v>15877</v>
      </c>
      <c r="G3624" s="117">
        <v>7</v>
      </c>
      <c r="H3624" s="117">
        <v>58.1</v>
      </c>
      <c r="I3624" s="117">
        <f t="shared" si="103"/>
        <v>0.45428571428571429</v>
      </c>
      <c r="J3624" s="118">
        <v>3.18</v>
      </c>
      <c r="K3624" s="196">
        <v>184</v>
      </c>
      <c r="L3624" s="119" t="s">
        <v>12106</v>
      </c>
      <c r="M3624" s="38" t="s">
        <v>15050</v>
      </c>
    </row>
    <row r="3625" spans="1:13" ht="25.5" outlineLevel="1" x14ac:dyDescent="0.25">
      <c r="A3625" s="47" t="s">
        <v>3541</v>
      </c>
      <c r="B3625" s="150">
        <v>3597</v>
      </c>
      <c r="C3625" s="36" t="s">
        <v>3540</v>
      </c>
      <c r="D3625" s="35" t="s">
        <v>3541</v>
      </c>
      <c r="E3625" s="36" t="s">
        <v>11943</v>
      </c>
      <c r="F3625" s="35" t="s">
        <v>15877</v>
      </c>
      <c r="G3625" s="117">
        <v>1</v>
      </c>
      <c r="H3625" s="117">
        <v>1</v>
      </c>
      <c r="I3625" s="117">
        <f t="shared" si="103"/>
        <v>0.05</v>
      </c>
      <c r="J3625" s="118">
        <v>0.05</v>
      </c>
      <c r="K3625" s="196">
        <v>184</v>
      </c>
      <c r="L3625" s="119" t="s">
        <v>12106</v>
      </c>
      <c r="M3625" s="38" t="s">
        <v>15050</v>
      </c>
    </row>
    <row r="3626" spans="1:13" ht="25.5" outlineLevel="1" x14ac:dyDescent="0.25">
      <c r="A3626" s="47" t="s">
        <v>3542</v>
      </c>
      <c r="B3626" s="150">
        <v>3598</v>
      </c>
      <c r="C3626" s="40" t="s">
        <v>13573</v>
      </c>
      <c r="D3626" s="35" t="s">
        <v>3542</v>
      </c>
      <c r="E3626" s="36" t="s">
        <v>11943</v>
      </c>
      <c r="F3626" s="35" t="s">
        <v>15877</v>
      </c>
      <c r="G3626" s="117">
        <v>5</v>
      </c>
      <c r="H3626" s="117">
        <v>676.27</v>
      </c>
      <c r="I3626" s="117">
        <f t="shared" si="103"/>
        <v>7.395999999999999</v>
      </c>
      <c r="J3626" s="118">
        <v>36.979999999999997</v>
      </c>
      <c r="K3626" s="196">
        <v>184</v>
      </c>
      <c r="L3626" s="119" t="s">
        <v>12106</v>
      </c>
      <c r="M3626" s="38" t="s">
        <v>15050</v>
      </c>
    </row>
    <row r="3627" spans="1:13" ht="25.5" outlineLevel="1" x14ac:dyDescent="0.25">
      <c r="A3627" s="47" t="s">
        <v>3543</v>
      </c>
      <c r="B3627" s="150">
        <v>3599</v>
      </c>
      <c r="C3627" s="40" t="s">
        <v>13574</v>
      </c>
      <c r="D3627" s="35" t="s">
        <v>3543</v>
      </c>
      <c r="E3627" s="36" t="s">
        <v>11943</v>
      </c>
      <c r="F3627" s="35" t="s">
        <v>15877</v>
      </c>
      <c r="G3627" s="117">
        <v>9</v>
      </c>
      <c r="H3627" s="117">
        <v>1710.44</v>
      </c>
      <c r="I3627" s="117">
        <f t="shared" si="103"/>
        <v>10.392222222222223</v>
      </c>
      <c r="J3627" s="118">
        <v>93.53</v>
      </c>
      <c r="K3627" s="196">
        <v>184</v>
      </c>
      <c r="L3627" s="119" t="s">
        <v>12106</v>
      </c>
      <c r="M3627" s="38" t="s">
        <v>15050</v>
      </c>
    </row>
    <row r="3628" spans="1:13" ht="25.5" outlineLevel="1" x14ac:dyDescent="0.25">
      <c r="A3628" s="47" t="s">
        <v>9549</v>
      </c>
      <c r="B3628" s="150">
        <v>3600</v>
      </c>
      <c r="C3628" s="40" t="s">
        <v>13575</v>
      </c>
      <c r="D3628" s="35" t="s">
        <v>9549</v>
      </c>
      <c r="E3628" s="36" t="s">
        <v>11491</v>
      </c>
      <c r="F3628" s="35" t="s">
        <v>15877</v>
      </c>
      <c r="G3628" s="117">
        <v>5</v>
      </c>
      <c r="H3628" s="117">
        <v>9407.56</v>
      </c>
      <c r="I3628" s="117">
        <f t="shared" si="103"/>
        <v>1954.8679999999999</v>
      </c>
      <c r="J3628" s="118">
        <v>9774.34</v>
      </c>
      <c r="K3628" s="196">
        <v>172</v>
      </c>
      <c r="L3628" s="119" t="s">
        <v>11479</v>
      </c>
      <c r="M3628" s="38" t="s">
        <v>15050</v>
      </c>
    </row>
    <row r="3629" spans="1:13" ht="25.5" outlineLevel="1" x14ac:dyDescent="0.25">
      <c r="A3629" s="47" t="s">
        <v>3544</v>
      </c>
      <c r="B3629" s="150">
        <v>3601</v>
      </c>
      <c r="C3629" s="40" t="s">
        <v>13576</v>
      </c>
      <c r="D3629" s="35" t="s">
        <v>3544</v>
      </c>
      <c r="E3629" s="36" t="s">
        <v>11943</v>
      </c>
      <c r="F3629" s="35" t="s">
        <v>15877</v>
      </c>
      <c r="G3629" s="117">
        <v>3</v>
      </c>
      <c r="H3629" s="117">
        <v>2163.86</v>
      </c>
      <c r="I3629" s="117">
        <f t="shared" si="103"/>
        <v>39.443333333333335</v>
      </c>
      <c r="J3629" s="118">
        <v>118.33</v>
      </c>
      <c r="K3629" s="196">
        <v>184</v>
      </c>
      <c r="L3629" s="119" t="s">
        <v>12106</v>
      </c>
      <c r="M3629" s="38" t="s">
        <v>15050</v>
      </c>
    </row>
    <row r="3630" spans="1:13" outlineLevel="1" x14ac:dyDescent="0.25">
      <c r="A3630" s="47" t="s">
        <v>12141</v>
      </c>
      <c r="B3630" s="150">
        <v>3602</v>
      </c>
      <c r="C3630" s="40" t="s">
        <v>13577</v>
      </c>
      <c r="D3630" s="35" t="s">
        <v>12141</v>
      </c>
      <c r="E3630" s="36" t="s">
        <v>11491</v>
      </c>
      <c r="F3630" s="35" t="s">
        <v>15877</v>
      </c>
      <c r="G3630" s="117">
        <v>1</v>
      </c>
      <c r="H3630" s="117">
        <v>234.39</v>
      </c>
      <c r="I3630" s="117">
        <f t="shared" si="103"/>
        <v>243.53</v>
      </c>
      <c r="J3630" s="118">
        <v>243.53</v>
      </c>
      <c r="K3630" s="196">
        <v>172</v>
      </c>
      <c r="L3630" s="119" t="s">
        <v>11479</v>
      </c>
      <c r="M3630" s="38" t="s">
        <v>15050</v>
      </c>
    </row>
    <row r="3631" spans="1:13" ht="25.5" outlineLevel="1" x14ac:dyDescent="0.25">
      <c r="A3631" s="47" t="s">
        <v>9550</v>
      </c>
      <c r="B3631" s="150">
        <v>3603</v>
      </c>
      <c r="C3631" s="40" t="s">
        <v>13578</v>
      </c>
      <c r="D3631" s="35" t="s">
        <v>9550</v>
      </c>
      <c r="E3631" s="36" t="s">
        <v>11491</v>
      </c>
      <c r="F3631" s="35" t="s">
        <v>15877</v>
      </c>
      <c r="G3631" s="117">
        <v>7</v>
      </c>
      <c r="H3631" s="117">
        <v>183.75</v>
      </c>
      <c r="I3631" s="117">
        <f t="shared" si="103"/>
        <v>27.272857142857141</v>
      </c>
      <c r="J3631" s="118">
        <v>190.91</v>
      </c>
      <c r="K3631" s="196">
        <v>172</v>
      </c>
      <c r="L3631" s="119" t="s">
        <v>11479</v>
      </c>
      <c r="M3631" s="38" t="s">
        <v>15050</v>
      </c>
    </row>
    <row r="3632" spans="1:13" ht="25.5" outlineLevel="1" x14ac:dyDescent="0.25">
      <c r="A3632" s="47" t="s">
        <v>12142</v>
      </c>
      <c r="B3632" s="150">
        <v>3604</v>
      </c>
      <c r="C3632" s="40" t="s">
        <v>13579</v>
      </c>
      <c r="D3632" s="35" t="s">
        <v>12142</v>
      </c>
      <c r="E3632" s="36" t="s">
        <v>11943</v>
      </c>
      <c r="F3632" s="35" t="s">
        <v>15877</v>
      </c>
      <c r="G3632" s="117">
        <v>8</v>
      </c>
      <c r="H3632" s="117">
        <v>720</v>
      </c>
      <c r="I3632" s="117">
        <f t="shared" si="103"/>
        <v>4.9212499999999997</v>
      </c>
      <c r="J3632" s="118">
        <v>39.369999999999997</v>
      </c>
      <c r="K3632" s="196">
        <v>184</v>
      </c>
      <c r="L3632" s="119" t="s">
        <v>12106</v>
      </c>
      <c r="M3632" s="38" t="s">
        <v>15050</v>
      </c>
    </row>
    <row r="3633" spans="1:13" ht="25.5" outlineLevel="1" x14ac:dyDescent="0.25">
      <c r="A3633" s="47" t="s">
        <v>3545</v>
      </c>
      <c r="B3633" s="150">
        <v>3605</v>
      </c>
      <c r="C3633" s="40" t="s">
        <v>13580</v>
      </c>
      <c r="D3633" s="35" t="s">
        <v>3545</v>
      </c>
      <c r="E3633" s="36" t="s">
        <v>11943</v>
      </c>
      <c r="F3633" s="35" t="s">
        <v>15877</v>
      </c>
      <c r="G3633" s="117">
        <v>29</v>
      </c>
      <c r="H3633" s="117">
        <v>78.3</v>
      </c>
      <c r="I3633" s="117">
        <f t="shared" ref="I3633:I3696" si="104">J3633/G3633</f>
        <v>0.14758620689655172</v>
      </c>
      <c r="J3633" s="118">
        <v>4.28</v>
      </c>
      <c r="K3633" s="196">
        <v>184</v>
      </c>
      <c r="L3633" s="119" t="s">
        <v>12106</v>
      </c>
      <c r="M3633" s="38" t="s">
        <v>15050</v>
      </c>
    </row>
    <row r="3634" spans="1:13" ht="25.5" outlineLevel="1" x14ac:dyDescent="0.25">
      <c r="A3634" s="47" t="s">
        <v>3546</v>
      </c>
      <c r="B3634" s="150">
        <v>3606</v>
      </c>
      <c r="C3634" s="40" t="s">
        <v>13581</v>
      </c>
      <c r="D3634" s="35" t="s">
        <v>3546</v>
      </c>
      <c r="E3634" s="36" t="s">
        <v>11943</v>
      </c>
      <c r="F3634" s="35" t="s">
        <v>15877</v>
      </c>
      <c r="G3634" s="117">
        <v>7</v>
      </c>
      <c r="H3634" s="117">
        <v>11760</v>
      </c>
      <c r="I3634" s="117">
        <f t="shared" si="104"/>
        <v>91.868571428571428</v>
      </c>
      <c r="J3634" s="118">
        <v>643.08000000000004</v>
      </c>
      <c r="K3634" s="196">
        <v>184</v>
      </c>
      <c r="L3634" s="119" t="s">
        <v>12106</v>
      </c>
      <c r="M3634" s="38" t="s">
        <v>15050</v>
      </c>
    </row>
    <row r="3635" spans="1:13" ht="25.5" outlineLevel="1" x14ac:dyDescent="0.25">
      <c r="A3635" s="47" t="s">
        <v>3547</v>
      </c>
      <c r="B3635" s="150">
        <v>3607</v>
      </c>
      <c r="C3635" s="40" t="s">
        <v>13582</v>
      </c>
      <c r="D3635" s="35" t="s">
        <v>3547</v>
      </c>
      <c r="E3635" s="36" t="s">
        <v>11943</v>
      </c>
      <c r="F3635" s="35" t="s">
        <v>15877</v>
      </c>
      <c r="G3635" s="117">
        <v>5</v>
      </c>
      <c r="H3635" s="117">
        <v>8400</v>
      </c>
      <c r="I3635" s="117">
        <f t="shared" si="104"/>
        <v>91.867999999999995</v>
      </c>
      <c r="J3635" s="118">
        <v>459.34</v>
      </c>
      <c r="K3635" s="196">
        <v>184</v>
      </c>
      <c r="L3635" s="119" t="s">
        <v>12106</v>
      </c>
      <c r="M3635" s="38" t="s">
        <v>15050</v>
      </c>
    </row>
    <row r="3636" spans="1:13" ht="25.5" outlineLevel="1" x14ac:dyDescent="0.25">
      <c r="A3636" s="47" t="s">
        <v>3548</v>
      </c>
      <c r="B3636" s="150">
        <v>3608</v>
      </c>
      <c r="C3636" s="40" t="s">
        <v>13583</v>
      </c>
      <c r="D3636" s="35" t="s">
        <v>3548</v>
      </c>
      <c r="E3636" s="36" t="s">
        <v>11943</v>
      </c>
      <c r="F3636" s="35" t="s">
        <v>15877</v>
      </c>
      <c r="G3636" s="117">
        <v>2</v>
      </c>
      <c r="H3636" s="117">
        <v>367.93</v>
      </c>
      <c r="I3636" s="117">
        <f t="shared" si="104"/>
        <v>10.06</v>
      </c>
      <c r="J3636" s="118">
        <v>20.12</v>
      </c>
      <c r="K3636" s="196">
        <v>184</v>
      </c>
      <c r="L3636" s="119" t="s">
        <v>12106</v>
      </c>
      <c r="M3636" s="38" t="s">
        <v>15050</v>
      </c>
    </row>
    <row r="3637" spans="1:13" outlineLevel="1" x14ac:dyDescent="0.25">
      <c r="A3637" s="47" t="s">
        <v>9551</v>
      </c>
      <c r="B3637" s="150">
        <v>3609</v>
      </c>
      <c r="C3637" s="40" t="s">
        <v>13584</v>
      </c>
      <c r="D3637" s="35" t="s">
        <v>9551</v>
      </c>
      <c r="E3637" s="36" t="s">
        <v>11491</v>
      </c>
      <c r="F3637" s="35" t="s">
        <v>15877</v>
      </c>
      <c r="G3637" s="117">
        <v>4</v>
      </c>
      <c r="H3637" s="117">
        <v>412</v>
      </c>
      <c r="I3637" s="117">
        <f t="shared" si="104"/>
        <v>107.015</v>
      </c>
      <c r="J3637" s="118">
        <v>428.06</v>
      </c>
      <c r="K3637" s="196">
        <v>172</v>
      </c>
      <c r="L3637" s="119" t="s">
        <v>11479</v>
      </c>
      <c r="M3637" s="38" t="s">
        <v>15050</v>
      </c>
    </row>
    <row r="3638" spans="1:13" ht="25.5" outlineLevel="1" x14ac:dyDescent="0.25">
      <c r="A3638" s="47" t="s">
        <v>3549</v>
      </c>
      <c r="B3638" s="150">
        <v>3610</v>
      </c>
      <c r="C3638" s="40" t="s">
        <v>13585</v>
      </c>
      <c r="D3638" s="35" t="s">
        <v>3549</v>
      </c>
      <c r="E3638" s="36" t="s">
        <v>11943</v>
      </c>
      <c r="F3638" s="35" t="s">
        <v>15877</v>
      </c>
      <c r="G3638" s="117">
        <v>2</v>
      </c>
      <c r="H3638" s="117">
        <v>3728.81</v>
      </c>
      <c r="I3638" s="117">
        <f t="shared" si="104"/>
        <v>101.95</v>
      </c>
      <c r="J3638" s="118">
        <v>203.9</v>
      </c>
      <c r="K3638" s="196">
        <v>184</v>
      </c>
      <c r="L3638" s="119" t="s">
        <v>12106</v>
      </c>
      <c r="M3638" s="38" t="s">
        <v>15050</v>
      </c>
    </row>
    <row r="3639" spans="1:13" outlineLevel="1" x14ac:dyDescent="0.25">
      <c r="A3639" s="47" t="s">
        <v>9552</v>
      </c>
      <c r="B3639" s="150">
        <v>3611</v>
      </c>
      <c r="C3639" s="40" t="s">
        <v>13586</v>
      </c>
      <c r="D3639" s="35" t="s">
        <v>9552</v>
      </c>
      <c r="E3639" s="36" t="s">
        <v>11491</v>
      </c>
      <c r="F3639" s="35" t="s">
        <v>15877</v>
      </c>
      <c r="G3639" s="117">
        <v>5</v>
      </c>
      <c r="H3639" s="117">
        <v>4655</v>
      </c>
      <c r="I3639" s="117">
        <f t="shared" si="104"/>
        <v>967.298</v>
      </c>
      <c r="J3639" s="118">
        <v>4836.49</v>
      </c>
      <c r="K3639" s="196">
        <v>172</v>
      </c>
      <c r="L3639" s="119" t="s">
        <v>11479</v>
      </c>
      <c r="M3639" s="38" t="s">
        <v>15050</v>
      </c>
    </row>
    <row r="3640" spans="1:13" outlineLevel="1" x14ac:dyDescent="0.25">
      <c r="A3640" s="47" t="s">
        <v>9553</v>
      </c>
      <c r="B3640" s="150">
        <v>3612</v>
      </c>
      <c r="C3640" s="40" t="s">
        <v>13587</v>
      </c>
      <c r="D3640" s="35" t="s">
        <v>9553</v>
      </c>
      <c r="E3640" s="36" t="s">
        <v>11491</v>
      </c>
      <c r="F3640" s="35" t="s">
        <v>15877</v>
      </c>
      <c r="G3640" s="117">
        <v>5</v>
      </c>
      <c r="H3640" s="117">
        <v>6408.97</v>
      </c>
      <c r="I3640" s="117">
        <f t="shared" si="104"/>
        <v>1331.768</v>
      </c>
      <c r="J3640" s="118">
        <v>6658.84</v>
      </c>
      <c r="K3640" s="196">
        <v>183</v>
      </c>
      <c r="L3640" s="119" t="s">
        <v>11479</v>
      </c>
      <c r="M3640" s="38" t="s">
        <v>15050</v>
      </c>
    </row>
    <row r="3641" spans="1:13" ht="25.5" outlineLevel="1" x14ac:dyDescent="0.25">
      <c r="A3641" s="47" t="s">
        <v>3551</v>
      </c>
      <c r="B3641" s="150">
        <v>3613</v>
      </c>
      <c r="C3641" s="36" t="s">
        <v>3550</v>
      </c>
      <c r="D3641" s="35" t="s">
        <v>3551</v>
      </c>
      <c r="E3641" s="36" t="s">
        <v>11943</v>
      </c>
      <c r="F3641" s="35" t="s">
        <v>15877</v>
      </c>
      <c r="G3641" s="117">
        <v>2</v>
      </c>
      <c r="H3641" s="117">
        <v>32.26</v>
      </c>
      <c r="I3641" s="117">
        <f t="shared" si="104"/>
        <v>0.88</v>
      </c>
      <c r="J3641" s="118">
        <v>1.76</v>
      </c>
      <c r="K3641" s="196">
        <v>184</v>
      </c>
      <c r="L3641" s="119" t="s">
        <v>12106</v>
      </c>
      <c r="M3641" s="38" t="s">
        <v>15050</v>
      </c>
    </row>
    <row r="3642" spans="1:13" ht="25.5" outlineLevel="1" x14ac:dyDescent="0.25">
      <c r="A3642" s="47" t="s">
        <v>3553</v>
      </c>
      <c r="B3642" s="150">
        <v>3614</v>
      </c>
      <c r="C3642" s="36" t="s">
        <v>3552</v>
      </c>
      <c r="D3642" s="35" t="s">
        <v>3553</v>
      </c>
      <c r="E3642" s="36" t="s">
        <v>11943</v>
      </c>
      <c r="F3642" s="35" t="s">
        <v>15877</v>
      </c>
      <c r="G3642" s="117">
        <v>1</v>
      </c>
      <c r="H3642" s="117">
        <v>20</v>
      </c>
      <c r="I3642" s="117">
        <f t="shared" si="104"/>
        <v>1.0900000000000001</v>
      </c>
      <c r="J3642" s="118">
        <v>1.0900000000000001</v>
      </c>
      <c r="K3642" s="196">
        <v>184</v>
      </c>
      <c r="L3642" s="119" t="s">
        <v>12106</v>
      </c>
      <c r="M3642" s="38" t="s">
        <v>15050</v>
      </c>
    </row>
    <row r="3643" spans="1:13" ht="25.5" outlineLevel="1" x14ac:dyDescent="0.25">
      <c r="A3643" s="47" t="s">
        <v>3554</v>
      </c>
      <c r="B3643" s="150">
        <v>3615</v>
      </c>
      <c r="C3643" s="40" t="s">
        <v>13588</v>
      </c>
      <c r="D3643" s="35" t="s">
        <v>3554</v>
      </c>
      <c r="E3643" s="36" t="s">
        <v>11943</v>
      </c>
      <c r="F3643" s="35" t="s">
        <v>15877</v>
      </c>
      <c r="G3643" s="117">
        <v>2</v>
      </c>
      <c r="H3643" s="117">
        <v>65.77</v>
      </c>
      <c r="I3643" s="117">
        <f t="shared" si="104"/>
        <v>1.8</v>
      </c>
      <c r="J3643" s="118">
        <v>3.6</v>
      </c>
      <c r="K3643" s="196">
        <v>184</v>
      </c>
      <c r="L3643" s="119" t="s">
        <v>12106</v>
      </c>
      <c r="M3643" s="38" t="s">
        <v>15050</v>
      </c>
    </row>
    <row r="3644" spans="1:13" outlineLevel="1" x14ac:dyDescent="0.25">
      <c r="A3644" s="47" t="s">
        <v>9555</v>
      </c>
      <c r="B3644" s="150">
        <v>3616</v>
      </c>
      <c r="C3644" s="36" t="s">
        <v>9554</v>
      </c>
      <c r="D3644" s="35" t="s">
        <v>9555</v>
      </c>
      <c r="E3644" s="36" t="s">
        <v>11491</v>
      </c>
      <c r="F3644" s="35" t="s">
        <v>15877</v>
      </c>
      <c r="G3644" s="117">
        <v>2</v>
      </c>
      <c r="H3644" s="117">
        <v>2417.71</v>
      </c>
      <c r="I3644" s="117">
        <f t="shared" si="104"/>
        <v>1255.9849999999999</v>
      </c>
      <c r="J3644" s="118">
        <v>2511.9699999999998</v>
      </c>
      <c r="K3644" s="196">
        <v>172</v>
      </c>
      <c r="L3644" s="119" t="s">
        <v>11479</v>
      </c>
      <c r="M3644" s="38" t="s">
        <v>15050</v>
      </c>
    </row>
    <row r="3645" spans="1:13" ht="25.5" outlineLevel="1" x14ac:dyDescent="0.25">
      <c r="A3645" s="47" t="s">
        <v>3556</v>
      </c>
      <c r="B3645" s="150">
        <v>3617</v>
      </c>
      <c r="C3645" s="36" t="s">
        <v>3555</v>
      </c>
      <c r="D3645" s="35" t="s">
        <v>3556</v>
      </c>
      <c r="E3645" s="36" t="s">
        <v>11943</v>
      </c>
      <c r="F3645" s="35" t="s">
        <v>15877</v>
      </c>
      <c r="G3645" s="117">
        <v>5</v>
      </c>
      <c r="H3645" s="117">
        <v>10</v>
      </c>
      <c r="I3645" s="117">
        <f t="shared" si="104"/>
        <v>0.11000000000000001</v>
      </c>
      <c r="J3645" s="118">
        <v>0.55000000000000004</v>
      </c>
      <c r="K3645" s="196">
        <v>184</v>
      </c>
      <c r="L3645" s="119" t="s">
        <v>12106</v>
      </c>
      <c r="M3645" s="38" t="s">
        <v>15050</v>
      </c>
    </row>
    <row r="3646" spans="1:13" ht="25.5" outlineLevel="1" x14ac:dyDescent="0.25">
      <c r="A3646" s="47" t="s">
        <v>3557</v>
      </c>
      <c r="B3646" s="150">
        <v>3618</v>
      </c>
      <c r="C3646" s="40" t="s">
        <v>13589</v>
      </c>
      <c r="D3646" s="35" t="s">
        <v>3557</v>
      </c>
      <c r="E3646" s="36" t="s">
        <v>11943</v>
      </c>
      <c r="F3646" s="35" t="s">
        <v>15877</v>
      </c>
      <c r="G3646" s="117">
        <v>3</v>
      </c>
      <c r="H3646" s="117">
        <v>3</v>
      </c>
      <c r="I3646" s="117">
        <f t="shared" si="104"/>
        <v>5.3333333333333337E-2</v>
      </c>
      <c r="J3646" s="118">
        <v>0.16</v>
      </c>
      <c r="K3646" s="196">
        <v>184</v>
      </c>
      <c r="L3646" s="119" t="s">
        <v>12106</v>
      </c>
      <c r="M3646" s="38" t="s">
        <v>15050</v>
      </c>
    </row>
    <row r="3647" spans="1:13" ht="25.5" outlineLevel="1" x14ac:dyDescent="0.25">
      <c r="A3647" s="47" t="s">
        <v>3558</v>
      </c>
      <c r="B3647" s="150">
        <v>3619</v>
      </c>
      <c r="C3647" s="40" t="s">
        <v>13590</v>
      </c>
      <c r="D3647" s="35" t="s">
        <v>3558</v>
      </c>
      <c r="E3647" s="36" t="s">
        <v>11943</v>
      </c>
      <c r="F3647" s="35" t="s">
        <v>15877</v>
      </c>
      <c r="G3647" s="117">
        <v>1</v>
      </c>
      <c r="H3647" s="117">
        <v>1</v>
      </c>
      <c r="I3647" s="117">
        <f t="shared" si="104"/>
        <v>0.05</v>
      </c>
      <c r="J3647" s="118">
        <v>0.05</v>
      </c>
      <c r="K3647" s="196">
        <v>184</v>
      </c>
      <c r="L3647" s="119" t="s">
        <v>12106</v>
      </c>
      <c r="M3647" s="38" t="s">
        <v>15050</v>
      </c>
    </row>
    <row r="3648" spans="1:13" ht="25.5" outlineLevel="1" x14ac:dyDescent="0.25">
      <c r="A3648" s="47" t="s">
        <v>3559</v>
      </c>
      <c r="B3648" s="150">
        <v>3620</v>
      </c>
      <c r="C3648" s="40" t="s">
        <v>13591</v>
      </c>
      <c r="D3648" s="35" t="s">
        <v>3559</v>
      </c>
      <c r="E3648" s="36" t="s">
        <v>11943</v>
      </c>
      <c r="F3648" s="35" t="s">
        <v>15877</v>
      </c>
      <c r="G3648" s="117">
        <v>6</v>
      </c>
      <c r="H3648" s="117">
        <v>6</v>
      </c>
      <c r="I3648" s="117">
        <f t="shared" si="104"/>
        <v>5.5E-2</v>
      </c>
      <c r="J3648" s="118">
        <v>0.33</v>
      </c>
      <c r="K3648" s="196">
        <v>184</v>
      </c>
      <c r="L3648" s="119" t="s">
        <v>12106</v>
      </c>
      <c r="M3648" s="38" t="s">
        <v>15050</v>
      </c>
    </row>
    <row r="3649" spans="1:13" ht="25.5" outlineLevel="1" x14ac:dyDescent="0.25">
      <c r="A3649" s="47" t="s">
        <v>3561</v>
      </c>
      <c r="B3649" s="150">
        <v>3621</v>
      </c>
      <c r="C3649" s="36" t="s">
        <v>3560</v>
      </c>
      <c r="D3649" s="35" t="s">
        <v>3561</v>
      </c>
      <c r="E3649" s="36" t="s">
        <v>11943</v>
      </c>
      <c r="F3649" s="35" t="s">
        <v>15877</v>
      </c>
      <c r="G3649" s="117">
        <v>1</v>
      </c>
      <c r="H3649" s="117">
        <v>2</v>
      </c>
      <c r="I3649" s="117">
        <f t="shared" si="104"/>
        <v>0.11</v>
      </c>
      <c r="J3649" s="118">
        <v>0.11</v>
      </c>
      <c r="K3649" s="196">
        <v>184</v>
      </c>
      <c r="L3649" s="119" t="s">
        <v>12106</v>
      </c>
      <c r="M3649" s="38" t="s">
        <v>15050</v>
      </c>
    </row>
    <row r="3650" spans="1:13" ht="25.5" outlineLevel="1" x14ac:dyDescent="0.25">
      <c r="A3650" s="47" t="s">
        <v>3563</v>
      </c>
      <c r="B3650" s="150">
        <v>3622</v>
      </c>
      <c r="C3650" s="36" t="s">
        <v>3562</v>
      </c>
      <c r="D3650" s="35" t="s">
        <v>3563</v>
      </c>
      <c r="E3650" s="36" t="s">
        <v>11943</v>
      </c>
      <c r="F3650" s="35" t="s">
        <v>15877</v>
      </c>
      <c r="G3650" s="117">
        <v>5</v>
      </c>
      <c r="H3650" s="117">
        <v>10</v>
      </c>
      <c r="I3650" s="117">
        <f t="shared" si="104"/>
        <v>0.11000000000000001</v>
      </c>
      <c r="J3650" s="118">
        <v>0.55000000000000004</v>
      </c>
      <c r="K3650" s="196">
        <v>184</v>
      </c>
      <c r="L3650" s="119" t="s">
        <v>12106</v>
      </c>
      <c r="M3650" s="38" t="s">
        <v>15050</v>
      </c>
    </row>
    <row r="3651" spans="1:13" ht="25.5" outlineLevel="1" x14ac:dyDescent="0.25">
      <c r="A3651" s="47" t="s">
        <v>3565</v>
      </c>
      <c r="B3651" s="150">
        <v>3623</v>
      </c>
      <c r="C3651" s="36" t="s">
        <v>3564</v>
      </c>
      <c r="D3651" s="35" t="s">
        <v>3565</v>
      </c>
      <c r="E3651" s="36" t="s">
        <v>11943</v>
      </c>
      <c r="F3651" s="35" t="s">
        <v>15877</v>
      </c>
      <c r="G3651" s="117">
        <v>10</v>
      </c>
      <c r="H3651" s="117">
        <v>20</v>
      </c>
      <c r="I3651" s="117">
        <f t="shared" si="104"/>
        <v>0.10900000000000001</v>
      </c>
      <c r="J3651" s="118">
        <v>1.0900000000000001</v>
      </c>
      <c r="K3651" s="196">
        <v>184</v>
      </c>
      <c r="L3651" s="119" t="s">
        <v>12106</v>
      </c>
      <c r="M3651" s="38" t="s">
        <v>15050</v>
      </c>
    </row>
    <row r="3652" spans="1:13" ht="25.5" outlineLevel="1" x14ac:dyDescent="0.25">
      <c r="A3652" s="47" t="s">
        <v>3567</v>
      </c>
      <c r="B3652" s="150">
        <v>3624</v>
      </c>
      <c r="C3652" s="36" t="s">
        <v>3566</v>
      </c>
      <c r="D3652" s="35" t="s">
        <v>3567</v>
      </c>
      <c r="E3652" s="36" t="s">
        <v>11943</v>
      </c>
      <c r="F3652" s="35" t="s">
        <v>15877</v>
      </c>
      <c r="G3652" s="117">
        <v>8</v>
      </c>
      <c r="H3652" s="117">
        <v>16</v>
      </c>
      <c r="I3652" s="117">
        <f t="shared" si="104"/>
        <v>0.10875</v>
      </c>
      <c r="J3652" s="118">
        <v>0.87</v>
      </c>
      <c r="K3652" s="196">
        <v>184</v>
      </c>
      <c r="L3652" s="119" t="s">
        <v>12106</v>
      </c>
      <c r="M3652" s="38" t="s">
        <v>15050</v>
      </c>
    </row>
    <row r="3653" spans="1:13" ht="25.5" outlineLevel="1" x14ac:dyDescent="0.25">
      <c r="A3653" s="47" t="s">
        <v>3569</v>
      </c>
      <c r="B3653" s="150">
        <v>3625</v>
      </c>
      <c r="C3653" s="36" t="s">
        <v>3568</v>
      </c>
      <c r="D3653" s="35" t="s">
        <v>3569</v>
      </c>
      <c r="E3653" s="36" t="s">
        <v>11943</v>
      </c>
      <c r="F3653" s="35" t="s">
        <v>15877</v>
      </c>
      <c r="G3653" s="117">
        <v>5</v>
      </c>
      <c r="H3653" s="117">
        <v>10</v>
      </c>
      <c r="I3653" s="117">
        <f t="shared" si="104"/>
        <v>0.11000000000000001</v>
      </c>
      <c r="J3653" s="118">
        <v>0.55000000000000004</v>
      </c>
      <c r="K3653" s="196">
        <v>184</v>
      </c>
      <c r="L3653" s="119" t="s">
        <v>12106</v>
      </c>
      <c r="M3653" s="38" t="s">
        <v>15050</v>
      </c>
    </row>
    <row r="3654" spans="1:13" ht="25.5" outlineLevel="1" x14ac:dyDescent="0.25">
      <c r="A3654" s="47" t="s">
        <v>3571</v>
      </c>
      <c r="B3654" s="150">
        <v>3626</v>
      </c>
      <c r="C3654" s="36" t="s">
        <v>3570</v>
      </c>
      <c r="D3654" s="35" t="s">
        <v>3571</v>
      </c>
      <c r="E3654" s="36" t="s">
        <v>11943</v>
      </c>
      <c r="F3654" s="35" t="s">
        <v>15877</v>
      </c>
      <c r="G3654" s="117">
        <v>1</v>
      </c>
      <c r="H3654" s="117">
        <v>2</v>
      </c>
      <c r="I3654" s="117">
        <f t="shared" si="104"/>
        <v>0.11</v>
      </c>
      <c r="J3654" s="118">
        <v>0.11</v>
      </c>
      <c r="K3654" s="196">
        <v>184</v>
      </c>
      <c r="L3654" s="119" t="s">
        <v>12106</v>
      </c>
      <c r="M3654" s="38" t="s">
        <v>15050</v>
      </c>
    </row>
    <row r="3655" spans="1:13" ht="25.5" outlineLevel="1" x14ac:dyDescent="0.25">
      <c r="A3655" s="47" t="s">
        <v>3573</v>
      </c>
      <c r="B3655" s="150">
        <v>3627</v>
      </c>
      <c r="C3655" s="36" t="s">
        <v>3572</v>
      </c>
      <c r="D3655" s="35" t="s">
        <v>3573</v>
      </c>
      <c r="E3655" s="36" t="s">
        <v>11943</v>
      </c>
      <c r="F3655" s="35" t="s">
        <v>15877</v>
      </c>
      <c r="G3655" s="117">
        <v>2</v>
      </c>
      <c r="H3655" s="117">
        <v>4</v>
      </c>
      <c r="I3655" s="117">
        <f t="shared" si="104"/>
        <v>0.11</v>
      </c>
      <c r="J3655" s="118">
        <v>0.22</v>
      </c>
      <c r="K3655" s="196">
        <v>184</v>
      </c>
      <c r="L3655" s="119" t="s">
        <v>12106</v>
      </c>
      <c r="M3655" s="38" t="s">
        <v>15050</v>
      </c>
    </row>
    <row r="3656" spans="1:13" ht="25.5" outlineLevel="1" x14ac:dyDescent="0.25">
      <c r="A3656" s="47" t="s">
        <v>3575</v>
      </c>
      <c r="B3656" s="150">
        <v>3628</v>
      </c>
      <c r="C3656" s="36" t="s">
        <v>3574</v>
      </c>
      <c r="D3656" s="35" t="s">
        <v>3575</v>
      </c>
      <c r="E3656" s="36" t="s">
        <v>11943</v>
      </c>
      <c r="F3656" s="35" t="s">
        <v>15877</v>
      </c>
      <c r="G3656" s="117">
        <v>6</v>
      </c>
      <c r="H3656" s="117">
        <v>12</v>
      </c>
      <c r="I3656" s="117">
        <f t="shared" si="104"/>
        <v>0.11</v>
      </c>
      <c r="J3656" s="118">
        <v>0.66</v>
      </c>
      <c r="K3656" s="196">
        <v>184</v>
      </c>
      <c r="L3656" s="119" t="s">
        <v>12106</v>
      </c>
      <c r="M3656" s="38" t="s">
        <v>15050</v>
      </c>
    </row>
    <row r="3657" spans="1:13" ht="25.5" outlineLevel="1" x14ac:dyDescent="0.25">
      <c r="A3657" s="47" t="s">
        <v>3576</v>
      </c>
      <c r="B3657" s="150">
        <v>3629</v>
      </c>
      <c r="C3657" s="40" t="s">
        <v>13592</v>
      </c>
      <c r="D3657" s="35" t="s">
        <v>3576</v>
      </c>
      <c r="E3657" s="36" t="s">
        <v>11943</v>
      </c>
      <c r="F3657" s="35" t="s">
        <v>15877</v>
      </c>
      <c r="G3657" s="117">
        <v>2</v>
      </c>
      <c r="H3657" s="117">
        <v>4</v>
      </c>
      <c r="I3657" s="117">
        <f t="shared" si="104"/>
        <v>0.11</v>
      </c>
      <c r="J3657" s="118">
        <v>0.22</v>
      </c>
      <c r="K3657" s="196">
        <v>184</v>
      </c>
      <c r="L3657" s="119" t="s">
        <v>12106</v>
      </c>
      <c r="M3657" s="38" t="s">
        <v>15050</v>
      </c>
    </row>
    <row r="3658" spans="1:13" ht="25.5" outlineLevel="1" x14ac:dyDescent="0.25">
      <c r="A3658" s="47" t="s">
        <v>3577</v>
      </c>
      <c r="B3658" s="150">
        <v>3630</v>
      </c>
      <c r="C3658" s="40" t="s">
        <v>13593</v>
      </c>
      <c r="D3658" s="35" t="s">
        <v>3577</v>
      </c>
      <c r="E3658" s="40" t="s">
        <v>13006</v>
      </c>
      <c r="F3658" s="35" t="s">
        <v>15877</v>
      </c>
      <c r="G3658" s="117">
        <v>3</v>
      </c>
      <c r="H3658" s="117">
        <v>6</v>
      </c>
      <c r="I3658" s="117">
        <f t="shared" si="104"/>
        <v>0.11</v>
      </c>
      <c r="J3658" s="118">
        <v>0.33</v>
      </c>
      <c r="K3658" s="196">
        <v>184</v>
      </c>
      <c r="L3658" s="119" t="s">
        <v>12106</v>
      </c>
      <c r="M3658" s="38" t="s">
        <v>15050</v>
      </c>
    </row>
    <row r="3659" spans="1:13" ht="25.5" outlineLevel="1" x14ac:dyDescent="0.25">
      <c r="A3659" s="47" t="s">
        <v>3578</v>
      </c>
      <c r="B3659" s="150">
        <v>3631</v>
      </c>
      <c r="C3659" s="40" t="s">
        <v>13594</v>
      </c>
      <c r="D3659" s="35" t="s">
        <v>3578</v>
      </c>
      <c r="E3659" s="36" t="s">
        <v>11943</v>
      </c>
      <c r="F3659" s="35" t="s">
        <v>15877</v>
      </c>
      <c r="G3659" s="117">
        <v>1</v>
      </c>
      <c r="H3659" s="117">
        <v>164.43</v>
      </c>
      <c r="I3659" s="117">
        <f t="shared" si="104"/>
        <v>8.99</v>
      </c>
      <c r="J3659" s="118">
        <v>8.99</v>
      </c>
      <c r="K3659" s="196">
        <v>184</v>
      </c>
      <c r="L3659" s="119" t="s">
        <v>12106</v>
      </c>
      <c r="M3659" s="38" t="s">
        <v>15050</v>
      </c>
    </row>
    <row r="3660" spans="1:13" ht="25.5" outlineLevel="1" x14ac:dyDescent="0.25">
      <c r="A3660" s="47" t="s">
        <v>3579</v>
      </c>
      <c r="B3660" s="150">
        <v>3632</v>
      </c>
      <c r="C3660" s="40" t="s">
        <v>13595</v>
      </c>
      <c r="D3660" s="35" t="s">
        <v>3579</v>
      </c>
      <c r="E3660" s="36" t="s">
        <v>11943</v>
      </c>
      <c r="F3660" s="35" t="s">
        <v>15877</v>
      </c>
      <c r="G3660" s="117">
        <v>4</v>
      </c>
      <c r="H3660" s="117">
        <v>8</v>
      </c>
      <c r="I3660" s="117">
        <f t="shared" si="104"/>
        <v>0.11</v>
      </c>
      <c r="J3660" s="118">
        <v>0.44</v>
      </c>
      <c r="K3660" s="196">
        <v>184</v>
      </c>
      <c r="L3660" s="119" t="s">
        <v>12106</v>
      </c>
      <c r="M3660" s="38" t="s">
        <v>15050</v>
      </c>
    </row>
    <row r="3661" spans="1:13" ht="25.5" outlineLevel="1" x14ac:dyDescent="0.25">
      <c r="A3661" s="47" t="s">
        <v>3580</v>
      </c>
      <c r="B3661" s="150">
        <v>3633</v>
      </c>
      <c r="C3661" s="40" t="s">
        <v>13596</v>
      </c>
      <c r="D3661" s="35" t="s">
        <v>3580</v>
      </c>
      <c r="E3661" s="36" t="s">
        <v>11943</v>
      </c>
      <c r="F3661" s="35" t="s">
        <v>15877</v>
      </c>
      <c r="G3661" s="117">
        <v>8</v>
      </c>
      <c r="H3661" s="117">
        <v>16</v>
      </c>
      <c r="I3661" s="117">
        <f t="shared" si="104"/>
        <v>0.10875</v>
      </c>
      <c r="J3661" s="118">
        <v>0.87</v>
      </c>
      <c r="K3661" s="196">
        <v>184</v>
      </c>
      <c r="L3661" s="119" t="s">
        <v>12106</v>
      </c>
      <c r="M3661" s="38" t="s">
        <v>15050</v>
      </c>
    </row>
    <row r="3662" spans="1:13" ht="25.5" outlineLevel="1" x14ac:dyDescent="0.25">
      <c r="A3662" s="47" t="s">
        <v>3581</v>
      </c>
      <c r="B3662" s="150">
        <v>3634</v>
      </c>
      <c r="C3662" s="40" t="s">
        <v>13597</v>
      </c>
      <c r="D3662" s="35" t="s">
        <v>3581</v>
      </c>
      <c r="E3662" s="40" t="s">
        <v>13006</v>
      </c>
      <c r="F3662" s="35" t="s">
        <v>15877</v>
      </c>
      <c r="G3662" s="117">
        <v>1</v>
      </c>
      <c r="H3662" s="117">
        <v>2</v>
      </c>
      <c r="I3662" s="117">
        <f t="shared" si="104"/>
        <v>0.11</v>
      </c>
      <c r="J3662" s="118">
        <v>0.11</v>
      </c>
      <c r="K3662" s="196">
        <v>184</v>
      </c>
      <c r="L3662" s="119" t="s">
        <v>12106</v>
      </c>
      <c r="M3662" s="38" t="s">
        <v>15050</v>
      </c>
    </row>
    <row r="3663" spans="1:13" ht="25.5" outlineLevel="1" x14ac:dyDescent="0.25">
      <c r="A3663" s="47" t="s">
        <v>3582</v>
      </c>
      <c r="B3663" s="150">
        <v>3635</v>
      </c>
      <c r="C3663" s="40" t="s">
        <v>13598</v>
      </c>
      <c r="D3663" s="35" t="s">
        <v>3582</v>
      </c>
      <c r="E3663" s="36" t="s">
        <v>11943</v>
      </c>
      <c r="F3663" s="35" t="s">
        <v>15877</v>
      </c>
      <c r="G3663" s="117">
        <v>5</v>
      </c>
      <c r="H3663" s="117">
        <v>10</v>
      </c>
      <c r="I3663" s="117">
        <f t="shared" si="104"/>
        <v>0.11000000000000001</v>
      </c>
      <c r="J3663" s="118">
        <v>0.55000000000000004</v>
      </c>
      <c r="K3663" s="196">
        <v>184</v>
      </c>
      <c r="L3663" s="119" t="s">
        <v>12106</v>
      </c>
      <c r="M3663" s="38" t="s">
        <v>15050</v>
      </c>
    </row>
    <row r="3664" spans="1:13" ht="25.5" outlineLevel="1" x14ac:dyDescent="0.25">
      <c r="A3664" s="47" t="s">
        <v>3584</v>
      </c>
      <c r="B3664" s="150">
        <v>3636</v>
      </c>
      <c r="C3664" s="36" t="s">
        <v>3583</v>
      </c>
      <c r="D3664" s="35" t="s">
        <v>3584</v>
      </c>
      <c r="E3664" s="36" t="s">
        <v>11943</v>
      </c>
      <c r="F3664" s="35" t="s">
        <v>15877</v>
      </c>
      <c r="G3664" s="117">
        <v>8</v>
      </c>
      <c r="H3664" s="117">
        <v>16</v>
      </c>
      <c r="I3664" s="117">
        <f t="shared" si="104"/>
        <v>0.10875</v>
      </c>
      <c r="J3664" s="118">
        <v>0.87</v>
      </c>
      <c r="K3664" s="196">
        <v>184</v>
      </c>
      <c r="L3664" s="119" t="s">
        <v>12106</v>
      </c>
      <c r="M3664" s="38" t="s">
        <v>15050</v>
      </c>
    </row>
    <row r="3665" spans="1:13" ht="25.5" outlineLevel="1" x14ac:dyDescent="0.25">
      <c r="A3665" s="47" t="s">
        <v>3586</v>
      </c>
      <c r="B3665" s="150">
        <v>3637</v>
      </c>
      <c r="C3665" s="36" t="s">
        <v>3585</v>
      </c>
      <c r="D3665" s="35" t="s">
        <v>3586</v>
      </c>
      <c r="E3665" s="36" t="s">
        <v>11943</v>
      </c>
      <c r="F3665" s="35" t="s">
        <v>15877</v>
      </c>
      <c r="G3665" s="117">
        <v>5</v>
      </c>
      <c r="H3665" s="117">
        <v>209.67</v>
      </c>
      <c r="I3665" s="117">
        <f t="shared" si="104"/>
        <v>2.294</v>
      </c>
      <c r="J3665" s="118">
        <v>11.47</v>
      </c>
      <c r="K3665" s="196">
        <v>184</v>
      </c>
      <c r="L3665" s="119" t="s">
        <v>12106</v>
      </c>
      <c r="M3665" s="38" t="s">
        <v>15050</v>
      </c>
    </row>
    <row r="3666" spans="1:13" ht="25.5" outlineLevel="1" x14ac:dyDescent="0.25">
      <c r="A3666" s="47" t="s">
        <v>3587</v>
      </c>
      <c r="B3666" s="150">
        <v>3638</v>
      </c>
      <c r="C3666" s="40" t="s">
        <v>13599</v>
      </c>
      <c r="D3666" s="35" t="s">
        <v>3587</v>
      </c>
      <c r="E3666" s="36" t="s">
        <v>11943</v>
      </c>
      <c r="F3666" s="35" t="s">
        <v>15877</v>
      </c>
      <c r="G3666" s="117">
        <v>5</v>
      </c>
      <c r="H3666" s="117">
        <v>10</v>
      </c>
      <c r="I3666" s="117">
        <f t="shared" si="104"/>
        <v>0.11000000000000001</v>
      </c>
      <c r="J3666" s="118">
        <v>0.55000000000000004</v>
      </c>
      <c r="K3666" s="196">
        <v>184</v>
      </c>
      <c r="L3666" s="119" t="s">
        <v>12106</v>
      </c>
      <c r="M3666" s="38" t="s">
        <v>15050</v>
      </c>
    </row>
    <row r="3667" spans="1:13" ht="25.5" outlineLevel="1" x14ac:dyDescent="0.25">
      <c r="A3667" s="47" t="s">
        <v>3588</v>
      </c>
      <c r="B3667" s="150">
        <v>3639</v>
      </c>
      <c r="C3667" s="40" t="s">
        <v>13600</v>
      </c>
      <c r="D3667" s="35" t="s">
        <v>3588</v>
      </c>
      <c r="E3667" s="36" t="s">
        <v>11943</v>
      </c>
      <c r="F3667" s="35" t="s">
        <v>15877</v>
      </c>
      <c r="G3667" s="117">
        <v>5</v>
      </c>
      <c r="H3667" s="117">
        <v>10</v>
      </c>
      <c r="I3667" s="117">
        <f t="shared" si="104"/>
        <v>0.11000000000000001</v>
      </c>
      <c r="J3667" s="118">
        <v>0.55000000000000004</v>
      </c>
      <c r="K3667" s="196">
        <v>184</v>
      </c>
      <c r="L3667" s="119" t="s">
        <v>12106</v>
      </c>
      <c r="M3667" s="38" t="s">
        <v>15050</v>
      </c>
    </row>
    <row r="3668" spans="1:13" ht="25.5" outlineLevel="1" x14ac:dyDescent="0.25">
      <c r="A3668" s="47" t="s">
        <v>3589</v>
      </c>
      <c r="B3668" s="150">
        <v>3640</v>
      </c>
      <c r="C3668" s="40" t="s">
        <v>13601</v>
      </c>
      <c r="D3668" s="35" t="s">
        <v>3589</v>
      </c>
      <c r="E3668" s="36" t="s">
        <v>11943</v>
      </c>
      <c r="F3668" s="35" t="s">
        <v>15877</v>
      </c>
      <c r="G3668" s="117">
        <v>5</v>
      </c>
      <c r="H3668" s="117">
        <v>10</v>
      </c>
      <c r="I3668" s="117">
        <f t="shared" si="104"/>
        <v>0.11000000000000001</v>
      </c>
      <c r="J3668" s="118">
        <v>0.55000000000000004</v>
      </c>
      <c r="K3668" s="196">
        <v>184</v>
      </c>
      <c r="L3668" s="119" t="s">
        <v>12106</v>
      </c>
      <c r="M3668" s="38" t="s">
        <v>15050</v>
      </c>
    </row>
    <row r="3669" spans="1:13" ht="25.5" outlineLevel="1" x14ac:dyDescent="0.25">
      <c r="A3669" s="47" t="s">
        <v>3590</v>
      </c>
      <c r="B3669" s="150">
        <v>3641</v>
      </c>
      <c r="C3669" s="40" t="s">
        <v>13602</v>
      </c>
      <c r="D3669" s="35" t="s">
        <v>3590</v>
      </c>
      <c r="E3669" s="36" t="s">
        <v>11943</v>
      </c>
      <c r="F3669" s="35" t="s">
        <v>15877</v>
      </c>
      <c r="G3669" s="117">
        <v>5</v>
      </c>
      <c r="H3669" s="117">
        <v>10</v>
      </c>
      <c r="I3669" s="117">
        <f t="shared" si="104"/>
        <v>0.11000000000000001</v>
      </c>
      <c r="J3669" s="118">
        <v>0.55000000000000004</v>
      </c>
      <c r="K3669" s="196">
        <v>184</v>
      </c>
      <c r="L3669" s="119" t="s">
        <v>12106</v>
      </c>
      <c r="M3669" s="38" t="s">
        <v>15050</v>
      </c>
    </row>
    <row r="3670" spans="1:13" ht="25.5" outlineLevel="1" x14ac:dyDescent="0.25">
      <c r="A3670" s="47" t="s">
        <v>3591</v>
      </c>
      <c r="B3670" s="150">
        <v>3642</v>
      </c>
      <c r="C3670" s="40" t="s">
        <v>13603</v>
      </c>
      <c r="D3670" s="35" t="s">
        <v>3591</v>
      </c>
      <c r="E3670" s="36" t="s">
        <v>11943</v>
      </c>
      <c r="F3670" s="35" t="s">
        <v>15877</v>
      </c>
      <c r="G3670" s="117">
        <v>5</v>
      </c>
      <c r="H3670" s="117">
        <v>6</v>
      </c>
      <c r="I3670" s="117">
        <f t="shared" si="104"/>
        <v>6.6000000000000003E-2</v>
      </c>
      <c r="J3670" s="118">
        <v>0.33</v>
      </c>
      <c r="K3670" s="196">
        <v>184</v>
      </c>
      <c r="L3670" s="119" t="s">
        <v>12106</v>
      </c>
      <c r="M3670" s="38" t="s">
        <v>15050</v>
      </c>
    </row>
    <row r="3671" spans="1:13" ht="25.5" outlineLevel="1" x14ac:dyDescent="0.25">
      <c r="A3671" s="47" t="s">
        <v>3592</v>
      </c>
      <c r="B3671" s="150">
        <v>3643</v>
      </c>
      <c r="C3671" s="40" t="s">
        <v>13604</v>
      </c>
      <c r="D3671" s="35" t="s">
        <v>3592</v>
      </c>
      <c r="E3671" s="36" t="s">
        <v>11943</v>
      </c>
      <c r="F3671" s="35" t="s">
        <v>15877</v>
      </c>
      <c r="G3671" s="117">
        <v>3</v>
      </c>
      <c r="H3671" s="117">
        <v>6</v>
      </c>
      <c r="I3671" s="117">
        <f t="shared" si="104"/>
        <v>0.11</v>
      </c>
      <c r="J3671" s="118">
        <v>0.33</v>
      </c>
      <c r="K3671" s="196">
        <v>184</v>
      </c>
      <c r="L3671" s="119" t="s">
        <v>12106</v>
      </c>
      <c r="M3671" s="38" t="s">
        <v>15050</v>
      </c>
    </row>
    <row r="3672" spans="1:13" ht="25.5" outlineLevel="1" x14ac:dyDescent="0.25">
      <c r="A3672" s="47" t="s">
        <v>3593</v>
      </c>
      <c r="B3672" s="150">
        <v>3644</v>
      </c>
      <c r="C3672" s="40" t="s">
        <v>13605</v>
      </c>
      <c r="D3672" s="35" t="s">
        <v>3593</v>
      </c>
      <c r="E3672" s="36" t="s">
        <v>11943</v>
      </c>
      <c r="F3672" s="35" t="s">
        <v>15877</v>
      </c>
      <c r="G3672" s="117">
        <v>5</v>
      </c>
      <c r="H3672" s="117">
        <v>10</v>
      </c>
      <c r="I3672" s="117">
        <f t="shared" si="104"/>
        <v>0.11000000000000001</v>
      </c>
      <c r="J3672" s="118">
        <v>0.55000000000000004</v>
      </c>
      <c r="K3672" s="196">
        <v>184</v>
      </c>
      <c r="L3672" s="119" t="s">
        <v>12106</v>
      </c>
      <c r="M3672" s="38" t="s">
        <v>15050</v>
      </c>
    </row>
    <row r="3673" spans="1:13" ht="25.5" outlineLevel="1" x14ac:dyDescent="0.25">
      <c r="A3673" s="47" t="s">
        <v>3594</v>
      </c>
      <c r="B3673" s="150">
        <v>3645</v>
      </c>
      <c r="C3673" s="40" t="s">
        <v>13606</v>
      </c>
      <c r="D3673" s="35" t="s">
        <v>3594</v>
      </c>
      <c r="E3673" s="36" t="s">
        <v>11943</v>
      </c>
      <c r="F3673" s="35" t="s">
        <v>15877</v>
      </c>
      <c r="G3673" s="117">
        <v>3</v>
      </c>
      <c r="H3673" s="117">
        <v>6</v>
      </c>
      <c r="I3673" s="117">
        <f t="shared" si="104"/>
        <v>0.11</v>
      </c>
      <c r="J3673" s="118">
        <v>0.33</v>
      </c>
      <c r="K3673" s="196">
        <v>184</v>
      </c>
      <c r="L3673" s="119" t="s">
        <v>12106</v>
      </c>
      <c r="M3673" s="38" t="s">
        <v>15050</v>
      </c>
    </row>
    <row r="3674" spans="1:13" ht="25.5" outlineLevel="1" x14ac:dyDescent="0.25">
      <c r="A3674" s="47" t="s">
        <v>3595</v>
      </c>
      <c r="B3674" s="150">
        <v>3646</v>
      </c>
      <c r="C3674" s="40" t="s">
        <v>13607</v>
      </c>
      <c r="D3674" s="35" t="s">
        <v>3595</v>
      </c>
      <c r="E3674" s="36" t="s">
        <v>11943</v>
      </c>
      <c r="F3674" s="35" t="s">
        <v>15877</v>
      </c>
      <c r="G3674" s="117">
        <v>4</v>
      </c>
      <c r="H3674" s="117">
        <v>8</v>
      </c>
      <c r="I3674" s="117">
        <f t="shared" si="104"/>
        <v>0.11</v>
      </c>
      <c r="J3674" s="118">
        <v>0.44</v>
      </c>
      <c r="K3674" s="196">
        <v>184</v>
      </c>
      <c r="L3674" s="119" t="s">
        <v>12106</v>
      </c>
      <c r="M3674" s="38" t="s">
        <v>15050</v>
      </c>
    </row>
    <row r="3675" spans="1:13" ht="25.5" outlineLevel="1" x14ac:dyDescent="0.25">
      <c r="A3675" s="47" t="s">
        <v>3596</v>
      </c>
      <c r="B3675" s="150">
        <v>3647</v>
      </c>
      <c r="C3675" s="40" t="s">
        <v>13608</v>
      </c>
      <c r="D3675" s="35" t="s">
        <v>3596</v>
      </c>
      <c r="E3675" s="36" t="s">
        <v>11943</v>
      </c>
      <c r="F3675" s="35" t="s">
        <v>15877</v>
      </c>
      <c r="G3675" s="117">
        <v>5</v>
      </c>
      <c r="H3675" s="117">
        <v>10</v>
      </c>
      <c r="I3675" s="117">
        <f t="shared" si="104"/>
        <v>0.11000000000000001</v>
      </c>
      <c r="J3675" s="118">
        <v>0.55000000000000004</v>
      </c>
      <c r="K3675" s="196">
        <v>184</v>
      </c>
      <c r="L3675" s="119" t="s">
        <v>12106</v>
      </c>
      <c r="M3675" s="38" t="s">
        <v>15050</v>
      </c>
    </row>
    <row r="3676" spans="1:13" ht="25.5" outlineLevel="1" x14ac:dyDescent="0.25">
      <c r="A3676" s="47" t="s">
        <v>3597</v>
      </c>
      <c r="B3676" s="150">
        <v>3648</v>
      </c>
      <c r="C3676" s="40" t="s">
        <v>13609</v>
      </c>
      <c r="D3676" s="35" t="s">
        <v>3597</v>
      </c>
      <c r="E3676" s="36" t="s">
        <v>11943</v>
      </c>
      <c r="F3676" s="35" t="s">
        <v>15877</v>
      </c>
      <c r="G3676" s="117">
        <v>4</v>
      </c>
      <c r="H3676" s="117">
        <v>8</v>
      </c>
      <c r="I3676" s="117">
        <f t="shared" si="104"/>
        <v>0.11</v>
      </c>
      <c r="J3676" s="118">
        <v>0.44</v>
      </c>
      <c r="K3676" s="196">
        <v>184</v>
      </c>
      <c r="L3676" s="119" t="s">
        <v>12106</v>
      </c>
      <c r="M3676" s="38" t="s">
        <v>15050</v>
      </c>
    </row>
    <row r="3677" spans="1:13" ht="25.5" outlineLevel="1" x14ac:dyDescent="0.25">
      <c r="A3677" s="47" t="s">
        <v>3598</v>
      </c>
      <c r="B3677" s="150">
        <v>3649</v>
      </c>
      <c r="C3677" s="40" t="s">
        <v>13610</v>
      </c>
      <c r="D3677" s="35" t="s">
        <v>3598</v>
      </c>
      <c r="E3677" s="36" t="s">
        <v>11943</v>
      </c>
      <c r="F3677" s="35" t="s">
        <v>15877</v>
      </c>
      <c r="G3677" s="117">
        <v>4</v>
      </c>
      <c r="H3677" s="117">
        <v>8</v>
      </c>
      <c r="I3677" s="117">
        <f t="shared" si="104"/>
        <v>0.11</v>
      </c>
      <c r="J3677" s="118">
        <v>0.44</v>
      </c>
      <c r="K3677" s="196">
        <v>184</v>
      </c>
      <c r="L3677" s="119" t="s">
        <v>12106</v>
      </c>
      <c r="M3677" s="38" t="s">
        <v>15050</v>
      </c>
    </row>
    <row r="3678" spans="1:13" ht="25.5" outlineLevel="1" x14ac:dyDescent="0.25">
      <c r="A3678" s="47" t="s">
        <v>3599</v>
      </c>
      <c r="B3678" s="150">
        <v>3650</v>
      </c>
      <c r="C3678" s="40" t="s">
        <v>13611</v>
      </c>
      <c r="D3678" s="35" t="s">
        <v>3599</v>
      </c>
      <c r="E3678" s="36" t="s">
        <v>11943</v>
      </c>
      <c r="F3678" s="35" t="s">
        <v>15877</v>
      </c>
      <c r="G3678" s="117">
        <v>4</v>
      </c>
      <c r="H3678" s="117">
        <v>8</v>
      </c>
      <c r="I3678" s="117">
        <f t="shared" si="104"/>
        <v>0.11</v>
      </c>
      <c r="J3678" s="118">
        <v>0.44</v>
      </c>
      <c r="K3678" s="196">
        <v>184</v>
      </c>
      <c r="L3678" s="119" t="s">
        <v>12106</v>
      </c>
      <c r="M3678" s="38" t="s">
        <v>15050</v>
      </c>
    </row>
    <row r="3679" spans="1:13" ht="25.5" outlineLevel="1" x14ac:dyDescent="0.25">
      <c r="A3679" s="47" t="s">
        <v>3600</v>
      </c>
      <c r="B3679" s="150">
        <v>3651</v>
      </c>
      <c r="C3679" s="40" t="s">
        <v>13612</v>
      </c>
      <c r="D3679" s="35" t="s">
        <v>3600</v>
      </c>
      <c r="E3679" s="36" t="s">
        <v>11943</v>
      </c>
      <c r="F3679" s="35" t="s">
        <v>15877</v>
      </c>
      <c r="G3679" s="117">
        <v>5</v>
      </c>
      <c r="H3679" s="117">
        <v>10</v>
      </c>
      <c r="I3679" s="117">
        <f t="shared" si="104"/>
        <v>0.11000000000000001</v>
      </c>
      <c r="J3679" s="118">
        <v>0.55000000000000004</v>
      </c>
      <c r="K3679" s="196">
        <v>184</v>
      </c>
      <c r="L3679" s="119" t="s">
        <v>12106</v>
      </c>
      <c r="M3679" s="38" t="s">
        <v>15050</v>
      </c>
    </row>
    <row r="3680" spans="1:13" ht="25.5" outlineLevel="1" x14ac:dyDescent="0.25">
      <c r="A3680" s="47" t="s">
        <v>3601</v>
      </c>
      <c r="B3680" s="150">
        <v>3652</v>
      </c>
      <c r="C3680" s="40" t="s">
        <v>13613</v>
      </c>
      <c r="D3680" s="35" t="s">
        <v>3601</v>
      </c>
      <c r="E3680" s="36" t="s">
        <v>11943</v>
      </c>
      <c r="F3680" s="35" t="s">
        <v>15877</v>
      </c>
      <c r="G3680" s="117">
        <v>4</v>
      </c>
      <c r="H3680" s="117">
        <v>8</v>
      </c>
      <c r="I3680" s="117">
        <f t="shared" si="104"/>
        <v>0.11</v>
      </c>
      <c r="J3680" s="118">
        <v>0.44</v>
      </c>
      <c r="K3680" s="196">
        <v>184</v>
      </c>
      <c r="L3680" s="119" t="s">
        <v>12106</v>
      </c>
      <c r="M3680" s="38" t="s">
        <v>15050</v>
      </c>
    </row>
    <row r="3681" spans="1:13" ht="25.5" outlineLevel="1" x14ac:dyDescent="0.25">
      <c r="A3681" s="47" t="s">
        <v>3603</v>
      </c>
      <c r="B3681" s="150">
        <v>3653</v>
      </c>
      <c r="C3681" s="36" t="s">
        <v>3602</v>
      </c>
      <c r="D3681" s="35" t="s">
        <v>3603</v>
      </c>
      <c r="E3681" s="36" t="s">
        <v>11943</v>
      </c>
      <c r="F3681" s="35" t="s">
        <v>15877</v>
      </c>
      <c r="G3681" s="117">
        <v>2</v>
      </c>
      <c r="H3681" s="117">
        <v>2</v>
      </c>
      <c r="I3681" s="117">
        <f t="shared" si="104"/>
        <v>5.5E-2</v>
      </c>
      <c r="J3681" s="118">
        <v>0.11</v>
      </c>
      <c r="K3681" s="196">
        <v>184</v>
      </c>
      <c r="L3681" s="119" t="s">
        <v>12106</v>
      </c>
      <c r="M3681" s="38" t="s">
        <v>15050</v>
      </c>
    </row>
    <row r="3682" spans="1:13" ht="25.5" outlineLevel="1" x14ac:dyDescent="0.25">
      <c r="A3682" s="47" t="s">
        <v>3604</v>
      </c>
      <c r="B3682" s="150">
        <v>3654</v>
      </c>
      <c r="C3682" s="40" t="s">
        <v>13614</v>
      </c>
      <c r="D3682" s="35" t="s">
        <v>3604</v>
      </c>
      <c r="E3682" s="36" t="s">
        <v>11943</v>
      </c>
      <c r="F3682" s="35" t="s">
        <v>15877</v>
      </c>
      <c r="G3682" s="117">
        <v>5</v>
      </c>
      <c r="H3682" s="117">
        <v>10</v>
      </c>
      <c r="I3682" s="117">
        <f t="shared" si="104"/>
        <v>0.11000000000000001</v>
      </c>
      <c r="J3682" s="118">
        <v>0.55000000000000004</v>
      </c>
      <c r="K3682" s="196">
        <v>184</v>
      </c>
      <c r="L3682" s="119" t="s">
        <v>12106</v>
      </c>
      <c r="M3682" s="38" t="s">
        <v>15050</v>
      </c>
    </row>
    <row r="3683" spans="1:13" ht="25.5" outlineLevel="1" x14ac:dyDescent="0.25">
      <c r="A3683" s="47" t="s">
        <v>3605</v>
      </c>
      <c r="B3683" s="150">
        <v>3655</v>
      </c>
      <c r="C3683" s="40" t="s">
        <v>13615</v>
      </c>
      <c r="D3683" s="35" t="s">
        <v>3605</v>
      </c>
      <c r="E3683" s="36" t="s">
        <v>11943</v>
      </c>
      <c r="F3683" s="35" t="s">
        <v>15877</v>
      </c>
      <c r="G3683" s="117">
        <v>4</v>
      </c>
      <c r="H3683" s="117">
        <v>8</v>
      </c>
      <c r="I3683" s="117">
        <f t="shared" si="104"/>
        <v>0.11</v>
      </c>
      <c r="J3683" s="118">
        <v>0.44</v>
      </c>
      <c r="K3683" s="196">
        <v>184</v>
      </c>
      <c r="L3683" s="119" t="s">
        <v>12106</v>
      </c>
      <c r="M3683" s="38" t="s">
        <v>15050</v>
      </c>
    </row>
    <row r="3684" spans="1:13" ht="25.5" outlineLevel="1" x14ac:dyDescent="0.25">
      <c r="A3684" s="47" t="s">
        <v>3606</v>
      </c>
      <c r="B3684" s="150">
        <v>3656</v>
      </c>
      <c r="C3684" s="40" t="s">
        <v>13616</v>
      </c>
      <c r="D3684" s="35" t="s">
        <v>3606</v>
      </c>
      <c r="E3684" s="36" t="s">
        <v>11943</v>
      </c>
      <c r="F3684" s="35" t="s">
        <v>15877</v>
      </c>
      <c r="G3684" s="117">
        <v>5</v>
      </c>
      <c r="H3684" s="117">
        <v>10</v>
      </c>
      <c r="I3684" s="117">
        <f t="shared" si="104"/>
        <v>0.11000000000000001</v>
      </c>
      <c r="J3684" s="118">
        <v>0.55000000000000004</v>
      </c>
      <c r="K3684" s="196">
        <v>184</v>
      </c>
      <c r="L3684" s="119" t="s">
        <v>12106</v>
      </c>
      <c r="M3684" s="38" t="s">
        <v>15050</v>
      </c>
    </row>
    <row r="3685" spans="1:13" ht="25.5" outlineLevel="1" x14ac:dyDescent="0.25">
      <c r="A3685" s="47" t="s">
        <v>3607</v>
      </c>
      <c r="B3685" s="150">
        <v>3657</v>
      </c>
      <c r="C3685" s="40" t="s">
        <v>13617</v>
      </c>
      <c r="D3685" s="35" t="s">
        <v>3607</v>
      </c>
      <c r="E3685" s="36" t="s">
        <v>11943</v>
      </c>
      <c r="F3685" s="35" t="s">
        <v>15877</v>
      </c>
      <c r="G3685" s="117">
        <v>5</v>
      </c>
      <c r="H3685" s="117">
        <v>10</v>
      </c>
      <c r="I3685" s="117">
        <f t="shared" si="104"/>
        <v>0.11000000000000001</v>
      </c>
      <c r="J3685" s="118">
        <v>0.55000000000000004</v>
      </c>
      <c r="K3685" s="196">
        <v>184</v>
      </c>
      <c r="L3685" s="119" t="s">
        <v>12106</v>
      </c>
      <c r="M3685" s="38" t="s">
        <v>15050</v>
      </c>
    </row>
    <row r="3686" spans="1:13" ht="25.5" outlineLevel="1" x14ac:dyDescent="0.25">
      <c r="A3686" s="47" t="s">
        <v>3608</v>
      </c>
      <c r="B3686" s="150">
        <v>3658</v>
      </c>
      <c r="C3686" s="40" t="s">
        <v>13618</v>
      </c>
      <c r="D3686" s="35" t="s">
        <v>3608</v>
      </c>
      <c r="E3686" s="36" t="s">
        <v>11943</v>
      </c>
      <c r="F3686" s="35" t="s">
        <v>15877</v>
      </c>
      <c r="G3686" s="117">
        <v>5</v>
      </c>
      <c r="H3686" s="117">
        <v>10</v>
      </c>
      <c r="I3686" s="117">
        <f t="shared" si="104"/>
        <v>0.11000000000000001</v>
      </c>
      <c r="J3686" s="118">
        <v>0.55000000000000004</v>
      </c>
      <c r="K3686" s="196">
        <v>184</v>
      </c>
      <c r="L3686" s="119" t="s">
        <v>12106</v>
      </c>
      <c r="M3686" s="38" t="s">
        <v>15050</v>
      </c>
    </row>
    <row r="3687" spans="1:13" ht="25.5" outlineLevel="1" x14ac:dyDescent="0.25">
      <c r="A3687" s="47" t="s">
        <v>3609</v>
      </c>
      <c r="B3687" s="150">
        <v>3659</v>
      </c>
      <c r="C3687" s="40" t="s">
        <v>13619</v>
      </c>
      <c r="D3687" s="35" t="s">
        <v>3609</v>
      </c>
      <c r="E3687" s="36" t="s">
        <v>11943</v>
      </c>
      <c r="F3687" s="35" t="s">
        <v>15877</v>
      </c>
      <c r="G3687" s="117">
        <v>5</v>
      </c>
      <c r="H3687" s="117">
        <v>10</v>
      </c>
      <c r="I3687" s="117">
        <f t="shared" si="104"/>
        <v>0.11000000000000001</v>
      </c>
      <c r="J3687" s="118">
        <v>0.55000000000000004</v>
      </c>
      <c r="K3687" s="196">
        <v>184</v>
      </c>
      <c r="L3687" s="119" t="s">
        <v>12106</v>
      </c>
      <c r="M3687" s="38" t="s">
        <v>15050</v>
      </c>
    </row>
    <row r="3688" spans="1:13" ht="25.5" outlineLevel="1" x14ac:dyDescent="0.25">
      <c r="A3688" s="47" t="s">
        <v>3610</v>
      </c>
      <c r="B3688" s="150">
        <v>3660</v>
      </c>
      <c r="C3688" s="40" t="s">
        <v>13620</v>
      </c>
      <c r="D3688" s="35" t="s">
        <v>3610</v>
      </c>
      <c r="E3688" s="36" t="s">
        <v>11943</v>
      </c>
      <c r="F3688" s="35" t="s">
        <v>15877</v>
      </c>
      <c r="G3688" s="117">
        <v>3</v>
      </c>
      <c r="H3688" s="117">
        <v>6</v>
      </c>
      <c r="I3688" s="117">
        <f t="shared" si="104"/>
        <v>0.11</v>
      </c>
      <c r="J3688" s="118">
        <v>0.33</v>
      </c>
      <c r="K3688" s="196">
        <v>184</v>
      </c>
      <c r="L3688" s="119" t="s">
        <v>12106</v>
      </c>
      <c r="M3688" s="38" t="s">
        <v>15050</v>
      </c>
    </row>
    <row r="3689" spans="1:13" ht="25.5" outlineLevel="1" x14ac:dyDescent="0.25">
      <c r="A3689" s="47" t="s">
        <v>3611</v>
      </c>
      <c r="B3689" s="150">
        <v>3661</v>
      </c>
      <c r="C3689" s="40" t="s">
        <v>13621</v>
      </c>
      <c r="D3689" s="35" t="s">
        <v>3611</v>
      </c>
      <c r="E3689" s="36" t="s">
        <v>11943</v>
      </c>
      <c r="F3689" s="35" t="s">
        <v>15877</v>
      </c>
      <c r="G3689" s="117">
        <v>3</v>
      </c>
      <c r="H3689" s="117">
        <v>6</v>
      </c>
      <c r="I3689" s="117">
        <f t="shared" si="104"/>
        <v>0.11</v>
      </c>
      <c r="J3689" s="118">
        <v>0.33</v>
      </c>
      <c r="K3689" s="196">
        <v>184</v>
      </c>
      <c r="L3689" s="119" t="s">
        <v>12106</v>
      </c>
      <c r="M3689" s="38" t="s">
        <v>15050</v>
      </c>
    </row>
    <row r="3690" spans="1:13" ht="25.5" outlineLevel="1" x14ac:dyDescent="0.25">
      <c r="A3690" s="47" t="s">
        <v>3613</v>
      </c>
      <c r="B3690" s="150">
        <v>3662</v>
      </c>
      <c r="C3690" s="36" t="s">
        <v>3612</v>
      </c>
      <c r="D3690" s="35" t="s">
        <v>3613</v>
      </c>
      <c r="E3690" s="36" t="s">
        <v>11943</v>
      </c>
      <c r="F3690" s="35" t="s">
        <v>15877</v>
      </c>
      <c r="G3690" s="117">
        <v>10</v>
      </c>
      <c r="H3690" s="117">
        <v>10</v>
      </c>
      <c r="I3690" s="117">
        <f t="shared" si="104"/>
        <v>5.5000000000000007E-2</v>
      </c>
      <c r="J3690" s="118">
        <v>0.55000000000000004</v>
      </c>
      <c r="K3690" s="196">
        <v>184</v>
      </c>
      <c r="L3690" s="119" t="s">
        <v>12106</v>
      </c>
      <c r="M3690" s="38" t="s">
        <v>15050</v>
      </c>
    </row>
    <row r="3691" spans="1:13" ht="25.5" outlineLevel="1" x14ac:dyDescent="0.25">
      <c r="A3691" s="47" t="s">
        <v>3614</v>
      </c>
      <c r="B3691" s="150">
        <v>3663</v>
      </c>
      <c r="C3691" s="40" t="s">
        <v>13622</v>
      </c>
      <c r="D3691" s="35" t="s">
        <v>3614</v>
      </c>
      <c r="E3691" s="36" t="s">
        <v>11943</v>
      </c>
      <c r="F3691" s="35" t="s">
        <v>15877</v>
      </c>
      <c r="G3691" s="117">
        <v>3</v>
      </c>
      <c r="H3691" s="117">
        <v>6</v>
      </c>
      <c r="I3691" s="117">
        <f t="shared" si="104"/>
        <v>0.11</v>
      </c>
      <c r="J3691" s="118">
        <v>0.33</v>
      </c>
      <c r="K3691" s="196">
        <v>184</v>
      </c>
      <c r="L3691" s="119" t="s">
        <v>12106</v>
      </c>
      <c r="M3691" s="38" t="s">
        <v>15050</v>
      </c>
    </row>
    <row r="3692" spans="1:13" ht="25.5" outlineLevel="1" x14ac:dyDescent="0.25">
      <c r="A3692" s="47" t="s">
        <v>3615</v>
      </c>
      <c r="B3692" s="150">
        <v>3664</v>
      </c>
      <c r="C3692" s="40" t="s">
        <v>13623</v>
      </c>
      <c r="D3692" s="35" t="s">
        <v>3615</v>
      </c>
      <c r="E3692" s="36" t="s">
        <v>11943</v>
      </c>
      <c r="F3692" s="35" t="s">
        <v>15877</v>
      </c>
      <c r="G3692" s="117">
        <v>3</v>
      </c>
      <c r="H3692" s="117">
        <v>6</v>
      </c>
      <c r="I3692" s="117">
        <f t="shared" si="104"/>
        <v>0.11</v>
      </c>
      <c r="J3692" s="118">
        <v>0.33</v>
      </c>
      <c r="K3692" s="196">
        <v>184</v>
      </c>
      <c r="L3692" s="119" t="s">
        <v>12106</v>
      </c>
      <c r="M3692" s="38" t="s">
        <v>15050</v>
      </c>
    </row>
    <row r="3693" spans="1:13" ht="25.5" outlineLevel="1" x14ac:dyDescent="0.25">
      <c r="A3693" s="47" t="s">
        <v>3616</v>
      </c>
      <c r="B3693" s="150">
        <v>3665</v>
      </c>
      <c r="C3693" s="40" t="s">
        <v>13624</v>
      </c>
      <c r="D3693" s="35" t="s">
        <v>3616</v>
      </c>
      <c r="E3693" s="36" t="s">
        <v>11943</v>
      </c>
      <c r="F3693" s="35" t="s">
        <v>15877</v>
      </c>
      <c r="G3693" s="117">
        <v>2</v>
      </c>
      <c r="H3693" s="117">
        <v>4</v>
      </c>
      <c r="I3693" s="117">
        <f t="shared" si="104"/>
        <v>0.11</v>
      </c>
      <c r="J3693" s="118">
        <v>0.22</v>
      </c>
      <c r="K3693" s="196">
        <v>184</v>
      </c>
      <c r="L3693" s="119" t="s">
        <v>12106</v>
      </c>
      <c r="M3693" s="38" t="s">
        <v>15050</v>
      </c>
    </row>
    <row r="3694" spans="1:13" ht="25.5" outlineLevel="1" x14ac:dyDescent="0.25">
      <c r="A3694" s="47" t="s">
        <v>3617</v>
      </c>
      <c r="B3694" s="150">
        <v>3666</v>
      </c>
      <c r="C3694" s="40" t="s">
        <v>13625</v>
      </c>
      <c r="D3694" s="35" t="s">
        <v>3617</v>
      </c>
      <c r="E3694" s="36" t="s">
        <v>11943</v>
      </c>
      <c r="F3694" s="35" t="s">
        <v>15877</v>
      </c>
      <c r="G3694" s="117">
        <v>1</v>
      </c>
      <c r="H3694" s="117">
        <v>2</v>
      </c>
      <c r="I3694" s="117">
        <f t="shared" si="104"/>
        <v>0.11</v>
      </c>
      <c r="J3694" s="118">
        <v>0.11</v>
      </c>
      <c r="K3694" s="196">
        <v>184</v>
      </c>
      <c r="L3694" s="119" t="s">
        <v>12106</v>
      </c>
      <c r="M3694" s="38" t="s">
        <v>15050</v>
      </c>
    </row>
    <row r="3695" spans="1:13" ht="25.5" outlineLevel="1" x14ac:dyDescent="0.25">
      <c r="A3695" s="47" t="s">
        <v>3618</v>
      </c>
      <c r="B3695" s="150">
        <v>3667</v>
      </c>
      <c r="C3695" s="40" t="s">
        <v>13626</v>
      </c>
      <c r="D3695" s="35" t="s">
        <v>3618</v>
      </c>
      <c r="E3695" s="36" t="s">
        <v>11943</v>
      </c>
      <c r="F3695" s="35" t="s">
        <v>15877</v>
      </c>
      <c r="G3695" s="117">
        <v>3</v>
      </c>
      <c r="H3695" s="117">
        <v>6</v>
      </c>
      <c r="I3695" s="117">
        <f t="shared" si="104"/>
        <v>0.11</v>
      </c>
      <c r="J3695" s="118">
        <v>0.33</v>
      </c>
      <c r="K3695" s="196">
        <v>184</v>
      </c>
      <c r="L3695" s="119" t="s">
        <v>12106</v>
      </c>
      <c r="M3695" s="38" t="s">
        <v>15050</v>
      </c>
    </row>
    <row r="3696" spans="1:13" ht="25.5" outlineLevel="1" x14ac:dyDescent="0.25">
      <c r="A3696" s="47" t="s">
        <v>3619</v>
      </c>
      <c r="B3696" s="150">
        <v>3668</v>
      </c>
      <c r="C3696" s="40" t="s">
        <v>13627</v>
      </c>
      <c r="D3696" s="35" t="s">
        <v>3619</v>
      </c>
      <c r="E3696" s="36" t="s">
        <v>11943</v>
      </c>
      <c r="F3696" s="35" t="s">
        <v>15877</v>
      </c>
      <c r="G3696" s="117">
        <v>3</v>
      </c>
      <c r="H3696" s="117">
        <v>6</v>
      </c>
      <c r="I3696" s="117">
        <f t="shared" si="104"/>
        <v>0.11</v>
      </c>
      <c r="J3696" s="118">
        <v>0.33</v>
      </c>
      <c r="K3696" s="196">
        <v>184</v>
      </c>
      <c r="L3696" s="119" t="s">
        <v>12106</v>
      </c>
      <c r="M3696" s="38" t="s">
        <v>15050</v>
      </c>
    </row>
    <row r="3697" spans="1:13" ht="25.5" outlineLevel="1" x14ac:dyDescent="0.25">
      <c r="A3697" s="47" t="s">
        <v>3620</v>
      </c>
      <c r="B3697" s="150">
        <v>3669</v>
      </c>
      <c r="C3697" s="40" t="s">
        <v>13628</v>
      </c>
      <c r="D3697" s="35" t="s">
        <v>3620</v>
      </c>
      <c r="E3697" s="36" t="s">
        <v>11943</v>
      </c>
      <c r="F3697" s="35" t="s">
        <v>15877</v>
      </c>
      <c r="G3697" s="117">
        <v>3</v>
      </c>
      <c r="H3697" s="117">
        <v>6</v>
      </c>
      <c r="I3697" s="117">
        <f t="shared" ref="I3697:I3760" si="105">J3697/G3697</f>
        <v>0.11</v>
      </c>
      <c r="J3697" s="118">
        <v>0.33</v>
      </c>
      <c r="K3697" s="196">
        <v>184</v>
      </c>
      <c r="L3697" s="119" t="s">
        <v>12106</v>
      </c>
      <c r="M3697" s="38" t="s">
        <v>15050</v>
      </c>
    </row>
    <row r="3698" spans="1:13" ht="25.5" outlineLevel="1" x14ac:dyDescent="0.25">
      <c r="A3698" s="47" t="s">
        <v>3621</v>
      </c>
      <c r="B3698" s="150">
        <v>3670</v>
      </c>
      <c r="C3698" s="40" t="s">
        <v>13629</v>
      </c>
      <c r="D3698" s="35" t="s">
        <v>3621</v>
      </c>
      <c r="E3698" s="36" t="s">
        <v>11943</v>
      </c>
      <c r="F3698" s="35" t="s">
        <v>15877</v>
      </c>
      <c r="G3698" s="117">
        <v>2</v>
      </c>
      <c r="H3698" s="117">
        <v>4</v>
      </c>
      <c r="I3698" s="117">
        <f t="shared" si="105"/>
        <v>0.11</v>
      </c>
      <c r="J3698" s="118">
        <v>0.22</v>
      </c>
      <c r="K3698" s="196">
        <v>184</v>
      </c>
      <c r="L3698" s="119" t="s">
        <v>12106</v>
      </c>
      <c r="M3698" s="38" t="s">
        <v>15050</v>
      </c>
    </row>
    <row r="3699" spans="1:13" ht="25.5" outlineLevel="1" x14ac:dyDescent="0.25">
      <c r="A3699" s="47" t="s">
        <v>3622</v>
      </c>
      <c r="B3699" s="150">
        <v>3671</v>
      </c>
      <c r="C3699" s="40" t="s">
        <v>13630</v>
      </c>
      <c r="D3699" s="35" t="s">
        <v>3622</v>
      </c>
      <c r="E3699" s="36" t="s">
        <v>11943</v>
      </c>
      <c r="F3699" s="35" t="s">
        <v>15877</v>
      </c>
      <c r="G3699" s="117">
        <v>11</v>
      </c>
      <c r="H3699" s="117">
        <v>3.67</v>
      </c>
      <c r="I3699" s="117">
        <f t="shared" si="105"/>
        <v>1.8181818181818184E-2</v>
      </c>
      <c r="J3699" s="118">
        <v>0.2</v>
      </c>
      <c r="K3699" s="196">
        <v>184</v>
      </c>
      <c r="L3699" s="119" t="s">
        <v>12106</v>
      </c>
      <c r="M3699" s="38" t="s">
        <v>15050</v>
      </c>
    </row>
    <row r="3700" spans="1:13" ht="25.5" outlineLevel="1" x14ac:dyDescent="0.25">
      <c r="A3700" s="47" t="s">
        <v>3623</v>
      </c>
      <c r="B3700" s="150">
        <v>3672</v>
      </c>
      <c r="C3700" s="40" t="s">
        <v>13631</v>
      </c>
      <c r="D3700" s="35" t="s">
        <v>3623</v>
      </c>
      <c r="E3700" s="36" t="s">
        <v>11943</v>
      </c>
      <c r="F3700" s="35" t="s">
        <v>15877</v>
      </c>
      <c r="G3700" s="117">
        <v>2</v>
      </c>
      <c r="H3700" s="117">
        <v>4</v>
      </c>
      <c r="I3700" s="117">
        <f t="shared" si="105"/>
        <v>0.11</v>
      </c>
      <c r="J3700" s="118">
        <v>0.22</v>
      </c>
      <c r="K3700" s="196">
        <v>184</v>
      </c>
      <c r="L3700" s="119" t="s">
        <v>12106</v>
      </c>
      <c r="M3700" s="38" t="s">
        <v>15050</v>
      </c>
    </row>
    <row r="3701" spans="1:13" ht="25.5" outlineLevel="1" x14ac:dyDescent="0.25">
      <c r="A3701" s="47" t="s">
        <v>3624</v>
      </c>
      <c r="B3701" s="150">
        <v>3673</v>
      </c>
      <c r="C3701" s="40" t="s">
        <v>13632</v>
      </c>
      <c r="D3701" s="35" t="s">
        <v>3624</v>
      </c>
      <c r="E3701" s="36" t="s">
        <v>11943</v>
      </c>
      <c r="F3701" s="35" t="s">
        <v>15877</v>
      </c>
      <c r="G3701" s="117">
        <v>2</v>
      </c>
      <c r="H3701" s="117">
        <v>4</v>
      </c>
      <c r="I3701" s="117">
        <f t="shared" si="105"/>
        <v>0.11</v>
      </c>
      <c r="J3701" s="118">
        <v>0.22</v>
      </c>
      <c r="K3701" s="196">
        <v>184</v>
      </c>
      <c r="L3701" s="119" t="s">
        <v>12106</v>
      </c>
      <c r="M3701" s="38" t="s">
        <v>15050</v>
      </c>
    </row>
    <row r="3702" spans="1:13" ht="25.5" outlineLevel="1" x14ac:dyDescent="0.25">
      <c r="A3702" s="47" t="s">
        <v>3625</v>
      </c>
      <c r="B3702" s="150">
        <v>3674</v>
      </c>
      <c r="C3702" s="40" t="s">
        <v>13633</v>
      </c>
      <c r="D3702" s="35" t="s">
        <v>3625</v>
      </c>
      <c r="E3702" s="36" t="s">
        <v>11943</v>
      </c>
      <c r="F3702" s="35" t="s">
        <v>15877</v>
      </c>
      <c r="G3702" s="117">
        <v>5</v>
      </c>
      <c r="H3702" s="117">
        <v>5</v>
      </c>
      <c r="I3702" s="117">
        <f t="shared" si="105"/>
        <v>5.4000000000000006E-2</v>
      </c>
      <c r="J3702" s="118">
        <v>0.27</v>
      </c>
      <c r="K3702" s="196">
        <v>184</v>
      </c>
      <c r="L3702" s="119" t="s">
        <v>12106</v>
      </c>
      <c r="M3702" s="38" t="s">
        <v>15050</v>
      </c>
    </row>
    <row r="3703" spans="1:13" ht="25.5" outlineLevel="1" x14ac:dyDescent="0.25">
      <c r="A3703" s="47" t="s">
        <v>3626</v>
      </c>
      <c r="B3703" s="150">
        <v>3675</v>
      </c>
      <c r="C3703" s="40" t="s">
        <v>13634</v>
      </c>
      <c r="D3703" s="35" t="s">
        <v>3626</v>
      </c>
      <c r="E3703" s="36" t="s">
        <v>11943</v>
      </c>
      <c r="F3703" s="35" t="s">
        <v>15877</v>
      </c>
      <c r="G3703" s="117">
        <v>2</v>
      </c>
      <c r="H3703" s="117">
        <v>4</v>
      </c>
      <c r="I3703" s="117">
        <f t="shared" si="105"/>
        <v>0.11</v>
      </c>
      <c r="J3703" s="118">
        <v>0.22</v>
      </c>
      <c r="K3703" s="196">
        <v>184</v>
      </c>
      <c r="L3703" s="119" t="s">
        <v>12106</v>
      </c>
      <c r="M3703" s="38" t="s">
        <v>15050</v>
      </c>
    </row>
    <row r="3704" spans="1:13" ht="25.5" outlineLevel="1" x14ac:dyDescent="0.25">
      <c r="A3704" s="47" t="s">
        <v>3627</v>
      </c>
      <c r="B3704" s="150">
        <v>3676</v>
      </c>
      <c r="C3704" s="40" t="s">
        <v>13635</v>
      </c>
      <c r="D3704" s="35" t="s">
        <v>3627</v>
      </c>
      <c r="E3704" s="36" t="s">
        <v>11943</v>
      </c>
      <c r="F3704" s="35" t="s">
        <v>15877</v>
      </c>
      <c r="G3704" s="117">
        <v>3</v>
      </c>
      <c r="H3704" s="117">
        <v>6</v>
      </c>
      <c r="I3704" s="117">
        <f t="shared" si="105"/>
        <v>0.11</v>
      </c>
      <c r="J3704" s="118">
        <v>0.33</v>
      </c>
      <c r="K3704" s="196">
        <v>184</v>
      </c>
      <c r="L3704" s="119" t="s">
        <v>12106</v>
      </c>
      <c r="M3704" s="38" t="s">
        <v>15050</v>
      </c>
    </row>
    <row r="3705" spans="1:13" ht="25.5" outlineLevel="1" x14ac:dyDescent="0.25">
      <c r="A3705" s="47" t="s">
        <v>3628</v>
      </c>
      <c r="B3705" s="150">
        <v>3677</v>
      </c>
      <c r="C3705" s="40" t="s">
        <v>13636</v>
      </c>
      <c r="D3705" s="35" t="s">
        <v>3628</v>
      </c>
      <c r="E3705" s="36" t="s">
        <v>11943</v>
      </c>
      <c r="F3705" s="35" t="s">
        <v>15877</v>
      </c>
      <c r="G3705" s="117">
        <v>3</v>
      </c>
      <c r="H3705" s="117">
        <v>6</v>
      </c>
      <c r="I3705" s="117">
        <f t="shared" si="105"/>
        <v>0.11</v>
      </c>
      <c r="J3705" s="118">
        <v>0.33</v>
      </c>
      <c r="K3705" s="196">
        <v>184</v>
      </c>
      <c r="L3705" s="119" t="s">
        <v>12106</v>
      </c>
      <c r="M3705" s="38" t="s">
        <v>15050</v>
      </c>
    </row>
    <row r="3706" spans="1:13" ht="25.5" outlineLevel="1" x14ac:dyDescent="0.25">
      <c r="A3706" s="47" t="s">
        <v>3629</v>
      </c>
      <c r="B3706" s="150">
        <v>3678</v>
      </c>
      <c r="C3706" s="40" t="s">
        <v>13637</v>
      </c>
      <c r="D3706" s="35" t="s">
        <v>3629</v>
      </c>
      <c r="E3706" s="36" t="s">
        <v>11943</v>
      </c>
      <c r="F3706" s="35" t="s">
        <v>15877</v>
      </c>
      <c r="G3706" s="117">
        <v>3</v>
      </c>
      <c r="H3706" s="117">
        <v>6</v>
      </c>
      <c r="I3706" s="117">
        <f t="shared" si="105"/>
        <v>0.11</v>
      </c>
      <c r="J3706" s="118">
        <v>0.33</v>
      </c>
      <c r="K3706" s="196">
        <v>184</v>
      </c>
      <c r="L3706" s="119" t="s">
        <v>12106</v>
      </c>
      <c r="M3706" s="38" t="s">
        <v>15050</v>
      </c>
    </row>
    <row r="3707" spans="1:13" ht="25.5" outlineLevel="1" x14ac:dyDescent="0.25">
      <c r="A3707" s="47" t="s">
        <v>3630</v>
      </c>
      <c r="B3707" s="150">
        <v>3679</v>
      </c>
      <c r="C3707" s="40" t="s">
        <v>13638</v>
      </c>
      <c r="D3707" s="35" t="s">
        <v>3630</v>
      </c>
      <c r="E3707" s="36" t="s">
        <v>11943</v>
      </c>
      <c r="F3707" s="35" t="s">
        <v>15878</v>
      </c>
      <c r="G3707" s="117">
        <v>5</v>
      </c>
      <c r="H3707" s="117">
        <v>10</v>
      </c>
      <c r="I3707" s="117">
        <f t="shared" si="105"/>
        <v>0.11000000000000001</v>
      </c>
      <c r="J3707" s="118">
        <v>0.55000000000000004</v>
      </c>
      <c r="K3707" s="196">
        <v>184</v>
      </c>
      <c r="L3707" s="119" t="s">
        <v>12106</v>
      </c>
      <c r="M3707" s="38" t="s">
        <v>15050</v>
      </c>
    </row>
    <row r="3708" spans="1:13" ht="25.5" outlineLevel="1" x14ac:dyDescent="0.25">
      <c r="A3708" s="47" t="s">
        <v>3631</v>
      </c>
      <c r="B3708" s="150">
        <v>3680</v>
      </c>
      <c r="C3708" s="40" t="s">
        <v>13639</v>
      </c>
      <c r="D3708" s="35" t="s">
        <v>3631</v>
      </c>
      <c r="E3708" s="36" t="s">
        <v>11943</v>
      </c>
      <c r="F3708" s="35" t="s">
        <v>15877</v>
      </c>
      <c r="G3708" s="117">
        <v>5</v>
      </c>
      <c r="H3708" s="117">
        <v>10</v>
      </c>
      <c r="I3708" s="117">
        <f t="shared" si="105"/>
        <v>0.11000000000000001</v>
      </c>
      <c r="J3708" s="118">
        <v>0.55000000000000004</v>
      </c>
      <c r="K3708" s="196">
        <v>184</v>
      </c>
      <c r="L3708" s="119" t="s">
        <v>12106</v>
      </c>
      <c r="M3708" s="38" t="s">
        <v>15050</v>
      </c>
    </row>
    <row r="3709" spans="1:13" ht="25.5" outlineLevel="1" x14ac:dyDescent="0.25">
      <c r="A3709" s="47" t="s">
        <v>3632</v>
      </c>
      <c r="B3709" s="150">
        <v>3681</v>
      </c>
      <c r="C3709" s="40" t="s">
        <v>13640</v>
      </c>
      <c r="D3709" s="35" t="s">
        <v>3632</v>
      </c>
      <c r="E3709" s="36" t="s">
        <v>11943</v>
      </c>
      <c r="F3709" s="35" t="s">
        <v>15877</v>
      </c>
      <c r="G3709" s="117">
        <v>3</v>
      </c>
      <c r="H3709" s="117">
        <v>6</v>
      </c>
      <c r="I3709" s="117">
        <f t="shared" si="105"/>
        <v>0.11</v>
      </c>
      <c r="J3709" s="118">
        <v>0.33</v>
      </c>
      <c r="K3709" s="196">
        <v>184</v>
      </c>
      <c r="L3709" s="119" t="s">
        <v>12106</v>
      </c>
      <c r="M3709" s="38" t="s">
        <v>15050</v>
      </c>
    </row>
    <row r="3710" spans="1:13" ht="25.5" outlineLevel="1" x14ac:dyDescent="0.25">
      <c r="A3710" s="47" t="s">
        <v>3633</v>
      </c>
      <c r="B3710" s="150">
        <v>3682</v>
      </c>
      <c r="C3710" s="40" t="s">
        <v>13641</v>
      </c>
      <c r="D3710" s="35" t="s">
        <v>3633</v>
      </c>
      <c r="E3710" s="36" t="s">
        <v>11943</v>
      </c>
      <c r="F3710" s="35" t="s">
        <v>15877</v>
      </c>
      <c r="G3710" s="117">
        <v>3</v>
      </c>
      <c r="H3710" s="117">
        <v>6</v>
      </c>
      <c r="I3710" s="117">
        <f t="shared" si="105"/>
        <v>0.11</v>
      </c>
      <c r="J3710" s="118">
        <v>0.33</v>
      </c>
      <c r="K3710" s="196">
        <v>184</v>
      </c>
      <c r="L3710" s="119" t="s">
        <v>12106</v>
      </c>
      <c r="M3710" s="38" t="s">
        <v>15050</v>
      </c>
    </row>
    <row r="3711" spans="1:13" ht="25.5" outlineLevel="1" x14ac:dyDescent="0.25">
      <c r="A3711" s="47" t="s">
        <v>3634</v>
      </c>
      <c r="B3711" s="150">
        <v>3683</v>
      </c>
      <c r="C3711" s="40" t="s">
        <v>13642</v>
      </c>
      <c r="D3711" s="35" t="s">
        <v>3634</v>
      </c>
      <c r="E3711" s="36" t="s">
        <v>11943</v>
      </c>
      <c r="F3711" s="35" t="s">
        <v>15877</v>
      </c>
      <c r="G3711" s="117">
        <v>1</v>
      </c>
      <c r="H3711" s="117">
        <v>2</v>
      </c>
      <c r="I3711" s="117">
        <f t="shared" si="105"/>
        <v>0.11</v>
      </c>
      <c r="J3711" s="118">
        <v>0.11</v>
      </c>
      <c r="K3711" s="196">
        <v>184</v>
      </c>
      <c r="L3711" s="119" t="s">
        <v>12106</v>
      </c>
      <c r="M3711" s="38" t="s">
        <v>15050</v>
      </c>
    </row>
    <row r="3712" spans="1:13" ht="25.5" outlineLevel="1" x14ac:dyDescent="0.25">
      <c r="A3712" s="47" t="s">
        <v>3635</v>
      </c>
      <c r="B3712" s="150">
        <v>3684</v>
      </c>
      <c r="C3712" s="40" t="s">
        <v>13643</v>
      </c>
      <c r="D3712" s="35" t="s">
        <v>3635</v>
      </c>
      <c r="E3712" s="36" t="s">
        <v>11943</v>
      </c>
      <c r="F3712" s="35" t="s">
        <v>15877</v>
      </c>
      <c r="G3712" s="117">
        <v>3</v>
      </c>
      <c r="H3712" s="117">
        <v>6</v>
      </c>
      <c r="I3712" s="117">
        <f t="shared" si="105"/>
        <v>0.11</v>
      </c>
      <c r="J3712" s="118">
        <v>0.33</v>
      </c>
      <c r="K3712" s="196">
        <v>184</v>
      </c>
      <c r="L3712" s="119" t="s">
        <v>12106</v>
      </c>
      <c r="M3712" s="38" t="s">
        <v>15050</v>
      </c>
    </row>
    <row r="3713" spans="1:13" ht="25.5" outlineLevel="1" x14ac:dyDescent="0.25">
      <c r="A3713" s="47" t="s">
        <v>3636</v>
      </c>
      <c r="B3713" s="150">
        <v>3685</v>
      </c>
      <c r="C3713" s="40" t="s">
        <v>13644</v>
      </c>
      <c r="D3713" s="35" t="s">
        <v>3636</v>
      </c>
      <c r="E3713" s="36" t="s">
        <v>11943</v>
      </c>
      <c r="F3713" s="35" t="s">
        <v>15877</v>
      </c>
      <c r="G3713" s="117">
        <v>5</v>
      </c>
      <c r="H3713" s="117">
        <v>10</v>
      </c>
      <c r="I3713" s="117">
        <f t="shared" si="105"/>
        <v>0.11000000000000001</v>
      </c>
      <c r="J3713" s="118">
        <v>0.55000000000000004</v>
      </c>
      <c r="K3713" s="196">
        <v>184</v>
      </c>
      <c r="L3713" s="119" t="s">
        <v>12106</v>
      </c>
      <c r="M3713" s="38" t="s">
        <v>15050</v>
      </c>
    </row>
    <row r="3714" spans="1:13" ht="25.5" outlineLevel="1" x14ac:dyDescent="0.25">
      <c r="A3714" s="47" t="s">
        <v>3637</v>
      </c>
      <c r="B3714" s="150">
        <v>3686</v>
      </c>
      <c r="C3714" s="40" t="s">
        <v>13645</v>
      </c>
      <c r="D3714" s="35" t="s">
        <v>3637</v>
      </c>
      <c r="E3714" s="36" t="s">
        <v>11943</v>
      </c>
      <c r="F3714" s="35" t="s">
        <v>15877</v>
      </c>
      <c r="G3714" s="117">
        <v>4</v>
      </c>
      <c r="H3714" s="117">
        <v>8</v>
      </c>
      <c r="I3714" s="117">
        <f t="shared" si="105"/>
        <v>0.11</v>
      </c>
      <c r="J3714" s="118">
        <v>0.44</v>
      </c>
      <c r="K3714" s="196">
        <v>184</v>
      </c>
      <c r="L3714" s="119" t="s">
        <v>12106</v>
      </c>
      <c r="M3714" s="38" t="s">
        <v>15050</v>
      </c>
    </row>
    <row r="3715" spans="1:13" ht="25.5" outlineLevel="1" x14ac:dyDescent="0.25">
      <c r="A3715" s="47" t="s">
        <v>3639</v>
      </c>
      <c r="B3715" s="150">
        <v>3687</v>
      </c>
      <c r="C3715" s="36" t="s">
        <v>3638</v>
      </c>
      <c r="D3715" s="35" t="s">
        <v>3639</v>
      </c>
      <c r="E3715" s="36" t="s">
        <v>11943</v>
      </c>
      <c r="F3715" s="35" t="s">
        <v>15877</v>
      </c>
      <c r="G3715" s="117">
        <v>4</v>
      </c>
      <c r="H3715" s="117">
        <v>8</v>
      </c>
      <c r="I3715" s="117">
        <f t="shared" si="105"/>
        <v>0.11</v>
      </c>
      <c r="J3715" s="118">
        <v>0.44</v>
      </c>
      <c r="K3715" s="196">
        <v>184</v>
      </c>
      <c r="L3715" s="119" t="s">
        <v>12106</v>
      </c>
      <c r="M3715" s="38" t="s">
        <v>15050</v>
      </c>
    </row>
    <row r="3716" spans="1:13" ht="25.5" outlineLevel="1" x14ac:dyDescent="0.25">
      <c r="A3716" s="47" t="s">
        <v>3640</v>
      </c>
      <c r="B3716" s="150">
        <v>3688</v>
      </c>
      <c r="C3716" s="40" t="s">
        <v>13646</v>
      </c>
      <c r="D3716" s="35" t="s">
        <v>3640</v>
      </c>
      <c r="E3716" s="36" t="s">
        <v>11943</v>
      </c>
      <c r="F3716" s="35" t="s">
        <v>15877</v>
      </c>
      <c r="G3716" s="117">
        <v>3</v>
      </c>
      <c r="H3716" s="117">
        <v>6</v>
      </c>
      <c r="I3716" s="117">
        <f t="shared" si="105"/>
        <v>0.11</v>
      </c>
      <c r="J3716" s="118">
        <v>0.33</v>
      </c>
      <c r="K3716" s="196">
        <v>184</v>
      </c>
      <c r="L3716" s="119" t="s">
        <v>12106</v>
      </c>
      <c r="M3716" s="38" t="s">
        <v>15050</v>
      </c>
    </row>
    <row r="3717" spans="1:13" ht="25.5" outlineLevel="1" x14ac:dyDescent="0.25">
      <c r="A3717" s="47" t="s">
        <v>3641</v>
      </c>
      <c r="B3717" s="150">
        <v>3689</v>
      </c>
      <c r="C3717" s="40" t="s">
        <v>13647</v>
      </c>
      <c r="D3717" s="35" t="s">
        <v>3641</v>
      </c>
      <c r="E3717" s="36" t="s">
        <v>11943</v>
      </c>
      <c r="F3717" s="35" t="s">
        <v>15877</v>
      </c>
      <c r="G3717" s="117">
        <v>2</v>
      </c>
      <c r="H3717" s="117">
        <v>4</v>
      </c>
      <c r="I3717" s="117">
        <f t="shared" si="105"/>
        <v>0.11</v>
      </c>
      <c r="J3717" s="118">
        <v>0.22</v>
      </c>
      <c r="K3717" s="196">
        <v>184</v>
      </c>
      <c r="L3717" s="119" t="s">
        <v>12106</v>
      </c>
      <c r="M3717" s="38" t="s">
        <v>15050</v>
      </c>
    </row>
    <row r="3718" spans="1:13" ht="25.5" outlineLevel="1" x14ac:dyDescent="0.25">
      <c r="A3718" s="47" t="s">
        <v>3643</v>
      </c>
      <c r="B3718" s="150">
        <v>3690</v>
      </c>
      <c r="C3718" s="36" t="s">
        <v>3642</v>
      </c>
      <c r="D3718" s="35" t="s">
        <v>3643</v>
      </c>
      <c r="E3718" s="36" t="s">
        <v>11943</v>
      </c>
      <c r="F3718" s="35" t="s">
        <v>15877</v>
      </c>
      <c r="G3718" s="117">
        <v>48</v>
      </c>
      <c r="H3718" s="117">
        <v>14.4</v>
      </c>
      <c r="I3718" s="117">
        <f t="shared" si="105"/>
        <v>1.6458333333333335E-2</v>
      </c>
      <c r="J3718" s="118">
        <v>0.79</v>
      </c>
      <c r="K3718" s="196">
        <v>184</v>
      </c>
      <c r="L3718" s="119" t="s">
        <v>12106</v>
      </c>
      <c r="M3718" s="38" t="s">
        <v>15050</v>
      </c>
    </row>
    <row r="3719" spans="1:13" ht="25.5" outlineLevel="1" x14ac:dyDescent="0.25">
      <c r="A3719" s="47" t="s">
        <v>3645</v>
      </c>
      <c r="B3719" s="150">
        <v>3691</v>
      </c>
      <c r="C3719" s="36" t="s">
        <v>3644</v>
      </c>
      <c r="D3719" s="35" t="s">
        <v>3645</v>
      </c>
      <c r="E3719" s="36" t="s">
        <v>11943</v>
      </c>
      <c r="F3719" s="35" t="s">
        <v>15877</v>
      </c>
      <c r="G3719" s="117">
        <v>5</v>
      </c>
      <c r="H3719" s="117">
        <v>5</v>
      </c>
      <c r="I3719" s="117">
        <f t="shared" si="105"/>
        <v>5.4000000000000006E-2</v>
      </c>
      <c r="J3719" s="118">
        <v>0.27</v>
      </c>
      <c r="K3719" s="196">
        <v>184</v>
      </c>
      <c r="L3719" s="119" t="s">
        <v>12106</v>
      </c>
      <c r="M3719" s="38" t="s">
        <v>15050</v>
      </c>
    </row>
    <row r="3720" spans="1:13" ht="25.5" outlineLevel="1" x14ac:dyDescent="0.25">
      <c r="A3720" s="47" t="s">
        <v>3646</v>
      </c>
      <c r="B3720" s="150">
        <v>3692</v>
      </c>
      <c r="C3720" s="40" t="s">
        <v>13648</v>
      </c>
      <c r="D3720" s="35" t="s">
        <v>3646</v>
      </c>
      <c r="E3720" s="36" t="s">
        <v>11943</v>
      </c>
      <c r="F3720" s="35" t="s">
        <v>15877</v>
      </c>
      <c r="G3720" s="117">
        <v>45</v>
      </c>
      <c r="H3720" s="117">
        <v>13.5</v>
      </c>
      <c r="I3720" s="117">
        <f t="shared" si="105"/>
        <v>1.6444444444444446E-2</v>
      </c>
      <c r="J3720" s="118">
        <v>0.74</v>
      </c>
      <c r="K3720" s="196">
        <v>184</v>
      </c>
      <c r="L3720" s="119" t="s">
        <v>12106</v>
      </c>
      <c r="M3720" s="38" t="s">
        <v>15050</v>
      </c>
    </row>
    <row r="3721" spans="1:13" ht="25.5" outlineLevel="1" x14ac:dyDescent="0.25">
      <c r="A3721" s="47" t="s">
        <v>3648</v>
      </c>
      <c r="B3721" s="150">
        <v>3693</v>
      </c>
      <c r="C3721" s="36" t="s">
        <v>3647</v>
      </c>
      <c r="D3721" s="35" t="s">
        <v>3648</v>
      </c>
      <c r="E3721" s="36" t="s">
        <v>11943</v>
      </c>
      <c r="F3721" s="35" t="s">
        <v>15877</v>
      </c>
      <c r="G3721" s="117">
        <v>50</v>
      </c>
      <c r="H3721" s="117">
        <v>15</v>
      </c>
      <c r="I3721" s="117">
        <f t="shared" si="105"/>
        <v>1.6399999999999998E-2</v>
      </c>
      <c r="J3721" s="118">
        <v>0.82</v>
      </c>
      <c r="K3721" s="196">
        <v>184</v>
      </c>
      <c r="L3721" s="119" t="s">
        <v>12106</v>
      </c>
      <c r="M3721" s="38" t="s">
        <v>15050</v>
      </c>
    </row>
    <row r="3722" spans="1:13" ht="25.5" outlineLevel="1" x14ac:dyDescent="0.25">
      <c r="A3722" s="47" t="s">
        <v>3650</v>
      </c>
      <c r="B3722" s="150">
        <v>3694</v>
      </c>
      <c r="C3722" s="36" t="s">
        <v>3649</v>
      </c>
      <c r="D3722" s="35" t="s">
        <v>3650</v>
      </c>
      <c r="E3722" s="36" t="s">
        <v>11943</v>
      </c>
      <c r="F3722" s="35" t="s">
        <v>15877</v>
      </c>
      <c r="G3722" s="117">
        <v>57</v>
      </c>
      <c r="H3722" s="117">
        <v>17.100000000000001</v>
      </c>
      <c r="I3722" s="117">
        <f t="shared" si="105"/>
        <v>1.6491228070175439E-2</v>
      </c>
      <c r="J3722" s="118">
        <v>0.94</v>
      </c>
      <c r="K3722" s="196">
        <v>184</v>
      </c>
      <c r="L3722" s="119" t="s">
        <v>12106</v>
      </c>
      <c r="M3722" s="38" t="s">
        <v>15050</v>
      </c>
    </row>
    <row r="3723" spans="1:13" ht="25.5" outlineLevel="1" x14ac:dyDescent="0.25">
      <c r="A3723" s="47" t="s">
        <v>3652</v>
      </c>
      <c r="B3723" s="150">
        <v>3695</v>
      </c>
      <c r="C3723" s="36" t="s">
        <v>3651</v>
      </c>
      <c r="D3723" s="35" t="s">
        <v>3652</v>
      </c>
      <c r="E3723" s="36" t="s">
        <v>11943</v>
      </c>
      <c r="F3723" s="35" t="s">
        <v>15877</v>
      </c>
      <c r="G3723" s="117">
        <v>49</v>
      </c>
      <c r="H3723" s="117">
        <v>14.7</v>
      </c>
      <c r="I3723" s="117">
        <f t="shared" si="105"/>
        <v>1.6326530612244899E-2</v>
      </c>
      <c r="J3723" s="118">
        <v>0.8</v>
      </c>
      <c r="K3723" s="196">
        <v>184</v>
      </c>
      <c r="L3723" s="119" t="s">
        <v>12106</v>
      </c>
      <c r="M3723" s="38" t="s">
        <v>15050</v>
      </c>
    </row>
    <row r="3724" spans="1:13" ht="25.5" outlineLevel="1" x14ac:dyDescent="0.25">
      <c r="A3724" s="47" t="s">
        <v>3654</v>
      </c>
      <c r="B3724" s="150">
        <v>3696</v>
      </c>
      <c r="C3724" s="36" t="s">
        <v>3653</v>
      </c>
      <c r="D3724" s="35" t="s">
        <v>3654</v>
      </c>
      <c r="E3724" s="36" t="s">
        <v>11943</v>
      </c>
      <c r="F3724" s="35" t="s">
        <v>15877</v>
      </c>
      <c r="G3724" s="117">
        <v>48</v>
      </c>
      <c r="H3724" s="117">
        <v>14.4</v>
      </c>
      <c r="I3724" s="117">
        <f t="shared" si="105"/>
        <v>1.6458333333333335E-2</v>
      </c>
      <c r="J3724" s="118">
        <v>0.79</v>
      </c>
      <c r="K3724" s="196">
        <v>184</v>
      </c>
      <c r="L3724" s="119" t="s">
        <v>12106</v>
      </c>
      <c r="M3724" s="38" t="s">
        <v>15050</v>
      </c>
    </row>
    <row r="3725" spans="1:13" ht="25.5" outlineLevel="1" x14ac:dyDescent="0.25">
      <c r="A3725" s="47" t="s">
        <v>3656</v>
      </c>
      <c r="B3725" s="150">
        <v>3697</v>
      </c>
      <c r="C3725" s="36" t="s">
        <v>3655</v>
      </c>
      <c r="D3725" s="35" t="s">
        <v>3656</v>
      </c>
      <c r="E3725" s="36" t="s">
        <v>11943</v>
      </c>
      <c r="F3725" s="35" t="s">
        <v>15877</v>
      </c>
      <c r="G3725" s="117">
        <v>50</v>
      </c>
      <c r="H3725" s="117">
        <v>15</v>
      </c>
      <c r="I3725" s="117">
        <f t="shared" si="105"/>
        <v>1.6399999999999998E-2</v>
      </c>
      <c r="J3725" s="118">
        <v>0.82</v>
      </c>
      <c r="K3725" s="196">
        <v>184</v>
      </c>
      <c r="L3725" s="119" t="s">
        <v>12106</v>
      </c>
      <c r="M3725" s="38" t="s">
        <v>15050</v>
      </c>
    </row>
    <row r="3726" spans="1:13" ht="25.5" outlineLevel="1" x14ac:dyDescent="0.25">
      <c r="A3726" s="47" t="s">
        <v>3658</v>
      </c>
      <c r="B3726" s="150">
        <v>3698</v>
      </c>
      <c r="C3726" s="36" t="s">
        <v>3657</v>
      </c>
      <c r="D3726" s="35" t="s">
        <v>3658</v>
      </c>
      <c r="E3726" s="36" t="s">
        <v>11943</v>
      </c>
      <c r="F3726" s="35" t="s">
        <v>15877</v>
      </c>
      <c r="G3726" s="117">
        <v>40</v>
      </c>
      <c r="H3726" s="117">
        <v>12</v>
      </c>
      <c r="I3726" s="117">
        <f t="shared" si="105"/>
        <v>1.6500000000000001E-2</v>
      </c>
      <c r="J3726" s="118">
        <v>0.66</v>
      </c>
      <c r="K3726" s="196">
        <v>184</v>
      </c>
      <c r="L3726" s="119" t="s">
        <v>12106</v>
      </c>
      <c r="M3726" s="38" t="s">
        <v>15050</v>
      </c>
    </row>
    <row r="3727" spans="1:13" ht="25.5" outlineLevel="1" x14ac:dyDescent="0.25">
      <c r="A3727" s="47" t="s">
        <v>3660</v>
      </c>
      <c r="B3727" s="150">
        <v>3699</v>
      </c>
      <c r="C3727" s="36" t="s">
        <v>3659</v>
      </c>
      <c r="D3727" s="35" t="s">
        <v>3660</v>
      </c>
      <c r="E3727" s="36" t="s">
        <v>11943</v>
      </c>
      <c r="F3727" s="35" t="s">
        <v>15877</v>
      </c>
      <c r="G3727" s="117">
        <v>48</v>
      </c>
      <c r="H3727" s="117">
        <v>14.4</v>
      </c>
      <c r="I3727" s="117">
        <f t="shared" si="105"/>
        <v>1.6458333333333335E-2</v>
      </c>
      <c r="J3727" s="118">
        <v>0.79</v>
      </c>
      <c r="K3727" s="196">
        <v>184</v>
      </c>
      <c r="L3727" s="119" t="s">
        <v>12106</v>
      </c>
      <c r="M3727" s="38" t="s">
        <v>15050</v>
      </c>
    </row>
    <row r="3728" spans="1:13" ht="25.5" outlineLevel="1" x14ac:dyDescent="0.25">
      <c r="A3728" s="47" t="s">
        <v>3662</v>
      </c>
      <c r="B3728" s="150">
        <v>3700</v>
      </c>
      <c r="C3728" s="36" t="s">
        <v>3661</v>
      </c>
      <c r="D3728" s="35" t="s">
        <v>3662</v>
      </c>
      <c r="E3728" s="36" t="s">
        <v>11943</v>
      </c>
      <c r="F3728" s="35" t="s">
        <v>15877</v>
      </c>
      <c r="G3728" s="117">
        <v>44</v>
      </c>
      <c r="H3728" s="117">
        <v>13.2</v>
      </c>
      <c r="I3728" s="117">
        <f t="shared" si="105"/>
        <v>1.6363636363636361E-2</v>
      </c>
      <c r="J3728" s="118">
        <v>0.72</v>
      </c>
      <c r="K3728" s="196">
        <v>184</v>
      </c>
      <c r="L3728" s="119" t="s">
        <v>12106</v>
      </c>
      <c r="M3728" s="38" t="s">
        <v>15050</v>
      </c>
    </row>
    <row r="3729" spans="1:13" ht="25.5" outlineLevel="1" x14ac:dyDescent="0.25">
      <c r="A3729" s="47" t="s">
        <v>3664</v>
      </c>
      <c r="B3729" s="150">
        <v>3701</v>
      </c>
      <c r="C3729" s="36" t="s">
        <v>3663</v>
      </c>
      <c r="D3729" s="35" t="s">
        <v>3664</v>
      </c>
      <c r="E3729" s="36" t="s">
        <v>11943</v>
      </c>
      <c r="F3729" s="35" t="s">
        <v>15877</v>
      </c>
      <c r="G3729" s="117">
        <v>46</v>
      </c>
      <c r="H3729" s="117">
        <v>13.8</v>
      </c>
      <c r="I3729" s="117">
        <f t="shared" si="105"/>
        <v>1.6304347826086956E-2</v>
      </c>
      <c r="J3729" s="118">
        <v>0.75</v>
      </c>
      <c r="K3729" s="196">
        <v>184</v>
      </c>
      <c r="L3729" s="119" t="s">
        <v>12106</v>
      </c>
      <c r="M3729" s="38" t="s">
        <v>15050</v>
      </c>
    </row>
    <row r="3730" spans="1:13" ht="25.5" outlineLevel="1" x14ac:dyDescent="0.25">
      <c r="A3730" s="47" t="s">
        <v>3666</v>
      </c>
      <c r="B3730" s="150">
        <v>3702</v>
      </c>
      <c r="C3730" s="36" t="s">
        <v>3665</v>
      </c>
      <c r="D3730" s="35" t="s">
        <v>3666</v>
      </c>
      <c r="E3730" s="36" t="s">
        <v>11943</v>
      </c>
      <c r="F3730" s="35" t="s">
        <v>15877</v>
      </c>
      <c r="G3730" s="117">
        <v>54</v>
      </c>
      <c r="H3730" s="117">
        <v>16.2</v>
      </c>
      <c r="I3730" s="117">
        <f t="shared" si="105"/>
        <v>1.6481481481481482E-2</v>
      </c>
      <c r="J3730" s="118">
        <v>0.89</v>
      </c>
      <c r="K3730" s="196">
        <v>184</v>
      </c>
      <c r="L3730" s="119" t="s">
        <v>12106</v>
      </c>
      <c r="M3730" s="38" t="s">
        <v>15050</v>
      </c>
    </row>
    <row r="3731" spans="1:13" ht="25.5" outlineLevel="1" x14ac:dyDescent="0.25">
      <c r="A3731" s="47" t="s">
        <v>3668</v>
      </c>
      <c r="B3731" s="150">
        <v>3703</v>
      </c>
      <c r="C3731" s="36" t="s">
        <v>3667</v>
      </c>
      <c r="D3731" s="35" t="s">
        <v>3668</v>
      </c>
      <c r="E3731" s="36" t="s">
        <v>11943</v>
      </c>
      <c r="F3731" s="35" t="s">
        <v>15877</v>
      </c>
      <c r="G3731" s="117">
        <v>55</v>
      </c>
      <c r="H3731" s="117">
        <v>16.5</v>
      </c>
      <c r="I3731" s="117">
        <f t="shared" si="105"/>
        <v>1.6363636363636365E-2</v>
      </c>
      <c r="J3731" s="118">
        <v>0.9</v>
      </c>
      <c r="K3731" s="196">
        <v>184</v>
      </c>
      <c r="L3731" s="119" t="s">
        <v>12106</v>
      </c>
      <c r="M3731" s="38" t="s">
        <v>15050</v>
      </c>
    </row>
    <row r="3732" spans="1:13" ht="25.5" outlineLevel="1" x14ac:dyDescent="0.25">
      <c r="A3732" s="47" t="s">
        <v>3670</v>
      </c>
      <c r="B3732" s="150">
        <v>3704</v>
      </c>
      <c r="C3732" s="36" t="s">
        <v>3669</v>
      </c>
      <c r="D3732" s="35" t="s">
        <v>3670</v>
      </c>
      <c r="E3732" s="36" t="s">
        <v>11943</v>
      </c>
      <c r="F3732" s="35" t="s">
        <v>15877</v>
      </c>
      <c r="G3732" s="117">
        <v>36</v>
      </c>
      <c r="H3732" s="117">
        <v>10.8</v>
      </c>
      <c r="I3732" s="117">
        <f t="shared" si="105"/>
        <v>1.6388888888888887E-2</v>
      </c>
      <c r="J3732" s="118">
        <v>0.59</v>
      </c>
      <c r="K3732" s="196">
        <v>184</v>
      </c>
      <c r="L3732" s="119" t="s">
        <v>12106</v>
      </c>
      <c r="M3732" s="38" t="s">
        <v>15050</v>
      </c>
    </row>
    <row r="3733" spans="1:13" ht="25.5" outlineLevel="1" x14ac:dyDescent="0.25">
      <c r="A3733" s="47" t="s">
        <v>3672</v>
      </c>
      <c r="B3733" s="150">
        <v>3705</v>
      </c>
      <c r="C3733" s="36" t="s">
        <v>3671</v>
      </c>
      <c r="D3733" s="35" t="s">
        <v>3672</v>
      </c>
      <c r="E3733" s="36" t="s">
        <v>11943</v>
      </c>
      <c r="F3733" s="35" t="s">
        <v>15877</v>
      </c>
      <c r="G3733" s="117">
        <v>41</v>
      </c>
      <c r="H3733" s="117">
        <v>12.3</v>
      </c>
      <c r="I3733" s="117">
        <f t="shared" si="105"/>
        <v>1.6341463414634147E-2</v>
      </c>
      <c r="J3733" s="118">
        <v>0.67</v>
      </c>
      <c r="K3733" s="196">
        <v>184</v>
      </c>
      <c r="L3733" s="119" t="s">
        <v>12106</v>
      </c>
      <c r="M3733" s="38" t="s">
        <v>15050</v>
      </c>
    </row>
    <row r="3734" spans="1:13" ht="25.5" outlineLevel="1" x14ac:dyDescent="0.25">
      <c r="A3734" s="47" t="s">
        <v>3674</v>
      </c>
      <c r="B3734" s="150">
        <v>3706</v>
      </c>
      <c r="C3734" s="36" t="s">
        <v>3673</v>
      </c>
      <c r="D3734" s="35" t="s">
        <v>3674</v>
      </c>
      <c r="E3734" s="36" t="s">
        <v>11943</v>
      </c>
      <c r="F3734" s="35" t="s">
        <v>15877</v>
      </c>
      <c r="G3734" s="117">
        <v>72</v>
      </c>
      <c r="H3734" s="117">
        <v>21.6</v>
      </c>
      <c r="I3734" s="117">
        <f t="shared" si="105"/>
        <v>1.6388888888888887E-2</v>
      </c>
      <c r="J3734" s="118">
        <v>1.18</v>
      </c>
      <c r="K3734" s="196">
        <v>184</v>
      </c>
      <c r="L3734" s="119" t="s">
        <v>12106</v>
      </c>
      <c r="M3734" s="38" t="s">
        <v>15050</v>
      </c>
    </row>
    <row r="3735" spans="1:13" ht="25.5" outlineLevel="1" x14ac:dyDescent="0.25">
      <c r="A3735" s="47" t="s">
        <v>3676</v>
      </c>
      <c r="B3735" s="150">
        <v>3707</v>
      </c>
      <c r="C3735" s="36" t="s">
        <v>3675</v>
      </c>
      <c r="D3735" s="35" t="s">
        <v>3676</v>
      </c>
      <c r="E3735" s="36" t="s">
        <v>11943</v>
      </c>
      <c r="F3735" s="35" t="s">
        <v>15877</v>
      </c>
      <c r="G3735" s="117">
        <v>65</v>
      </c>
      <c r="H3735" s="117">
        <v>19.5</v>
      </c>
      <c r="I3735" s="117">
        <f t="shared" si="105"/>
        <v>1.6461538461538461E-2</v>
      </c>
      <c r="J3735" s="118">
        <v>1.07</v>
      </c>
      <c r="K3735" s="196">
        <v>184</v>
      </c>
      <c r="L3735" s="119" t="s">
        <v>12106</v>
      </c>
      <c r="M3735" s="38" t="s">
        <v>15050</v>
      </c>
    </row>
    <row r="3736" spans="1:13" ht="25.5" outlineLevel="1" x14ac:dyDescent="0.25">
      <c r="A3736" s="47" t="s">
        <v>3678</v>
      </c>
      <c r="B3736" s="150">
        <v>3708</v>
      </c>
      <c r="C3736" s="36" t="s">
        <v>3677</v>
      </c>
      <c r="D3736" s="35" t="s">
        <v>3678</v>
      </c>
      <c r="E3736" s="36" t="s">
        <v>11943</v>
      </c>
      <c r="F3736" s="35" t="s">
        <v>15877</v>
      </c>
      <c r="G3736" s="117">
        <v>70</v>
      </c>
      <c r="H3736" s="117">
        <v>145.91999999999999</v>
      </c>
      <c r="I3736" s="117">
        <f t="shared" si="105"/>
        <v>0.114</v>
      </c>
      <c r="J3736" s="118">
        <v>7.98</v>
      </c>
      <c r="K3736" s="196">
        <v>184</v>
      </c>
      <c r="L3736" s="119" t="s">
        <v>12106</v>
      </c>
      <c r="M3736" s="38" t="s">
        <v>15050</v>
      </c>
    </row>
    <row r="3737" spans="1:13" ht="25.5" outlineLevel="1" x14ac:dyDescent="0.25">
      <c r="A3737" s="47" t="s">
        <v>3680</v>
      </c>
      <c r="B3737" s="150">
        <v>3709</v>
      </c>
      <c r="C3737" s="36" t="s">
        <v>3679</v>
      </c>
      <c r="D3737" s="35" t="s">
        <v>3680</v>
      </c>
      <c r="E3737" s="36" t="s">
        <v>11943</v>
      </c>
      <c r="F3737" s="35" t="s">
        <v>15877</v>
      </c>
      <c r="G3737" s="117">
        <v>69</v>
      </c>
      <c r="H3737" s="117">
        <v>20.7</v>
      </c>
      <c r="I3737" s="117">
        <f t="shared" si="105"/>
        <v>1.6376811594202897E-2</v>
      </c>
      <c r="J3737" s="118">
        <v>1.1299999999999999</v>
      </c>
      <c r="K3737" s="196">
        <v>184</v>
      </c>
      <c r="L3737" s="119" t="s">
        <v>12106</v>
      </c>
      <c r="M3737" s="38" t="s">
        <v>15050</v>
      </c>
    </row>
    <row r="3738" spans="1:13" ht="25.5" outlineLevel="1" x14ac:dyDescent="0.25">
      <c r="A3738" s="47" t="s">
        <v>3682</v>
      </c>
      <c r="B3738" s="150">
        <v>3710</v>
      </c>
      <c r="C3738" s="36" t="s">
        <v>3681</v>
      </c>
      <c r="D3738" s="35" t="s">
        <v>3682</v>
      </c>
      <c r="E3738" s="36" t="s">
        <v>11943</v>
      </c>
      <c r="F3738" s="35" t="s">
        <v>15877</v>
      </c>
      <c r="G3738" s="117">
        <v>64</v>
      </c>
      <c r="H3738" s="117">
        <v>19.2</v>
      </c>
      <c r="I3738" s="117">
        <f t="shared" si="105"/>
        <v>1.6406250000000001E-2</v>
      </c>
      <c r="J3738" s="118">
        <v>1.05</v>
      </c>
      <c r="K3738" s="196">
        <v>184</v>
      </c>
      <c r="L3738" s="119" t="s">
        <v>12106</v>
      </c>
      <c r="M3738" s="38" t="s">
        <v>15050</v>
      </c>
    </row>
    <row r="3739" spans="1:13" ht="25.5" outlineLevel="1" x14ac:dyDescent="0.25">
      <c r="A3739" s="47" t="s">
        <v>3684</v>
      </c>
      <c r="B3739" s="150">
        <v>3711</v>
      </c>
      <c r="C3739" s="36" t="s">
        <v>3683</v>
      </c>
      <c r="D3739" s="35" t="s">
        <v>3684</v>
      </c>
      <c r="E3739" s="36" t="s">
        <v>11943</v>
      </c>
      <c r="F3739" s="35" t="s">
        <v>15877</v>
      </c>
      <c r="G3739" s="117">
        <v>40</v>
      </c>
      <c r="H3739" s="117">
        <v>12</v>
      </c>
      <c r="I3739" s="117">
        <f t="shared" si="105"/>
        <v>1.6500000000000001E-2</v>
      </c>
      <c r="J3739" s="118">
        <v>0.66</v>
      </c>
      <c r="K3739" s="196">
        <v>184</v>
      </c>
      <c r="L3739" s="119" t="s">
        <v>12106</v>
      </c>
      <c r="M3739" s="38" t="s">
        <v>15050</v>
      </c>
    </row>
    <row r="3740" spans="1:13" ht="25.5" outlineLevel="1" x14ac:dyDescent="0.25">
      <c r="A3740" s="47" t="s">
        <v>3686</v>
      </c>
      <c r="B3740" s="150">
        <v>3712</v>
      </c>
      <c r="C3740" s="36" t="s">
        <v>3685</v>
      </c>
      <c r="D3740" s="35" t="s">
        <v>3686</v>
      </c>
      <c r="E3740" s="36" t="s">
        <v>11943</v>
      </c>
      <c r="F3740" s="35" t="s">
        <v>15877</v>
      </c>
      <c r="G3740" s="117">
        <v>3</v>
      </c>
      <c r="H3740" s="117">
        <v>5.87</v>
      </c>
      <c r="I3740" s="117">
        <f t="shared" si="105"/>
        <v>0.10666666666666667</v>
      </c>
      <c r="J3740" s="118">
        <v>0.32</v>
      </c>
      <c r="K3740" s="196">
        <v>184</v>
      </c>
      <c r="L3740" s="119" t="s">
        <v>12106</v>
      </c>
      <c r="M3740" s="38" t="s">
        <v>15050</v>
      </c>
    </row>
    <row r="3741" spans="1:13" ht="25.5" outlineLevel="1" x14ac:dyDescent="0.25">
      <c r="A3741" s="47" t="s">
        <v>3688</v>
      </c>
      <c r="B3741" s="150">
        <v>3713</v>
      </c>
      <c r="C3741" s="36" t="s">
        <v>3687</v>
      </c>
      <c r="D3741" s="35" t="s">
        <v>3688</v>
      </c>
      <c r="E3741" s="36" t="s">
        <v>11943</v>
      </c>
      <c r="F3741" s="35" t="s">
        <v>15877</v>
      </c>
      <c r="G3741" s="117">
        <v>3</v>
      </c>
      <c r="H3741" s="117">
        <v>30</v>
      </c>
      <c r="I3741" s="117">
        <f t="shared" si="105"/>
        <v>0.54666666666666663</v>
      </c>
      <c r="J3741" s="118">
        <v>1.64</v>
      </c>
      <c r="K3741" s="196">
        <v>184</v>
      </c>
      <c r="L3741" s="119" t="s">
        <v>12106</v>
      </c>
      <c r="M3741" s="38" t="s">
        <v>15050</v>
      </c>
    </row>
    <row r="3742" spans="1:13" ht="25.5" outlineLevel="1" x14ac:dyDescent="0.25">
      <c r="A3742" s="47" t="s">
        <v>3690</v>
      </c>
      <c r="B3742" s="150">
        <v>3714</v>
      </c>
      <c r="C3742" s="36" t="s">
        <v>3689</v>
      </c>
      <c r="D3742" s="35" t="s">
        <v>3690</v>
      </c>
      <c r="E3742" s="36" t="s">
        <v>11943</v>
      </c>
      <c r="F3742" s="35" t="s">
        <v>15877</v>
      </c>
      <c r="G3742" s="117">
        <v>15</v>
      </c>
      <c r="H3742" s="117">
        <v>150</v>
      </c>
      <c r="I3742" s="117">
        <f t="shared" si="105"/>
        <v>0.54666666666666663</v>
      </c>
      <c r="J3742" s="118">
        <v>8.1999999999999993</v>
      </c>
      <c r="K3742" s="196">
        <v>184</v>
      </c>
      <c r="L3742" s="119" t="s">
        <v>12106</v>
      </c>
      <c r="M3742" s="38" t="s">
        <v>15050</v>
      </c>
    </row>
    <row r="3743" spans="1:13" ht="25.5" outlineLevel="1" x14ac:dyDescent="0.25">
      <c r="A3743" s="47" t="s">
        <v>3692</v>
      </c>
      <c r="B3743" s="150">
        <v>3715</v>
      </c>
      <c r="C3743" s="36" t="s">
        <v>3691</v>
      </c>
      <c r="D3743" s="35" t="s">
        <v>3692</v>
      </c>
      <c r="E3743" s="36" t="s">
        <v>11943</v>
      </c>
      <c r="F3743" s="35" t="s">
        <v>15877</v>
      </c>
      <c r="G3743" s="117">
        <v>2</v>
      </c>
      <c r="H3743" s="117">
        <v>20</v>
      </c>
      <c r="I3743" s="117">
        <f t="shared" si="105"/>
        <v>0.54500000000000004</v>
      </c>
      <c r="J3743" s="118">
        <v>1.0900000000000001</v>
      </c>
      <c r="K3743" s="196">
        <v>184</v>
      </c>
      <c r="L3743" s="119" t="s">
        <v>12106</v>
      </c>
      <c r="M3743" s="38" t="s">
        <v>15050</v>
      </c>
    </row>
    <row r="3744" spans="1:13" ht="25.5" outlineLevel="1" x14ac:dyDescent="0.25">
      <c r="A3744" s="47" t="s">
        <v>3694</v>
      </c>
      <c r="B3744" s="150">
        <v>3716</v>
      </c>
      <c r="C3744" s="36" t="s">
        <v>3693</v>
      </c>
      <c r="D3744" s="35" t="s">
        <v>3694</v>
      </c>
      <c r="E3744" s="36" t="s">
        <v>11943</v>
      </c>
      <c r="F3744" s="35" t="s">
        <v>15877</v>
      </c>
      <c r="G3744" s="117">
        <v>13</v>
      </c>
      <c r="H3744" s="117">
        <v>130</v>
      </c>
      <c r="I3744" s="117">
        <f t="shared" si="105"/>
        <v>0.54692307692307696</v>
      </c>
      <c r="J3744" s="118">
        <v>7.11</v>
      </c>
      <c r="K3744" s="196">
        <v>184</v>
      </c>
      <c r="L3744" s="119" t="s">
        <v>12106</v>
      </c>
      <c r="M3744" s="38" t="s">
        <v>15050</v>
      </c>
    </row>
    <row r="3745" spans="1:13" ht="25.5" outlineLevel="1" x14ac:dyDescent="0.25">
      <c r="A3745" s="47" t="s">
        <v>3695</v>
      </c>
      <c r="B3745" s="150">
        <v>3717</v>
      </c>
      <c r="C3745" s="40" t="s">
        <v>13649</v>
      </c>
      <c r="D3745" s="35" t="s">
        <v>3695</v>
      </c>
      <c r="E3745" s="36" t="s">
        <v>11943</v>
      </c>
      <c r="F3745" s="35" t="s">
        <v>15877</v>
      </c>
      <c r="G3745" s="117">
        <v>25</v>
      </c>
      <c r="H3745" s="117">
        <v>250</v>
      </c>
      <c r="I3745" s="117">
        <f t="shared" si="105"/>
        <v>0.54679999999999995</v>
      </c>
      <c r="J3745" s="118">
        <v>13.67</v>
      </c>
      <c r="K3745" s="196">
        <v>184</v>
      </c>
      <c r="L3745" s="119" t="s">
        <v>12106</v>
      </c>
      <c r="M3745" s="38" t="s">
        <v>15050</v>
      </c>
    </row>
    <row r="3746" spans="1:13" ht="25.5" outlineLevel="1" x14ac:dyDescent="0.25">
      <c r="A3746" s="47" t="s">
        <v>3697</v>
      </c>
      <c r="B3746" s="150">
        <v>3718</v>
      </c>
      <c r="C3746" s="36" t="s">
        <v>3696</v>
      </c>
      <c r="D3746" s="35" t="s">
        <v>3697</v>
      </c>
      <c r="E3746" s="36" t="s">
        <v>11943</v>
      </c>
      <c r="F3746" s="35" t="s">
        <v>15877</v>
      </c>
      <c r="G3746" s="117">
        <v>14</v>
      </c>
      <c r="H3746" s="117">
        <v>140</v>
      </c>
      <c r="I3746" s="117">
        <f t="shared" si="105"/>
        <v>0.54714285714285715</v>
      </c>
      <c r="J3746" s="118">
        <v>7.66</v>
      </c>
      <c r="K3746" s="196">
        <v>184</v>
      </c>
      <c r="L3746" s="119" t="s">
        <v>12106</v>
      </c>
      <c r="M3746" s="38" t="s">
        <v>15050</v>
      </c>
    </row>
    <row r="3747" spans="1:13" ht="25.5" outlineLevel="1" x14ac:dyDescent="0.25">
      <c r="A3747" s="47" t="s">
        <v>3699</v>
      </c>
      <c r="B3747" s="150">
        <v>3719</v>
      </c>
      <c r="C3747" s="36" t="s">
        <v>3698</v>
      </c>
      <c r="D3747" s="35" t="s">
        <v>3699</v>
      </c>
      <c r="E3747" s="40" t="s">
        <v>13006</v>
      </c>
      <c r="F3747" s="35" t="s">
        <v>15877</v>
      </c>
      <c r="G3747" s="117">
        <v>1</v>
      </c>
      <c r="H3747" s="117">
        <v>10</v>
      </c>
      <c r="I3747" s="117">
        <f t="shared" si="105"/>
        <v>0.55000000000000004</v>
      </c>
      <c r="J3747" s="118">
        <v>0.55000000000000004</v>
      </c>
      <c r="K3747" s="196">
        <v>184</v>
      </c>
      <c r="L3747" s="119" t="s">
        <v>12106</v>
      </c>
      <c r="M3747" s="38" t="s">
        <v>15050</v>
      </c>
    </row>
    <row r="3748" spans="1:13" ht="25.5" outlineLevel="1" x14ac:dyDescent="0.25">
      <c r="A3748" s="47" t="s">
        <v>3701</v>
      </c>
      <c r="B3748" s="150">
        <v>3720</v>
      </c>
      <c r="C3748" s="36" t="s">
        <v>3700</v>
      </c>
      <c r="D3748" s="35" t="s">
        <v>3701</v>
      </c>
      <c r="E3748" s="36" t="s">
        <v>11943</v>
      </c>
      <c r="F3748" s="35" t="s">
        <v>15877</v>
      </c>
      <c r="G3748" s="117">
        <v>4</v>
      </c>
      <c r="H3748" s="117">
        <v>40</v>
      </c>
      <c r="I3748" s="117">
        <f t="shared" si="105"/>
        <v>0.54749999999999999</v>
      </c>
      <c r="J3748" s="118">
        <v>2.19</v>
      </c>
      <c r="K3748" s="196">
        <v>184</v>
      </c>
      <c r="L3748" s="119" t="s">
        <v>12106</v>
      </c>
      <c r="M3748" s="38" t="s">
        <v>15050</v>
      </c>
    </row>
    <row r="3749" spans="1:13" ht="25.5" outlineLevel="1" x14ac:dyDescent="0.25">
      <c r="A3749" s="47" t="s">
        <v>3703</v>
      </c>
      <c r="B3749" s="150">
        <v>3721</v>
      </c>
      <c r="C3749" s="36" t="s">
        <v>3702</v>
      </c>
      <c r="D3749" s="35" t="s">
        <v>3703</v>
      </c>
      <c r="E3749" s="36" t="s">
        <v>11943</v>
      </c>
      <c r="F3749" s="35" t="s">
        <v>15877</v>
      </c>
      <c r="G3749" s="117">
        <v>74</v>
      </c>
      <c r="H3749" s="117">
        <v>740</v>
      </c>
      <c r="I3749" s="117">
        <f t="shared" si="105"/>
        <v>0.54689189189189191</v>
      </c>
      <c r="J3749" s="118">
        <v>40.47</v>
      </c>
      <c r="K3749" s="196">
        <v>184</v>
      </c>
      <c r="L3749" s="119" t="s">
        <v>12106</v>
      </c>
      <c r="M3749" s="38" t="s">
        <v>15050</v>
      </c>
    </row>
    <row r="3750" spans="1:13" ht="25.5" outlineLevel="1" x14ac:dyDescent="0.25">
      <c r="A3750" s="47" t="s">
        <v>3705</v>
      </c>
      <c r="B3750" s="150">
        <v>3722</v>
      </c>
      <c r="C3750" s="36" t="s">
        <v>3704</v>
      </c>
      <c r="D3750" s="35" t="s">
        <v>3705</v>
      </c>
      <c r="E3750" s="36" t="s">
        <v>11943</v>
      </c>
      <c r="F3750" s="35" t="s">
        <v>15877</v>
      </c>
      <c r="G3750" s="117">
        <v>25</v>
      </c>
      <c r="H3750" s="117">
        <v>250</v>
      </c>
      <c r="I3750" s="117">
        <f t="shared" si="105"/>
        <v>0.54679999999999995</v>
      </c>
      <c r="J3750" s="118">
        <v>13.67</v>
      </c>
      <c r="K3750" s="196">
        <v>184</v>
      </c>
      <c r="L3750" s="119" t="s">
        <v>12106</v>
      </c>
      <c r="M3750" s="38" t="s">
        <v>15050</v>
      </c>
    </row>
    <row r="3751" spans="1:13" ht="25.5" outlineLevel="1" x14ac:dyDescent="0.25">
      <c r="A3751" s="47" t="s">
        <v>3706</v>
      </c>
      <c r="B3751" s="150">
        <v>3723</v>
      </c>
      <c r="C3751" s="40" t="s">
        <v>13650</v>
      </c>
      <c r="D3751" s="35" t="s">
        <v>3706</v>
      </c>
      <c r="E3751" s="36" t="s">
        <v>11943</v>
      </c>
      <c r="F3751" s="35" t="s">
        <v>15877</v>
      </c>
      <c r="G3751" s="117">
        <v>25</v>
      </c>
      <c r="H3751" s="117">
        <v>250</v>
      </c>
      <c r="I3751" s="117">
        <f t="shared" si="105"/>
        <v>0.54679999999999995</v>
      </c>
      <c r="J3751" s="118">
        <v>13.67</v>
      </c>
      <c r="K3751" s="196">
        <v>184</v>
      </c>
      <c r="L3751" s="119" t="s">
        <v>12106</v>
      </c>
      <c r="M3751" s="38" t="s">
        <v>15050</v>
      </c>
    </row>
    <row r="3752" spans="1:13" ht="25.5" outlineLevel="1" x14ac:dyDescent="0.25">
      <c r="A3752" s="47" t="s">
        <v>3707</v>
      </c>
      <c r="B3752" s="150">
        <v>3724</v>
      </c>
      <c r="C3752" s="40" t="s">
        <v>13651</v>
      </c>
      <c r="D3752" s="35" t="s">
        <v>3707</v>
      </c>
      <c r="E3752" s="36" t="s">
        <v>11943</v>
      </c>
      <c r="F3752" s="35" t="s">
        <v>15877</v>
      </c>
      <c r="G3752" s="117">
        <v>25</v>
      </c>
      <c r="H3752" s="117">
        <v>250</v>
      </c>
      <c r="I3752" s="117">
        <f t="shared" si="105"/>
        <v>0.54679999999999995</v>
      </c>
      <c r="J3752" s="118">
        <v>13.67</v>
      </c>
      <c r="K3752" s="196">
        <v>184</v>
      </c>
      <c r="L3752" s="119" t="s">
        <v>12106</v>
      </c>
      <c r="M3752" s="38" t="s">
        <v>15050</v>
      </c>
    </row>
    <row r="3753" spans="1:13" ht="25.5" outlineLevel="1" x14ac:dyDescent="0.25">
      <c r="A3753" s="47" t="s">
        <v>3709</v>
      </c>
      <c r="B3753" s="150">
        <v>3725</v>
      </c>
      <c r="C3753" s="36" t="s">
        <v>3708</v>
      </c>
      <c r="D3753" s="35" t="s">
        <v>3709</v>
      </c>
      <c r="E3753" s="36" t="s">
        <v>11943</v>
      </c>
      <c r="F3753" s="35" t="s">
        <v>15877</v>
      </c>
      <c r="G3753" s="117">
        <v>25</v>
      </c>
      <c r="H3753" s="117">
        <v>250</v>
      </c>
      <c r="I3753" s="117">
        <f t="shared" si="105"/>
        <v>0.54679999999999995</v>
      </c>
      <c r="J3753" s="118">
        <v>13.67</v>
      </c>
      <c r="K3753" s="196">
        <v>184</v>
      </c>
      <c r="L3753" s="119" t="s">
        <v>12106</v>
      </c>
      <c r="M3753" s="38" t="s">
        <v>15050</v>
      </c>
    </row>
    <row r="3754" spans="1:13" ht="25.5" outlineLevel="1" x14ac:dyDescent="0.25">
      <c r="A3754" s="47" t="s">
        <v>3711</v>
      </c>
      <c r="B3754" s="150">
        <v>3726</v>
      </c>
      <c r="C3754" s="36" t="s">
        <v>3710</v>
      </c>
      <c r="D3754" s="35" t="s">
        <v>3711</v>
      </c>
      <c r="E3754" s="36" t="s">
        <v>11943</v>
      </c>
      <c r="F3754" s="35" t="s">
        <v>15877</v>
      </c>
      <c r="G3754" s="117">
        <v>47</v>
      </c>
      <c r="H3754" s="117">
        <v>470</v>
      </c>
      <c r="I3754" s="117">
        <f t="shared" si="105"/>
        <v>0.54680851063829783</v>
      </c>
      <c r="J3754" s="118">
        <v>25.7</v>
      </c>
      <c r="K3754" s="196">
        <v>184</v>
      </c>
      <c r="L3754" s="119" t="s">
        <v>12106</v>
      </c>
      <c r="M3754" s="38" t="s">
        <v>15050</v>
      </c>
    </row>
    <row r="3755" spans="1:13" ht="25.5" outlineLevel="1" x14ac:dyDescent="0.25">
      <c r="A3755" s="47" t="s">
        <v>3713</v>
      </c>
      <c r="B3755" s="150">
        <v>3727</v>
      </c>
      <c r="C3755" s="36" t="s">
        <v>3712</v>
      </c>
      <c r="D3755" s="35" t="s">
        <v>3713</v>
      </c>
      <c r="E3755" s="36" t="s">
        <v>11943</v>
      </c>
      <c r="F3755" s="35" t="s">
        <v>15877</v>
      </c>
      <c r="G3755" s="117">
        <v>48</v>
      </c>
      <c r="H3755" s="117">
        <v>480</v>
      </c>
      <c r="I3755" s="117">
        <f t="shared" si="105"/>
        <v>0.546875</v>
      </c>
      <c r="J3755" s="118">
        <v>26.25</v>
      </c>
      <c r="K3755" s="196">
        <v>184</v>
      </c>
      <c r="L3755" s="119" t="s">
        <v>12106</v>
      </c>
      <c r="M3755" s="38" t="s">
        <v>15050</v>
      </c>
    </row>
    <row r="3756" spans="1:13" ht="25.5" outlineLevel="1" x14ac:dyDescent="0.25">
      <c r="A3756" s="47" t="s">
        <v>3715</v>
      </c>
      <c r="B3756" s="150">
        <v>3728</v>
      </c>
      <c r="C3756" s="36" t="s">
        <v>3714</v>
      </c>
      <c r="D3756" s="35" t="s">
        <v>3715</v>
      </c>
      <c r="E3756" s="36" t="s">
        <v>11943</v>
      </c>
      <c r="F3756" s="35" t="s">
        <v>15877</v>
      </c>
      <c r="G3756" s="117">
        <v>28</v>
      </c>
      <c r="H3756" s="117">
        <v>59.86</v>
      </c>
      <c r="I3756" s="117">
        <f t="shared" si="105"/>
        <v>0.11678571428571428</v>
      </c>
      <c r="J3756" s="118">
        <v>3.27</v>
      </c>
      <c r="K3756" s="196">
        <v>184</v>
      </c>
      <c r="L3756" s="119" t="s">
        <v>12106</v>
      </c>
      <c r="M3756" s="38" t="s">
        <v>15050</v>
      </c>
    </row>
    <row r="3757" spans="1:13" ht="25.5" outlineLevel="1" x14ac:dyDescent="0.25">
      <c r="A3757" s="47" t="s">
        <v>3717</v>
      </c>
      <c r="B3757" s="150">
        <v>3729</v>
      </c>
      <c r="C3757" s="36" t="s">
        <v>3716</v>
      </c>
      <c r="D3757" s="35" t="s">
        <v>3717</v>
      </c>
      <c r="E3757" s="36" t="s">
        <v>11943</v>
      </c>
      <c r="F3757" s="35" t="s">
        <v>15877</v>
      </c>
      <c r="G3757" s="117">
        <v>26</v>
      </c>
      <c r="H3757" s="117">
        <v>260</v>
      </c>
      <c r="I3757" s="117">
        <f t="shared" si="105"/>
        <v>0.54692307692307696</v>
      </c>
      <c r="J3757" s="118">
        <v>14.22</v>
      </c>
      <c r="K3757" s="196">
        <v>184</v>
      </c>
      <c r="L3757" s="119" t="s">
        <v>12106</v>
      </c>
      <c r="M3757" s="38" t="s">
        <v>15050</v>
      </c>
    </row>
    <row r="3758" spans="1:13" ht="25.5" outlineLevel="1" x14ac:dyDescent="0.25">
      <c r="A3758" s="47" t="s">
        <v>3719</v>
      </c>
      <c r="B3758" s="150">
        <v>3730</v>
      </c>
      <c r="C3758" s="36" t="s">
        <v>3718</v>
      </c>
      <c r="D3758" s="35" t="s">
        <v>3719</v>
      </c>
      <c r="E3758" s="36" t="s">
        <v>11943</v>
      </c>
      <c r="F3758" s="35" t="s">
        <v>15877</v>
      </c>
      <c r="G3758" s="117">
        <v>4</v>
      </c>
      <c r="H3758" s="117">
        <v>40</v>
      </c>
      <c r="I3758" s="117">
        <f t="shared" si="105"/>
        <v>0.54749999999999999</v>
      </c>
      <c r="J3758" s="118">
        <v>2.19</v>
      </c>
      <c r="K3758" s="196">
        <v>184</v>
      </c>
      <c r="L3758" s="119" t="s">
        <v>12106</v>
      </c>
      <c r="M3758" s="38" t="s">
        <v>15050</v>
      </c>
    </row>
    <row r="3759" spans="1:13" ht="25.5" outlineLevel="1" x14ac:dyDescent="0.25">
      <c r="A3759" s="47" t="s">
        <v>3721</v>
      </c>
      <c r="B3759" s="150">
        <v>3731</v>
      </c>
      <c r="C3759" s="36" t="s">
        <v>3720</v>
      </c>
      <c r="D3759" s="35" t="s">
        <v>3721</v>
      </c>
      <c r="E3759" s="36" t="s">
        <v>11943</v>
      </c>
      <c r="F3759" s="35" t="s">
        <v>15877</v>
      </c>
      <c r="G3759" s="117">
        <v>5</v>
      </c>
      <c r="H3759" s="117">
        <v>10</v>
      </c>
      <c r="I3759" s="117">
        <f t="shared" si="105"/>
        <v>0.11000000000000001</v>
      </c>
      <c r="J3759" s="118">
        <v>0.55000000000000004</v>
      </c>
      <c r="K3759" s="196">
        <v>184</v>
      </c>
      <c r="L3759" s="119" t="s">
        <v>12106</v>
      </c>
      <c r="M3759" s="38" t="s">
        <v>15050</v>
      </c>
    </row>
    <row r="3760" spans="1:13" ht="25.5" outlineLevel="1" x14ac:dyDescent="0.25">
      <c r="A3760" s="47" t="s">
        <v>3723</v>
      </c>
      <c r="B3760" s="150">
        <v>3732</v>
      </c>
      <c r="C3760" s="36" t="s">
        <v>3722</v>
      </c>
      <c r="D3760" s="35" t="s">
        <v>3723</v>
      </c>
      <c r="E3760" s="36" t="s">
        <v>11943</v>
      </c>
      <c r="F3760" s="35" t="s">
        <v>15877</v>
      </c>
      <c r="G3760" s="117">
        <v>9</v>
      </c>
      <c r="H3760" s="117">
        <v>90</v>
      </c>
      <c r="I3760" s="117">
        <f t="shared" si="105"/>
        <v>0.54666666666666663</v>
      </c>
      <c r="J3760" s="118">
        <v>4.92</v>
      </c>
      <c r="K3760" s="196">
        <v>184</v>
      </c>
      <c r="L3760" s="119" t="s">
        <v>12106</v>
      </c>
      <c r="M3760" s="38" t="s">
        <v>15050</v>
      </c>
    </row>
    <row r="3761" spans="1:13" ht="25.5" outlineLevel="1" x14ac:dyDescent="0.25">
      <c r="A3761" s="47" t="s">
        <v>3725</v>
      </c>
      <c r="B3761" s="150">
        <v>3733</v>
      </c>
      <c r="C3761" s="36" t="s">
        <v>3724</v>
      </c>
      <c r="D3761" s="35" t="s">
        <v>3725</v>
      </c>
      <c r="E3761" s="36" t="s">
        <v>11943</v>
      </c>
      <c r="F3761" s="35" t="s">
        <v>15877</v>
      </c>
      <c r="G3761" s="117">
        <v>56</v>
      </c>
      <c r="H3761" s="117">
        <v>560</v>
      </c>
      <c r="I3761" s="117">
        <f t="shared" ref="I3761:I3824" si="106">J3761/G3761</f>
        <v>0.54678571428571432</v>
      </c>
      <c r="J3761" s="118">
        <v>30.62</v>
      </c>
      <c r="K3761" s="196">
        <v>184</v>
      </c>
      <c r="L3761" s="119" t="s">
        <v>12106</v>
      </c>
      <c r="M3761" s="38" t="s">
        <v>15050</v>
      </c>
    </row>
    <row r="3762" spans="1:13" ht="25.5" outlineLevel="1" x14ac:dyDescent="0.25">
      <c r="A3762" s="47" t="s">
        <v>3727</v>
      </c>
      <c r="B3762" s="150">
        <v>3734</v>
      </c>
      <c r="C3762" s="36" t="s">
        <v>3726</v>
      </c>
      <c r="D3762" s="35" t="s">
        <v>3727</v>
      </c>
      <c r="E3762" s="36" t="s">
        <v>11943</v>
      </c>
      <c r="F3762" s="35" t="s">
        <v>15877</v>
      </c>
      <c r="G3762" s="117">
        <v>44</v>
      </c>
      <c r="H3762" s="117">
        <v>440</v>
      </c>
      <c r="I3762" s="117">
        <f t="shared" si="106"/>
        <v>0.54681818181818176</v>
      </c>
      <c r="J3762" s="118">
        <v>24.06</v>
      </c>
      <c r="K3762" s="196">
        <v>184</v>
      </c>
      <c r="L3762" s="119" t="s">
        <v>12106</v>
      </c>
      <c r="M3762" s="38" t="s">
        <v>15050</v>
      </c>
    </row>
    <row r="3763" spans="1:13" ht="25.5" outlineLevel="1" x14ac:dyDescent="0.25">
      <c r="A3763" s="47" t="s">
        <v>3729</v>
      </c>
      <c r="B3763" s="150">
        <v>3735</v>
      </c>
      <c r="C3763" s="36" t="s">
        <v>3728</v>
      </c>
      <c r="D3763" s="35" t="s">
        <v>3729</v>
      </c>
      <c r="E3763" s="36" t="s">
        <v>11943</v>
      </c>
      <c r="F3763" s="35" t="s">
        <v>15877</v>
      </c>
      <c r="G3763" s="117">
        <v>23</v>
      </c>
      <c r="H3763" s="117">
        <v>230</v>
      </c>
      <c r="I3763" s="117">
        <f t="shared" si="106"/>
        <v>0.54695652173913045</v>
      </c>
      <c r="J3763" s="118">
        <v>12.58</v>
      </c>
      <c r="K3763" s="196">
        <v>184</v>
      </c>
      <c r="L3763" s="119" t="s">
        <v>12106</v>
      </c>
      <c r="M3763" s="38" t="s">
        <v>15050</v>
      </c>
    </row>
    <row r="3764" spans="1:13" ht="25.5" outlineLevel="1" x14ac:dyDescent="0.25">
      <c r="A3764" s="47" t="s">
        <v>3731</v>
      </c>
      <c r="B3764" s="150">
        <v>3736</v>
      </c>
      <c r="C3764" s="36" t="s">
        <v>3730</v>
      </c>
      <c r="D3764" s="35" t="s">
        <v>3731</v>
      </c>
      <c r="E3764" s="36" t="s">
        <v>11943</v>
      </c>
      <c r="F3764" s="35" t="s">
        <v>15877</v>
      </c>
      <c r="G3764" s="117">
        <v>15</v>
      </c>
      <c r="H3764" s="117">
        <v>150</v>
      </c>
      <c r="I3764" s="117">
        <f t="shared" si="106"/>
        <v>0.54666666666666663</v>
      </c>
      <c r="J3764" s="118">
        <v>8.1999999999999993</v>
      </c>
      <c r="K3764" s="196">
        <v>184</v>
      </c>
      <c r="L3764" s="119" t="s">
        <v>12106</v>
      </c>
      <c r="M3764" s="38" t="s">
        <v>15050</v>
      </c>
    </row>
    <row r="3765" spans="1:13" ht="25.5" outlineLevel="1" x14ac:dyDescent="0.25">
      <c r="A3765" s="47" t="s">
        <v>3733</v>
      </c>
      <c r="B3765" s="150">
        <v>3737</v>
      </c>
      <c r="C3765" s="36" t="s">
        <v>3732</v>
      </c>
      <c r="D3765" s="35" t="s">
        <v>3733</v>
      </c>
      <c r="E3765" s="36" t="s">
        <v>11943</v>
      </c>
      <c r="F3765" s="35" t="s">
        <v>15877</v>
      </c>
      <c r="G3765" s="117">
        <v>2</v>
      </c>
      <c r="H3765" s="117">
        <v>20</v>
      </c>
      <c r="I3765" s="117">
        <f t="shared" si="106"/>
        <v>0.54500000000000004</v>
      </c>
      <c r="J3765" s="118">
        <v>1.0900000000000001</v>
      </c>
      <c r="K3765" s="196">
        <v>184</v>
      </c>
      <c r="L3765" s="119" t="s">
        <v>12106</v>
      </c>
      <c r="M3765" s="38" t="s">
        <v>15050</v>
      </c>
    </row>
    <row r="3766" spans="1:13" ht="25.5" outlineLevel="1" x14ac:dyDescent="0.25">
      <c r="A3766" s="47" t="s">
        <v>3735</v>
      </c>
      <c r="B3766" s="150">
        <v>3738</v>
      </c>
      <c r="C3766" s="36" t="s">
        <v>3734</v>
      </c>
      <c r="D3766" s="35" t="s">
        <v>3735</v>
      </c>
      <c r="E3766" s="36" t="s">
        <v>11943</v>
      </c>
      <c r="F3766" s="35" t="s">
        <v>15877</v>
      </c>
      <c r="G3766" s="117">
        <v>15</v>
      </c>
      <c r="H3766" s="117">
        <v>150</v>
      </c>
      <c r="I3766" s="117">
        <f t="shared" si="106"/>
        <v>0.54666666666666663</v>
      </c>
      <c r="J3766" s="118">
        <v>8.1999999999999993</v>
      </c>
      <c r="K3766" s="196">
        <v>184</v>
      </c>
      <c r="L3766" s="119" t="s">
        <v>12106</v>
      </c>
      <c r="M3766" s="38" t="s">
        <v>15050</v>
      </c>
    </row>
    <row r="3767" spans="1:13" ht="25.5" outlineLevel="1" x14ac:dyDescent="0.25">
      <c r="A3767" s="47" t="s">
        <v>3737</v>
      </c>
      <c r="B3767" s="150">
        <v>3739</v>
      </c>
      <c r="C3767" s="36" t="s">
        <v>3736</v>
      </c>
      <c r="D3767" s="35" t="s">
        <v>3737</v>
      </c>
      <c r="E3767" s="36" t="s">
        <v>11943</v>
      </c>
      <c r="F3767" s="35" t="s">
        <v>15877</v>
      </c>
      <c r="G3767" s="117">
        <v>14</v>
      </c>
      <c r="H3767" s="117">
        <v>140</v>
      </c>
      <c r="I3767" s="117">
        <f t="shared" si="106"/>
        <v>0.54714285714285715</v>
      </c>
      <c r="J3767" s="118">
        <v>7.66</v>
      </c>
      <c r="K3767" s="196">
        <v>184</v>
      </c>
      <c r="L3767" s="119" t="s">
        <v>12106</v>
      </c>
      <c r="M3767" s="38" t="s">
        <v>15050</v>
      </c>
    </row>
    <row r="3768" spans="1:13" ht="25.5" outlineLevel="1" x14ac:dyDescent="0.25">
      <c r="A3768" s="47" t="s">
        <v>3739</v>
      </c>
      <c r="B3768" s="150">
        <v>3740</v>
      </c>
      <c r="C3768" s="36" t="s">
        <v>3738</v>
      </c>
      <c r="D3768" s="35" t="s">
        <v>3739</v>
      </c>
      <c r="E3768" s="36" t="s">
        <v>11943</v>
      </c>
      <c r="F3768" s="35" t="s">
        <v>15877</v>
      </c>
      <c r="G3768" s="117">
        <v>14</v>
      </c>
      <c r="H3768" s="117">
        <v>140</v>
      </c>
      <c r="I3768" s="117">
        <f t="shared" si="106"/>
        <v>0.54714285714285715</v>
      </c>
      <c r="J3768" s="118">
        <v>7.66</v>
      </c>
      <c r="K3768" s="196">
        <v>184</v>
      </c>
      <c r="L3768" s="119" t="s">
        <v>12106</v>
      </c>
      <c r="M3768" s="38" t="s">
        <v>15050</v>
      </c>
    </row>
    <row r="3769" spans="1:13" ht="25.5" outlineLevel="1" x14ac:dyDescent="0.25">
      <c r="A3769" s="47" t="s">
        <v>3741</v>
      </c>
      <c r="B3769" s="150">
        <v>3741</v>
      </c>
      <c r="C3769" s="36" t="s">
        <v>3740</v>
      </c>
      <c r="D3769" s="35" t="s">
        <v>3741</v>
      </c>
      <c r="E3769" s="36" t="s">
        <v>11943</v>
      </c>
      <c r="F3769" s="35" t="s">
        <v>15877</v>
      </c>
      <c r="G3769" s="117">
        <v>13</v>
      </c>
      <c r="H3769" s="117">
        <v>130</v>
      </c>
      <c r="I3769" s="117">
        <f t="shared" si="106"/>
        <v>0.54692307692307696</v>
      </c>
      <c r="J3769" s="118">
        <v>7.11</v>
      </c>
      <c r="K3769" s="196">
        <v>184</v>
      </c>
      <c r="L3769" s="119" t="s">
        <v>12106</v>
      </c>
      <c r="M3769" s="38" t="s">
        <v>15050</v>
      </c>
    </row>
    <row r="3770" spans="1:13" ht="25.5" outlineLevel="1" x14ac:dyDescent="0.25">
      <c r="A3770" s="47" t="s">
        <v>3743</v>
      </c>
      <c r="B3770" s="150">
        <v>3742</v>
      </c>
      <c r="C3770" s="36" t="s">
        <v>3742</v>
      </c>
      <c r="D3770" s="35" t="s">
        <v>3743</v>
      </c>
      <c r="E3770" s="36" t="s">
        <v>11943</v>
      </c>
      <c r="F3770" s="35" t="s">
        <v>15877</v>
      </c>
      <c r="G3770" s="117">
        <v>3</v>
      </c>
      <c r="H3770" s="117">
        <v>6</v>
      </c>
      <c r="I3770" s="117">
        <f t="shared" si="106"/>
        <v>0.11</v>
      </c>
      <c r="J3770" s="118">
        <v>0.33</v>
      </c>
      <c r="K3770" s="196">
        <v>184</v>
      </c>
      <c r="L3770" s="119" t="s">
        <v>12106</v>
      </c>
      <c r="M3770" s="38" t="s">
        <v>15050</v>
      </c>
    </row>
    <row r="3771" spans="1:13" ht="25.5" outlineLevel="1" x14ac:dyDescent="0.25">
      <c r="A3771" s="47" t="s">
        <v>3744</v>
      </c>
      <c r="B3771" s="150">
        <v>3743</v>
      </c>
      <c r="C3771" s="40" t="s">
        <v>13652</v>
      </c>
      <c r="D3771" s="35" t="s">
        <v>3744</v>
      </c>
      <c r="E3771" s="36" t="s">
        <v>11943</v>
      </c>
      <c r="F3771" s="35" t="s">
        <v>15877</v>
      </c>
      <c r="G3771" s="117">
        <v>13</v>
      </c>
      <c r="H3771" s="117">
        <v>26</v>
      </c>
      <c r="I3771" s="117">
        <f t="shared" si="106"/>
        <v>0.10923076923076923</v>
      </c>
      <c r="J3771" s="118">
        <v>1.42</v>
      </c>
      <c r="K3771" s="196">
        <v>184</v>
      </c>
      <c r="L3771" s="119" t="s">
        <v>12106</v>
      </c>
      <c r="M3771" s="38" t="s">
        <v>15050</v>
      </c>
    </row>
    <row r="3772" spans="1:13" ht="25.5" outlineLevel="1" x14ac:dyDescent="0.25">
      <c r="A3772" s="47" t="s">
        <v>3746</v>
      </c>
      <c r="B3772" s="150">
        <v>3744</v>
      </c>
      <c r="C3772" s="36" t="s">
        <v>3745</v>
      </c>
      <c r="D3772" s="35" t="s">
        <v>3746</v>
      </c>
      <c r="E3772" s="36" t="s">
        <v>11943</v>
      </c>
      <c r="F3772" s="35" t="s">
        <v>15877</v>
      </c>
      <c r="G3772" s="117">
        <v>50</v>
      </c>
      <c r="H3772" s="117">
        <v>100</v>
      </c>
      <c r="I3772" s="117">
        <f t="shared" si="106"/>
        <v>0.1094</v>
      </c>
      <c r="J3772" s="118">
        <v>5.47</v>
      </c>
      <c r="K3772" s="196">
        <v>184</v>
      </c>
      <c r="L3772" s="119" t="s">
        <v>12106</v>
      </c>
      <c r="M3772" s="38" t="s">
        <v>15050</v>
      </c>
    </row>
    <row r="3773" spans="1:13" ht="25.5" outlineLevel="1" x14ac:dyDescent="0.25">
      <c r="A3773" s="47" t="s">
        <v>3748</v>
      </c>
      <c r="B3773" s="150">
        <v>3745</v>
      </c>
      <c r="C3773" s="36" t="s">
        <v>3747</v>
      </c>
      <c r="D3773" s="35" t="s">
        <v>3748</v>
      </c>
      <c r="E3773" s="36" t="s">
        <v>11943</v>
      </c>
      <c r="F3773" s="35" t="s">
        <v>15877</v>
      </c>
      <c r="G3773" s="117">
        <v>1</v>
      </c>
      <c r="H3773" s="117">
        <v>2</v>
      </c>
      <c r="I3773" s="117">
        <f t="shared" si="106"/>
        <v>0.11</v>
      </c>
      <c r="J3773" s="118">
        <v>0.11</v>
      </c>
      <c r="K3773" s="196">
        <v>184</v>
      </c>
      <c r="L3773" s="119" t="s">
        <v>12106</v>
      </c>
      <c r="M3773" s="38" t="s">
        <v>15050</v>
      </c>
    </row>
    <row r="3774" spans="1:13" ht="25.5" outlineLevel="1" x14ac:dyDescent="0.25">
      <c r="A3774" s="47" t="s">
        <v>3749</v>
      </c>
      <c r="B3774" s="150">
        <v>3746</v>
      </c>
      <c r="C3774" s="40" t="s">
        <v>13653</v>
      </c>
      <c r="D3774" s="35" t="s">
        <v>3749</v>
      </c>
      <c r="E3774" s="36" t="s">
        <v>11943</v>
      </c>
      <c r="F3774" s="35" t="s">
        <v>15877</v>
      </c>
      <c r="G3774" s="117">
        <v>9</v>
      </c>
      <c r="H3774" s="117">
        <v>9</v>
      </c>
      <c r="I3774" s="117">
        <f t="shared" si="106"/>
        <v>5.4444444444444441E-2</v>
      </c>
      <c r="J3774" s="118">
        <v>0.49</v>
      </c>
      <c r="K3774" s="196">
        <v>184</v>
      </c>
      <c r="L3774" s="119" t="s">
        <v>12106</v>
      </c>
      <c r="M3774" s="38" t="s">
        <v>15050</v>
      </c>
    </row>
    <row r="3775" spans="1:13" ht="25.5" outlineLevel="1" x14ac:dyDescent="0.25">
      <c r="A3775" s="47" t="s">
        <v>3750</v>
      </c>
      <c r="B3775" s="150">
        <v>3747</v>
      </c>
      <c r="C3775" s="40" t="s">
        <v>13654</v>
      </c>
      <c r="D3775" s="35" t="s">
        <v>3750</v>
      </c>
      <c r="E3775" s="36" t="s">
        <v>11943</v>
      </c>
      <c r="F3775" s="35" t="s">
        <v>15877</v>
      </c>
      <c r="G3775" s="117">
        <v>97</v>
      </c>
      <c r="H3775" s="117">
        <v>281.3</v>
      </c>
      <c r="I3775" s="117">
        <f t="shared" si="106"/>
        <v>0.15855670103092784</v>
      </c>
      <c r="J3775" s="118">
        <v>15.38</v>
      </c>
      <c r="K3775" s="196">
        <v>184</v>
      </c>
      <c r="L3775" s="119" t="s">
        <v>12106</v>
      </c>
      <c r="M3775" s="38" t="s">
        <v>15050</v>
      </c>
    </row>
    <row r="3776" spans="1:13" ht="25.5" outlineLevel="1" x14ac:dyDescent="0.25">
      <c r="A3776" s="47" t="s">
        <v>3751</v>
      </c>
      <c r="B3776" s="150">
        <v>3748</v>
      </c>
      <c r="C3776" s="40" t="s">
        <v>13655</v>
      </c>
      <c r="D3776" s="35" t="s">
        <v>3751</v>
      </c>
      <c r="E3776" s="36" t="s">
        <v>11943</v>
      </c>
      <c r="F3776" s="35" t="s">
        <v>15877</v>
      </c>
      <c r="G3776" s="117">
        <v>50</v>
      </c>
      <c r="H3776" s="117">
        <v>145</v>
      </c>
      <c r="I3776" s="117">
        <f t="shared" si="106"/>
        <v>0.15859999999999999</v>
      </c>
      <c r="J3776" s="118">
        <v>7.93</v>
      </c>
      <c r="K3776" s="196">
        <v>184</v>
      </c>
      <c r="L3776" s="119" t="s">
        <v>12106</v>
      </c>
      <c r="M3776" s="38" t="s">
        <v>15050</v>
      </c>
    </row>
    <row r="3777" spans="1:13" ht="25.5" outlineLevel="1" x14ac:dyDescent="0.25">
      <c r="A3777" s="47" t="s">
        <v>3752</v>
      </c>
      <c r="B3777" s="150">
        <v>3749</v>
      </c>
      <c r="C3777" s="40" t="s">
        <v>13656</v>
      </c>
      <c r="D3777" s="35" t="s">
        <v>3752</v>
      </c>
      <c r="E3777" s="36" t="s">
        <v>11943</v>
      </c>
      <c r="F3777" s="35" t="s">
        <v>15877</v>
      </c>
      <c r="G3777" s="117">
        <v>50</v>
      </c>
      <c r="H3777" s="117">
        <v>145</v>
      </c>
      <c r="I3777" s="117">
        <f t="shared" si="106"/>
        <v>0.15859999999999999</v>
      </c>
      <c r="J3777" s="118">
        <v>7.93</v>
      </c>
      <c r="K3777" s="196">
        <v>184</v>
      </c>
      <c r="L3777" s="119" t="s">
        <v>12106</v>
      </c>
      <c r="M3777" s="38" t="s">
        <v>15050</v>
      </c>
    </row>
    <row r="3778" spans="1:13" ht="25.5" outlineLevel="1" x14ac:dyDescent="0.25">
      <c r="A3778" s="47" t="s">
        <v>3753</v>
      </c>
      <c r="B3778" s="150">
        <v>3750</v>
      </c>
      <c r="C3778" s="40" t="s">
        <v>13657</v>
      </c>
      <c r="D3778" s="35" t="s">
        <v>3753</v>
      </c>
      <c r="E3778" s="36" t="s">
        <v>11943</v>
      </c>
      <c r="F3778" s="35" t="s">
        <v>15877</v>
      </c>
      <c r="G3778" s="117">
        <v>24</v>
      </c>
      <c r="H3778" s="117">
        <v>69.599999999999994</v>
      </c>
      <c r="I3778" s="117">
        <f t="shared" si="106"/>
        <v>0.15875</v>
      </c>
      <c r="J3778" s="118">
        <v>3.81</v>
      </c>
      <c r="K3778" s="196">
        <v>184</v>
      </c>
      <c r="L3778" s="119" t="s">
        <v>12106</v>
      </c>
      <c r="M3778" s="38" t="s">
        <v>15050</v>
      </c>
    </row>
    <row r="3779" spans="1:13" ht="25.5" outlineLevel="1" x14ac:dyDescent="0.25">
      <c r="A3779" s="47" t="s">
        <v>3754</v>
      </c>
      <c r="B3779" s="150">
        <v>3751</v>
      </c>
      <c r="C3779" s="40" t="s">
        <v>13658</v>
      </c>
      <c r="D3779" s="35" t="s">
        <v>3754</v>
      </c>
      <c r="E3779" s="36" t="s">
        <v>11943</v>
      </c>
      <c r="F3779" s="35" t="s">
        <v>15877</v>
      </c>
      <c r="G3779" s="117">
        <v>88</v>
      </c>
      <c r="H3779" s="117">
        <v>145.19999999999999</v>
      </c>
      <c r="I3779" s="117">
        <f t="shared" si="106"/>
        <v>9.0227272727272725E-2</v>
      </c>
      <c r="J3779" s="118">
        <v>7.94</v>
      </c>
      <c r="K3779" s="196">
        <v>184</v>
      </c>
      <c r="L3779" s="119" t="s">
        <v>12106</v>
      </c>
      <c r="M3779" s="38" t="s">
        <v>15050</v>
      </c>
    </row>
    <row r="3780" spans="1:13" ht="25.5" outlineLevel="1" x14ac:dyDescent="0.25">
      <c r="A3780" s="47" t="s">
        <v>3755</v>
      </c>
      <c r="B3780" s="150">
        <v>3752</v>
      </c>
      <c r="C3780" s="40" t="s">
        <v>13659</v>
      </c>
      <c r="D3780" s="35" t="s">
        <v>3755</v>
      </c>
      <c r="E3780" s="36" t="s">
        <v>11943</v>
      </c>
      <c r="F3780" s="35" t="s">
        <v>15877</v>
      </c>
      <c r="G3780" s="117">
        <v>11</v>
      </c>
      <c r="H3780" s="117">
        <v>18.149999999999999</v>
      </c>
      <c r="I3780" s="117">
        <f t="shared" si="106"/>
        <v>0.09</v>
      </c>
      <c r="J3780" s="118">
        <v>0.99</v>
      </c>
      <c r="K3780" s="196">
        <v>184</v>
      </c>
      <c r="L3780" s="119" t="s">
        <v>12106</v>
      </c>
      <c r="M3780" s="38" t="s">
        <v>15050</v>
      </c>
    </row>
    <row r="3781" spans="1:13" ht="25.5" outlineLevel="1" x14ac:dyDescent="0.25">
      <c r="A3781" s="47" t="s">
        <v>3756</v>
      </c>
      <c r="B3781" s="150">
        <v>3753</v>
      </c>
      <c r="C3781" s="40" t="s">
        <v>13660</v>
      </c>
      <c r="D3781" s="35" t="s">
        <v>3756</v>
      </c>
      <c r="E3781" s="36" t="s">
        <v>11943</v>
      </c>
      <c r="F3781" s="35" t="s">
        <v>15877</v>
      </c>
      <c r="G3781" s="117">
        <v>50</v>
      </c>
      <c r="H3781" s="117">
        <v>82.5</v>
      </c>
      <c r="I3781" s="117">
        <f t="shared" si="106"/>
        <v>9.0200000000000002E-2</v>
      </c>
      <c r="J3781" s="118">
        <v>4.51</v>
      </c>
      <c r="K3781" s="196">
        <v>184</v>
      </c>
      <c r="L3781" s="119" t="s">
        <v>12106</v>
      </c>
      <c r="M3781" s="38" t="s">
        <v>15050</v>
      </c>
    </row>
    <row r="3782" spans="1:13" ht="25.5" outlineLevel="1" x14ac:dyDescent="0.25">
      <c r="A3782" s="47" t="s">
        <v>3757</v>
      </c>
      <c r="B3782" s="150">
        <v>3754</v>
      </c>
      <c r="C3782" s="40" t="s">
        <v>13661</v>
      </c>
      <c r="D3782" s="35" t="s">
        <v>3757</v>
      </c>
      <c r="E3782" s="36" t="s">
        <v>11943</v>
      </c>
      <c r="F3782" s="35" t="s">
        <v>15877</v>
      </c>
      <c r="G3782" s="117">
        <v>73</v>
      </c>
      <c r="H3782" s="117">
        <v>120.45</v>
      </c>
      <c r="I3782" s="117">
        <f t="shared" si="106"/>
        <v>9.0273972602739727E-2</v>
      </c>
      <c r="J3782" s="118">
        <v>6.59</v>
      </c>
      <c r="K3782" s="196">
        <v>184</v>
      </c>
      <c r="L3782" s="119" t="s">
        <v>12106</v>
      </c>
      <c r="M3782" s="38" t="s">
        <v>15050</v>
      </c>
    </row>
    <row r="3783" spans="1:13" ht="25.5" outlineLevel="1" x14ac:dyDescent="0.25">
      <c r="A3783" s="47" t="s">
        <v>3758</v>
      </c>
      <c r="B3783" s="150">
        <v>3755</v>
      </c>
      <c r="C3783" s="40" t="s">
        <v>13662</v>
      </c>
      <c r="D3783" s="35" t="s">
        <v>3758</v>
      </c>
      <c r="E3783" s="36" t="s">
        <v>11943</v>
      </c>
      <c r="F3783" s="35" t="s">
        <v>15877</v>
      </c>
      <c r="G3783" s="117">
        <v>62</v>
      </c>
      <c r="H3783" s="117">
        <v>102.3</v>
      </c>
      <c r="I3783" s="117">
        <f t="shared" si="106"/>
        <v>9.0161290322580648E-2</v>
      </c>
      <c r="J3783" s="118">
        <v>5.59</v>
      </c>
      <c r="K3783" s="196">
        <v>184</v>
      </c>
      <c r="L3783" s="119" t="s">
        <v>12106</v>
      </c>
      <c r="M3783" s="38" t="s">
        <v>15050</v>
      </c>
    </row>
    <row r="3784" spans="1:13" ht="25.5" outlineLevel="1" x14ac:dyDescent="0.25">
      <c r="A3784" s="47" t="s">
        <v>3759</v>
      </c>
      <c r="B3784" s="150">
        <v>3756</v>
      </c>
      <c r="C3784" s="40" t="s">
        <v>13663</v>
      </c>
      <c r="D3784" s="35" t="s">
        <v>3759</v>
      </c>
      <c r="E3784" s="36" t="s">
        <v>11943</v>
      </c>
      <c r="F3784" s="35" t="s">
        <v>15877</v>
      </c>
      <c r="G3784" s="117">
        <v>40</v>
      </c>
      <c r="H3784" s="117">
        <v>66</v>
      </c>
      <c r="I3784" s="117">
        <f t="shared" si="106"/>
        <v>9.0249999999999997E-2</v>
      </c>
      <c r="J3784" s="118">
        <v>3.61</v>
      </c>
      <c r="K3784" s="196">
        <v>184</v>
      </c>
      <c r="L3784" s="119" t="s">
        <v>12106</v>
      </c>
      <c r="M3784" s="38" t="s">
        <v>15050</v>
      </c>
    </row>
    <row r="3785" spans="1:13" ht="25.5" outlineLevel="1" x14ac:dyDescent="0.25">
      <c r="A3785" s="47" t="s">
        <v>3760</v>
      </c>
      <c r="B3785" s="150">
        <v>3757</v>
      </c>
      <c r="C3785" s="40" t="s">
        <v>13664</v>
      </c>
      <c r="D3785" s="35" t="s">
        <v>3760</v>
      </c>
      <c r="E3785" s="36" t="s">
        <v>11943</v>
      </c>
      <c r="F3785" s="35" t="s">
        <v>15877</v>
      </c>
      <c r="G3785" s="117">
        <v>2</v>
      </c>
      <c r="H3785" s="117">
        <v>53.49</v>
      </c>
      <c r="I3785" s="117">
        <f t="shared" si="106"/>
        <v>1.4650000000000001</v>
      </c>
      <c r="J3785" s="118">
        <v>2.93</v>
      </c>
      <c r="K3785" s="196">
        <v>184</v>
      </c>
      <c r="L3785" s="119" t="s">
        <v>12106</v>
      </c>
      <c r="M3785" s="38" t="s">
        <v>15050</v>
      </c>
    </row>
    <row r="3786" spans="1:13" ht="25.5" outlineLevel="1" x14ac:dyDescent="0.25">
      <c r="A3786" s="47" t="s">
        <v>3761</v>
      </c>
      <c r="B3786" s="150">
        <v>3758</v>
      </c>
      <c r="C3786" s="40" t="s">
        <v>13665</v>
      </c>
      <c r="D3786" s="35" t="s">
        <v>3761</v>
      </c>
      <c r="E3786" s="36" t="s">
        <v>11943</v>
      </c>
      <c r="F3786" s="35" t="s">
        <v>15877</v>
      </c>
      <c r="G3786" s="117">
        <v>30</v>
      </c>
      <c r="H3786" s="117">
        <v>78</v>
      </c>
      <c r="I3786" s="117">
        <f t="shared" si="106"/>
        <v>0.14233333333333331</v>
      </c>
      <c r="J3786" s="118">
        <v>4.2699999999999996</v>
      </c>
      <c r="K3786" s="196">
        <v>184</v>
      </c>
      <c r="L3786" s="119" t="s">
        <v>12106</v>
      </c>
      <c r="M3786" s="38" t="s">
        <v>15050</v>
      </c>
    </row>
    <row r="3787" spans="1:13" ht="25.5" outlineLevel="1" x14ac:dyDescent="0.25">
      <c r="A3787" s="47" t="s">
        <v>3763</v>
      </c>
      <c r="B3787" s="150">
        <v>3759</v>
      </c>
      <c r="C3787" s="36" t="s">
        <v>3762</v>
      </c>
      <c r="D3787" s="35" t="s">
        <v>3763</v>
      </c>
      <c r="E3787" s="36" t="s">
        <v>11943</v>
      </c>
      <c r="F3787" s="35" t="s">
        <v>15877</v>
      </c>
      <c r="G3787" s="117">
        <v>4</v>
      </c>
      <c r="H3787" s="117">
        <v>4</v>
      </c>
      <c r="I3787" s="117">
        <f t="shared" si="106"/>
        <v>5.5E-2</v>
      </c>
      <c r="J3787" s="118">
        <v>0.22</v>
      </c>
      <c r="K3787" s="196">
        <v>184</v>
      </c>
      <c r="L3787" s="119" t="s">
        <v>12106</v>
      </c>
      <c r="M3787" s="38" t="s">
        <v>15050</v>
      </c>
    </row>
    <row r="3788" spans="1:13" ht="25.5" outlineLevel="1" x14ac:dyDescent="0.25">
      <c r="A3788" s="47" t="s">
        <v>3764</v>
      </c>
      <c r="B3788" s="150">
        <v>3760</v>
      </c>
      <c r="C3788" s="40" t="s">
        <v>13666</v>
      </c>
      <c r="D3788" s="35" t="s">
        <v>3764</v>
      </c>
      <c r="E3788" s="36" t="s">
        <v>11943</v>
      </c>
      <c r="F3788" s="35" t="s">
        <v>15877</v>
      </c>
      <c r="G3788" s="117">
        <v>10</v>
      </c>
      <c r="H3788" s="117">
        <v>115.71</v>
      </c>
      <c r="I3788" s="117">
        <f t="shared" si="106"/>
        <v>0.63300000000000001</v>
      </c>
      <c r="J3788" s="118">
        <v>6.33</v>
      </c>
      <c r="K3788" s="196">
        <v>184</v>
      </c>
      <c r="L3788" s="119" t="s">
        <v>12106</v>
      </c>
      <c r="M3788" s="38" t="s">
        <v>15050</v>
      </c>
    </row>
    <row r="3789" spans="1:13" ht="25.5" outlineLevel="1" x14ac:dyDescent="0.25">
      <c r="A3789" s="47" t="s">
        <v>3765</v>
      </c>
      <c r="B3789" s="150">
        <v>3761</v>
      </c>
      <c r="C3789" s="40" t="s">
        <v>13667</v>
      </c>
      <c r="D3789" s="35" t="s">
        <v>3765</v>
      </c>
      <c r="E3789" s="36" t="s">
        <v>11943</v>
      </c>
      <c r="F3789" s="35" t="s">
        <v>15877</v>
      </c>
      <c r="G3789" s="117">
        <v>8</v>
      </c>
      <c r="H3789" s="117">
        <v>88.13</v>
      </c>
      <c r="I3789" s="117">
        <f t="shared" si="106"/>
        <v>0.60250000000000004</v>
      </c>
      <c r="J3789" s="118">
        <v>4.82</v>
      </c>
      <c r="K3789" s="196">
        <v>184</v>
      </c>
      <c r="L3789" s="119" t="s">
        <v>12106</v>
      </c>
      <c r="M3789" s="38" t="s">
        <v>15050</v>
      </c>
    </row>
    <row r="3790" spans="1:13" ht="25.5" outlineLevel="1" x14ac:dyDescent="0.25">
      <c r="A3790" s="47" t="s">
        <v>3767</v>
      </c>
      <c r="B3790" s="150">
        <v>3762</v>
      </c>
      <c r="C3790" s="36" t="s">
        <v>3766</v>
      </c>
      <c r="D3790" s="35" t="s">
        <v>3767</v>
      </c>
      <c r="E3790" s="36" t="s">
        <v>11943</v>
      </c>
      <c r="F3790" s="35" t="s">
        <v>15877</v>
      </c>
      <c r="G3790" s="117">
        <v>2</v>
      </c>
      <c r="H3790" s="117">
        <v>8</v>
      </c>
      <c r="I3790" s="117">
        <f t="shared" si="106"/>
        <v>0.22</v>
      </c>
      <c r="J3790" s="118">
        <v>0.44</v>
      </c>
      <c r="K3790" s="196">
        <v>184</v>
      </c>
      <c r="L3790" s="119" t="s">
        <v>12106</v>
      </c>
      <c r="M3790" s="38" t="s">
        <v>15050</v>
      </c>
    </row>
    <row r="3791" spans="1:13" ht="25.5" outlineLevel="1" x14ac:dyDescent="0.25">
      <c r="A3791" s="47" t="s">
        <v>3768</v>
      </c>
      <c r="B3791" s="150">
        <v>3763</v>
      </c>
      <c r="C3791" s="40" t="s">
        <v>13668</v>
      </c>
      <c r="D3791" s="35" t="s">
        <v>3768</v>
      </c>
      <c r="E3791" s="36" t="s">
        <v>11943</v>
      </c>
      <c r="F3791" s="35" t="s">
        <v>15877</v>
      </c>
      <c r="G3791" s="117">
        <v>7</v>
      </c>
      <c r="H3791" s="117">
        <v>16.8</v>
      </c>
      <c r="I3791" s="117">
        <f t="shared" si="106"/>
        <v>0.13142857142857142</v>
      </c>
      <c r="J3791" s="118">
        <v>0.92</v>
      </c>
      <c r="K3791" s="196">
        <v>184</v>
      </c>
      <c r="L3791" s="119" t="s">
        <v>12106</v>
      </c>
      <c r="M3791" s="38" t="s">
        <v>15050</v>
      </c>
    </row>
    <row r="3792" spans="1:13" ht="25.5" outlineLevel="1" x14ac:dyDescent="0.25">
      <c r="A3792" s="47" t="s">
        <v>9563</v>
      </c>
      <c r="B3792" s="150">
        <v>3764</v>
      </c>
      <c r="C3792" s="36" t="s">
        <v>9562</v>
      </c>
      <c r="D3792" s="35" t="s">
        <v>9563</v>
      </c>
      <c r="E3792" s="36" t="s">
        <v>11491</v>
      </c>
      <c r="F3792" s="35" t="s">
        <v>15877</v>
      </c>
      <c r="G3792" s="117">
        <v>17</v>
      </c>
      <c r="H3792" s="117">
        <v>500.36</v>
      </c>
      <c r="I3792" s="117">
        <f t="shared" si="106"/>
        <v>30.580588235294119</v>
      </c>
      <c r="J3792" s="118">
        <v>519.87</v>
      </c>
      <c r="K3792" s="196">
        <v>173</v>
      </c>
      <c r="L3792" s="119" t="s">
        <v>11479</v>
      </c>
      <c r="M3792" s="38" t="s">
        <v>15050</v>
      </c>
    </row>
    <row r="3793" spans="1:13" ht="25.5" outlineLevel="1" x14ac:dyDescent="0.25">
      <c r="A3793" s="47" t="s">
        <v>3770</v>
      </c>
      <c r="B3793" s="150">
        <v>3765</v>
      </c>
      <c r="C3793" s="36" t="s">
        <v>3769</v>
      </c>
      <c r="D3793" s="35" t="s">
        <v>3770</v>
      </c>
      <c r="E3793" s="36" t="s">
        <v>11943</v>
      </c>
      <c r="F3793" s="35" t="s">
        <v>15877</v>
      </c>
      <c r="G3793" s="117">
        <v>6</v>
      </c>
      <c r="H3793" s="117">
        <v>24</v>
      </c>
      <c r="I3793" s="117">
        <f t="shared" si="106"/>
        <v>0.21833333333333335</v>
      </c>
      <c r="J3793" s="118">
        <v>1.31</v>
      </c>
      <c r="K3793" s="196">
        <v>184</v>
      </c>
      <c r="L3793" s="119" t="s">
        <v>12106</v>
      </c>
      <c r="M3793" s="38" t="s">
        <v>15050</v>
      </c>
    </row>
    <row r="3794" spans="1:13" ht="25.5" outlineLevel="1" x14ac:dyDescent="0.25">
      <c r="A3794" s="47" t="s">
        <v>3772</v>
      </c>
      <c r="B3794" s="150">
        <v>3766</v>
      </c>
      <c r="C3794" s="36" t="s">
        <v>3771</v>
      </c>
      <c r="D3794" s="35" t="s">
        <v>3772</v>
      </c>
      <c r="E3794" s="36" t="s">
        <v>11943</v>
      </c>
      <c r="F3794" s="35" t="s">
        <v>15877</v>
      </c>
      <c r="G3794" s="117">
        <v>2</v>
      </c>
      <c r="H3794" s="117">
        <v>8</v>
      </c>
      <c r="I3794" s="117">
        <f t="shared" si="106"/>
        <v>0.22</v>
      </c>
      <c r="J3794" s="118">
        <v>0.44</v>
      </c>
      <c r="K3794" s="196">
        <v>184</v>
      </c>
      <c r="L3794" s="119" t="s">
        <v>12106</v>
      </c>
      <c r="M3794" s="38" t="s">
        <v>15050</v>
      </c>
    </row>
    <row r="3795" spans="1:13" ht="25.5" outlineLevel="1" x14ac:dyDescent="0.25">
      <c r="A3795" s="47" t="s">
        <v>3774</v>
      </c>
      <c r="B3795" s="150">
        <v>3767</v>
      </c>
      <c r="C3795" s="36" t="s">
        <v>3773</v>
      </c>
      <c r="D3795" s="35" t="s">
        <v>3774</v>
      </c>
      <c r="E3795" s="36" t="s">
        <v>11943</v>
      </c>
      <c r="F3795" s="35" t="s">
        <v>15877</v>
      </c>
      <c r="G3795" s="117">
        <v>11</v>
      </c>
      <c r="H3795" s="117">
        <v>104.89</v>
      </c>
      <c r="I3795" s="117">
        <f t="shared" si="106"/>
        <v>0.52181818181818185</v>
      </c>
      <c r="J3795" s="118">
        <v>5.74</v>
      </c>
      <c r="K3795" s="196">
        <v>184</v>
      </c>
      <c r="L3795" s="119" t="s">
        <v>12106</v>
      </c>
      <c r="M3795" s="38" t="s">
        <v>15050</v>
      </c>
    </row>
    <row r="3796" spans="1:13" ht="25.5" outlineLevel="1" x14ac:dyDescent="0.25">
      <c r="A3796" s="47" t="s">
        <v>3776</v>
      </c>
      <c r="B3796" s="150">
        <v>3768</v>
      </c>
      <c r="C3796" s="36" t="s">
        <v>3775</v>
      </c>
      <c r="D3796" s="35" t="s">
        <v>3776</v>
      </c>
      <c r="E3796" s="36" t="s">
        <v>11943</v>
      </c>
      <c r="F3796" s="35" t="s">
        <v>15877</v>
      </c>
      <c r="G3796" s="117">
        <v>3</v>
      </c>
      <c r="H3796" s="117">
        <v>12</v>
      </c>
      <c r="I3796" s="117">
        <f t="shared" si="106"/>
        <v>0.22</v>
      </c>
      <c r="J3796" s="118">
        <v>0.66</v>
      </c>
      <c r="K3796" s="196">
        <v>184</v>
      </c>
      <c r="L3796" s="119" t="s">
        <v>12106</v>
      </c>
      <c r="M3796" s="38" t="s">
        <v>15050</v>
      </c>
    </row>
    <row r="3797" spans="1:13" ht="25.5" outlineLevel="1" x14ac:dyDescent="0.25">
      <c r="A3797" s="47" t="s">
        <v>3777</v>
      </c>
      <c r="B3797" s="150">
        <v>3769</v>
      </c>
      <c r="C3797" s="40" t="s">
        <v>13669</v>
      </c>
      <c r="D3797" s="35" t="s">
        <v>3777</v>
      </c>
      <c r="E3797" s="36" t="s">
        <v>11943</v>
      </c>
      <c r="F3797" s="35" t="s">
        <v>15877</v>
      </c>
      <c r="G3797" s="117">
        <v>2</v>
      </c>
      <c r="H3797" s="117">
        <v>4.8</v>
      </c>
      <c r="I3797" s="117">
        <f t="shared" si="106"/>
        <v>0.13</v>
      </c>
      <c r="J3797" s="118">
        <v>0.26</v>
      </c>
      <c r="K3797" s="196">
        <v>184</v>
      </c>
      <c r="L3797" s="119" t="s">
        <v>12106</v>
      </c>
      <c r="M3797" s="38" t="s">
        <v>15050</v>
      </c>
    </row>
    <row r="3798" spans="1:13" ht="25.5" outlineLevel="1" x14ac:dyDescent="0.25">
      <c r="A3798" s="47" t="s">
        <v>3778</v>
      </c>
      <c r="B3798" s="150">
        <v>3770</v>
      </c>
      <c r="C3798" s="40" t="s">
        <v>13670</v>
      </c>
      <c r="D3798" s="35" t="s">
        <v>3778</v>
      </c>
      <c r="E3798" s="36" t="s">
        <v>11943</v>
      </c>
      <c r="F3798" s="35" t="s">
        <v>15877</v>
      </c>
      <c r="G3798" s="117">
        <v>10</v>
      </c>
      <c r="H3798" s="117">
        <v>24</v>
      </c>
      <c r="I3798" s="117">
        <f t="shared" si="106"/>
        <v>0.13100000000000001</v>
      </c>
      <c r="J3798" s="118">
        <v>1.31</v>
      </c>
      <c r="K3798" s="196">
        <v>184</v>
      </c>
      <c r="L3798" s="119" t="s">
        <v>12106</v>
      </c>
      <c r="M3798" s="38" t="s">
        <v>15050</v>
      </c>
    </row>
    <row r="3799" spans="1:13" ht="25.5" outlineLevel="1" x14ac:dyDescent="0.25">
      <c r="A3799" s="47" t="s">
        <v>3779</v>
      </c>
      <c r="B3799" s="150">
        <v>3771</v>
      </c>
      <c r="C3799" s="40" t="s">
        <v>13671</v>
      </c>
      <c r="D3799" s="35" t="s">
        <v>3779</v>
      </c>
      <c r="E3799" s="36" t="s">
        <v>11943</v>
      </c>
      <c r="F3799" s="35" t="s">
        <v>15877</v>
      </c>
      <c r="G3799" s="117">
        <v>9</v>
      </c>
      <c r="H3799" s="117">
        <v>21.6</v>
      </c>
      <c r="I3799" s="117">
        <f t="shared" si="106"/>
        <v>0.13111111111111109</v>
      </c>
      <c r="J3799" s="118">
        <v>1.18</v>
      </c>
      <c r="K3799" s="196">
        <v>184</v>
      </c>
      <c r="L3799" s="119" t="s">
        <v>12106</v>
      </c>
      <c r="M3799" s="38" t="s">
        <v>15050</v>
      </c>
    </row>
    <row r="3800" spans="1:13" ht="25.5" outlineLevel="1" x14ac:dyDescent="0.25">
      <c r="A3800" s="47" t="s">
        <v>3780</v>
      </c>
      <c r="B3800" s="150">
        <v>3772</v>
      </c>
      <c r="C3800" s="40" t="s">
        <v>13672</v>
      </c>
      <c r="D3800" s="35" t="s">
        <v>3780</v>
      </c>
      <c r="E3800" s="36" t="s">
        <v>11943</v>
      </c>
      <c r="F3800" s="35" t="s">
        <v>15877</v>
      </c>
      <c r="G3800" s="117">
        <v>10</v>
      </c>
      <c r="H3800" s="117">
        <v>24</v>
      </c>
      <c r="I3800" s="117">
        <f t="shared" si="106"/>
        <v>0.13100000000000001</v>
      </c>
      <c r="J3800" s="118">
        <v>1.31</v>
      </c>
      <c r="K3800" s="196">
        <v>184</v>
      </c>
      <c r="L3800" s="119" t="s">
        <v>12106</v>
      </c>
      <c r="M3800" s="38" t="s">
        <v>15050</v>
      </c>
    </row>
    <row r="3801" spans="1:13" ht="25.5" outlineLevel="1" x14ac:dyDescent="0.25">
      <c r="A3801" s="47" t="s">
        <v>3781</v>
      </c>
      <c r="B3801" s="150">
        <v>3773</v>
      </c>
      <c r="C3801" s="40" t="s">
        <v>13673</v>
      </c>
      <c r="D3801" s="35" t="s">
        <v>3781</v>
      </c>
      <c r="E3801" s="36" t="s">
        <v>11943</v>
      </c>
      <c r="F3801" s="35" t="s">
        <v>15877</v>
      </c>
      <c r="G3801" s="117">
        <v>3</v>
      </c>
      <c r="H3801" s="117">
        <v>15.56</v>
      </c>
      <c r="I3801" s="117">
        <f t="shared" si="106"/>
        <v>0.28333333333333333</v>
      </c>
      <c r="J3801" s="118">
        <v>0.85</v>
      </c>
      <c r="K3801" s="196">
        <v>184</v>
      </c>
      <c r="L3801" s="119" t="s">
        <v>12106</v>
      </c>
      <c r="M3801" s="38" t="s">
        <v>15050</v>
      </c>
    </row>
    <row r="3802" spans="1:13" ht="25.5" outlineLevel="1" x14ac:dyDescent="0.25">
      <c r="A3802" s="47" t="s">
        <v>3782</v>
      </c>
      <c r="B3802" s="150">
        <v>3774</v>
      </c>
      <c r="C3802" s="40" t="s">
        <v>13674</v>
      </c>
      <c r="D3802" s="35" t="s">
        <v>3782</v>
      </c>
      <c r="E3802" s="36" t="s">
        <v>11943</v>
      </c>
      <c r="F3802" s="35" t="s">
        <v>15877</v>
      </c>
      <c r="G3802" s="117">
        <v>7</v>
      </c>
      <c r="H3802" s="117">
        <v>70</v>
      </c>
      <c r="I3802" s="117">
        <f t="shared" si="106"/>
        <v>0.54714285714285715</v>
      </c>
      <c r="J3802" s="118">
        <v>3.83</v>
      </c>
      <c r="K3802" s="196">
        <v>184</v>
      </c>
      <c r="L3802" s="119" t="s">
        <v>12106</v>
      </c>
      <c r="M3802" s="38" t="s">
        <v>15050</v>
      </c>
    </row>
    <row r="3803" spans="1:13" ht="25.5" outlineLevel="1" x14ac:dyDescent="0.25">
      <c r="A3803" s="47" t="s">
        <v>3783</v>
      </c>
      <c r="B3803" s="150">
        <v>3775</v>
      </c>
      <c r="C3803" s="40" t="s">
        <v>13675</v>
      </c>
      <c r="D3803" s="35" t="s">
        <v>3783</v>
      </c>
      <c r="E3803" s="36" t="s">
        <v>11943</v>
      </c>
      <c r="F3803" s="35" t="s">
        <v>15877</v>
      </c>
      <c r="G3803" s="117">
        <v>2</v>
      </c>
      <c r="H3803" s="117">
        <v>20</v>
      </c>
      <c r="I3803" s="117">
        <f t="shared" si="106"/>
        <v>0.54500000000000004</v>
      </c>
      <c r="J3803" s="118">
        <v>1.0900000000000001</v>
      </c>
      <c r="K3803" s="196">
        <v>184</v>
      </c>
      <c r="L3803" s="119" t="s">
        <v>12106</v>
      </c>
      <c r="M3803" s="38" t="s">
        <v>15050</v>
      </c>
    </row>
    <row r="3804" spans="1:13" ht="25.5" outlineLevel="1" x14ac:dyDescent="0.25">
      <c r="A3804" s="47" t="s">
        <v>3785</v>
      </c>
      <c r="B3804" s="150">
        <v>3776</v>
      </c>
      <c r="C3804" s="36" t="s">
        <v>3784</v>
      </c>
      <c r="D3804" s="35" t="s">
        <v>3785</v>
      </c>
      <c r="E3804" s="36" t="s">
        <v>11943</v>
      </c>
      <c r="F3804" s="35" t="s">
        <v>15877</v>
      </c>
      <c r="G3804" s="117">
        <v>2</v>
      </c>
      <c r="H3804" s="117">
        <v>20</v>
      </c>
      <c r="I3804" s="117">
        <f t="shared" si="106"/>
        <v>0.54500000000000004</v>
      </c>
      <c r="J3804" s="118">
        <v>1.0900000000000001</v>
      </c>
      <c r="K3804" s="196">
        <v>184</v>
      </c>
      <c r="L3804" s="119" t="s">
        <v>12106</v>
      </c>
      <c r="M3804" s="38" t="s">
        <v>15050</v>
      </c>
    </row>
    <row r="3805" spans="1:13" ht="25.5" outlineLevel="1" x14ac:dyDescent="0.25">
      <c r="A3805" s="47" t="s">
        <v>3786</v>
      </c>
      <c r="B3805" s="150">
        <v>3777</v>
      </c>
      <c r="C3805" s="40" t="s">
        <v>13676</v>
      </c>
      <c r="D3805" s="35" t="s">
        <v>3786</v>
      </c>
      <c r="E3805" s="36" t="s">
        <v>11943</v>
      </c>
      <c r="F3805" s="35" t="s">
        <v>15877</v>
      </c>
      <c r="G3805" s="117">
        <v>69</v>
      </c>
      <c r="H3805" s="117">
        <v>690</v>
      </c>
      <c r="I3805" s="117">
        <f t="shared" si="106"/>
        <v>0.54681159420289849</v>
      </c>
      <c r="J3805" s="118">
        <v>37.729999999999997</v>
      </c>
      <c r="K3805" s="196">
        <v>184</v>
      </c>
      <c r="L3805" s="119" t="s">
        <v>12106</v>
      </c>
      <c r="M3805" s="38" t="s">
        <v>15050</v>
      </c>
    </row>
    <row r="3806" spans="1:13" ht="25.5" outlineLevel="1" x14ac:dyDescent="0.25">
      <c r="A3806" s="47" t="s">
        <v>3787</v>
      </c>
      <c r="B3806" s="150">
        <v>3778</v>
      </c>
      <c r="C3806" s="40" t="s">
        <v>13677</v>
      </c>
      <c r="D3806" s="35" t="s">
        <v>3787</v>
      </c>
      <c r="E3806" s="36" t="s">
        <v>11943</v>
      </c>
      <c r="F3806" s="35" t="s">
        <v>15877</v>
      </c>
      <c r="G3806" s="117">
        <v>19</v>
      </c>
      <c r="H3806" s="117">
        <v>190</v>
      </c>
      <c r="I3806" s="117">
        <f t="shared" si="106"/>
        <v>0.54684210526315791</v>
      </c>
      <c r="J3806" s="118">
        <v>10.39</v>
      </c>
      <c r="K3806" s="196">
        <v>184</v>
      </c>
      <c r="L3806" s="119" t="s">
        <v>12106</v>
      </c>
      <c r="M3806" s="38" t="s">
        <v>15050</v>
      </c>
    </row>
    <row r="3807" spans="1:13" ht="25.5" outlineLevel="1" x14ac:dyDescent="0.25">
      <c r="A3807" s="47" t="s">
        <v>3788</v>
      </c>
      <c r="B3807" s="150">
        <v>3779</v>
      </c>
      <c r="C3807" s="40" t="s">
        <v>13678</v>
      </c>
      <c r="D3807" s="35" t="s">
        <v>3788</v>
      </c>
      <c r="E3807" s="36" t="s">
        <v>11943</v>
      </c>
      <c r="F3807" s="35" t="s">
        <v>15877</v>
      </c>
      <c r="G3807" s="117">
        <v>47</v>
      </c>
      <c r="H3807" s="117">
        <v>470</v>
      </c>
      <c r="I3807" s="117">
        <f t="shared" si="106"/>
        <v>0.54680851063829783</v>
      </c>
      <c r="J3807" s="118">
        <v>25.7</v>
      </c>
      <c r="K3807" s="196">
        <v>184</v>
      </c>
      <c r="L3807" s="119" t="s">
        <v>12106</v>
      </c>
      <c r="M3807" s="38" t="s">
        <v>15050</v>
      </c>
    </row>
    <row r="3808" spans="1:13" ht="25.5" outlineLevel="1" x14ac:dyDescent="0.25">
      <c r="A3808" s="47" t="s">
        <v>3789</v>
      </c>
      <c r="B3808" s="150">
        <v>3780</v>
      </c>
      <c r="C3808" s="40" t="s">
        <v>13679</v>
      </c>
      <c r="D3808" s="35" t="s">
        <v>3789</v>
      </c>
      <c r="E3808" s="36" t="s">
        <v>11943</v>
      </c>
      <c r="F3808" s="35" t="s">
        <v>15877</v>
      </c>
      <c r="G3808" s="117">
        <v>23</v>
      </c>
      <c r="H3808" s="117">
        <v>230</v>
      </c>
      <c r="I3808" s="117">
        <f t="shared" si="106"/>
        <v>0.54695652173913045</v>
      </c>
      <c r="J3808" s="118">
        <v>12.58</v>
      </c>
      <c r="K3808" s="196">
        <v>184</v>
      </c>
      <c r="L3808" s="119" t="s">
        <v>12106</v>
      </c>
      <c r="M3808" s="38" t="s">
        <v>15050</v>
      </c>
    </row>
    <row r="3809" spans="1:13" ht="25.5" outlineLevel="1" x14ac:dyDescent="0.25">
      <c r="A3809" s="47" t="s">
        <v>3790</v>
      </c>
      <c r="B3809" s="150">
        <v>3781</v>
      </c>
      <c r="C3809" s="40" t="s">
        <v>13680</v>
      </c>
      <c r="D3809" s="35" t="s">
        <v>3790</v>
      </c>
      <c r="E3809" s="36" t="s">
        <v>11943</v>
      </c>
      <c r="F3809" s="35" t="s">
        <v>15877</v>
      </c>
      <c r="G3809" s="117">
        <v>25</v>
      </c>
      <c r="H3809" s="117">
        <v>250</v>
      </c>
      <c r="I3809" s="117">
        <f t="shared" si="106"/>
        <v>0.54679999999999995</v>
      </c>
      <c r="J3809" s="118">
        <v>13.67</v>
      </c>
      <c r="K3809" s="196">
        <v>184</v>
      </c>
      <c r="L3809" s="119" t="s">
        <v>12106</v>
      </c>
      <c r="M3809" s="38" t="s">
        <v>15050</v>
      </c>
    </row>
    <row r="3810" spans="1:13" ht="25.5" outlineLevel="1" x14ac:dyDescent="0.25">
      <c r="A3810" s="47" t="s">
        <v>3791</v>
      </c>
      <c r="B3810" s="150">
        <v>3782</v>
      </c>
      <c r="C3810" s="40" t="s">
        <v>13681</v>
      </c>
      <c r="D3810" s="35" t="s">
        <v>3791</v>
      </c>
      <c r="E3810" s="36" t="s">
        <v>11943</v>
      </c>
      <c r="F3810" s="35" t="s">
        <v>15877</v>
      </c>
      <c r="G3810" s="117">
        <v>5</v>
      </c>
      <c r="H3810" s="117">
        <v>50</v>
      </c>
      <c r="I3810" s="117">
        <f t="shared" si="106"/>
        <v>0.54600000000000004</v>
      </c>
      <c r="J3810" s="118">
        <v>2.73</v>
      </c>
      <c r="K3810" s="196">
        <v>184</v>
      </c>
      <c r="L3810" s="119" t="s">
        <v>12106</v>
      </c>
      <c r="M3810" s="38" t="s">
        <v>15050</v>
      </c>
    </row>
    <row r="3811" spans="1:13" ht="25.5" outlineLevel="1" x14ac:dyDescent="0.25">
      <c r="A3811" s="47" t="s">
        <v>3792</v>
      </c>
      <c r="B3811" s="150">
        <v>3783</v>
      </c>
      <c r="C3811" s="40" t="s">
        <v>13682</v>
      </c>
      <c r="D3811" s="35" t="s">
        <v>3792</v>
      </c>
      <c r="E3811" s="36" t="s">
        <v>11943</v>
      </c>
      <c r="F3811" s="35" t="s">
        <v>15877</v>
      </c>
      <c r="G3811" s="117">
        <v>19</v>
      </c>
      <c r="H3811" s="117">
        <v>190</v>
      </c>
      <c r="I3811" s="117">
        <f t="shared" si="106"/>
        <v>0.54684210526315791</v>
      </c>
      <c r="J3811" s="118">
        <v>10.39</v>
      </c>
      <c r="K3811" s="196">
        <v>184</v>
      </c>
      <c r="L3811" s="119" t="s">
        <v>12106</v>
      </c>
      <c r="M3811" s="38" t="s">
        <v>15050</v>
      </c>
    </row>
    <row r="3812" spans="1:13" ht="25.5" outlineLevel="1" x14ac:dyDescent="0.25">
      <c r="A3812" s="47" t="s">
        <v>3793</v>
      </c>
      <c r="B3812" s="150">
        <v>3784</v>
      </c>
      <c r="C3812" s="40" t="s">
        <v>13683</v>
      </c>
      <c r="D3812" s="35" t="s">
        <v>3793</v>
      </c>
      <c r="E3812" s="36" t="s">
        <v>11943</v>
      </c>
      <c r="F3812" s="35" t="s">
        <v>15877</v>
      </c>
      <c r="G3812" s="117">
        <v>25</v>
      </c>
      <c r="H3812" s="117">
        <v>250</v>
      </c>
      <c r="I3812" s="117">
        <f t="shared" si="106"/>
        <v>0.54679999999999995</v>
      </c>
      <c r="J3812" s="118">
        <v>13.67</v>
      </c>
      <c r="K3812" s="196">
        <v>184</v>
      </c>
      <c r="L3812" s="119" t="s">
        <v>12106</v>
      </c>
      <c r="M3812" s="38" t="s">
        <v>15050</v>
      </c>
    </row>
    <row r="3813" spans="1:13" ht="25.5" outlineLevel="1" x14ac:dyDescent="0.25">
      <c r="A3813" s="47" t="s">
        <v>3794</v>
      </c>
      <c r="B3813" s="150">
        <v>3785</v>
      </c>
      <c r="C3813" s="40" t="s">
        <v>13684</v>
      </c>
      <c r="D3813" s="35" t="s">
        <v>3794</v>
      </c>
      <c r="E3813" s="36" t="s">
        <v>11943</v>
      </c>
      <c r="F3813" s="35" t="s">
        <v>15877</v>
      </c>
      <c r="G3813" s="117">
        <v>75</v>
      </c>
      <c r="H3813" s="117">
        <v>750</v>
      </c>
      <c r="I3813" s="117">
        <f t="shared" si="106"/>
        <v>0.54679999999999995</v>
      </c>
      <c r="J3813" s="118">
        <v>41.01</v>
      </c>
      <c r="K3813" s="196">
        <v>184</v>
      </c>
      <c r="L3813" s="119" t="s">
        <v>12106</v>
      </c>
      <c r="M3813" s="38" t="s">
        <v>15050</v>
      </c>
    </row>
    <row r="3814" spans="1:13" ht="25.5" outlineLevel="1" x14ac:dyDescent="0.25">
      <c r="A3814" s="47" t="s">
        <v>3796</v>
      </c>
      <c r="B3814" s="150">
        <v>3786</v>
      </c>
      <c r="C3814" s="36" t="s">
        <v>3795</v>
      </c>
      <c r="D3814" s="35" t="s">
        <v>3796</v>
      </c>
      <c r="E3814" s="36" t="s">
        <v>11943</v>
      </c>
      <c r="F3814" s="35" t="s">
        <v>15877</v>
      </c>
      <c r="G3814" s="117">
        <v>50</v>
      </c>
      <c r="H3814" s="117">
        <v>500</v>
      </c>
      <c r="I3814" s="117">
        <f t="shared" si="106"/>
        <v>0.54679999999999995</v>
      </c>
      <c r="J3814" s="118">
        <v>27.34</v>
      </c>
      <c r="K3814" s="196">
        <v>184</v>
      </c>
      <c r="L3814" s="119" t="s">
        <v>12106</v>
      </c>
      <c r="M3814" s="38" t="s">
        <v>15050</v>
      </c>
    </row>
    <row r="3815" spans="1:13" ht="25.5" outlineLevel="1" x14ac:dyDescent="0.25">
      <c r="A3815" s="47" t="s">
        <v>3797</v>
      </c>
      <c r="B3815" s="150">
        <v>3787</v>
      </c>
      <c r="C3815" s="40" t="s">
        <v>13685</v>
      </c>
      <c r="D3815" s="35" t="s">
        <v>3797</v>
      </c>
      <c r="E3815" s="36" t="s">
        <v>11943</v>
      </c>
      <c r="F3815" s="35" t="s">
        <v>15877</v>
      </c>
      <c r="G3815" s="117">
        <v>25</v>
      </c>
      <c r="H3815" s="117">
        <v>250</v>
      </c>
      <c r="I3815" s="117">
        <f t="shared" si="106"/>
        <v>0.54679999999999995</v>
      </c>
      <c r="J3815" s="118">
        <v>13.67</v>
      </c>
      <c r="K3815" s="196">
        <v>184</v>
      </c>
      <c r="L3815" s="119" t="s">
        <v>12106</v>
      </c>
      <c r="M3815" s="38" t="s">
        <v>15050</v>
      </c>
    </row>
    <row r="3816" spans="1:13" ht="25.5" outlineLevel="1" x14ac:dyDescent="0.25">
      <c r="A3816" s="47" t="s">
        <v>3798</v>
      </c>
      <c r="B3816" s="150">
        <v>3788</v>
      </c>
      <c r="C3816" s="40" t="s">
        <v>13686</v>
      </c>
      <c r="D3816" s="35" t="s">
        <v>3798</v>
      </c>
      <c r="E3816" s="36" t="s">
        <v>11943</v>
      </c>
      <c r="F3816" s="35" t="s">
        <v>15877</v>
      </c>
      <c r="G3816" s="117">
        <v>25</v>
      </c>
      <c r="H3816" s="117">
        <v>250</v>
      </c>
      <c r="I3816" s="117">
        <f t="shared" si="106"/>
        <v>0.54679999999999995</v>
      </c>
      <c r="J3816" s="118">
        <v>13.67</v>
      </c>
      <c r="K3816" s="196">
        <v>184</v>
      </c>
      <c r="L3816" s="119" t="s">
        <v>12106</v>
      </c>
      <c r="M3816" s="38" t="s">
        <v>15050</v>
      </c>
    </row>
    <row r="3817" spans="1:13" ht="25.5" outlineLevel="1" x14ac:dyDescent="0.25">
      <c r="A3817" s="47" t="s">
        <v>3800</v>
      </c>
      <c r="B3817" s="150">
        <v>3789</v>
      </c>
      <c r="C3817" s="36" t="s">
        <v>3799</v>
      </c>
      <c r="D3817" s="35" t="s">
        <v>3800</v>
      </c>
      <c r="E3817" s="36" t="s">
        <v>11943</v>
      </c>
      <c r="F3817" s="35" t="s">
        <v>15877</v>
      </c>
      <c r="G3817" s="117">
        <v>25</v>
      </c>
      <c r="H3817" s="117">
        <v>250</v>
      </c>
      <c r="I3817" s="117">
        <f t="shared" si="106"/>
        <v>0.54679999999999995</v>
      </c>
      <c r="J3817" s="118">
        <v>13.67</v>
      </c>
      <c r="K3817" s="196">
        <v>184</v>
      </c>
      <c r="L3817" s="119" t="s">
        <v>12106</v>
      </c>
      <c r="M3817" s="38" t="s">
        <v>15050</v>
      </c>
    </row>
    <row r="3818" spans="1:13" ht="25.5" outlineLevel="1" x14ac:dyDescent="0.25">
      <c r="A3818" s="47" t="s">
        <v>3801</v>
      </c>
      <c r="B3818" s="150">
        <v>3790</v>
      </c>
      <c r="C3818" s="40" t="s">
        <v>13687</v>
      </c>
      <c r="D3818" s="35" t="s">
        <v>3801</v>
      </c>
      <c r="E3818" s="36" t="s">
        <v>11943</v>
      </c>
      <c r="F3818" s="35" t="s">
        <v>15877</v>
      </c>
      <c r="G3818" s="117">
        <v>25</v>
      </c>
      <c r="H3818" s="117">
        <v>250</v>
      </c>
      <c r="I3818" s="117">
        <f t="shared" si="106"/>
        <v>0.54679999999999995</v>
      </c>
      <c r="J3818" s="118">
        <v>13.67</v>
      </c>
      <c r="K3818" s="196">
        <v>184</v>
      </c>
      <c r="L3818" s="119" t="s">
        <v>12106</v>
      </c>
      <c r="M3818" s="38" t="s">
        <v>15050</v>
      </c>
    </row>
    <row r="3819" spans="1:13" ht="25.5" outlineLevel="1" x14ac:dyDescent="0.25">
      <c r="A3819" s="47" t="s">
        <v>3802</v>
      </c>
      <c r="B3819" s="150">
        <v>3791</v>
      </c>
      <c r="C3819" s="40" t="s">
        <v>13688</v>
      </c>
      <c r="D3819" s="35" t="s">
        <v>3802</v>
      </c>
      <c r="E3819" s="36" t="s">
        <v>11943</v>
      </c>
      <c r="F3819" s="35" t="s">
        <v>15877</v>
      </c>
      <c r="G3819" s="117">
        <v>25</v>
      </c>
      <c r="H3819" s="117">
        <v>250</v>
      </c>
      <c r="I3819" s="117">
        <f t="shared" si="106"/>
        <v>0.54679999999999995</v>
      </c>
      <c r="J3819" s="118">
        <v>13.67</v>
      </c>
      <c r="K3819" s="196">
        <v>184</v>
      </c>
      <c r="L3819" s="119" t="s">
        <v>12106</v>
      </c>
      <c r="M3819" s="38" t="s">
        <v>15050</v>
      </c>
    </row>
    <row r="3820" spans="1:13" ht="25.5" outlineLevel="1" x14ac:dyDescent="0.25">
      <c r="A3820" s="47" t="s">
        <v>3804</v>
      </c>
      <c r="B3820" s="150">
        <v>3792</v>
      </c>
      <c r="C3820" s="36" t="s">
        <v>3803</v>
      </c>
      <c r="D3820" s="35" t="s">
        <v>3804</v>
      </c>
      <c r="E3820" s="36" t="s">
        <v>11943</v>
      </c>
      <c r="F3820" s="35" t="s">
        <v>15877</v>
      </c>
      <c r="G3820" s="117">
        <v>24</v>
      </c>
      <c r="H3820" s="117">
        <v>240</v>
      </c>
      <c r="I3820" s="117">
        <f t="shared" si="106"/>
        <v>0.54666666666666663</v>
      </c>
      <c r="J3820" s="118">
        <v>13.12</v>
      </c>
      <c r="K3820" s="196">
        <v>184</v>
      </c>
      <c r="L3820" s="119" t="s">
        <v>12106</v>
      </c>
      <c r="M3820" s="38" t="s">
        <v>15050</v>
      </c>
    </row>
    <row r="3821" spans="1:13" ht="25.5" outlineLevel="1" x14ac:dyDescent="0.25">
      <c r="A3821" s="47" t="s">
        <v>3805</v>
      </c>
      <c r="B3821" s="150">
        <v>3793</v>
      </c>
      <c r="C3821" s="40" t="s">
        <v>13689</v>
      </c>
      <c r="D3821" s="35" t="s">
        <v>3805</v>
      </c>
      <c r="E3821" s="36" t="s">
        <v>11943</v>
      </c>
      <c r="F3821" s="35" t="s">
        <v>15877</v>
      </c>
      <c r="G3821" s="117">
        <v>25</v>
      </c>
      <c r="H3821" s="117">
        <v>250</v>
      </c>
      <c r="I3821" s="117">
        <f t="shared" si="106"/>
        <v>0.54679999999999995</v>
      </c>
      <c r="J3821" s="118">
        <v>13.67</v>
      </c>
      <c r="K3821" s="196">
        <v>184</v>
      </c>
      <c r="L3821" s="119" t="s">
        <v>12106</v>
      </c>
      <c r="M3821" s="38" t="s">
        <v>15050</v>
      </c>
    </row>
    <row r="3822" spans="1:13" ht="25.5" outlineLevel="1" x14ac:dyDescent="0.25">
      <c r="A3822" s="47" t="s">
        <v>3806</v>
      </c>
      <c r="B3822" s="150">
        <v>3794</v>
      </c>
      <c r="C3822" s="40" t="s">
        <v>13690</v>
      </c>
      <c r="D3822" s="35" t="s">
        <v>3806</v>
      </c>
      <c r="E3822" s="36" t="s">
        <v>11943</v>
      </c>
      <c r="F3822" s="35" t="s">
        <v>15877</v>
      </c>
      <c r="G3822" s="117">
        <v>87</v>
      </c>
      <c r="H3822" s="117">
        <v>870</v>
      </c>
      <c r="I3822" s="117">
        <f t="shared" si="106"/>
        <v>0.54678160919540231</v>
      </c>
      <c r="J3822" s="118">
        <v>47.57</v>
      </c>
      <c r="K3822" s="196">
        <v>184</v>
      </c>
      <c r="L3822" s="119" t="s">
        <v>12106</v>
      </c>
      <c r="M3822" s="38" t="s">
        <v>15050</v>
      </c>
    </row>
    <row r="3823" spans="1:13" ht="25.5" outlineLevel="1" x14ac:dyDescent="0.25">
      <c r="A3823" s="47" t="s">
        <v>3807</v>
      </c>
      <c r="B3823" s="150">
        <v>3795</v>
      </c>
      <c r="C3823" s="40" t="s">
        <v>13691</v>
      </c>
      <c r="D3823" s="35" t="s">
        <v>3807</v>
      </c>
      <c r="E3823" s="36" t="s">
        <v>11943</v>
      </c>
      <c r="F3823" s="35" t="s">
        <v>15877</v>
      </c>
      <c r="G3823" s="117">
        <v>20</v>
      </c>
      <c r="H3823" s="117">
        <v>10</v>
      </c>
      <c r="I3823" s="117">
        <f t="shared" si="106"/>
        <v>2.7500000000000004E-2</v>
      </c>
      <c r="J3823" s="118">
        <v>0.55000000000000004</v>
      </c>
      <c r="K3823" s="196">
        <v>184</v>
      </c>
      <c r="L3823" s="119" t="s">
        <v>12106</v>
      </c>
      <c r="M3823" s="38" t="s">
        <v>15050</v>
      </c>
    </row>
    <row r="3824" spans="1:13" ht="25.5" outlineLevel="1" x14ac:dyDescent="0.25">
      <c r="A3824" s="47" t="s">
        <v>3809</v>
      </c>
      <c r="B3824" s="150">
        <v>3796</v>
      </c>
      <c r="C3824" s="36" t="s">
        <v>3808</v>
      </c>
      <c r="D3824" s="35" t="s">
        <v>3809</v>
      </c>
      <c r="E3824" s="36" t="s">
        <v>11943</v>
      </c>
      <c r="F3824" s="35" t="s">
        <v>15877</v>
      </c>
      <c r="G3824" s="117">
        <v>25</v>
      </c>
      <c r="H3824" s="117">
        <v>12.5</v>
      </c>
      <c r="I3824" s="117">
        <f t="shared" si="106"/>
        <v>2.7200000000000002E-2</v>
      </c>
      <c r="J3824" s="118">
        <v>0.68</v>
      </c>
      <c r="K3824" s="196">
        <v>184</v>
      </c>
      <c r="L3824" s="119" t="s">
        <v>12106</v>
      </c>
      <c r="M3824" s="38" t="s">
        <v>15050</v>
      </c>
    </row>
    <row r="3825" spans="1:13" ht="25.5" outlineLevel="1" x14ac:dyDescent="0.25">
      <c r="A3825" s="47" t="s">
        <v>3810</v>
      </c>
      <c r="B3825" s="150">
        <v>3797</v>
      </c>
      <c r="C3825" s="40" t="s">
        <v>13692</v>
      </c>
      <c r="D3825" s="35" t="s">
        <v>3810</v>
      </c>
      <c r="E3825" s="36" t="s">
        <v>11943</v>
      </c>
      <c r="F3825" s="35" t="s">
        <v>15877</v>
      </c>
      <c r="G3825" s="117">
        <v>75</v>
      </c>
      <c r="H3825" s="117">
        <v>37.5</v>
      </c>
      <c r="I3825" s="117">
        <f t="shared" ref="I3825:I3888" si="107">J3825/G3825</f>
        <v>2.7333333333333331E-2</v>
      </c>
      <c r="J3825" s="118">
        <v>2.0499999999999998</v>
      </c>
      <c r="K3825" s="196">
        <v>184</v>
      </c>
      <c r="L3825" s="119" t="s">
        <v>12106</v>
      </c>
      <c r="M3825" s="38" t="s">
        <v>15050</v>
      </c>
    </row>
    <row r="3826" spans="1:13" ht="25.5" outlineLevel="1" x14ac:dyDescent="0.25">
      <c r="A3826" s="47" t="s">
        <v>3812</v>
      </c>
      <c r="B3826" s="150">
        <v>3798</v>
      </c>
      <c r="C3826" s="36" t="s">
        <v>3811</v>
      </c>
      <c r="D3826" s="35" t="s">
        <v>3812</v>
      </c>
      <c r="E3826" s="36" t="s">
        <v>11943</v>
      </c>
      <c r="F3826" s="35" t="s">
        <v>15877</v>
      </c>
      <c r="G3826" s="117">
        <v>25</v>
      </c>
      <c r="H3826" s="117">
        <v>12.5</v>
      </c>
      <c r="I3826" s="117">
        <f t="shared" si="107"/>
        <v>2.7200000000000002E-2</v>
      </c>
      <c r="J3826" s="118">
        <v>0.68</v>
      </c>
      <c r="K3826" s="196">
        <v>184</v>
      </c>
      <c r="L3826" s="119" t="s">
        <v>12106</v>
      </c>
      <c r="M3826" s="38" t="s">
        <v>15050</v>
      </c>
    </row>
    <row r="3827" spans="1:13" ht="25.5" outlineLevel="1" x14ac:dyDescent="0.25">
      <c r="A3827" s="47" t="s">
        <v>3814</v>
      </c>
      <c r="B3827" s="150">
        <v>3799</v>
      </c>
      <c r="C3827" s="36" t="s">
        <v>3813</v>
      </c>
      <c r="D3827" s="35" t="s">
        <v>3814</v>
      </c>
      <c r="E3827" s="36" t="s">
        <v>11943</v>
      </c>
      <c r="F3827" s="35" t="s">
        <v>15877</v>
      </c>
      <c r="G3827" s="117">
        <v>25</v>
      </c>
      <c r="H3827" s="117">
        <v>12.5</v>
      </c>
      <c r="I3827" s="117">
        <f t="shared" si="107"/>
        <v>2.7200000000000002E-2</v>
      </c>
      <c r="J3827" s="118">
        <v>0.68</v>
      </c>
      <c r="K3827" s="196">
        <v>184</v>
      </c>
      <c r="L3827" s="119" t="s">
        <v>12106</v>
      </c>
      <c r="M3827" s="38" t="s">
        <v>15050</v>
      </c>
    </row>
    <row r="3828" spans="1:13" ht="25.5" outlineLevel="1" x14ac:dyDescent="0.25">
      <c r="A3828" s="47" t="s">
        <v>3815</v>
      </c>
      <c r="B3828" s="150">
        <v>3800</v>
      </c>
      <c r="C3828" s="40" t="s">
        <v>13693</v>
      </c>
      <c r="D3828" s="35" t="s">
        <v>3815</v>
      </c>
      <c r="E3828" s="36" t="s">
        <v>11943</v>
      </c>
      <c r="F3828" s="35" t="s">
        <v>15877</v>
      </c>
      <c r="G3828" s="117">
        <v>25</v>
      </c>
      <c r="H3828" s="117">
        <v>12.5</v>
      </c>
      <c r="I3828" s="117">
        <f t="shared" si="107"/>
        <v>2.7200000000000002E-2</v>
      </c>
      <c r="J3828" s="118">
        <v>0.68</v>
      </c>
      <c r="K3828" s="196">
        <v>184</v>
      </c>
      <c r="L3828" s="119" t="s">
        <v>12106</v>
      </c>
      <c r="M3828" s="38" t="s">
        <v>15050</v>
      </c>
    </row>
    <row r="3829" spans="1:13" ht="25.5" outlineLevel="1" x14ac:dyDescent="0.25">
      <c r="A3829" s="47" t="s">
        <v>3816</v>
      </c>
      <c r="B3829" s="150">
        <v>3801</v>
      </c>
      <c r="C3829" s="40" t="s">
        <v>13694</v>
      </c>
      <c r="D3829" s="35" t="s">
        <v>3816</v>
      </c>
      <c r="E3829" s="36" t="s">
        <v>11943</v>
      </c>
      <c r="F3829" s="35" t="s">
        <v>15877</v>
      </c>
      <c r="G3829" s="117">
        <v>25</v>
      </c>
      <c r="H3829" s="117">
        <v>12.5</v>
      </c>
      <c r="I3829" s="117">
        <f t="shared" si="107"/>
        <v>2.7200000000000002E-2</v>
      </c>
      <c r="J3829" s="118">
        <v>0.68</v>
      </c>
      <c r="K3829" s="196">
        <v>184</v>
      </c>
      <c r="L3829" s="119" t="s">
        <v>12106</v>
      </c>
      <c r="M3829" s="38" t="s">
        <v>15050</v>
      </c>
    </row>
    <row r="3830" spans="1:13" ht="25.5" outlineLevel="1" x14ac:dyDescent="0.25">
      <c r="A3830" s="47" t="s">
        <v>3817</v>
      </c>
      <c r="B3830" s="150">
        <v>3802</v>
      </c>
      <c r="C3830" s="40" t="s">
        <v>13695</v>
      </c>
      <c r="D3830" s="35" t="s">
        <v>3817</v>
      </c>
      <c r="E3830" s="36" t="s">
        <v>11943</v>
      </c>
      <c r="F3830" s="35" t="s">
        <v>15877</v>
      </c>
      <c r="G3830" s="117">
        <v>25</v>
      </c>
      <c r="H3830" s="117">
        <v>12.5</v>
      </c>
      <c r="I3830" s="117">
        <f t="shared" si="107"/>
        <v>2.7200000000000002E-2</v>
      </c>
      <c r="J3830" s="118">
        <v>0.68</v>
      </c>
      <c r="K3830" s="196">
        <v>184</v>
      </c>
      <c r="L3830" s="119" t="s">
        <v>12106</v>
      </c>
      <c r="M3830" s="38" t="s">
        <v>15050</v>
      </c>
    </row>
    <row r="3831" spans="1:13" ht="25.5" outlineLevel="1" x14ac:dyDescent="0.25">
      <c r="A3831" s="47" t="s">
        <v>3819</v>
      </c>
      <c r="B3831" s="150">
        <v>3803</v>
      </c>
      <c r="C3831" s="36" t="s">
        <v>3818</v>
      </c>
      <c r="D3831" s="35" t="s">
        <v>3819</v>
      </c>
      <c r="E3831" s="36" t="s">
        <v>11943</v>
      </c>
      <c r="F3831" s="35" t="s">
        <v>15877</v>
      </c>
      <c r="G3831" s="117">
        <v>25</v>
      </c>
      <c r="H3831" s="117">
        <v>12.5</v>
      </c>
      <c r="I3831" s="117">
        <f t="shared" si="107"/>
        <v>2.7200000000000002E-2</v>
      </c>
      <c r="J3831" s="118">
        <v>0.68</v>
      </c>
      <c r="K3831" s="196">
        <v>184</v>
      </c>
      <c r="L3831" s="119" t="s">
        <v>12106</v>
      </c>
      <c r="M3831" s="38" t="s">
        <v>15050</v>
      </c>
    </row>
    <row r="3832" spans="1:13" ht="25.5" outlineLevel="1" x14ac:dyDescent="0.25">
      <c r="A3832" s="47" t="s">
        <v>3821</v>
      </c>
      <c r="B3832" s="150">
        <v>3804</v>
      </c>
      <c r="C3832" s="36" t="s">
        <v>3820</v>
      </c>
      <c r="D3832" s="35" t="s">
        <v>3821</v>
      </c>
      <c r="E3832" s="36" t="s">
        <v>11943</v>
      </c>
      <c r="F3832" s="35" t="s">
        <v>15877</v>
      </c>
      <c r="G3832" s="117">
        <v>25</v>
      </c>
      <c r="H3832" s="117">
        <v>12.5</v>
      </c>
      <c r="I3832" s="117">
        <f t="shared" si="107"/>
        <v>2.7200000000000002E-2</v>
      </c>
      <c r="J3832" s="118">
        <v>0.68</v>
      </c>
      <c r="K3832" s="196">
        <v>184</v>
      </c>
      <c r="L3832" s="119" t="s">
        <v>12106</v>
      </c>
      <c r="M3832" s="38" t="s">
        <v>15050</v>
      </c>
    </row>
    <row r="3833" spans="1:13" ht="25.5" outlineLevel="1" x14ac:dyDescent="0.25">
      <c r="A3833" s="47" t="s">
        <v>3823</v>
      </c>
      <c r="B3833" s="150">
        <v>3805</v>
      </c>
      <c r="C3833" s="36" t="s">
        <v>3822</v>
      </c>
      <c r="D3833" s="35" t="s">
        <v>3823</v>
      </c>
      <c r="E3833" s="36" t="s">
        <v>11943</v>
      </c>
      <c r="F3833" s="35" t="s">
        <v>15877</v>
      </c>
      <c r="G3833" s="117">
        <v>25</v>
      </c>
      <c r="H3833" s="117">
        <v>12.5</v>
      </c>
      <c r="I3833" s="117">
        <f t="shared" si="107"/>
        <v>2.7200000000000002E-2</v>
      </c>
      <c r="J3833" s="118">
        <v>0.68</v>
      </c>
      <c r="K3833" s="196">
        <v>184</v>
      </c>
      <c r="L3833" s="119" t="s">
        <v>12106</v>
      </c>
      <c r="M3833" s="38" t="s">
        <v>15050</v>
      </c>
    </row>
    <row r="3834" spans="1:13" ht="25.5" outlineLevel="1" x14ac:dyDescent="0.25">
      <c r="A3834" s="47" t="s">
        <v>3825</v>
      </c>
      <c r="B3834" s="150">
        <v>3806</v>
      </c>
      <c r="C3834" s="36" t="s">
        <v>3824</v>
      </c>
      <c r="D3834" s="35" t="s">
        <v>3825</v>
      </c>
      <c r="E3834" s="36" t="s">
        <v>11943</v>
      </c>
      <c r="F3834" s="35" t="s">
        <v>15877</v>
      </c>
      <c r="G3834" s="117">
        <v>25</v>
      </c>
      <c r="H3834" s="117">
        <v>12.5</v>
      </c>
      <c r="I3834" s="117">
        <f t="shared" si="107"/>
        <v>2.7200000000000002E-2</v>
      </c>
      <c r="J3834" s="118">
        <v>0.68</v>
      </c>
      <c r="K3834" s="196">
        <v>184</v>
      </c>
      <c r="L3834" s="119" t="s">
        <v>12106</v>
      </c>
      <c r="M3834" s="38" t="s">
        <v>15050</v>
      </c>
    </row>
    <row r="3835" spans="1:13" ht="25.5" outlineLevel="1" x14ac:dyDescent="0.25">
      <c r="A3835" s="47" t="s">
        <v>3826</v>
      </c>
      <c r="B3835" s="150">
        <v>3807</v>
      </c>
      <c r="C3835" s="40" t="s">
        <v>13696</v>
      </c>
      <c r="D3835" s="35" t="s">
        <v>3826</v>
      </c>
      <c r="E3835" s="36" t="s">
        <v>11943</v>
      </c>
      <c r="F3835" s="35" t="s">
        <v>15877</v>
      </c>
      <c r="G3835" s="117">
        <v>67</v>
      </c>
      <c r="H3835" s="117">
        <v>33.5</v>
      </c>
      <c r="I3835" s="117">
        <f t="shared" si="107"/>
        <v>2.7313432835820897E-2</v>
      </c>
      <c r="J3835" s="118">
        <v>1.83</v>
      </c>
      <c r="K3835" s="196">
        <v>184</v>
      </c>
      <c r="L3835" s="119" t="s">
        <v>12106</v>
      </c>
      <c r="M3835" s="38" t="s">
        <v>15050</v>
      </c>
    </row>
    <row r="3836" spans="1:13" ht="25.5" outlineLevel="1" x14ac:dyDescent="0.25">
      <c r="A3836" s="47" t="s">
        <v>3828</v>
      </c>
      <c r="B3836" s="150">
        <v>3808</v>
      </c>
      <c r="C3836" s="36" t="s">
        <v>3827</v>
      </c>
      <c r="D3836" s="35" t="s">
        <v>3828</v>
      </c>
      <c r="E3836" s="36" t="s">
        <v>11943</v>
      </c>
      <c r="F3836" s="35" t="s">
        <v>15877</v>
      </c>
      <c r="G3836" s="117">
        <v>67</v>
      </c>
      <c r="H3836" s="117">
        <v>33.5</v>
      </c>
      <c r="I3836" s="117">
        <f t="shared" si="107"/>
        <v>2.7313432835820897E-2</v>
      </c>
      <c r="J3836" s="118">
        <v>1.83</v>
      </c>
      <c r="K3836" s="196">
        <v>184</v>
      </c>
      <c r="L3836" s="119" t="s">
        <v>12106</v>
      </c>
      <c r="M3836" s="38" t="s">
        <v>15050</v>
      </c>
    </row>
    <row r="3837" spans="1:13" ht="25.5" outlineLevel="1" x14ac:dyDescent="0.25">
      <c r="A3837" s="47" t="s">
        <v>3830</v>
      </c>
      <c r="B3837" s="150">
        <v>3809</v>
      </c>
      <c r="C3837" s="36" t="s">
        <v>3829</v>
      </c>
      <c r="D3837" s="35" t="s">
        <v>3830</v>
      </c>
      <c r="E3837" s="36" t="s">
        <v>11943</v>
      </c>
      <c r="F3837" s="35" t="s">
        <v>15877</v>
      </c>
      <c r="G3837" s="117">
        <v>23</v>
      </c>
      <c r="H3837" s="117">
        <v>11.5</v>
      </c>
      <c r="I3837" s="117">
        <f t="shared" si="107"/>
        <v>2.7391304347826086E-2</v>
      </c>
      <c r="J3837" s="118">
        <v>0.63</v>
      </c>
      <c r="K3837" s="196">
        <v>184</v>
      </c>
      <c r="L3837" s="119" t="s">
        <v>12106</v>
      </c>
      <c r="M3837" s="38" t="s">
        <v>15050</v>
      </c>
    </row>
    <row r="3838" spans="1:13" ht="25.5" outlineLevel="1" x14ac:dyDescent="0.25">
      <c r="A3838" s="47" t="s">
        <v>3831</v>
      </c>
      <c r="B3838" s="150">
        <v>3810</v>
      </c>
      <c r="C3838" s="40" t="s">
        <v>13697</v>
      </c>
      <c r="D3838" s="35" t="s">
        <v>3831</v>
      </c>
      <c r="E3838" s="36" t="s">
        <v>11943</v>
      </c>
      <c r="F3838" s="35" t="s">
        <v>15877</v>
      </c>
      <c r="G3838" s="117">
        <v>25</v>
      </c>
      <c r="H3838" s="117">
        <v>12.5</v>
      </c>
      <c r="I3838" s="117">
        <f t="shared" si="107"/>
        <v>2.7200000000000002E-2</v>
      </c>
      <c r="J3838" s="118">
        <v>0.68</v>
      </c>
      <c r="K3838" s="196">
        <v>184</v>
      </c>
      <c r="L3838" s="119" t="s">
        <v>12106</v>
      </c>
      <c r="M3838" s="38" t="s">
        <v>15050</v>
      </c>
    </row>
    <row r="3839" spans="1:13" ht="25.5" outlineLevel="1" x14ac:dyDescent="0.25">
      <c r="A3839" s="47" t="s">
        <v>3832</v>
      </c>
      <c r="B3839" s="150">
        <v>3811</v>
      </c>
      <c r="C3839" s="40" t="s">
        <v>13698</v>
      </c>
      <c r="D3839" s="35" t="s">
        <v>3832</v>
      </c>
      <c r="E3839" s="36" t="s">
        <v>11943</v>
      </c>
      <c r="F3839" s="35" t="s">
        <v>15877</v>
      </c>
      <c r="G3839" s="117">
        <v>25</v>
      </c>
      <c r="H3839" s="117">
        <v>12.5</v>
      </c>
      <c r="I3839" s="117">
        <f t="shared" si="107"/>
        <v>2.7200000000000002E-2</v>
      </c>
      <c r="J3839" s="118">
        <v>0.68</v>
      </c>
      <c r="K3839" s="196">
        <v>184</v>
      </c>
      <c r="L3839" s="119" t="s">
        <v>12106</v>
      </c>
      <c r="M3839" s="38" t="s">
        <v>15050</v>
      </c>
    </row>
    <row r="3840" spans="1:13" ht="25.5" outlineLevel="1" x14ac:dyDescent="0.25">
      <c r="A3840" s="47" t="s">
        <v>3834</v>
      </c>
      <c r="B3840" s="150">
        <v>3812</v>
      </c>
      <c r="C3840" s="36" t="s">
        <v>3833</v>
      </c>
      <c r="D3840" s="35" t="s">
        <v>3834</v>
      </c>
      <c r="E3840" s="36" t="s">
        <v>11943</v>
      </c>
      <c r="F3840" s="35" t="s">
        <v>15877</v>
      </c>
      <c r="G3840" s="117">
        <v>25</v>
      </c>
      <c r="H3840" s="117">
        <v>12.5</v>
      </c>
      <c r="I3840" s="117">
        <f t="shared" si="107"/>
        <v>2.7200000000000002E-2</v>
      </c>
      <c r="J3840" s="118">
        <v>0.68</v>
      </c>
      <c r="K3840" s="196">
        <v>184</v>
      </c>
      <c r="L3840" s="119" t="s">
        <v>12106</v>
      </c>
      <c r="M3840" s="38" t="s">
        <v>15050</v>
      </c>
    </row>
    <row r="3841" spans="1:13" ht="25.5" outlineLevel="1" x14ac:dyDescent="0.25">
      <c r="A3841" s="47" t="s">
        <v>3836</v>
      </c>
      <c r="B3841" s="150">
        <v>3813</v>
      </c>
      <c r="C3841" s="36" t="s">
        <v>3835</v>
      </c>
      <c r="D3841" s="35" t="s">
        <v>3836</v>
      </c>
      <c r="E3841" s="36" t="s">
        <v>11943</v>
      </c>
      <c r="F3841" s="35" t="s">
        <v>15877</v>
      </c>
      <c r="G3841" s="117">
        <v>25</v>
      </c>
      <c r="H3841" s="117">
        <v>12.5</v>
      </c>
      <c r="I3841" s="117">
        <f t="shared" si="107"/>
        <v>2.7200000000000002E-2</v>
      </c>
      <c r="J3841" s="118">
        <v>0.68</v>
      </c>
      <c r="K3841" s="196">
        <v>184</v>
      </c>
      <c r="L3841" s="119" t="s">
        <v>12106</v>
      </c>
      <c r="M3841" s="38" t="s">
        <v>15050</v>
      </c>
    </row>
    <row r="3842" spans="1:13" ht="25.5" outlineLevel="1" x14ac:dyDescent="0.25">
      <c r="A3842" s="47" t="s">
        <v>3837</v>
      </c>
      <c r="B3842" s="150">
        <v>3814</v>
      </c>
      <c r="C3842" s="40" t="s">
        <v>13699</v>
      </c>
      <c r="D3842" s="35" t="s">
        <v>3837</v>
      </c>
      <c r="E3842" s="36" t="s">
        <v>11943</v>
      </c>
      <c r="F3842" s="35" t="s">
        <v>15877</v>
      </c>
      <c r="G3842" s="117">
        <v>25</v>
      </c>
      <c r="H3842" s="117">
        <v>12.5</v>
      </c>
      <c r="I3842" s="117">
        <f t="shared" si="107"/>
        <v>2.7200000000000002E-2</v>
      </c>
      <c r="J3842" s="118">
        <v>0.68</v>
      </c>
      <c r="K3842" s="196">
        <v>184</v>
      </c>
      <c r="L3842" s="119" t="s">
        <v>12106</v>
      </c>
      <c r="M3842" s="38" t="s">
        <v>15050</v>
      </c>
    </row>
    <row r="3843" spans="1:13" ht="25.5" outlineLevel="1" x14ac:dyDescent="0.25">
      <c r="A3843" s="47" t="s">
        <v>3839</v>
      </c>
      <c r="B3843" s="150">
        <v>3815</v>
      </c>
      <c r="C3843" s="36" t="s">
        <v>3838</v>
      </c>
      <c r="D3843" s="35" t="s">
        <v>3839</v>
      </c>
      <c r="E3843" s="36" t="s">
        <v>11943</v>
      </c>
      <c r="F3843" s="35" t="s">
        <v>15877</v>
      </c>
      <c r="G3843" s="117">
        <v>25</v>
      </c>
      <c r="H3843" s="117">
        <v>12.5</v>
      </c>
      <c r="I3843" s="117">
        <f t="shared" si="107"/>
        <v>2.7200000000000002E-2</v>
      </c>
      <c r="J3843" s="118">
        <v>0.68</v>
      </c>
      <c r="K3843" s="196">
        <v>184</v>
      </c>
      <c r="L3843" s="119" t="s">
        <v>12106</v>
      </c>
      <c r="M3843" s="38" t="s">
        <v>15050</v>
      </c>
    </row>
    <row r="3844" spans="1:13" ht="25.5" outlineLevel="1" x14ac:dyDescent="0.25">
      <c r="A3844" s="47" t="s">
        <v>3841</v>
      </c>
      <c r="B3844" s="150">
        <v>3816</v>
      </c>
      <c r="C3844" s="36" t="s">
        <v>3840</v>
      </c>
      <c r="D3844" s="35" t="s">
        <v>3841</v>
      </c>
      <c r="E3844" s="36" t="s">
        <v>11943</v>
      </c>
      <c r="F3844" s="35" t="s">
        <v>15877</v>
      </c>
      <c r="G3844" s="117">
        <v>56</v>
      </c>
      <c r="H3844" s="117">
        <v>28</v>
      </c>
      <c r="I3844" s="117">
        <f t="shared" si="107"/>
        <v>2.7321428571428573E-2</v>
      </c>
      <c r="J3844" s="118">
        <v>1.53</v>
      </c>
      <c r="K3844" s="196">
        <v>184</v>
      </c>
      <c r="L3844" s="119" t="s">
        <v>12106</v>
      </c>
      <c r="M3844" s="38" t="s">
        <v>15050</v>
      </c>
    </row>
    <row r="3845" spans="1:13" ht="25.5" outlineLevel="1" x14ac:dyDescent="0.25">
      <c r="A3845" s="47" t="s">
        <v>3842</v>
      </c>
      <c r="B3845" s="150">
        <v>3817</v>
      </c>
      <c r="C3845" s="40" t="s">
        <v>13700</v>
      </c>
      <c r="D3845" s="35" t="s">
        <v>3842</v>
      </c>
      <c r="E3845" s="36" t="s">
        <v>11943</v>
      </c>
      <c r="F3845" s="35" t="s">
        <v>15877</v>
      </c>
      <c r="G3845" s="117">
        <v>25</v>
      </c>
      <c r="H3845" s="117">
        <v>12.5</v>
      </c>
      <c r="I3845" s="117">
        <f t="shared" si="107"/>
        <v>2.7200000000000002E-2</v>
      </c>
      <c r="J3845" s="118">
        <v>0.68</v>
      </c>
      <c r="K3845" s="196">
        <v>184</v>
      </c>
      <c r="L3845" s="119" t="s">
        <v>12106</v>
      </c>
      <c r="M3845" s="38" t="s">
        <v>15050</v>
      </c>
    </row>
    <row r="3846" spans="1:13" ht="25.5" outlineLevel="1" x14ac:dyDescent="0.25">
      <c r="A3846" s="47" t="s">
        <v>3844</v>
      </c>
      <c r="B3846" s="150">
        <v>3818</v>
      </c>
      <c r="C3846" s="36" t="s">
        <v>3843</v>
      </c>
      <c r="D3846" s="35" t="s">
        <v>3844</v>
      </c>
      <c r="E3846" s="36" t="s">
        <v>11943</v>
      </c>
      <c r="F3846" s="35" t="s">
        <v>15877</v>
      </c>
      <c r="G3846" s="117">
        <v>24</v>
      </c>
      <c r="H3846" s="117">
        <v>12</v>
      </c>
      <c r="I3846" s="117">
        <f t="shared" si="107"/>
        <v>2.75E-2</v>
      </c>
      <c r="J3846" s="118">
        <v>0.66</v>
      </c>
      <c r="K3846" s="196">
        <v>184</v>
      </c>
      <c r="L3846" s="119" t="s">
        <v>12106</v>
      </c>
      <c r="M3846" s="38" t="s">
        <v>15050</v>
      </c>
    </row>
    <row r="3847" spans="1:13" ht="25.5" outlineLevel="1" x14ac:dyDescent="0.25">
      <c r="A3847" s="47" t="s">
        <v>3846</v>
      </c>
      <c r="B3847" s="150">
        <v>3819</v>
      </c>
      <c r="C3847" s="36" t="s">
        <v>3845</v>
      </c>
      <c r="D3847" s="35" t="s">
        <v>3846</v>
      </c>
      <c r="E3847" s="36" t="s">
        <v>11943</v>
      </c>
      <c r="F3847" s="35" t="s">
        <v>15877</v>
      </c>
      <c r="G3847" s="117">
        <v>25</v>
      </c>
      <c r="H3847" s="117">
        <v>12.5</v>
      </c>
      <c r="I3847" s="117">
        <f t="shared" si="107"/>
        <v>2.7200000000000002E-2</v>
      </c>
      <c r="J3847" s="118">
        <v>0.68</v>
      </c>
      <c r="K3847" s="196">
        <v>184</v>
      </c>
      <c r="L3847" s="119" t="s">
        <v>12106</v>
      </c>
      <c r="M3847" s="38" t="s">
        <v>15050</v>
      </c>
    </row>
    <row r="3848" spans="1:13" ht="25.5" outlineLevel="1" x14ac:dyDescent="0.25">
      <c r="A3848" s="47" t="s">
        <v>3847</v>
      </c>
      <c r="B3848" s="150">
        <v>3820</v>
      </c>
      <c r="C3848" s="40" t="s">
        <v>13701</v>
      </c>
      <c r="D3848" s="35" t="s">
        <v>3847</v>
      </c>
      <c r="E3848" s="36" t="s">
        <v>11943</v>
      </c>
      <c r="F3848" s="35" t="s">
        <v>15877</v>
      </c>
      <c r="G3848" s="117">
        <v>25</v>
      </c>
      <c r="H3848" s="117">
        <v>12.5</v>
      </c>
      <c r="I3848" s="117">
        <f t="shared" si="107"/>
        <v>2.7200000000000002E-2</v>
      </c>
      <c r="J3848" s="118">
        <v>0.68</v>
      </c>
      <c r="K3848" s="196">
        <v>184</v>
      </c>
      <c r="L3848" s="119" t="s">
        <v>12106</v>
      </c>
      <c r="M3848" s="38" t="s">
        <v>15050</v>
      </c>
    </row>
    <row r="3849" spans="1:13" ht="25.5" outlineLevel="1" x14ac:dyDescent="0.25">
      <c r="A3849" s="47" t="s">
        <v>3848</v>
      </c>
      <c r="B3849" s="150">
        <v>3821</v>
      </c>
      <c r="C3849" s="40" t="s">
        <v>13702</v>
      </c>
      <c r="D3849" s="35" t="s">
        <v>3848</v>
      </c>
      <c r="E3849" s="36" t="s">
        <v>11943</v>
      </c>
      <c r="F3849" s="35" t="s">
        <v>15877</v>
      </c>
      <c r="G3849" s="117">
        <v>25</v>
      </c>
      <c r="H3849" s="117">
        <v>12.5</v>
      </c>
      <c r="I3849" s="117">
        <f t="shared" si="107"/>
        <v>2.7200000000000002E-2</v>
      </c>
      <c r="J3849" s="118">
        <v>0.68</v>
      </c>
      <c r="K3849" s="196">
        <v>184</v>
      </c>
      <c r="L3849" s="119" t="s">
        <v>12106</v>
      </c>
      <c r="M3849" s="38" t="s">
        <v>15050</v>
      </c>
    </row>
    <row r="3850" spans="1:13" ht="25.5" outlineLevel="1" x14ac:dyDescent="0.25">
      <c r="A3850" s="47" t="s">
        <v>3850</v>
      </c>
      <c r="B3850" s="150">
        <v>3822</v>
      </c>
      <c r="C3850" s="36" t="s">
        <v>3849</v>
      </c>
      <c r="D3850" s="35" t="s">
        <v>3850</v>
      </c>
      <c r="E3850" s="36" t="s">
        <v>11943</v>
      </c>
      <c r="F3850" s="35" t="s">
        <v>15877</v>
      </c>
      <c r="G3850" s="117">
        <v>25</v>
      </c>
      <c r="H3850" s="117">
        <v>12.5</v>
      </c>
      <c r="I3850" s="117">
        <f t="shared" si="107"/>
        <v>2.7200000000000002E-2</v>
      </c>
      <c r="J3850" s="118">
        <v>0.68</v>
      </c>
      <c r="K3850" s="196">
        <v>184</v>
      </c>
      <c r="L3850" s="119" t="s">
        <v>12106</v>
      </c>
      <c r="M3850" s="38" t="s">
        <v>15050</v>
      </c>
    </row>
    <row r="3851" spans="1:13" outlineLevel="1" x14ac:dyDescent="0.25">
      <c r="A3851" s="47" t="s">
        <v>9565</v>
      </c>
      <c r="B3851" s="150">
        <v>3823</v>
      </c>
      <c r="C3851" s="36" t="s">
        <v>9564</v>
      </c>
      <c r="D3851" s="35" t="s">
        <v>9565</v>
      </c>
      <c r="E3851" s="36" t="s">
        <v>11491</v>
      </c>
      <c r="F3851" s="35" t="s">
        <v>15877</v>
      </c>
      <c r="G3851" s="117">
        <v>25</v>
      </c>
      <c r="H3851" s="117">
        <v>12.5</v>
      </c>
      <c r="I3851" s="117">
        <f t="shared" si="107"/>
        <v>0.51960000000000006</v>
      </c>
      <c r="J3851" s="118">
        <v>12.99</v>
      </c>
      <c r="K3851" s="196">
        <v>173</v>
      </c>
      <c r="L3851" s="119" t="s">
        <v>11479</v>
      </c>
      <c r="M3851" s="38" t="s">
        <v>15050</v>
      </c>
    </row>
    <row r="3852" spans="1:13" ht="25.5" outlineLevel="1" x14ac:dyDescent="0.25">
      <c r="A3852" s="47" t="s">
        <v>3852</v>
      </c>
      <c r="B3852" s="150">
        <v>3824</v>
      </c>
      <c r="C3852" s="36" t="s">
        <v>3851</v>
      </c>
      <c r="D3852" s="35" t="s">
        <v>3852</v>
      </c>
      <c r="E3852" s="36" t="s">
        <v>11943</v>
      </c>
      <c r="F3852" s="35" t="s">
        <v>15877</v>
      </c>
      <c r="G3852" s="117">
        <v>24</v>
      </c>
      <c r="H3852" s="117">
        <v>19.2</v>
      </c>
      <c r="I3852" s="117">
        <f t="shared" si="107"/>
        <v>4.3750000000000004E-2</v>
      </c>
      <c r="J3852" s="118">
        <v>1.05</v>
      </c>
      <c r="K3852" s="196">
        <v>184</v>
      </c>
      <c r="L3852" s="119" t="s">
        <v>12106</v>
      </c>
      <c r="M3852" s="38" t="s">
        <v>15050</v>
      </c>
    </row>
    <row r="3853" spans="1:13" ht="25.5" outlineLevel="1" x14ac:dyDescent="0.25">
      <c r="A3853" s="47" t="s">
        <v>3854</v>
      </c>
      <c r="B3853" s="150">
        <v>3825</v>
      </c>
      <c r="C3853" s="36" t="s">
        <v>3853</v>
      </c>
      <c r="D3853" s="35" t="s">
        <v>3854</v>
      </c>
      <c r="E3853" s="36" t="s">
        <v>11943</v>
      </c>
      <c r="F3853" s="35" t="s">
        <v>15877</v>
      </c>
      <c r="G3853" s="117">
        <v>18</v>
      </c>
      <c r="H3853" s="117">
        <v>14.4</v>
      </c>
      <c r="I3853" s="117">
        <f t="shared" si="107"/>
        <v>4.3888888888888894E-2</v>
      </c>
      <c r="J3853" s="118">
        <v>0.79</v>
      </c>
      <c r="K3853" s="196">
        <v>184</v>
      </c>
      <c r="L3853" s="119" t="s">
        <v>12106</v>
      </c>
      <c r="M3853" s="38" t="s">
        <v>15050</v>
      </c>
    </row>
    <row r="3854" spans="1:13" ht="25.5" outlineLevel="1" x14ac:dyDescent="0.25">
      <c r="A3854" s="47" t="s">
        <v>3856</v>
      </c>
      <c r="B3854" s="150">
        <v>3826</v>
      </c>
      <c r="C3854" s="36" t="s">
        <v>3855</v>
      </c>
      <c r="D3854" s="35" t="s">
        <v>3856</v>
      </c>
      <c r="E3854" s="36" t="s">
        <v>11943</v>
      </c>
      <c r="F3854" s="35" t="s">
        <v>15877</v>
      </c>
      <c r="G3854" s="117">
        <v>62</v>
      </c>
      <c r="H3854" s="117">
        <v>49.6</v>
      </c>
      <c r="I3854" s="117">
        <f t="shared" si="107"/>
        <v>4.3709677419354838E-2</v>
      </c>
      <c r="J3854" s="118">
        <v>2.71</v>
      </c>
      <c r="K3854" s="196">
        <v>184</v>
      </c>
      <c r="L3854" s="119" t="s">
        <v>12106</v>
      </c>
      <c r="M3854" s="38" t="s">
        <v>15050</v>
      </c>
    </row>
    <row r="3855" spans="1:13" ht="25.5" outlineLevel="1" x14ac:dyDescent="0.25">
      <c r="A3855" s="47" t="s">
        <v>3858</v>
      </c>
      <c r="B3855" s="150">
        <v>3827</v>
      </c>
      <c r="C3855" s="36" t="s">
        <v>3857</v>
      </c>
      <c r="D3855" s="35" t="s">
        <v>3858</v>
      </c>
      <c r="E3855" s="36" t="s">
        <v>11943</v>
      </c>
      <c r="F3855" s="35" t="s">
        <v>15877</v>
      </c>
      <c r="G3855" s="117">
        <v>82</v>
      </c>
      <c r="H3855" s="117">
        <v>65.599999999999994</v>
      </c>
      <c r="I3855" s="117">
        <f t="shared" si="107"/>
        <v>4.3780487804878046E-2</v>
      </c>
      <c r="J3855" s="118">
        <v>3.59</v>
      </c>
      <c r="K3855" s="196">
        <v>184</v>
      </c>
      <c r="L3855" s="119" t="s">
        <v>12106</v>
      </c>
      <c r="M3855" s="38" t="s">
        <v>15050</v>
      </c>
    </row>
    <row r="3856" spans="1:13" ht="25.5" outlineLevel="1" x14ac:dyDescent="0.25">
      <c r="A3856" s="47" t="s">
        <v>3860</v>
      </c>
      <c r="B3856" s="150">
        <v>3828</v>
      </c>
      <c r="C3856" s="36" t="s">
        <v>3859</v>
      </c>
      <c r="D3856" s="35" t="s">
        <v>3860</v>
      </c>
      <c r="E3856" s="36" t="s">
        <v>11943</v>
      </c>
      <c r="F3856" s="35" t="s">
        <v>15877</v>
      </c>
      <c r="G3856" s="117">
        <v>13</v>
      </c>
      <c r="H3856" s="117">
        <v>10.4</v>
      </c>
      <c r="I3856" s="117">
        <f t="shared" si="107"/>
        <v>4.384615384615384E-2</v>
      </c>
      <c r="J3856" s="118">
        <v>0.56999999999999995</v>
      </c>
      <c r="K3856" s="196">
        <v>184</v>
      </c>
      <c r="L3856" s="119" t="s">
        <v>12106</v>
      </c>
      <c r="M3856" s="38" t="s">
        <v>15050</v>
      </c>
    </row>
    <row r="3857" spans="1:13" ht="25.5" outlineLevel="1" x14ac:dyDescent="0.25">
      <c r="A3857" s="47" t="s">
        <v>3862</v>
      </c>
      <c r="B3857" s="150">
        <v>3829</v>
      </c>
      <c r="C3857" s="36" t="s">
        <v>3861</v>
      </c>
      <c r="D3857" s="35" t="s">
        <v>3862</v>
      </c>
      <c r="E3857" s="36" t="s">
        <v>11943</v>
      </c>
      <c r="F3857" s="35" t="s">
        <v>15877</v>
      </c>
      <c r="G3857" s="117">
        <v>40</v>
      </c>
      <c r="H3857" s="117">
        <v>32</v>
      </c>
      <c r="I3857" s="117">
        <f t="shared" si="107"/>
        <v>4.3749999999999997E-2</v>
      </c>
      <c r="J3857" s="118">
        <v>1.75</v>
      </c>
      <c r="K3857" s="196">
        <v>184</v>
      </c>
      <c r="L3857" s="119" t="s">
        <v>12106</v>
      </c>
      <c r="M3857" s="38" t="s">
        <v>15050</v>
      </c>
    </row>
    <row r="3858" spans="1:13" ht="25.5" outlineLevel="1" x14ac:dyDescent="0.25">
      <c r="A3858" s="47" t="s">
        <v>3864</v>
      </c>
      <c r="B3858" s="150">
        <v>3830</v>
      </c>
      <c r="C3858" s="36" t="s">
        <v>3863</v>
      </c>
      <c r="D3858" s="35" t="s">
        <v>3864</v>
      </c>
      <c r="E3858" s="36" t="s">
        <v>11943</v>
      </c>
      <c r="F3858" s="35" t="s">
        <v>15877</v>
      </c>
      <c r="G3858" s="117">
        <v>72</v>
      </c>
      <c r="H3858" s="117">
        <v>57.6</v>
      </c>
      <c r="I3858" s="117">
        <f t="shared" si="107"/>
        <v>4.3749999999999997E-2</v>
      </c>
      <c r="J3858" s="118">
        <v>3.15</v>
      </c>
      <c r="K3858" s="196">
        <v>184</v>
      </c>
      <c r="L3858" s="119" t="s">
        <v>12106</v>
      </c>
      <c r="M3858" s="38" t="s">
        <v>15050</v>
      </c>
    </row>
    <row r="3859" spans="1:13" ht="25.5" outlineLevel="1" x14ac:dyDescent="0.25">
      <c r="A3859" s="47" t="s">
        <v>3866</v>
      </c>
      <c r="B3859" s="150">
        <v>3831</v>
      </c>
      <c r="C3859" s="36" t="s">
        <v>3865</v>
      </c>
      <c r="D3859" s="35" t="s">
        <v>3866</v>
      </c>
      <c r="E3859" s="36" t="s">
        <v>11943</v>
      </c>
      <c r="F3859" s="35" t="s">
        <v>15877</v>
      </c>
      <c r="G3859" s="117">
        <v>9</v>
      </c>
      <c r="H3859" s="117">
        <v>7.2</v>
      </c>
      <c r="I3859" s="117">
        <f t="shared" si="107"/>
        <v>4.3333333333333335E-2</v>
      </c>
      <c r="J3859" s="118">
        <v>0.39</v>
      </c>
      <c r="K3859" s="196">
        <v>184</v>
      </c>
      <c r="L3859" s="119" t="s">
        <v>12106</v>
      </c>
      <c r="M3859" s="38" t="s">
        <v>15050</v>
      </c>
    </row>
    <row r="3860" spans="1:13" ht="25.5" outlineLevel="1" x14ac:dyDescent="0.25">
      <c r="A3860" s="47" t="s">
        <v>3868</v>
      </c>
      <c r="B3860" s="150">
        <v>3832</v>
      </c>
      <c r="C3860" s="36" t="s">
        <v>3867</v>
      </c>
      <c r="D3860" s="35" t="s">
        <v>3868</v>
      </c>
      <c r="E3860" s="36" t="s">
        <v>11943</v>
      </c>
      <c r="F3860" s="35" t="s">
        <v>15877</v>
      </c>
      <c r="G3860" s="117">
        <v>10</v>
      </c>
      <c r="H3860" s="117">
        <v>8</v>
      </c>
      <c r="I3860" s="117">
        <f t="shared" si="107"/>
        <v>4.3999999999999997E-2</v>
      </c>
      <c r="J3860" s="118">
        <v>0.44</v>
      </c>
      <c r="K3860" s="196">
        <v>184</v>
      </c>
      <c r="L3860" s="119" t="s">
        <v>12106</v>
      </c>
      <c r="M3860" s="38" t="s">
        <v>15050</v>
      </c>
    </row>
    <row r="3861" spans="1:13" ht="25.5" outlineLevel="1" x14ac:dyDescent="0.25">
      <c r="A3861" s="47" t="s">
        <v>3870</v>
      </c>
      <c r="B3861" s="150">
        <v>3833</v>
      </c>
      <c r="C3861" s="36" t="s">
        <v>3869</v>
      </c>
      <c r="D3861" s="35" t="s">
        <v>3870</v>
      </c>
      <c r="E3861" s="36" t="s">
        <v>11943</v>
      </c>
      <c r="F3861" s="35" t="s">
        <v>15877</v>
      </c>
      <c r="G3861" s="117">
        <v>77</v>
      </c>
      <c r="H3861" s="117">
        <v>61.6</v>
      </c>
      <c r="I3861" s="117">
        <f t="shared" si="107"/>
        <v>4.3766233766233766E-2</v>
      </c>
      <c r="J3861" s="118">
        <v>3.37</v>
      </c>
      <c r="K3861" s="196">
        <v>184</v>
      </c>
      <c r="L3861" s="119" t="s">
        <v>12106</v>
      </c>
      <c r="M3861" s="38" t="s">
        <v>15050</v>
      </c>
    </row>
    <row r="3862" spans="1:13" ht="25.5" outlineLevel="1" x14ac:dyDescent="0.25">
      <c r="A3862" s="47" t="s">
        <v>3872</v>
      </c>
      <c r="B3862" s="150">
        <v>3834</v>
      </c>
      <c r="C3862" s="36" t="s">
        <v>3871</v>
      </c>
      <c r="D3862" s="35" t="s">
        <v>3872</v>
      </c>
      <c r="E3862" s="36" t="s">
        <v>11943</v>
      </c>
      <c r="F3862" s="35" t="s">
        <v>15877</v>
      </c>
      <c r="G3862" s="117">
        <v>83</v>
      </c>
      <c r="H3862" s="117">
        <v>66.400000000000006</v>
      </c>
      <c r="I3862" s="117">
        <f t="shared" si="107"/>
        <v>4.373493975903614E-2</v>
      </c>
      <c r="J3862" s="118">
        <v>3.63</v>
      </c>
      <c r="K3862" s="196">
        <v>184</v>
      </c>
      <c r="L3862" s="119" t="s">
        <v>12106</v>
      </c>
      <c r="M3862" s="38" t="s">
        <v>15050</v>
      </c>
    </row>
    <row r="3863" spans="1:13" ht="25.5" outlineLevel="1" x14ac:dyDescent="0.25">
      <c r="A3863" s="47" t="s">
        <v>3874</v>
      </c>
      <c r="B3863" s="150">
        <v>3835</v>
      </c>
      <c r="C3863" s="36" t="s">
        <v>3873</v>
      </c>
      <c r="D3863" s="35" t="s">
        <v>3874</v>
      </c>
      <c r="E3863" s="36" t="s">
        <v>11943</v>
      </c>
      <c r="F3863" s="35" t="s">
        <v>15877</v>
      </c>
      <c r="G3863" s="117">
        <v>45</v>
      </c>
      <c r="H3863" s="117">
        <v>36</v>
      </c>
      <c r="I3863" s="117">
        <f t="shared" si="107"/>
        <v>4.3777777777777777E-2</v>
      </c>
      <c r="J3863" s="118">
        <v>1.97</v>
      </c>
      <c r="K3863" s="196">
        <v>184</v>
      </c>
      <c r="L3863" s="119" t="s">
        <v>12106</v>
      </c>
      <c r="M3863" s="38" t="s">
        <v>15050</v>
      </c>
    </row>
    <row r="3864" spans="1:13" ht="25.5" outlineLevel="1" x14ac:dyDescent="0.25">
      <c r="A3864" s="47" t="s">
        <v>3876</v>
      </c>
      <c r="B3864" s="150">
        <v>3836</v>
      </c>
      <c r="C3864" s="36" t="s">
        <v>3875</v>
      </c>
      <c r="D3864" s="35" t="s">
        <v>3876</v>
      </c>
      <c r="E3864" s="36" t="s">
        <v>11943</v>
      </c>
      <c r="F3864" s="35" t="s">
        <v>15877</v>
      </c>
      <c r="G3864" s="117">
        <v>23</v>
      </c>
      <c r="H3864" s="117">
        <v>18.399999999999999</v>
      </c>
      <c r="I3864" s="117">
        <f t="shared" si="107"/>
        <v>4.3913043478260867E-2</v>
      </c>
      <c r="J3864" s="118">
        <v>1.01</v>
      </c>
      <c r="K3864" s="196">
        <v>184</v>
      </c>
      <c r="L3864" s="119" t="s">
        <v>12106</v>
      </c>
      <c r="M3864" s="38" t="s">
        <v>15050</v>
      </c>
    </row>
    <row r="3865" spans="1:13" ht="25.5" outlineLevel="1" x14ac:dyDescent="0.25">
      <c r="A3865" s="47" t="s">
        <v>3878</v>
      </c>
      <c r="B3865" s="150">
        <v>3837</v>
      </c>
      <c r="C3865" s="36" t="s">
        <v>3877</v>
      </c>
      <c r="D3865" s="35" t="s">
        <v>3878</v>
      </c>
      <c r="E3865" s="36" t="s">
        <v>11943</v>
      </c>
      <c r="F3865" s="35" t="s">
        <v>15877</v>
      </c>
      <c r="G3865" s="117">
        <v>93</v>
      </c>
      <c r="H3865" s="117">
        <v>74.400000000000006</v>
      </c>
      <c r="I3865" s="117">
        <f t="shared" si="107"/>
        <v>4.376344086021506E-2</v>
      </c>
      <c r="J3865" s="118">
        <v>4.07</v>
      </c>
      <c r="K3865" s="196">
        <v>184</v>
      </c>
      <c r="L3865" s="119" t="s">
        <v>12106</v>
      </c>
      <c r="M3865" s="38" t="s">
        <v>15050</v>
      </c>
    </row>
    <row r="3866" spans="1:13" ht="25.5" outlineLevel="1" x14ac:dyDescent="0.25">
      <c r="A3866" s="47" t="s">
        <v>3880</v>
      </c>
      <c r="B3866" s="150">
        <v>3838</v>
      </c>
      <c r="C3866" s="36" t="s">
        <v>3879</v>
      </c>
      <c r="D3866" s="35" t="s">
        <v>3880</v>
      </c>
      <c r="E3866" s="36" t="s">
        <v>11943</v>
      </c>
      <c r="F3866" s="35" t="s">
        <v>15877</v>
      </c>
      <c r="G3866" s="117">
        <v>25</v>
      </c>
      <c r="H3866" s="117">
        <v>20</v>
      </c>
      <c r="I3866" s="117">
        <f t="shared" si="107"/>
        <v>4.36E-2</v>
      </c>
      <c r="J3866" s="118">
        <v>1.0900000000000001</v>
      </c>
      <c r="K3866" s="196">
        <v>184</v>
      </c>
      <c r="L3866" s="119" t="s">
        <v>12106</v>
      </c>
      <c r="M3866" s="38" t="s">
        <v>15050</v>
      </c>
    </row>
    <row r="3867" spans="1:13" ht="25.5" outlineLevel="1" x14ac:dyDescent="0.25">
      <c r="A3867" s="47" t="s">
        <v>3882</v>
      </c>
      <c r="B3867" s="150">
        <v>3839</v>
      </c>
      <c r="C3867" s="36" t="s">
        <v>3881</v>
      </c>
      <c r="D3867" s="35" t="s">
        <v>3882</v>
      </c>
      <c r="E3867" s="36" t="s">
        <v>11943</v>
      </c>
      <c r="F3867" s="35" t="s">
        <v>15877</v>
      </c>
      <c r="G3867" s="117">
        <v>39</v>
      </c>
      <c r="H3867" s="117">
        <v>31.2</v>
      </c>
      <c r="I3867" s="117">
        <f t="shared" si="107"/>
        <v>4.3846153846153847E-2</v>
      </c>
      <c r="J3867" s="118">
        <v>1.71</v>
      </c>
      <c r="K3867" s="196">
        <v>184</v>
      </c>
      <c r="L3867" s="119" t="s">
        <v>12106</v>
      </c>
      <c r="M3867" s="38" t="s">
        <v>15050</v>
      </c>
    </row>
    <row r="3868" spans="1:13" ht="25.5" outlineLevel="1" x14ac:dyDescent="0.25">
      <c r="A3868" s="47" t="s">
        <v>3884</v>
      </c>
      <c r="B3868" s="150">
        <v>3840</v>
      </c>
      <c r="C3868" s="36" t="s">
        <v>3883</v>
      </c>
      <c r="D3868" s="35" t="s">
        <v>3884</v>
      </c>
      <c r="E3868" s="36" t="s">
        <v>11943</v>
      </c>
      <c r="F3868" s="35" t="s">
        <v>15877</v>
      </c>
      <c r="G3868" s="117">
        <v>33</v>
      </c>
      <c r="H3868" s="117">
        <v>26.4</v>
      </c>
      <c r="I3868" s="117">
        <f t="shared" si="107"/>
        <v>4.3636363636363633E-2</v>
      </c>
      <c r="J3868" s="118">
        <v>1.44</v>
      </c>
      <c r="K3868" s="196">
        <v>184</v>
      </c>
      <c r="L3868" s="119" t="s">
        <v>12106</v>
      </c>
      <c r="M3868" s="38" t="s">
        <v>15050</v>
      </c>
    </row>
    <row r="3869" spans="1:13" ht="25.5" outlineLevel="1" x14ac:dyDescent="0.25">
      <c r="A3869" s="47" t="s">
        <v>3886</v>
      </c>
      <c r="B3869" s="150">
        <v>3841</v>
      </c>
      <c r="C3869" s="36" t="s">
        <v>3885</v>
      </c>
      <c r="D3869" s="35" t="s">
        <v>3886</v>
      </c>
      <c r="E3869" s="36" t="s">
        <v>11943</v>
      </c>
      <c r="F3869" s="35" t="s">
        <v>15877</v>
      </c>
      <c r="G3869" s="117">
        <v>73</v>
      </c>
      <c r="H3869" s="117">
        <v>58.4</v>
      </c>
      <c r="I3869" s="117">
        <f t="shared" si="107"/>
        <v>4.3698630136986299E-2</v>
      </c>
      <c r="J3869" s="118">
        <v>3.19</v>
      </c>
      <c r="K3869" s="196">
        <v>184</v>
      </c>
      <c r="L3869" s="119" t="s">
        <v>12106</v>
      </c>
      <c r="M3869" s="38" t="s">
        <v>15050</v>
      </c>
    </row>
    <row r="3870" spans="1:13" ht="25.5" outlineLevel="1" x14ac:dyDescent="0.25">
      <c r="A3870" s="47" t="s">
        <v>3888</v>
      </c>
      <c r="B3870" s="150">
        <v>3842</v>
      </c>
      <c r="C3870" s="36" t="s">
        <v>3887</v>
      </c>
      <c r="D3870" s="35" t="s">
        <v>3888</v>
      </c>
      <c r="E3870" s="36" t="s">
        <v>11943</v>
      </c>
      <c r="F3870" s="35" t="s">
        <v>15877</v>
      </c>
      <c r="G3870" s="117">
        <v>34</v>
      </c>
      <c r="H3870" s="117">
        <v>27.2</v>
      </c>
      <c r="I3870" s="117">
        <f t="shared" si="107"/>
        <v>4.3823529411764706E-2</v>
      </c>
      <c r="J3870" s="118">
        <v>1.49</v>
      </c>
      <c r="K3870" s="196">
        <v>184</v>
      </c>
      <c r="L3870" s="119" t="s">
        <v>12106</v>
      </c>
      <c r="M3870" s="38" t="s">
        <v>15050</v>
      </c>
    </row>
    <row r="3871" spans="1:13" ht="25.5" outlineLevel="1" x14ac:dyDescent="0.25">
      <c r="A3871" s="47" t="s">
        <v>3890</v>
      </c>
      <c r="B3871" s="150">
        <v>3843</v>
      </c>
      <c r="C3871" s="36" t="s">
        <v>3889</v>
      </c>
      <c r="D3871" s="35" t="s">
        <v>3890</v>
      </c>
      <c r="E3871" s="36" t="s">
        <v>11943</v>
      </c>
      <c r="F3871" s="35" t="s">
        <v>15877</v>
      </c>
      <c r="G3871" s="117">
        <v>51</v>
      </c>
      <c r="H3871" s="117">
        <v>40.799999999999997</v>
      </c>
      <c r="I3871" s="117">
        <f t="shared" si="107"/>
        <v>4.372549019607843E-2</v>
      </c>
      <c r="J3871" s="118">
        <v>2.23</v>
      </c>
      <c r="K3871" s="196">
        <v>184</v>
      </c>
      <c r="L3871" s="119" t="s">
        <v>12106</v>
      </c>
      <c r="M3871" s="38" t="s">
        <v>15050</v>
      </c>
    </row>
    <row r="3872" spans="1:13" ht="25.5" outlineLevel="1" x14ac:dyDescent="0.25">
      <c r="A3872" s="47" t="s">
        <v>3892</v>
      </c>
      <c r="B3872" s="150">
        <v>3844</v>
      </c>
      <c r="C3872" s="36" t="s">
        <v>3891</v>
      </c>
      <c r="D3872" s="35" t="s">
        <v>3892</v>
      </c>
      <c r="E3872" s="36" t="s">
        <v>11943</v>
      </c>
      <c r="F3872" s="35" t="s">
        <v>15877</v>
      </c>
      <c r="G3872" s="117">
        <v>58</v>
      </c>
      <c r="H3872" s="117">
        <v>46.4</v>
      </c>
      <c r="I3872" s="117">
        <f t="shared" si="107"/>
        <v>4.3793103448275861E-2</v>
      </c>
      <c r="J3872" s="118">
        <v>2.54</v>
      </c>
      <c r="K3872" s="196">
        <v>184</v>
      </c>
      <c r="L3872" s="119" t="s">
        <v>12106</v>
      </c>
      <c r="M3872" s="38" t="s">
        <v>15050</v>
      </c>
    </row>
    <row r="3873" spans="1:13" ht="25.5" outlineLevel="1" x14ac:dyDescent="0.25">
      <c r="A3873" s="47" t="s">
        <v>3894</v>
      </c>
      <c r="B3873" s="150">
        <v>3845</v>
      </c>
      <c r="C3873" s="36" t="s">
        <v>3893</v>
      </c>
      <c r="D3873" s="35" t="s">
        <v>3894</v>
      </c>
      <c r="E3873" s="36" t="s">
        <v>11943</v>
      </c>
      <c r="F3873" s="35" t="s">
        <v>15877</v>
      </c>
      <c r="G3873" s="117">
        <v>52</v>
      </c>
      <c r="H3873" s="117">
        <v>41.6</v>
      </c>
      <c r="I3873" s="117">
        <f t="shared" si="107"/>
        <v>4.3653846153846154E-2</v>
      </c>
      <c r="J3873" s="118">
        <v>2.27</v>
      </c>
      <c r="K3873" s="196">
        <v>184</v>
      </c>
      <c r="L3873" s="119" t="s">
        <v>12106</v>
      </c>
      <c r="M3873" s="38" t="s">
        <v>15050</v>
      </c>
    </row>
    <row r="3874" spans="1:13" ht="25.5" outlineLevel="1" x14ac:dyDescent="0.25">
      <c r="A3874" s="47" t="s">
        <v>3896</v>
      </c>
      <c r="B3874" s="150">
        <v>3846</v>
      </c>
      <c r="C3874" s="36" t="s">
        <v>3895</v>
      </c>
      <c r="D3874" s="35" t="s">
        <v>3896</v>
      </c>
      <c r="E3874" s="36" t="s">
        <v>11943</v>
      </c>
      <c r="F3874" s="35" t="s">
        <v>15877</v>
      </c>
      <c r="G3874" s="117">
        <v>18</v>
      </c>
      <c r="H3874" s="117">
        <v>14.4</v>
      </c>
      <c r="I3874" s="117">
        <f t="shared" si="107"/>
        <v>4.3888888888888894E-2</v>
      </c>
      <c r="J3874" s="118">
        <v>0.79</v>
      </c>
      <c r="K3874" s="196">
        <v>184</v>
      </c>
      <c r="L3874" s="119" t="s">
        <v>12106</v>
      </c>
      <c r="M3874" s="38" t="s">
        <v>15050</v>
      </c>
    </row>
    <row r="3875" spans="1:13" ht="25.5" outlineLevel="1" x14ac:dyDescent="0.25">
      <c r="A3875" s="47" t="s">
        <v>3898</v>
      </c>
      <c r="B3875" s="150">
        <v>3847</v>
      </c>
      <c r="C3875" s="36" t="s">
        <v>3897</v>
      </c>
      <c r="D3875" s="35" t="s">
        <v>3898</v>
      </c>
      <c r="E3875" s="36" t="s">
        <v>11943</v>
      </c>
      <c r="F3875" s="35" t="s">
        <v>15877</v>
      </c>
      <c r="G3875" s="117">
        <v>64</v>
      </c>
      <c r="H3875" s="117">
        <v>51.2</v>
      </c>
      <c r="I3875" s="117">
        <f t="shared" si="107"/>
        <v>4.3749999999999997E-2</v>
      </c>
      <c r="J3875" s="118">
        <v>2.8</v>
      </c>
      <c r="K3875" s="196">
        <v>184</v>
      </c>
      <c r="L3875" s="119" t="s">
        <v>12106</v>
      </c>
      <c r="M3875" s="38" t="s">
        <v>15050</v>
      </c>
    </row>
    <row r="3876" spans="1:13" ht="25.5" outlineLevel="1" x14ac:dyDescent="0.25">
      <c r="A3876" s="47" t="s">
        <v>3900</v>
      </c>
      <c r="B3876" s="150">
        <v>3848</v>
      </c>
      <c r="C3876" s="36" t="s">
        <v>3899</v>
      </c>
      <c r="D3876" s="35" t="s">
        <v>3900</v>
      </c>
      <c r="E3876" s="36" t="s">
        <v>11943</v>
      </c>
      <c r="F3876" s="35" t="s">
        <v>15877</v>
      </c>
      <c r="G3876" s="117">
        <v>89</v>
      </c>
      <c r="H3876" s="117">
        <v>71.2</v>
      </c>
      <c r="I3876" s="117">
        <f t="shared" si="107"/>
        <v>4.3707865168539327E-2</v>
      </c>
      <c r="J3876" s="118">
        <v>3.89</v>
      </c>
      <c r="K3876" s="196">
        <v>184</v>
      </c>
      <c r="L3876" s="119" t="s">
        <v>12106</v>
      </c>
      <c r="M3876" s="38" t="s">
        <v>15050</v>
      </c>
    </row>
    <row r="3877" spans="1:13" ht="25.5" outlineLevel="1" x14ac:dyDescent="0.25">
      <c r="A3877" s="47" t="s">
        <v>3902</v>
      </c>
      <c r="B3877" s="150">
        <v>3849</v>
      </c>
      <c r="C3877" s="36" t="s">
        <v>3901</v>
      </c>
      <c r="D3877" s="35" t="s">
        <v>3902</v>
      </c>
      <c r="E3877" s="36" t="s">
        <v>11943</v>
      </c>
      <c r="F3877" s="35" t="s">
        <v>15877</v>
      </c>
      <c r="G3877" s="117">
        <v>46</v>
      </c>
      <c r="H3877" s="117">
        <v>36.799999999999997</v>
      </c>
      <c r="I3877" s="117">
        <f t="shared" si="107"/>
        <v>4.3695652173913038E-2</v>
      </c>
      <c r="J3877" s="118">
        <v>2.0099999999999998</v>
      </c>
      <c r="K3877" s="196">
        <v>184</v>
      </c>
      <c r="L3877" s="119" t="s">
        <v>12106</v>
      </c>
      <c r="M3877" s="38" t="s">
        <v>15050</v>
      </c>
    </row>
    <row r="3878" spans="1:13" ht="25.5" outlineLevel="1" x14ac:dyDescent="0.25">
      <c r="A3878" s="47" t="s">
        <v>3904</v>
      </c>
      <c r="B3878" s="150">
        <v>3850</v>
      </c>
      <c r="C3878" s="36" t="s">
        <v>3903</v>
      </c>
      <c r="D3878" s="35" t="s">
        <v>3904</v>
      </c>
      <c r="E3878" s="36" t="s">
        <v>11943</v>
      </c>
      <c r="F3878" s="35" t="s">
        <v>15877</v>
      </c>
      <c r="G3878" s="117">
        <v>95</v>
      </c>
      <c r="H3878" s="117">
        <v>76</v>
      </c>
      <c r="I3878" s="117">
        <f t="shared" si="107"/>
        <v>4.3789473684210531E-2</v>
      </c>
      <c r="J3878" s="118">
        <v>4.16</v>
      </c>
      <c r="K3878" s="196">
        <v>184</v>
      </c>
      <c r="L3878" s="119" t="s">
        <v>12106</v>
      </c>
      <c r="M3878" s="38" t="s">
        <v>15050</v>
      </c>
    </row>
    <row r="3879" spans="1:13" ht="25.5" outlineLevel="1" x14ac:dyDescent="0.25">
      <c r="A3879" s="47" t="s">
        <v>3906</v>
      </c>
      <c r="B3879" s="150">
        <v>3851</v>
      </c>
      <c r="C3879" s="36" t="s">
        <v>3905</v>
      </c>
      <c r="D3879" s="35" t="s">
        <v>3906</v>
      </c>
      <c r="E3879" s="36" t="s">
        <v>11943</v>
      </c>
      <c r="F3879" s="35" t="s">
        <v>15877</v>
      </c>
      <c r="G3879" s="117">
        <v>71</v>
      </c>
      <c r="H3879" s="117">
        <v>56.8</v>
      </c>
      <c r="I3879" s="117">
        <f t="shared" si="107"/>
        <v>4.3802816901408449E-2</v>
      </c>
      <c r="J3879" s="118">
        <v>3.11</v>
      </c>
      <c r="K3879" s="196">
        <v>184</v>
      </c>
      <c r="L3879" s="119" t="s">
        <v>12106</v>
      </c>
      <c r="M3879" s="38" t="s">
        <v>15050</v>
      </c>
    </row>
    <row r="3880" spans="1:13" ht="25.5" outlineLevel="1" x14ac:dyDescent="0.25">
      <c r="A3880" s="47" t="s">
        <v>3908</v>
      </c>
      <c r="B3880" s="150">
        <v>3852</v>
      </c>
      <c r="C3880" s="36" t="s">
        <v>3907</v>
      </c>
      <c r="D3880" s="35" t="s">
        <v>3908</v>
      </c>
      <c r="E3880" s="36" t="s">
        <v>11943</v>
      </c>
      <c r="F3880" s="35" t="s">
        <v>15877</v>
      </c>
      <c r="G3880" s="117">
        <v>78</v>
      </c>
      <c r="H3880" s="117">
        <v>62.4</v>
      </c>
      <c r="I3880" s="117">
        <f t="shared" si="107"/>
        <v>4.3717948717948721E-2</v>
      </c>
      <c r="J3880" s="118">
        <v>3.41</v>
      </c>
      <c r="K3880" s="196">
        <v>184</v>
      </c>
      <c r="L3880" s="119" t="s">
        <v>12106</v>
      </c>
      <c r="M3880" s="38" t="s">
        <v>15050</v>
      </c>
    </row>
    <row r="3881" spans="1:13" ht="25.5" outlineLevel="1" x14ac:dyDescent="0.25">
      <c r="A3881" s="47" t="s">
        <v>3910</v>
      </c>
      <c r="B3881" s="150">
        <v>3853</v>
      </c>
      <c r="C3881" s="36" t="s">
        <v>3909</v>
      </c>
      <c r="D3881" s="35" t="s">
        <v>3910</v>
      </c>
      <c r="E3881" s="36" t="s">
        <v>11943</v>
      </c>
      <c r="F3881" s="35" t="s">
        <v>15877</v>
      </c>
      <c r="G3881" s="117">
        <v>40</v>
      </c>
      <c r="H3881" s="117">
        <v>400</v>
      </c>
      <c r="I3881" s="117">
        <f t="shared" si="107"/>
        <v>0.54675000000000007</v>
      </c>
      <c r="J3881" s="118">
        <v>21.87</v>
      </c>
      <c r="K3881" s="196">
        <v>184</v>
      </c>
      <c r="L3881" s="119" t="s">
        <v>12106</v>
      </c>
      <c r="M3881" s="38" t="s">
        <v>15050</v>
      </c>
    </row>
    <row r="3882" spans="1:13" ht="25.5" outlineLevel="1" x14ac:dyDescent="0.25">
      <c r="A3882" s="47" t="s">
        <v>3912</v>
      </c>
      <c r="B3882" s="150">
        <v>3854</v>
      </c>
      <c r="C3882" s="36" t="s">
        <v>3911</v>
      </c>
      <c r="D3882" s="35" t="s">
        <v>3912</v>
      </c>
      <c r="E3882" s="36" t="s">
        <v>11943</v>
      </c>
      <c r="F3882" s="35" t="s">
        <v>15877</v>
      </c>
      <c r="G3882" s="117">
        <v>43</v>
      </c>
      <c r="H3882" s="117">
        <v>34.4</v>
      </c>
      <c r="I3882" s="117">
        <f t="shared" si="107"/>
        <v>4.3720930232558138E-2</v>
      </c>
      <c r="J3882" s="118">
        <v>1.88</v>
      </c>
      <c r="K3882" s="196">
        <v>184</v>
      </c>
      <c r="L3882" s="119" t="s">
        <v>12106</v>
      </c>
      <c r="M3882" s="38" t="s">
        <v>15050</v>
      </c>
    </row>
    <row r="3883" spans="1:13" ht="25.5" outlineLevel="1" x14ac:dyDescent="0.25">
      <c r="A3883" s="47" t="s">
        <v>3914</v>
      </c>
      <c r="B3883" s="150">
        <v>3855</v>
      </c>
      <c r="C3883" s="36" t="s">
        <v>3913</v>
      </c>
      <c r="D3883" s="35" t="s">
        <v>3914</v>
      </c>
      <c r="E3883" s="36" t="s">
        <v>11943</v>
      </c>
      <c r="F3883" s="35" t="s">
        <v>15877</v>
      </c>
      <c r="G3883" s="117">
        <v>46</v>
      </c>
      <c r="H3883" s="117">
        <v>36.799999999999997</v>
      </c>
      <c r="I3883" s="117">
        <f t="shared" si="107"/>
        <v>4.3695652173913038E-2</v>
      </c>
      <c r="J3883" s="118">
        <v>2.0099999999999998</v>
      </c>
      <c r="K3883" s="196">
        <v>184</v>
      </c>
      <c r="L3883" s="119" t="s">
        <v>12106</v>
      </c>
      <c r="M3883" s="38" t="s">
        <v>15050</v>
      </c>
    </row>
    <row r="3884" spans="1:13" ht="25.5" outlineLevel="1" x14ac:dyDescent="0.25">
      <c r="A3884" s="47" t="s">
        <v>3916</v>
      </c>
      <c r="B3884" s="150">
        <v>3856</v>
      </c>
      <c r="C3884" s="36" t="s">
        <v>3915</v>
      </c>
      <c r="D3884" s="35" t="s">
        <v>3916</v>
      </c>
      <c r="E3884" s="36" t="s">
        <v>11943</v>
      </c>
      <c r="F3884" s="35" t="s">
        <v>15877</v>
      </c>
      <c r="G3884" s="117">
        <v>9</v>
      </c>
      <c r="H3884" s="117">
        <v>64.8</v>
      </c>
      <c r="I3884" s="117">
        <f t="shared" si="107"/>
        <v>0.39333333333333331</v>
      </c>
      <c r="J3884" s="118">
        <v>3.54</v>
      </c>
      <c r="K3884" s="196">
        <v>184</v>
      </c>
      <c r="L3884" s="119" t="s">
        <v>12106</v>
      </c>
      <c r="M3884" s="38" t="s">
        <v>15050</v>
      </c>
    </row>
    <row r="3885" spans="1:13" ht="25.5" outlineLevel="1" x14ac:dyDescent="0.25">
      <c r="A3885" s="47" t="s">
        <v>3918</v>
      </c>
      <c r="B3885" s="150">
        <v>3857</v>
      </c>
      <c r="C3885" s="36" t="s">
        <v>3917</v>
      </c>
      <c r="D3885" s="35" t="s">
        <v>3918</v>
      </c>
      <c r="E3885" s="36" t="s">
        <v>11943</v>
      </c>
      <c r="F3885" s="35" t="s">
        <v>15877</v>
      </c>
      <c r="G3885" s="117">
        <v>43</v>
      </c>
      <c r="H3885" s="117">
        <v>34.4</v>
      </c>
      <c r="I3885" s="117">
        <f t="shared" si="107"/>
        <v>4.3720930232558138E-2</v>
      </c>
      <c r="J3885" s="118">
        <v>1.88</v>
      </c>
      <c r="K3885" s="196">
        <v>184</v>
      </c>
      <c r="L3885" s="119" t="s">
        <v>12106</v>
      </c>
      <c r="M3885" s="38" t="s">
        <v>15050</v>
      </c>
    </row>
    <row r="3886" spans="1:13" ht="25.5" outlineLevel="1" x14ac:dyDescent="0.25">
      <c r="A3886" s="47" t="s">
        <v>3920</v>
      </c>
      <c r="B3886" s="150">
        <v>3858</v>
      </c>
      <c r="C3886" s="36" t="s">
        <v>3919</v>
      </c>
      <c r="D3886" s="35" t="s">
        <v>3920</v>
      </c>
      <c r="E3886" s="36" t="s">
        <v>11943</v>
      </c>
      <c r="F3886" s="35" t="s">
        <v>15877</v>
      </c>
      <c r="G3886" s="117">
        <v>73</v>
      </c>
      <c r="H3886" s="117">
        <v>58.4</v>
      </c>
      <c r="I3886" s="117">
        <f t="shared" si="107"/>
        <v>4.3698630136986299E-2</v>
      </c>
      <c r="J3886" s="118">
        <v>3.19</v>
      </c>
      <c r="K3886" s="196">
        <v>184</v>
      </c>
      <c r="L3886" s="119" t="s">
        <v>12106</v>
      </c>
      <c r="M3886" s="38" t="s">
        <v>15050</v>
      </c>
    </row>
    <row r="3887" spans="1:13" ht="25.5" outlineLevel="1" x14ac:dyDescent="0.25">
      <c r="A3887" s="47" t="s">
        <v>3922</v>
      </c>
      <c r="B3887" s="150">
        <v>3859</v>
      </c>
      <c r="C3887" s="36" t="s">
        <v>3921</v>
      </c>
      <c r="D3887" s="35" t="s">
        <v>3922</v>
      </c>
      <c r="E3887" s="36" t="s">
        <v>11943</v>
      </c>
      <c r="F3887" s="35" t="s">
        <v>15877</v>
      </c>
      <c r="G3887" s="117">
        <v>11</v>
      </c>
      <c r="H3887" s="117">
        <v>8.8000000000000007</v>
      </c>
      <c r="I3887" s="117">
        <f t="shared" si="107"/>
        <v>4.3636363636363633E-2</v>
      </c>
      <c r="J3887" s="118">
        <v>0.48</v>
      </c>
      <c r="K3887" s="196">
        <v>184</v>
      </c>
      <c r="L3887" s="119" t="s">
        <v>12106</v>
      </c>
      <c r="M3887" s="38" t="s">
        <v>15050</v>
      </c>
    </row>
    <row r="3888" spans="1:13" ht="25.5" outlineLevel="1" x14ac:dyDescent="0.25">
      <c r="A3888" s="47" t="s">
        <v>3924</v>
      </c>
      <c r="B3888" s="150">
        <v>3860</v>
      </c>
      <c r="C3888" s="36" t="s">
        <v>3923</v>
      </c>
      <c r="D3888" s="35" t="s">
        <v>3924</v>
      </c>
      <c r="E3888" s="36" t="s">
        <v>11943</v>
      </c>
      <c r="F3888" s="35" t="s">
        <v>15877</v>
      </c>
      <c r="G3888" s="117">
        <v>37</v>
      </c>
      <c r="H3888" s="117">
        <v>29.6</v>
      </c>
      <c r="I3888" s="117">
        <f t="shared" si="107"/>
        <v>4.3783783783783788E-2</v>
      </c>
      <c r="J3888" s="118">
        <v>1.62</v>
      </c>
      <c r="K3888" s="196">
        <v>184</v>
      </c>
      <c r="L3888" s="119" t="s">
        <v>12106</v>
      </c>
      <c r="M3888" s="38" t="s">
        <v>15050</v>
      </c>
    </row>
    <row r="3889" spans="1:13" ht="25.5" outlineLevel="1" x14ac:dyDescent="0.25">
      <c r="A3889" s="47" t="s">
        <v>3926</v>
      </c>
      <c r="B3889" s="150">
        <v>3861</v>
      </c>
      <c r="C3889" s="36" t="s">
        <v>3925</v>
      </c>
      <c r="D3889" s="35" t="s">
        <v>3926</v>
      </c>
      <c r="E3889" s="36" t="s">
        <v>11943</v>
      </c>
      <c r="F3889" s="35" t="s">
        <v>15877</v>
      </c>
      <c r="G3889" s="117">
        <v>63</v>
      </c>
      <c r="H3889" s="117">
        <v>50.4</v>
      </c>
      <c r="I3889" s="117">
        <f t="shared" ref="I3889:I3952" si="108">J3889/G3889</f>
        <v>4.3809523809523805E-2</v>
      </c>
      <c r="J3889" s="118">
        <v>2.76</v>
      </c>
      <c r="K3889" s="196">
        <v>184</v>
      </c>
      <c r="L3889" s="119" t="s">
        <v>12106</v>
      </c>
      <c r="M3889" s="38" t="s">
        <v>15050</v>
      </c>
    </row>
    <row r="3890" spans="1:13" ht="25.5" outlineLevel="1" x14ac:dyDescent="0.25">
      <c r="A3890" s="47" t="s">
        <v>3928</v>
      </c>
      <c r="B3890" s="150">
        <v>3862</v>
      </c>
      <c r="C3890" s="36" t="s">
        <v>3927</v>
      </c>
      <c r="D3890" s="35" t="s">
        <v>3928</v>
      </c>
      <c r="E3890" s="36" t="s">
        <v>11943</v>
      </c>
      <c r="F3890" s="35" t="s">
        <v>15877</v>
      </c>
      <c r="G3890" s="117">
        <v>58</v>
      </c>
      <c r="H3890" s="117">
        <v>46.4</v>
      </c>
      <c r="I3890" s="117">
        <f t="shared" si="108"/>
        <v>4.3793103448275861E-2</v>
      </c>
      <c r="J3890" s="118">
        <v>2.54</v>
      </c>
      <c r="K3890" s="196">
        <v>184</v>
      </c>
      <c r="L3890" s="119" t="s">
        <v>12106</v>
      </c>
      <c r="M3890" s="38" t="s">
        <v>15050</v>
      </c>
    </row>
    <row r="3891" spans="1:13" ht="25.5" outlineLevel="1" x14ac:dyDescent="0.25">
      <c r="A3891" s="47" t="s">
        <v>3930</v>
      </c>
      <c r="B3891" s="150">
        <v>3863</v>
      </c>
      <c r="C3891" s="36" t="s">
        <v>3929</v>
      </c>
      <c r="D3891" s="35" t="s">
        <v>3930</v>
      </c>
      <c r="E3891" s="36" t="s">
        <v>11943</v>
      </c>
      <c r="F3891" s="35" t="s">
        <v>15877</v>
      </c>
      <c r="G3891" s="117">
        <v>70</v>
      </c>
      <c r="H3891" s="117">
        <v>56</v>
      </c>
      <c r="I3891" s="117">
        <f t="shared" si="108"/>
        <v>4.3714285714285712E-2</v>
      </c>
      <c r="J3891" s="118">
        <v>3.06</v>
      </c>
      <c r="K3891" s="196">
        <v>184</v>
      </c>
      <c r="L3891" s="119" t="s">
        <v>12106</v>
      </c>
      <c r="M3891" s="38" t="s">
        <v>15050</v>
      </c>
    </row>
    <row r="3892" spans="1:13" ht="25.5" outlineLevel="1" x14ac:dyDescent="0.25">
      <c r="A3892" s="47" t="s">
        <v>3932</v>
      </c>
      <c r="B3892" s="150">
        <v>3864</v>
      </c>
      <c r="C3892" s="36" t="s">
        <v>3931</v>
      </c>
      <c r="D3892" s="35" t="s">
        <v>3932</v>
      </c>
      <c r="E3892" s="36" t="s">
        <v>11943</v>
      </c>
      <c r="F3892" s="35" t="s">
        <v>15877</v>
      </c>
      <c r="G3892" s="117">
        <v>53</v>
      </c>
      <c r="H3892" s="117">
        <v>42.4</v>
      </c>
      <c r="I3892" s="117">
        <f t="shared" si="108"/>
        <v>4.3773584905660377E-2</v>
      </c>
      <c r="J3892" s="118">
        <v>2.3199999999999998</v>
      </c>
      <c r="K3892" s="196">
        <v>184</v>
      </c>
      <c r="L3892" s="119" t="s">
        <v>12106</v>
      </c>
      <c r="M3892" s="38" t="s">
        <v>15050</v>
      </c>
    </row>
    <row r="3893" spans="1:13" ht="25.5" outlineLevel="1" x14ac:dyDescent="0.25">
      <c r="A3893" s="47" t="s">
        <v>3934</v>
      </c>
      <c r="B3893" s="150">
        <v>3865</v>
      </c>
      <c r="C3893" s="36" t="s">
        <v>3933</v>
      </c>
      <c r="D3893" s="35" t="s">
        <v>3934</v>
      </c>
      <c r="E3893" s="36" t="s">
        <v>11943</v>
      </c>
      <c r="F3893" s="35" t="s">
        <v>15877</v>
      </c>
      <c r="G3893" s="117">
        <v>82</v>
      </c>
      <c r="H3893" s="117">
        <v>65.599999999999994</v>
      </c>
      <c r="I3893" s="117">
        <f t="shared" si="108"/>
        <v>4.3780487804878046E-2</v>
      </c>
      <c r="J3893" s="118">
        <v>3.59</v>
      </c>
      <c r="K3893" s="196">
        <v>184</v>
      </c>
      <c r="L3893" s="119" t="s">
        <v>12106</v>
      </c>
      <c r="M3893" s="38" t="s">
        <v>15050</v>
      </c>
    </row>
    <row r="3894" spans="1:13" ht="25.5" outlineLevel="1" x14ac:dyDescent="0.25">
      <c r="A3894" s="47" t="s">
        <v>3936</v>
      </c>
      <c r="B3894" s="150">
        <v>3866</v>
      </c>
      <c r="C3894" s="36" t="s">
        <v>3935</v>
      </c>
      <c r="D3894" s="35" t="s">
        <v>3936</v>
      </c>
      <c r="E3894" s="36" t="s">
        <v>11943</v>
      </c>
      <c r="F3894" s="35" t="s">
        <v>15877</v>
      </c>
      <c r="G3894" s="117">
        <v>62</v>
      </c>
      <c r="H3894" s="117">
        <v>49.6</v>
      </c>
      <c r="I3894" s="117">
        <f t="shared" si="108"/>
        <v>4.3709677419354838E-2</v>
      </c>
      <c r="J3894" s="118">
        <v>2.71</v>
      </c>
      <c r="K3894" s="196">
        <v>184</v>
      </c>
      <c r="L3894" s="119" t="s">
        <v>12106</v>
      </c>
      <c r="M3894" s="38" t="s">
        <v>15050</v>
      </c>
    </row>
    <row r="3895" spans="1:13" ht="25.5" outlineLevel="1" x14ac:dyDescent="0.25">
      <c r="A3895" s="47" t="s">
        <v>3938</v>
      </c>
      <c r="B3895" s="150">
        <v>3867</v>
      </c>
      <c r="C3895" s="36" t="s">
        <v>3937</v>
      </c>
      <c r="D3895" s="35" t="s">
        <v>3938</v>
      </c>
      <c r="E3895" s="36" t="s">
        <v>11943</v>
      </c>
      <c r="F3895" s="35" t="s">
        <v>15877</v>
      </c>
      <c r="G3895" s="117">
        <v>31</v>
      </c>
      <c r="H3895" s="117">
        <v>24.8</v>
      </c>
      <c r="I3895" s="117">
        <f t="shared" si="108"/>
        <v>4.3870967741935489E-2</v>
      </c>
      <c r="J3895" s="118">
        <v>1.36</v>
      </c>
      <c r="K3895" s="196">
        <v>184</v>
      </c>
      <c r="L3895" s="119" t="s">
        <v>12106</v>
      </c>
      <c r="M3895" s="38" t="s">
        <v>15050</v>
      </c>
    </row>
    <row r="3896" spans="1:13" ht="25.5" outlineLevel="1" x14ac:dyDescent="0.25">
      <c r="A3896" s="47" t="s">
        <v>3940</v>
      </c>
      <c r="B3896" s="150">
        <v>3868</v>
      </c>
      <c r="C3896" s="36" t="s">
        <v>3939</v>
      </c>
      <c r="D3896" s="35" t="s">
        <v>3940</v>
      </c>
      <c r="E3896" s="36" t="s">
        <v>11943</v>
      </c>
      <c r="F3896" s="35" t="s">
        <v>15877</v>
      </c>
      <c r="G3896" s="117">
        <v>60</v>
      </c>
      <c r="H3896" s="117">
        <v>48</v>
      </c>
      <c r="I3896" s="117">
        <f t="shared" si="108"/>
        <v>4.3666666666666666E-2</v>
      </c>
      <c r="J3896" s="118">
        <v>2.62</v>
      </c>
      <c r="K3896" s="196">
        <v>184</v>
      </c>
      <c r="L3896" s="119" t="s">
        <v>12106</v>
      </c>
      <c r="M3896" s="38" t="s">
        <v>15050</v>
      </c>
    </row>
    <row r="3897" spans="1:13" ht="25.5" outlineLevel="1" x14ac:dyDescent="0.25">
      <c r="A3897" s="47" t="s">
        <v>3942</v>
      </c>
      <c r="B3897" s="150">
        <v>3869</v>
      </c>
      <c r="C3897" s="36" t="s">
        <v>3941</v>
      </c>
      <c r="D3897" s="35" t="s">
        <v>3942</v>
      </c>
      <c r="E3897" s="36" t="s">
        <v>11943</v>
      </c>
      <c r="F3897" s="35" t="s">
        <v>15877</v>
      </c>
      <c r="G3897" s="117">
        <v>55</v>
      </c>
      <c r="H3897" s="117">
        <v>44</v>
      </c>
      <c r="I3897" s="117">
        <f t="shared" si="108"/>
        <v>4.3818181818181819E-2</v>
      </c>
      <c r="J3897" s="118">
        <v>2.41</v>
      </c>
      <c r="K3897" s="196">
        <v>184</v>
      </c>
      <c r="L3897" s="119" t="s">
        <v>12106</v>
      </c>
      <c r="M3897" s="38" t="s">
        <v>15050</v>
      </c>
    </row>
    <row r="3898" spans="1:13" ht="25.5" outlineLevel="1" x14ac:dyDescent="0.25">
      <c r="A3898" s="47" t="s">
        <v>3944</v>
      </c>
      <c r="B3898" s="150">
        <v>3870</v>
      </c>
      <c r="C3898" s="36" t="s">
        <v>3943</v>
      </c>
      <c r="D3898" s="35" t="s">
        <v>3944</v>
      </c>
      <c r="E3898" s="36" t="s">
        <v>11943</v>
      </c>
      <c r="F3898" s="35" t="s">
        <v>15877</v>
      </c>
      <c r="G3898" s="117">
        <v>30</v>
      </c>
      <c r="H3898" s="117">
        <v>24</v>
      </c>
      <c r="I3898" s="117">
        <f t="shared" si="108"/>
        <v>4.3666666666666666E-2</v>
      </c>
      <c r="J3898" s="118">
        <v>1.31</v>
      </c>
      <c r="K3898" s="196">
        <v>184</v>
      </c>
      <c r="L3898" s="119" t="s">
        <v>12106</v>
      </c>
      <c r="M3898" s="38" t="s">
        <v>15050</v>
      </c>
    </row>
    <row r="3899" spans="1:13" ht="25.5" outlineLevel="1" x14ac:dyDescent="0.25">
      <c r="A3899" s="47" t="s">
        <v>3946</v>
      </c>
      <c r="B3899" s="150">
        <v>3871</v>
      </c>
      <c r="C3899" s="36" t="s">
        <v>3945</v>
      </c>
      <c r="D3899" s="35" t="s">
        <v>3946</v>
      </c>
      <c r="E3899" s="36" t="s">
        <v>11943</v>
      </c>
      <c r="F3899" s="35" t="s">
        <v>15877</v>
      </c>
      <c r="G3899" s="117">
        <v>50</v>
      </c>
      <c r="H3899" s="117">
        <v>40</v>
      </c>
      <c r="I3899" s="117">
        <f t="shared" si="108"/>
        <v>4.3799999999999999E-2</v>
      </c>
      <c r="J3899" s="118">
        <v>2.19</v>
      </c>
      <c r="K3899" s="196">
        <v>184</v>
      </c>
      <c r="L3899" s="119" t="s">
        <v>12106</v>
      </c>
      <c r="M3899" s="38" t="s">
        <v>15050</v>
      </c>
    </row>
    <row r="3900" spans="1:13" ht="25.5" outlineLevel="1" x14ac:dyDescent="0.25">
      <c r="A3900" s="47" t="s">
        <v>3948</v>
      </c>
      <c r="B3900" s="150">
        <v>3872</v>
      </c>
      <c r="C3900" s="36" t="s">
        <v>3947</v>
      </c>
      <c r="D3900" s="35" t="s">
        <v>3948</v>
      </c>
      <c r="E3900" s="36" t="s">
        <v>11943</v>
      </c>
      <c r="F3900" s="35" t="s">
        <v>15877</v>
      </c>
      <c r="G3900" s="117">
        <v>7</v>
      </c>
      <c r="H3900" s="117">
        <v>5.6</v>
      </c>
      <c r="I3900" s="117">
        <f t="shared" si="108"/>
        <v>4.4285714285714282E-2</v>
      </c>
      <c r="J3900" s="118">
        <v>0.31</v>
      </c>
      <c r="K3900" s="196">
        <v>184</v>
      </c>
      <c r="L3900" s="119" t="s">
        <v>12106</v>
      </c>
      <c r="M3900" s="38" t="s">
        <v>15050</v>
      </c>
    </row>
    <row r="3901" spans="1:13" ht="25.5" outlineLevel="1" x14ac:dyDescent="0.25">
      <c r="A3901" s="47" t="s">
        <v>3950</v>
      </c>
      <c r="B3901" s="150">
        <v>3873</v>
      </c>
      <c r="C3901" s="36" t="s">
        <v>3949</v>
      </c>
      <c r="D3901" s="35" t="s">
        <v>3950</v>
      </c>
      <c r="E3901" s="36" t="s">
        <v>11943</v>
      </c>
      <c r="F3901" s="35" t="s">
        <v>15877</v>
      </c>
      <c r="G3901" s="117">
        <v>49</v>
      </c>
      <c r="H3901" s="117">
        <v>39.200000000000003</v>
      </c>
      <c r="I3901" s="117">
        <f t="shared" si="108"/>
        <v>4.3673469387755105E-2</v>
      </c>
      <c r="J3901" s="118">
        <v>2.14</v>
      </c>
      <c r="K3901" s="196">
        <v>184</v>
      </c>
      <c r="L3901" s="119" t="s">
        <v>12106</v>
      </c>
      <c r="M3901" s="38" t="s">
        <v>15050</v>
      </c>
    </row>
    <row r="3902" spans="1:13" ht="25.5" outlineLevel="1" x14ac:dyDescent="0.25">
      <c r="A3902" s="47" t="s">
        <v>3952</v>
      </c>
      <c r="B3902" s="150">
        <v>3874</v>
      </c>
      <c r="C3902" s="36" t="s">
        <v>3951</v>
      </c>
      <c r="D3902" s="35" t="s">
        <v>3952</v>
      </c>
      <c r="E3902" s="36" t="s">
        <v>11943</v>
      </c>
      <c r="F3902" s="35" t="s">
        <v>15877</v>
      </c>
      <c r="G3902" s="117">
        <v>52</v>
      </c>
      <c r="H3902" s="117">
        <v>41.6</v>
      </c>
      <c r="I3902" s="117">
        <f t="shared" si="108"/>
        <v>4.3653846153846154E-2</v>
      </c>
      <c r="J3902" s="118">
        <v>2.27</v>
      </c>
      <c r="K3902" s="196">
        <v>184</v>
      </c>
      <c r="L3902" s="119" t="s">
        <v>12106</v>
      </c>
      <c r="M3902" s="38" t="s">
        <v>15050</v>
      </c>
    </row>
    <row r="3903" spans="1:13" ht="25.5" outlineLevel="1" x14ac:dyDescent="0.25">
      <c r="A3903" s="47" t="s">
        <v>3954</v>
      </c>
      <c r="B3903" s="150">
        <v>3875</v>
      </c>
      <c r="C3903" s="36" t="s">
        <v>3953</v>
      </c>
      <c r="D3903" s="35" t="s">
        <v>3954</v>
      </c>
      <c r="E3903" s="36" t="s">
        <v>11943</v>
      </c>
      <c r="F3903" s="35" t="s">
        <v>15877</v>
      </c>
      <c r="G3903" s="117">
        <v>70</v>
      </c>
      <c r="H3903" s="117">
        <v>700</v>
      </c>
      <c r="I3903" s="117">
        <f t="shared" si="108"/>
        <v>0.54685714285714282</v>
      </c>
      <c r="J3903" s="118">
        <v>38.28</v>
      </c>
      <c r="K3903" s="196">
        <v>184</v>
      </c>
      <c r="L3903" s="119" t="s">
        <v>12106</v>
      </c>
      <c r="M3903" s="38" t="s">
        <v>15050</v>
      </c>
    </row>
    <row r="3904" spans="1:13" ht="25.5" outlineLevel="1" x14ac:dyDescent="0.25">
      <c r="A3904" s="47" t="s">
        <v>3956</v>
      </c>
      <c r="B3904" s="150">
        <v>3876</v>
      </c>
      <c r="C3904" s="36" t="s">
        <v>3955</v>
      </c>
      <c r="D3904" s="35" t="s">
        <v>3956</v>
      </c>
      <c r="E3904" s="36" t="s">
        <v>11943</v>
      </c>
      <c r="F3904" s="35" t="s">
        <v>15877</v>
      </c>
      <c r="G3904" s="117">
        <v>24</v>
      </c>
      <c r="H3904" s="117">
        <v>19.2</v>
      </c>
      <c r="I3904" s="117">
        <f t="shared" si="108"/>
        <v>4.3750000000000004E-2</v>
      </c>
      <c r="J3904" s="118">
        <v>1.05</v>
      </c>
      <c r="K3904" s="196">
        <v>184</v>
      </c>
      <c r="L3904" s="119" t="s">
        <v>12106</v>
      </c>
      <c r="M3904" s="38" t="s">
        <v>15050</v>
      </c>
    </row>
    <row r="3905" spans="1:13" ht="25.5" outlineLevel="1" x14ac:dyDescent="0.25">
      <c r="A3905" s="47" t="s">
        <v>3958</v>
      </c>
      <c r="B3905" s="150">
        <v>3877</v>
      </c>
      <c r="C3905" s="36" t="s">
        <v>3957</v>
      </c>
      <c r="D3905" s="35" t="s">
        <v>3958</v>
      </c>
      <c r="E3905" s="36" t="s">
        <v>11943</v>
      </c>
      <c r="F3905" s="35" t="s">
        <v>15877</v>
      </c>
      <c r="G3905" s="117">
        <v>76</v>
      </c>
      <c r="H3905" s="117">
        <v>60.8</v>
      </c>
      <c r="I3905" s="117">
        <f t="shared" si="108"/>
        <v>4.3684210526315791E-2</v>
      </c>
      <c r="J3905" s="118">
        <v>3.32</v>
      </c>
      <c r="K3905" s="196">
        <v>184</v>
      </c>
      <c r="L3905" s="119" t="s">
        <v>12106</v>
      </c>
      <c r="M3905" s="38" t="s">
        <v>15050</v>
      </c>
    </row>
    <row r="3906" spans="1:13" ht="25.5" outlineLevel="1" x14ac:dyDescent="0.25">
      <c r="A3906" s="47" t="s">
        <v>3960</v>
      </c>
      <c r="B3906" s="150">
        <v>3878</v>
      </c>
      <c r="C3906" s="36" t="s">
        <v>3959</v>
      </c>
      <c r="D3906" s="35" t="s">
        <v>3960</v>
      </c>
      <c r="E3906" s="36" t="s">
        <v>11943</v>
      </c>
      <c r="F3906" s="35" t="s">
        <v>15877</v>
      </c>
      <c r="G3906" s="117">
        <v>42</v>
      </c>
      <c r="H3906" s="117">
        <v>33.6</v>
      </c>
      <c r="I3906" s="117">
        <f t="shared" si="108"/>
        <v>4.3809523809523812E-2</v>
      </c>
      <c r="J3906" s="118">
        <v>1.84</v>
      </c>
      <c r="K3906" s="196">
        <v>184</v>
      </c>
      <c r="L3906" s="119" t="s">
        <v>12106</v>
      </c>
      <c r="M3906" s="38" t="s">
        <v>15050</v>
      </c>
    </row>
    <row r="3907" spans="1:13" ht="25.5" outlineLevel="1" x14ac:dyDescent="0.25">
      <c r="A3907" s="47" t="s">
        <v>3962</v>
      </c>
      <c r="B3907" s="150">
        <v>3879</v>
      </c>
      <c r="C3907" s="36" t="s">
        <v>3961</v>
      </c>
      <c r="D3907" s="35" t="s">
        <v>3962</v>
      </c>
      <c r="E3907" s="36" t="s">
        <v>11943</v>
      </c>
      <c r="F3907" s="35" t="s">
        <v>15877</v>
      </c>
      <c r="G3907" s="117">
        <v>49</v>
      </c>
      <c r="H3907" s="117">
        <v>24.5</v>
      </c>
      <c r="I3907" s="117">
        <f t="shared" si="108"/>
        <v>2.7346938775510206E-2</v>
      </c>
      <c r="J3907" s="118">
        <v>1.34</v>
      </c>
      <c r="K3907" s="196">
        <v>184</v>
      </c>
      <c r="L3907" s="119" t="s">
        <v>12106</v>
      </c>
      <c r="M3907" s="38" t="s">
        <v>15050</v>
      </c>
    </row>
    <row r="3908" spans="1:13" ht="25.5" outlineLevel="1" x14ac:dyDescent="0.25">
      <c r="A3908" s="47" t="s">
        <v>3964</v>
      </c>
      <c r="B3908" s="150">
        <v>3880</v>
      </c>
      <c r="C3908" s="36" t="s">
        <v>3963</v>
      </c>
      <c r="D3908" s="35" t="s">
        <v>3964</v>
      </c>
      <c r="E3908" s="36" t="s">
        <v>11943</v>
      </c>
      <c r="F3908" s="35" t="s">
        <v>15877</v>
      </c>
      <c r="G3908" s="117">
        <v>11</v>
      </c>
      <c r="H3908" s="117">
        <v>11</v>
      </c>
      <c r="I3908" s="117">
        <f t="shared" si="108"/>
        <v>5.4545454545454543E-2</v>
      </c>
      <c r="J3908" s="118">
        <v>0.6</v>
      </c>
      <c r="K3908" s="196">
        <v>184</v>
      </c>
      <c r="L3908" s="119" t="s">
        <v>12106</v>
      </c>
      <c r="M3908" s="38" t="s">
        <v>15050</v>
      </c>
    </row>
    <row r="3909" spans="1:13" ht="25.5" outlineLevel="1" x14ac:dyDescent="0.25">
      <c r="A3909" s="47" t="s">
        <v>3966</v>
      </c>
      <c r="B3909" s="150">
        <v>3881</v>
      </c>
      <c r="C3909" s="36" t="s">
        <v>3965</v>
      </c>
      <c r="D3909" s="35" t="s">
        <v>3966</v>
      </c>
      <c r="E3909" s="40" t="s">
        <v>13006</v>
      </c>
      <c r="F3909" s="35" t="s">
        <v>15877</v>
      </c>
      <c r="G3909" s="117">
        <v>11</v>
      </c>
      <c r="H3909" s="117">
        <v>11</v>
      </c>
      <c r="I3909" s="117">
        <f t="shared" si="108"/>
        <v>5.4545454545454543E-2</v>
      </c>
      <c r="J3909" s="118">
        <v>0.6</v>
      </c>
      <c r="K3909" s="196">
        <v>184</v>
      </c>
      <c r="L3909" s="119" t="s">
        <v>12106</v>
      </c>
      <c r="M3909" s="38" t="s">
        <v>15050</v>
      </c>
    </row>
    <row r="3910" spans="1:13" ht="25.5" outlineLevel="1" x14ac:dyDescent="0.25">
      <c r="A3910" s="47" t="s">
        <v>3968</v>
      </c>
      <c r="B3910" s="150">
        <v>3882</v>
      </c>
      <c r="C3910" s="36" t="s">
        <v>3967</v>
      </c>
      <c r="D3910" s="35" t="s">
        <v>3968</v>
      </c>
      <c r="E3910" s="36" t="s">
        <v>11943</v>
      </c>
      <c r="F3910" s="35" t="s">
        <v>15877</v>
      </c>
      <c r="G3910" s="117">
        <v>19</v>
      </c>
      <c r="H3910" s="117">
        <v>19</v>
      </c>
      <c r="I3910" s="117">
        <f t="shared" si="108"/>
        <v>5.473684210526316E-2</v>
      </c>
      <c r="J3910" s="118">
        <v>1.04</v>
      </c>
      <c r="K3910" s="196">
        <v>184</v>
      </c>
      <c r="L3910" s="119" t="s">
        <v>12106</v>
      </c>
      <c r="M3910" s="38" t="s">
        <v>15050</v>
      </c>
    </row>
    <row r="3911" spans="1:13" ht="25.5" outlineLevel="1" x14ac:dyDescent="0.25">
      <c r="A3911" s="47" t="s">
        <v>3970</v>
      </c>
      <c r="B3911" s="150">
        <v>3883</v>
      </c>
      <c r="C3911" s="36" t="s">
        <v>3969</v>
      </c>
      <c r="D3911" s="35" t="s">
        <v>3970</v>
      </c>
      <c r="E3911" s="36" t="s">
        <v>11943</v>
      </c>
      <c r="F3911" s="35" t="s">
        <v>15877</v>
      </c>
      <c r="G3911" s="117">
        <v>14</v>
      </c>
      <c r="H3911" s="117">
        <v>14</v>
      </c>
      <c r="I3911" s="117">
        <f t="shared" si="108"/>
        <v>5.5E-2</v>
      </c>
      <c r="J3911" s="118">
        <v>0.77</v>
      </c>
      <c r="K3911" s="196">
        <v>184</v>
      </c>
      <c r="L3911" s="119" t="s">
        <v>12106</v>
      </c>
      <c r="M3911" s="38" t="s">
        <v>15050</v>
      </c>
    </row>
    <row r="3912" spans="1:13" ht="25.5" outlineLevel="1" x14ac:dyDescent="0.25">
      <c r="A3912" s="47" t="s">
        <v>3972</v>
      </c>
      <c r="B3912" s="150">
        <v>3884</v>
      </c>
      <c r="C3912" s="36" t="s">
        <v>3971</v>
      </c>
      <c r="D3912" s="35" t="s">
        <v>3972</v>
      </c>
      <c r="E3912" s="36" t="s">
        <v>11943</v>
      </c>
      <c r="F3912" s="35" t="s">
        <v>15877</v>
      </c>
      <c r="G3912" s="117">
        <v>39</v>
      </c>
      <c r="H3912" s="117">
        <v>39</v>
      </c>
      <c r="I3912" s="117">
        <f t="shared" si="108"/>
        <v>5.4615384615384614E-2</v>
      </c>
      <c r="J3912" s="118">
        <v>2.13</v>
      </c>
      <c r="K3912" s="196">
        <v>184</v>
      </c>
      <c r="L3912" s="119" t="s">
        <v>12106</v>
      </c>
      <c r="M3912" s="38" t="s">
        <v>15050</v>
      </c>
    </row>
    <row r="3913" spans="1:13" ht="25.5" outlineLevel="1" x14ac:dyDescent="0.25">
      <c r="A3913" s="47" t="s">
        <v>3974</v>
      </c>
      <c r="B3913" s="150">
        <v>3885</v>
      </c>
      <c r="C3913" s="36" t="s">
        <v>3973</v>
      </c>
      <c r="D3913" s="35" t="s">
        <v>3974</v>
      </c>
      <c r="E3913" s="36" t="s">
        <v>11943</v>
      </c>
      <c r="F3913" s="35" t="s">
        <v>15877</v>
      </c>
      <c r="G3913" s="117">
        <v>3</v>
      </c>
      <c r="H3913" s="117">
        <v>3</v>
      </c>
      <c r="I3913" s="117">
        <f t="shared" si="108"/>
        <v>5.3333333333333337E-2</v>
      </c>
      <c r="J3913" s="118">
        <v>0.16</v>
      </c>
      <c r="K3913" s="196">
        <v>184</v>
      </c>
      <c r="L3913" s="119" t="s">
        <v>12106</v>
      </c>
      <c r="M3913" s="38" t="s">
        <v>15050</v>
      </c>
    </row>
    <row r="3914" spans="1:13" ht="25.5" outlineLevel="1" x14ac:dyDescent="0.25">
      <c r="A3914" s="47" t="s">
        <v>3976</v>
      </c>
      <c r="B3914" s="150">
        <v>3886</v>
      </c>
      <c r="C3914" s="36" t="s">
        <v>3975</v>
      </c>
      <c r="D3914" s="35" t="s">
        <v>3976</v>
      </c>
      <c r="E3914" s="36" t="s">
        <v>11943</v>
      </c>
      <c r="F3914" s="35" t="s">
        <v>15877</v>
      </c>
      <c r="G3914" s="117">
        <v>24</v>
      </c>
      <c r="H3914" s="117">
        <v>24</v>
      </c>
      <c r="I3914" s="117">
        <f t="shared" si="108"/>
        <v>5.4583333333333338E-2</v>
      </c>
      <c r="J3914" s="118">
        <v>1.31</v>
      </c>
      <c r="K3914" s="196">
        <v>184</v>
      </c>
      <c r="L3914" s="119" t="s">
        <v>12106</v>
      </c>
      <c r="M3914" s="38" t="s">
        <v>15050</v>
      </c>
    </row>
    <row r="3915" spans="1:13" ht="25.5" outlineLevel="1" x14ac:dyDescent="0.25">
      <c r="A3915" s="47" t="s">
        <v>3978</v>
      </c>
      <c r="B3915" s="150">
        <v>3887</v>
      </c>
      <c r="C3915" s="36" t="s">
        <v>3977</v>
      </c>
      <c r="D3915" s="35" t="s">
        <v>3978</v>
      </c>
      <c r="E3915" s="36" t="s">
        <v>11943</v>
      </c>
      <c r="F3915" s="35" t="s">
        <v>15877</v>
      </c>
      <c r="G3915" s="117">
        <v>10</v>
      </c>
      <c r="H3915" s="117">
        <v>10</v>
      </c>
      <c r="I3915" s="117">
        <f t="shared" si="108"/>
        <v>5.5000000000000007E-2</v>
      </c>
      <c r="J3915" s="118">
        <v>0.55000000000000004</v>
      </c>
      <c r="K3915" s="196">
        <v>184</v>
      </c>
      <c r="L3915" s="119" t="s">
        <v>12106</v>
      </c>
      <c r="M3915" s="38" t="s">
        <v>15050</v>
      </c>
    </row>
    <row r="3916" spans="1:13" ht="25.5" outlineLevel="1" x14ac:dyDescent="0.25">
      <c r="A3916" s="47" t="s">
        <v>3980</v>
      </c>
      <c r="B3916" s="150">
        <v>3888</v>
      </c>
      <c r="C3916" s="36" t="s">
        <v>3979</v>
      </c>
      <c r="D3916" s="35" t="s">
        <v>3980</v>
      </c>
      <c r="E3916" s="36" t="s">
        <v>11943</v>
      </c>
      <c r="F3916" s="35" t="s">
        <v>15877</v>
      </c>
      <c r="G3916" s="117">
        <v>6</v>
      </c>
      <c r="H3916" s="117">
        <v>6</v>
      </c>
      <c r="I3916" s="117">
        <f t="shared" si="108"/>
        <v>5.5E-2</v>
      </c>
      <c r="J3916" s="118">
        <v>0.33</v>
      </c>
      <c r="K3916" s="196">
        <v>184</v>
      </c>
      <c r="L3916" s="119" t="s">
        <v>12106</v>
      </c>
      <c r="M3916" s="38" t="s">
        <v>15050</v>
      </c>
    </row>
    <row r="3917" spans="1:13" ht="25.5" outlineLevel="1" x14ac:dyDescent="0.25">
      <c r="A3917" s="47" t="s">
        <v>3982</v>
      </c>
      <c r="B3917" s="150">
        <v>3889</v>
      </c>
      <c r="C3917" s="36" t="s">
        <v>3981</v>
      </c>
      <c r="D3917" s="35" t="s">
        <v>3982</v>
      </c>
      <c r="E3917" s="36" t="s">
        <v>11943</v>
      </c>
      <c r="F3917" s="35" t="s">
        <v>15877</v>
      </c>
      <c r="G3917" s="117">
        <v>34</v>
      </c>
      <c r="H3917" s="117">
        <v>34</v>
      </c>
      <c r="I3917" s="117">
        <f t="shared" si="108"/>
        <v>5.4705882352941181E-2</v>
      </c>
      <c r="J3917" s="118">
        <v>1.86</v>
      </c>
      <c r="K3917" s="196">
        <v>184</v>
      </c>
      <c r="L3917" s="119" t="s">
        <v>12106</v>
      </c>
      <c r="M3917" s="38" t="s">
        <v>15050</v>
      </c>
    </row>
    <row r="3918" spans="1:13" ht="25.5" outlineLevel="1" x14ac:dyDescent="0.25">
      <c r="A3918" s="47" t="s">
        <v>3984</v>
      </c>
      <c r="B3918" s="150">
        <v>3890</v>
      </c>
      <c r="C3918" s="36" t="s">
        <v>3983</v>
      </c>
      <c r="D3918" s="35" t="s">
        <v>3984</v>
      </c>
      <c r="E3918" s="36" t="s">
        <v>11943</v>
      </c>
      <c r="F3918" s="35" t="s">
        <v>15877</v>
      </c>
      <c r="G3918" s="117">
        <v>5</v>
      </c>
      <c r="H3918" s="117">
        <v>5</v>
      </c>
      <c r="I3918" s="117">
        <f t="shared" si="108"/>
        <v>5.4000000000000006E-2</v>
      </c>
      <c r="J3918" s="118">
        <v>0.27</v>
      </c>
      <c r="K3918" s="196">
        <v>184</v>
      </c>
      <c r="L3918" s="119" t="s">
        <v>12106</v>
      </c>
      <c r="M3918" s="38" t="s">
        <v>15050</v>
      </c>
    </row>
    <row r="3919" spans="1:13" ht="25.5" outlineLevel="1" x14ac:dyDescent="0.25">
      <c r="A3919" s="47" t="s">
        <v>3986</v>
      </c>
      <c r="B3919" s="150">
        <v>3891</v>
      </c>
      <c r="C3919" s="36" t="s">
        <v>3985</v>
      </c>
      <c r="D3919" s="35" t="s">
        <v>3986</v>
      </c>
      <c r="E3919" s="36" t="s">
        <v>11943</v>
      </c>
      <c r="F3919" s="35" t="s">
        <v>15877</v>
      </c>
      <c r="G3919" s="117">
        <v>55</v>
      </c>
      <c r="H3919" s="117">
        <v>55</v>
      </c>
      <c r="I3919" s="117">
        <f t="shared" si="108"/>
        <v>5.4727272727272722E-2</v>
      </c>
      <c r="J3919" s="118">
        <v>3.01</v>
      </c>
      <c r="K3919" s="196">
        <v>184</v>
      </c>
      <c r="L3919" s="119" t="s">
        <v>12106</v>
      </c>
      <c r="M3919" s="38" t="s">
        <v>15050</v>
      </c>
    </row>
    <row r="3920" spans="1:13" ht="25.5" outlineLevel="1" x14ac:dyDescent="0.25">
      <c r="A3920" s="47" t="s">
        <v>3988</v>
      </c>
      <c r="B3920" s="150">
        <v>3892</v>
      </c>
      <c r="C3920" s="36" t="s">
        <v>3987</v>
      </c>
      <c r="D3920" s="35" t="s">
        <v>3988</v>
      </c>
      <c r="E3920" s="36" t="s">
        <v>11943</v>
      </c>
      <c r="F3920" s="35" t="s">
        <v>15877</v>
      </c>
      <c r="G3920" s="117">
        <v>73</v>
      </c>
      <c r="H3920" s="117">
        <v>73</v>
      </c>
      <c r="I3920" s="117">
        <f t="shared" si="108"/>
        <v>5.4657534246575344E-2</v>
      </c>
      <c r="J3920" s="118">
        <v>3.99</v>
      </c>
      <c r="K3920" s="196">
        <v>184</v>
      </c>
      <c r="L3920" s="119" t="s">
        <v>12106</v>
      </c>
      <c r="M3920" s="38" t="s">
        <v>15050</v>
      </c>
    </row>
    <row r="3921" spans="1:13" ht="25.5" outlineLevel="1" x14ac:dyDescent="0.25">
      <c r="A3921" s="47" t="s">
        <v>3990</v>
      </c>
      <c r="B3921" s="150">
        <v>3893</v>
      </c>
      <c r="C3921" s="36" t="s">
        <v>3989</v>
      </c>
      <c r="D3921" s="35" t="s">
        <v>3990</v>
      </c>
      <c r="E3921" s="36" t="s">
        <v>11943</v>
      </c>
      <c r="F3921" s="35" t="s">
        <v>15877</v>
      </c>
      <c r="G3921" s="117">
        <v>16</v>
      </c>
      <c r="H3921" s="117">
        <v>16</v>
      </c>
      <c r="I3921" s="117">
        <f t="shared" si="108"/>
        <v>5.4375E-2</v>
      </c>
      <c r="J3921" s="118">
        <v>0.87</v>
      </c>
      <c r="K3921" s="196">
        <v>184</v>
      </c>
      <c r="L3921" s="119" t="s">
        <v>12106</v>
      </c>
      <c r="M3921" s="38" t="s">
        <v>15050</v>
      </c>
    </row>
    <row r="3922" spans="1:13" ht="25.5" outlineLevel="1" x14ac:dyDescent="0.25">
      <c r="A3922" s="47" t="s">
        <v>3992</v>
      </c>
      <c r="B3922" s="150">
        <v>3894</v>
      </c>
      <c r="C3922" s="36" t="s">
        <v>3991</v>
      </c>
      <c r="D3922" s="35" t="s">
        <v>3992</v>
      </c>
      <c r="E3922" s="36" t="s">
        <v>11943</v>
      </c>
      <c r="F3922" s="35" t="s">
        <v>15877</v>
      </c>
      <c r="G3922" s="117">
        <v>26</v>
      </c>
      <c r="H3922" s="117">
        <v>26</v>
      </c>
      <c r="I3922" s="117">
        <f t="shared" si="108"/>
        <v>5.4615384615384614E-2</v>
      </c>
      <c r="J3922" s="118">
        <v>1.42</v>
      </c>
      <c r="K3922" s="196">
        <v>184</v>
      </c>
      <c r="L3922" s="119" t="s">
        <v>12106</v>
      </c>
      <c r="M3922" s="38" t="s">
        <v>15050</v>
      </c>
    </row>
    <row r="3923" spans="1:13" ht="25.5" outlineLevel="1" x14ac:dyDescent="0.25">
      <c r="A3923" s="47" t="s">
        <v>3994</v>
      </c>
      <c r="B3923" s="150">
        <v>3895</v>
      </c>
      <c r="C3923" s="36" t="s">
        <v>3993</v>
      </c>
      <c r="D3923" s="35" t="s">
        <v>3994</v>
      </c>
      <c r="E3923" s="36" t="s">
        <v>11943</v>
      </c>
      <c r="F3923" s="35" t="s">
        <v>15877</v>
      </c>
      <c r="G3923" s="117">
        <v>15</v>
      </c>
      <c r="H3923" s="117">
        <v>15</v>
      </c>
      <c r="I3923" s="117">
        <f t="shared" si="108"/>
        <v>5.4666666666666662E-2</v>
      </c>
      <c r="J3923" s="118">
        <v>0.82</v>
      </c>
      <c r="K3923" s="196">
        <v>184</v>
      </c>
      <c r="L3923" s="119" t="s">
        <v>12106</v>
      </c>
      <c r="M3923" s="38" t="s">
        <v>15050</v>
      </c>
    </row>
    <row r="3924" spans="1:13" ht="25.5" outlineLevel="1" x14ac:dyDescent="0.25">
      <c r="A3924" s="47" t="s">
        <v>3996</v>
      </c>
      <c r="B3924" s="150">
        <v>3896</v>
      </c>
      <c r="C3924" s="36" t="s">
        <v>3995</v>
      </c>
      <c r="D3924" s="35" t="s">
        <v>3996</v>
      </c>
      <c r="E3924" s="36" t="s">
        <v>11943</v>
      </c>
      <c r="F3924" s="35" t="s">
        <v>15877</v>
      </c>
      <c r="G3924" s="117">
        <v>34</v>
      </c>
      <c r="H3924" s="117">
        <v>34</v>
      </c>
      <c r="I3924" s="117">
        <f t="shared" si="108"/>
        <v>5.4705882352941181E-2</v>
      </c>
      <c r="J3924" s="118">
        <v>1.86</v>
      </c>
      <c r="K3924" s="196">
        <v>184</v>
      </c>
      <c r="L3924" s="119" t="s">
        <v>12106</v>
      </c>
      <c r="M3924" s="38" t="s">
        <v>15050</v>
      </c>
    </row>
    <row r="3925" spans="1:13" ht="25.5" outlineLevel="1" x14ac:dyDescent="0.25">
      <c r="A3925" s="47" t="s">
        <v>3998</v>
      </c>
      <c r="B3925" s="150">
        <v>3897</v>
      </c>
      <c r="C3925" s="36" t="s">
        <v>3997</v>
      </c>
      <c r="D3925" s="35" t="s">
        <v>3998</v>
      </c>
      <c r="E3925" s="36" t="s">
        <v>11943</v>
      </c>
      <c r="F3925" s="35" t="s">
        <v>15877</v>
      </c>
      <c r="G3925" s="117">
        <v>31</v>
      </c>
      <c r="H3925" s="117">
        <v>31</v>
      </c>
      <c r="I3925" s="117">
        <f t="shared" si="108"/>
        <v>5.4838709677419356E-2</v>
      </c>
      <c r="J3925" s="118">
        <v>1.7</v>
      </c>
      <c r="K3925" s="196">
        <v>184</v>
      </c>
      <c r="L3925" s="119" t="s">
        <v>12106</v>
      </c>
      <c r="M3925" s="38" t="s">
        <v>15050</v>
      </c>
    </row>
    <row r="3926" spans="1:13" ht="25.5" outlineLevel="1" x14ac:dyDescent="0.25">
      <c r="A3926" s="47" t="s">
        <v>4000</v>
      </c>
      <c r="B3926" s="150">
        <v>3898</v>
      </c>
      <c r="C3926" s="36" t="s">
        <v>3999</v>
      </c>
      <c r="D3926" s="35" t="s">
        <v>4000</v>
      </c>
      <c r="E3926" s="40" t="s">
        <v>13006</v>
      </c>
      <c r="F3926" s="35" t="s">
        <v>15877</v>
      </c>
      <c r="G3926" s="117">
        <v>16</v>
      </c>
      <c r="H3926" s="117">
        <v>16</v>
      </c>
      <c r="I3926" s="117">
        <f t="shared" si="108"/>
        <v>5.4375E-2</v>
      </c>
      <c r="J3926" s="118">
        <v>0.87</v>
      </c>
      <c r="K3926" s="196">
        <v>184</v>
      </c>
      <c r="L3926" s="119" t="s">
        <v>12106</v>
      </c>
      <c r="M3926" s="38" t="s">
        <v>15050</v>
      </c>
    </row>
    <row r="3927" spans="1:13" ht="25.5" outlineLevel="1" x14ac:dyDescent="0.25">
      <c r="A3927" s="47" t="s">
        <v>4002</v>
      </c>
      <c r="B3927" s="150">
        <v>3899</v>
      </c>
      <c r="C3927" s="36" t="s">
        <v>4001</v>
      </c>
      <c r="D3927" s="35" t="s">
        <v>4002</v>
      </c>
      <c r="E3927" s="36" t="s">
        <v>11943</v>
      </c>
      <c r="F3927" s="35" t="s">
        <v>15877</v>
      </c>
      <c r="G3927" s="117">
        <v>1</v>
      </c>
      <c r="H3927" s="117">
        <v>1</v>
      </c>
      <c r="I3927" s="117">
        <f t="shared" si="108"/>
        <v>0.05</v>
      </c>
      <c r="J3927" s="118">
        <v>0.05</v>
      </c>
      <c r="K3927" s="196">
        <v>184</v>
      </c>
      <c r="L3927" s="119" t="s">
        <v>12106</v>
      </c>
      <c r="M3927" s="38" t="s">
        <v>15050</v>
      </c>
    </row>
    <row r="3928" spans="1:13" ht="25.5" outlineLevel="1" x14ac:dyDescent="0.25">
      <c r="A3928" s="47" t="s">
        <v>4004</v>
      </c>
      <c r="B3928" s="150">
        <v>3900</v>
      </c>
      <c r="C3928" s="36" t="s">
        <v>4003</v>
      </c>
      <c r="D3928" s="35" t="s">
        <v>4004</v>
      </c>
      <c r="E3928" s="36" t="s">
        <v>11943</v>
      </c>
      <c r="F3928" s="35" t="s">
        <v>15877</v>
      </c>
      <c r="G3928" s="117">
        <v>54</v>
      </c>
      <c r="H3928" s="117">
        <v>54</v>
      </c>
      <c r="I3928" s="117">
        <f t="shared" si="108"/>
        <v>5.4629629629629632E-2</v>
      </c>
      <c r="J3928" s="118">
        <v>2.95</v>
      </c>
      <c r="K3928" s="196">
        <v>184</v>
      </c>
      <c r="L3928" s="119" t="s">
        <v>12106</v>
      </c>
      <c r="M3928" s="38" t="s">
        <v>15050</v>
      </c>
    </row>
    <row r="3929" spans="1:13" ht="25.5" outlineLevel="1" x14ac:dyDescent="0.25">
      <c r="A3929" s="47" t="s">
        <v>4006</v>
      </c>
      <c r="B3929" s="150">
        <v>3901</v>
      </c>
      <c r="C3929" s="36" t="s">
        <v>4005</v>
      </c>
      <c r="D3929" s="35" t="s">
        <v>4006</v>
      </c>
      <c r="E3929" s="36" t="s">
        <v>11943</v>
      </c>
      <c r="F3929" s="35" t="s">
        <v>15877</v>
      </c>
      <c r="G3929" s="117">
        <v>39</v>
      </c>
      <c r="H3929" s="117">
        <v>39</v>
      </c>
      <c r="I3929" s="117">
        <f t="shared" si="108"/>
        <v>5.4615384615384614E-2</v>
      </c>
      <c r="J3929" s="118">
        <v>2.13</v>
      </c>
      <c r="K3929" s="196">
        <v>184</v>
      </c>
      <c r="L3929" s="119" t="s">
        <v>12106</v>
      </c>
      <c r="M3929" s="38" t="s">
        <v>15050</v>
      </c>
    </row>
    <row r="3930" spans="1:13" ht="25.5" outlineLevel="1" x14ac:dyDescent="0.25">
      <c r="A3930" s="47" t="s">
        <v>4007</v>
      </c>
      <c r="B3930" s="150">
        <v>3902</v>
      </c>
      <c r="C3930" s="36" t="s">
        <v>12143</v>
      </c>
      <c r="D3930" s="35" t="s">
        <v>4007</v>
      </c>
      <c r="E3930" s="36" t="s">
        <v>11943</v>
      </c>
      <c r="F3930" s="35" t="s">
        <v>15877</v>
      </c>
      <c r="G3930" s="117">
        <v>9</v>
      </c>
      <c r="H3930" s="117">
        <v>9</v>
      </c>
      <c r="I3930" s="117">
        <f t="shared" si="108"/>
        <v>5.4444444444444441E-2</v>
      </c>
      <c r="J3930" s="118">
        <v>0.49</v>
      </c>
      <c r="K3930" s="196">
        <v>184</v>
      </c>
      <c r="L3930" s="119" t="s">
        <v>12106</v>
      </c>
      <c r="M3930" s="38" t="s">
        <v>15050</v>
      </c>
    </row>
    <row r="3931" spans="1:13" ht="25.5" outlineLevel="1" x14ac:dyDescent="0.25">
      <c r="A3931" s="47" t="s">
        <v>4009</v>
      </c>
      <c r="B3931" s="150">
        <v>3903</v>
      </c>
      <c r="C3931" s="36" t="s">
        <v>4008</v>
      </c>
      <c r="D3931" s="35" t="s">
        <v>4009</v>
      </c>
      <c r="E3931" s="36" t="s">
        <v>11943</v>
      </c>
      <c r="F3931" s="35" t="s">
        <v>15877</v>
      </c>
      <c r="G3931" s="117">
        <v>6</v>
      </c>
      <c r="H3931" s="117">
        <v>6</v>
      </c>
      <c r="I3931" s="117">
        <f t="shared" si="108"/>
        <v>5.5E-2</v>
      </c>
      <c r="J3931" s="118">
        <v>0.33</v>
      </c>
      <c r="K3931" s="196">
        <v>184</v>
      </c>
      <c r="L3931" s="119" t="s">
        <v>12106</v>
      </c>
      <c r="M3931" s="38" t="s">
        <v>15050</v>
      </c>
    </row>
    <row r="3932" spans="1:13" ht="25.5" outlineLevel="1" x14ac:dyDescent="0.25">
      <c r="A3932" s="47" t="s">
        <v>4011</v>
      </c>
      <c r="B3932" s="150">
        <v>3904</v>
      </c>
      <c r="C3932" s="36" t="s">
        <v>4010</v>
      </c>
      <c r="D3932" s="35" t="s">
        <v>4011</v>
      </c>
      <c r="E3932" s="36" t="s">
        <v>11943</v>
      </c>
      <c r="F3932" s="35" t="s">
        <v>15877</v>
      </c>
      <c r="G3932" s="117">
        <v>18</v>
      </c>
      <c r="H3932" s="117">
        <v>18</v>
      </c>
      <c r="I3932" s="117">
        <f t="shared" si="108"/>
        <v>5.4444444444444441E-2</v>
      </c>
      <c r="J3932" s="118">
        <v>0.98</v>
      </c>
      <c r="K3932" s="196">
        <v>184</v>
      </c>
      <c r="L3932" s="119" t="s">
        <v>12106</v>
      </c>
      <c r="M3932" s="38" t="s">
        <v>15050</v>
      </c>
    </row>
    <row r="3933" spans="1:13" ht="25.5" outlineLevel="1" x14ac:dyDescent="0.25">
      <c r="A3933" s="47" t="s">
        <v>4013</v>
      </c>
      <c r="B3933" s="150">
        <v>3905</v>
      </c>
      <c r="C3933" s="36" t="s">
        <v>4012</v>
      </c>
      <c r="D3933" s="35" t="s">
        <v>4013</v>
      </c>
      <c r="E3933" s="36" t="s">
        <v>11943</v>
      </c>
      <c r="F3933" s="35" t="s">
        <v>15877</v>
      </c>
      <c r="G3933" s="117">
        <v>21</v>
      </c>
      <c r="H3933" s="117">
        <v>21</v>
      </c>
      <c r="I3933" s="117">
        <f t="shared" si="108"/>
        <v>5.4761904761904755E-2</v>
      </c>
      <c r="J3933" s="118">
        <v>1.1499999999999999</v>
      </c>
      <c r="K3933" s="196">
        <v>184</v>
      </c>
      <c r="L3933" s="119" t="s">
        <v>12106</v>
      </c>
      <c r="M3933" s="38" t="s">
        <v>15050</v>
      </c>
    </row>
    <row r="3934" spans="1:13" ht="25.5" outlineLevel="1" x14ac:dyDescent="0.25">
      <c r="A3934" s="47" t="s">
        <v>4015</v>
      </c>
      <c r="B3934" s="150">
        <v>3906</v>
      </c>
      <c r="C3934" s="36" t="s">
        <v>4014</v>
      </c>
      <c r="D3934" s="35" t="s">
        <v>4015</v>
      </c>
      <c r="E3934" s="36" t="s">
        <v>11943</v>
      </c>
      <c r="F3934" s="35" t="s">
        <v>15877</v>
      </c>
      <c r="G3934" s="117">
        <v>49</v>
      </c>
      <c r="H3934" s="117">
        <v>83.3</v>
      </c>
      <c r="I3934" s="117">
        <f t="shared" si="108"/>
        <v>9.306122448979591E-2</v>
      </c>
      <c r="J3934" s="118">
        <v>4.5599999999999996</v>
      </c>
      <c r="K3934" s="196">
        <v>184</v>
      </c>
      <c r="L3934" s="119" t="s">
        <v>12106</v>
      </c>
      <c r="M3934" s="38" t="s">
        <v>15050</v>
      </c>
    </row>
    <row r="3935" spans="1:13" ht="25.5" outlineLevel="1" x14ac:dyDescent="0.25">
      <c r="A3935" s="47" t="s">
        <v>4017</v>
      </c>
      <c r="B3935" s="150">
        <v>3907</v>
      </c>
      <c r="C3935" s="36" t="s">
        <v>4016</v>
      </c>
      <c r="D3935" s="35" t="s">
        <v>4017</v>
      </c>
      <c r="E3935" s="36" t="s">
        <v>11943</v>
      </c>
      <c r="F3935" s="35" t="s">
        <v>15877</v>
      </c>
      <c r="G3935" s="117">
        <v>55</v>
      </c>
      <c r="H3935" s="117">
        <v>93.5</v>
      </c>
      <c r="I3935" s="117">
        <f t="shared" si="108"/>
        <v>9.2909090909090913E-2</v>
      </c>
      <c r="J3935" s="118">
        <v>5.1100000000000003</v>
      </c>
      <c r="K3935" s="196">
        <v>184</v>
      </c>
      <c r="L3935" s="119" t="s">
        <v>12106</v>
      </c>
      <c r="M3935" s="38" t="s">
        <v>15050</v>
      </c>
    </row>
    <row r="3936" spans="1:13" ht="25.5" outlineLevel="1" x14ac:dyDescent="0.25">
      <c r="A3936" s="47" t="s">
        <v>4019</v>
      </c>
      <c r="B3936" s="150">
        <v>3908</v>
      </c>
      <c r="C3936" s="36" t="s">
        <v>4018</v>
      </c>
      <c r="D3936" s="35" t="s">
        <v>4019</v>
      </c>
      <c r="E3936" s="36" t="s">
        <v>11943</v>
      </c>
      <c r="F3936" s="35" t="s">
        <v>15877</v>
      </c>
      <c r="G3936" s="117">
        <v>9</v>
      </c>
      <c r="H3936" s="117">
        <v>15.3</v>
      </c>
      <c r="I3936" s="117">
        <f t="shared" si="108"/>
        <v>9.3333333333333324E-2</v>
      </c>
      <c r="J3936" s="118">
        <v>0.84</v>
      </c>
      <c r="K3936" s="196">
        <v>184</v>
      </c>
      <c r="L3936" s="119" t="s">
        <v>12106</v>
      </c>
      <c r="M3936" s="38" t="s">
        <v>15050</v>
      </c>
    </row>
    <row r="3937" spans="1:13" ht="25.5" outlineLevel="1" x14ac:dyDescent="0.25">
      <c r="A3937" s="47" t="s">
        <v>4021</v>
      </c>
      <c r="B3937" s="150">
        <v>3909</v>
      </c>
      <c r="C3937" s="36" t="s">
        <v>4020</v>
      </c>
      <c r="D3937" s="35" t="s">
        <v>4021</v>
      </c>
      <c r="E3937" s="36" t="s">
        <v>11943</v>
      </c>
      <c r="F3937" s="35" t="s">
        <v>15877</v>
      </c>
      <c r="G3937" s="117">
        <v>37</v>
      </c>
      <c r="H3937" s="117">
        <v>62.9</v>
      </c>
      <c r="I3937" s="117">
        <f t="shared" si="108"/>
        <v>9.2972972972972967E-2</v>
      </c>
      <c r="J3937" s="118">
        <v>3.44</v>
      </c>
      <c r="K3937" s="196">
        <v>184</v>
      </c>
      <c r="L3937" s="119" t="s">
        <v>12106</v>
      </c>
      <c r="M3937" s="38" t="s">
        <v>15050</v>
      </c>
    </row>
    <row r="3938" spans="1:13" ht="25.5" outlineLevel="1" x14ac:dyDescent="0.25">
      <c r="A3938" s="47" t="s">
        <v>4023</v>
      </c>
      <c r="B3938" s="150">
        <v>3910</v>
      </c>
      <c r="C3938" s="36" t="s">
        <v>4022</v>
      </c>
      <c r="D3938" s="35" t="s">
        <v>4023</v>
      </c>
      <c r="E3938" s="36" t="s">
        <v>11943</v>
      </c>
      <c r="F3938" s="35" t="s">
        <v>15877</v>
      </c>
      <c r="G3938" s="117">
        <v>6</v>
      </c>
      <c r="H3938" s="117">
        <v>10.199999999999999</v>
      </c>
      <c r="I3938" s="117">
        <f t="shared" si="108"/>
        <v>9.3333333333333338E-2</v>
      </c>
      <c r="J3938" s="118">
        <v>0.56000000000000005</v>
      </c>
      <c r="K3938" s="196">
        <v>184</v>
      </c>
      <c r="L3938" s="119" t="s">
        <v>12106</v>
      </c>
      <c r="M3938" s="38" t="s">
        <v>15050</v>
      </c>
    </row>
    <row r="3939" spans="1:13" ht="25.5" outlineLevel="1" x14ac:dyDescent="0.25">
      <c r="A3939" s="47" t="s">
        <v>4025</v>
      </c>
      <c r="B3939" s="150">
        <v>3911</v>
      </c>
      <c r="C3939" s="36" t="s">
        <v>4024</v>
      </c>
      <c r="D3939" s="35" t="s">
        <v>4025</v>
      </c>
      <c r="E3939" s="36" t="s">
        <v>11943</v>
      </c>
      <c r="F3939" s="35" t="s">
        <v>15877</v>
      </c>
      <c r="G3939" s="117">
        <v>24</v>
      </c>
      <c r="H3939" s="117">
        <v>40.799999999999997</v>
      </c>
      <c r="I3939" s="117">
        <f t="shared" si="108"/>
        <v>9.2916666666666661E-2</v>
      </c>
      <c r="J3939" s="118">
        <v>2.23</v>
      </c>
      <c r="K3939" s="196">
        <v>184</v>
      </c>
      <c r="L3939" s="119" t="s">
        <v>12106</v>
      </c>
      <c r="M3939" s="38" t="s">
        <v>15050</v>
      </c>
    </row>
    <row r="3940" spans="1:13" ht="25.5" outlineLevel="1" x14ac:dyDescent="0.25">
      <c r="A3940" s="47" t="s">
        <v>4027</v>
      </c>
      <c r="B3940" s="150">
        <v>3912</v>
      </c>
      <c r="C3940" s="36" t="s">
        <v>4026</v>
      </c>
      <c r="D3940" s="35" t="s">
        <v>4027</v>
      </c>
      <c r="E3940" s="36" t="s">
        <v>11943</v>
      </c>
      <c r="F3940" s="35" t="s">
        <v>15877</v>
      </c>
      <c r="G3940" s="117">
        <v>7</v>
      </c>
      <c r="H3940" s="117">
        <v>11.9</v>
      </c>
      <c r="I3940" s="117">
        <f t="shared" si="108"/>
        <v>9.285714285714286E-2</v>
      </c>
      <c r="J3940" s="118">
        <v>0.65</v>
      </c>
      <c r="K3940" s="196">
        <v>184</v>
      </c>
      <c r="L3940" s="119" t="s">
        <v>12106</v>
      </c>
      <c r="M3940" s="38" t="s">
        <v>15050</v>
      </c>
    </row>
    <row r="3941" spans="1:13" ht="25.5" outlineLevel="1" x14ac:dyDescent="0.25">
      <c r="A3941" s="47" t="s">
        <v>4029</v>
      </c>
      <c r="B3941" s="150">
        <v>3913</v>
      </c>
      <c r="C3941" s="36" t="s">
        <v>4028</v>
      </c>
      <c r="D3941" s="35" t="s">
        <v>4029</v>
      </c>
      <c r="E3941" s="36" t="s">
        <v>11943</v>
      </c>
      <c r="F3941" s="35" t="s">
        <v>15877</v>
      </c>
      <c r="G3941" s="117">
        <v>30</v>
      </c>
      <c r="H3941" s="117">
        <v>51</v>
      </c>
      <c r="I3941" s="117">
        <f t="shared" si="108"/>
        <v>9.2999999999999999E-2</v>
      </c>
      <c r="J3941" s="118">
        <v>2.79</v>
      </c>
      <c r="K3941" s="196">
        <v>184</v>
      </c>
      <c r="L3941" s="119" t="s">
        <v>12106</v>
      </c>
      <c r="M3941" s="38" t="s">
        <v>15050</v>
      </c>
    </row>
    <row r="3942" spans="1:13" ht="25.5" outlineLevel="1" x14ac:dyDescent="0.25">
      <c r="A3942" s="47" t="s">
        <v>4031</v>
      </c>
      <c r="B3942" s="150">
        <v>3914</v>
      </c>
      <c r="C3942" s="36" t="s">
        <v>4030</v>
      </c>
      <c r="D3942" s="35" t="s">
        <v>4031</v>
      </c>
      <c r="E3942" s="36" t="s">
        <v>11943</v>
      </c>
      <c r="F3942" s="35" t="s">
        <v>15877</v>
      </c>
      <c r="G3942" s="117">
        <v>27</v>
      </c>
      <c r="H3942" s="117">
        <v>45.9</v>
      </c>
      <c r="I3942" s="117">
        <f t="shared" si="108"/>
        <v>9.2962962962962956E-2</v>
      </c>
      <c r="J3942" s="118">
        <v>2.5099999999999998</v>
      </c>
      <c r="K3942" s="196">
        <v>184</v>
      </c>
      <c r="L3942" s="119" t="s">
        <v>12106</v>
      </c>
      <c r="M3942" s="38" t="s">
        <v>15050</v>
      </c>
    </row>
    <row r="3943" spans="1:13" ht="25.5" outlineLevel="1" x14ac:dyDescent="0.25">
      <c r="A3943" s="47" t="s">
        <v>4033</v>
      </c>
      <c r="B3943" s="150">
        <v>3915</v>
      </c>
      <c r="C3943" s="36" t="s">
        <v>4032</v>
      </c>
      <c r="D3943" s="35" t="s">
        <v>4033</v>
      </c>
      <c r="E3943" s="36" t="s">
        <v>11943</v>
      </c>
      <c r="F3943" s="35" t="s">
        <v>15877</v>
      </c>
      <c r="G3943" s="117">
        <v>35</v>
      </c>
      <c r="H3943" s="117">
        <v>59.5</v>
      </c>
      <c r="I3943" s="117">
        <f t="shared" si="108"/>
        <v>9.285714285714286E-2</v>
      </c>
      <c r="J3943" s="118">
        <v>3.25</v>
      </c>
      <c r="K3943" s="196">
        <v>184</v>
      </c>
      <c r="L3943" s="119" t="s">
        <v>12106</v>
      </c>
      <c r="M3943" s="38" t="s">
        <v>15050</v>
      </c>
    </row>
    <row r="3944" spans="1:13" ht="25.5" outlineLevel="1" x14ac:dyDescent="0.25">
      <c r="A3944" s="47" t="s">
        <v>4035</v>
      </c>
      <c r="B3944" s="150">
        <v>3916</v>
      </c>
      <c r="C3944" s="36" t="s">
        <v>4034</v>
      </c>
      <c r="D3944" s="35" t="s">
        <v>4035</v>
      </c>
      <c r="E3944" s="36" t="s">
        <v>11943</v>
      </c>
      <c r="F3944" s="35" t="s">
        <v>15877</v>
      </c>
      <c r="G3944" s="117">
        <v>19</v>
      </c>
      <c r="H3944" s="117">
        <v>32.299999999999997</v>
      </c>
      <c r="I3944" s="117">
        <f t="shared" si="108"/>
        <v>9.3157894736842106E-2</v>
      </c>
      <c r="J3944" s="118">
        <v>1.77</v>
      </c>
      <c r="K3944" s="196">
        <v>184</v>
      </c>
      <c r="L3944" s="119" t="s">
        <v>12106</v>
      </c>
      <c r="M3944" s="38" t="s">
        <v>15050</v>
      </c>
    </row>
    <row r="3945" spans="1:13" ht="25.5" outlineLevel="1" x14ac:dyDescent="0.25">
      <c r="A3945" s="47" t="s">
        <v>4037</v>
      </c>
      <c r="B3945" s="150">
        <v>3917</v>
      </c>
      <c r="C3945" s="36" t="s">
        <v>4036</v>
      </c>
      <c r="D3945" s="35" t="s">
        <v>4037</v>
      </c>
      <c r="E3945" s="36" t="s">
        <v>11943</v>
      </c>
      <c r="F3945" s="35" t="s">
        <v>15877</v>
      </c>
      <c r="G3945" s="117">
        <v>58</v>
      </c>
      <c r="H3945" s="117">
        <v>98.6</v>
      </c>
      <c r="I3945" s="117">
        <f t="shared" si="108"/>
        <v>9.293103448275862E-2</v>
      </c>
      <c r="J3945" s="118">
        <v>5.39</v>
      </c>
      <c r="K3945" s="196">
        <v>184</v>
      </c>
      <c r="L3945" s="119" t="s">
        <v>12106</v>
      </c>
      <c r="M3945" s="38" t="s">
        <v>15050</v>
      </c>
    </row>
    <row r="3946" spans="1:13" ht="25.5" outlineLevel="1" x14ac:dyDescent="0.25">
      <c r="A3946" s="47" t="s">
        <v>4039</v>
      </c>
      <c r="B3946" s="150">
        <v>3918</v>
      </c>
      <c r="C3946" s="36" t="s">
        <v>4038</v>
      </c>
      <c r="D3946" s="35" t="s">
        <v>4039</v>
      </c>
      <c r="E3946" s="36" t="s">
        <v>11943</v>
      </c>
      <c r="F3946" s="35" t="s">
        <v>15877</v>
      </c>
      <c r="G3946" s="117">
        <v>11</v>
      </c>
      <c r="H3946" s="117">
        <v>18.7</v>
      </c>
      <c r="I3946" s="117">
        <f t="shared" si="108"/>
        <v>9.2727272727272728E-2</v>
      </c>
      <c r="J3946" s="118">
        <v>1.02</v>
      </c>
      <c r="K3946" s="196">
        <v>184</v>
      </c>
      <c r="L3946" s="119" t="s">
        <v>12106</v>
      </c>
      <c r="M3946" s="38" t="s">
        <v>15050</v>
      </c>
    </row>
    <row r="3947" spans="1:13" ht="25.5" outlineLevel="1" x14ac:dyDescent="0.25">
      <c r="A3947" s="47" t="s">
        <v>4041</v>
      </c>
      <c r="B3947" s="150">
        <v>3919</v>
      </c>
      <c r="C3947" s="36" t="s">
        <v>4040</v>
      </c>
      <c r="D3947" s="35" t="s">
        <v>4041</v>
      </c>
      <c r="E3947" s="36" t="s">
        <v>11943</v>
      </c>
      <c r="F3947" s="35" t="s">
        <v>15877</v>
      </c>
      <c r="G3947" s="117">
        <v>11</v>
      </c>
      <c r="H3947" s="117">
        <v>18.7</v>
      </c>
      <c r="I3947" s="117">
        <f t="shared" si="108"/>
        <v>9.2727272727272728E-2</v>
      </c>
      <c r="J3947" s="118">
        <v>1.02</v>
      </c>
      <c r="K3947" s="196">
        <v>184</v>
      </c>
      <c r="L3947" s="119" t="s">
        <v>12106</v>
      </c>
      <c r="M3947" s="38" t="s">
        <v>15050</v>
      </c>
    </row>
    <row r="3948" spans="1:13" ht="25.5" outlineLevel="1" x14ac:dyDescent="0.25">
      <c r="A3948" s="47" t="s">
        <v>4043</v>
      </c>
      <c r="B3948" s="150">
        <v>3920</v>
      </c>
      <c r="C3948" s="36" t="s">
        <v>4042</v>
      </c>
      <c r="D3948" s="35" t="s">
        <v>4043</v>
      </c>
      <c r="E3948" s="36" t="s">
        <v>11943</v>
      </c>
      <c r="F3948" s="35" t="s">
        <v>15877</v>
      </c>
      <c r="G3948" s="117">
        <v>68</v>
      </c>
      <c r="H3948" s="117">
        <v>47.6</v>
      </c>
      <c r="I3948" s="117">
        <f t="shared" si="108"/>
        <v>3.8235294117647062E-2</v>
      </c>
      <c r="J3948" s="118">
        <v>2.6</v>
      </c>
      <c r="K3948" s="196">
        <v>184</v>
      </c>
      <c r="L3948" s="119" t="s">
        <v>12106</v>
      </c>
      <c r="M3948" s="38" t="s">
        <v>15050</v>
      </c>
    </row>
    <row r="3949" spans="1:13" ht="25.5" outlineLevel="1" x14ac:dyDescent="0.25">
      <c r="A3949" s="47" t="s">
        <v>4045</v>
      </c>
      <c r="B3949" s="150">
        <v>3921</v>
      </c>
      <c r="C3949" s="36" t="s">
        <v>4044</v>
      </c>
      <c r="D3949" s="35" t="s">
        <v>4045</v>
      </c>
      <c r="E3949" s="36" t="s">
        <v>11943</v>
      </c>
      <c r="F3949" s="35" t="s">
        <v>15877</v>
      </c>
      <c r="G3949" s="117">
        <v>19</v>
      </c>
      <c r="H3949" s="117">
        <v>32.299999999999997</v>
      </c>
      <c r="I3949" s="117">
        <f t="shared" si="108"/>
        <v>9.3157894736842106E-2</v>
      </c>
      <c r="J3949" s="118">
        <v>1.77</v>
      </c>
      <c r="K3949" s="196">
        <v>184</v>
      </c>
      <c r="L3949" s="119" t="s">
        <v>12106</v>
      </c>
      <c r="M3949" s="38" t="s">
        <v>15050</v>
      </c>
    </row>
    <row r="3950" spans="1:13" ht="25.5" outlineLevel="1" x14ac:dyDescent="0.25">
      <c r="A3950" s="47" t="s">
        <v>4047</v>
      </c>
      <c r="B3950" s="150">
        <v>3922</v>
      </c>
      <c r="C3950" s="36" t="s">
        <v>4046</v>
      </c>
      <c r="D3950" s="35" t="s">
        <v>4047</v>
      </c>
      <c r="E3950" s="36" t="s">
        <v>11943</v>
      </c>
      <c r="F3950" s="35" t="s">
        <v>15877</v>
      </c>
      <c r="G3950" s="117">
        <v>32</v>
      </c>
      <c r="H3950" s="117">
        <v>54.4</v>
      </c>
      <c r="I3950" s="117">
        <f t="shared" si="108"/>
        <v>9.2812500000000006E-2</v>
      </c>
      <c r="J3950" s="118">
        <v>2.97</v>
      </c>
      <c r="K3950" s="196">
        <v>184</v>
      </c>
      <c r="L3950" s="119" t="s">
        <v>12106</v>
      </c>
      <c r="M3950" s="38" t="s">
        <v>15050</v>
      </c>
    </row>
    <row r="3951" spans="1:13" ht="25.5" outlineLevel="1" x14ac:dyDescent="0.25">
      <c r="A3951" s="47" t="s">
        <v>4049</v>
      </c>
      <c r="B3951" s="150">
        <v>3923</v>
      </c>
      <c r="C3951" s="36" t="s">
        <v>4048</v>
      </c>
      <c r="D3951" s="35" t="s">
        <v>4049</v>
      </c>
      <c r="E3951" s="36" t="s">
        <v>11943</v>
      </c>
      <c r="F3951" s="35" t="s">
        <v>15877</v>
      </c>
      <c r="G3951" s="117">
        <v>20</v>
      </c>
      <c r="H3951" s="117">
        <v>34</v>
      </c>
      <c r="I3951" s="117">
        <f t="shared" si="108"/>
        <v>9.2999999999999999E-2</v>
      </c>
      <c r="J3951" s="118">
        <v>1.86</v>
      </c>
      <c r="K3951" s="196">
        <v>184</v>
      </c>
      <c r="L3951" s="119" t="s">
        <v>12106</v>
      </c>
      <c r="M3951" s="38" t="s">
        <v>15050</v>
      </c>
    </row>
    <row r="3952" spans="1:13" ht="25.5" outlineLevel="1" x14ac:dyDescent="0.25">
      <c r="A3952" s="47" t="s">
        <v>4051</v>
      </c>
      <c r="B3952" s="150">
        <v>3924</v>
      </c>
      <c r="C3952" s="36" t="s">
        <v>4050</v>
      </c>
      <c r="D3952" s="35" t="s">
        <v>4051</v>
      </c>
      <c r="E3952" s="36" t="s">
        <v>11943</v>
      </c>
      <c r="F3952" s="35" t="s">
        <v>15877</v>
      </c>
      <c r="G3952" s="117">
        <v>32</v>
      </c>
      <c r="H3952" s="117">
        <v>54.4</v>
      </c>
      <c r="I3952" s="117">
        <f t="shared" si="108"/>
        <v>9.2812500000000006E-2</v>
      </c>
      <c r="J3952" s="118">
        <v>2.97</v>
      </c>
      <c r="K3952" s="196">
        <v>184</v>
      </c>
      <c r="L3952" s="119" t="s">
        <v>12106</v>
      </c>
      <c r="M3952" s="38" t="s">
        <v>15050</v>
      </c>
    </row>
    <row r="3953" spans="1:13" ht="25.5" outlineLevel="1" x14ac:dyDescent="0.25">
      <c r="A3953" s="47" t="s">
        <v>4053</v>
      </c>
      <c r="B3953" s="150">
        <v>3925</v>
      </c>
      <c r="C3953" s="36" t="s">
        <v>4052</v>
      </c>
      <c r="D3953" s="35" t="s">
        <v>4053</v>
      </c>
      <c r="E3953" s="36" t="s">
        <v>11943</v>
      </c>
      <c r="F3953" s="35" t="s">
        <v>15877</v>
      </c>
      <c r="G3953" s="117">
        <v>10</v>
      </c>
      <c r="H3953" s="117">
        <v>17</v>
      </c>
      <c r="I3953" s="117">
        <f t="shared" ref="I3953:I4016" si="109">J3953/G3953</f>
        <v>9.2999999999999999E-2</v>
      </c>
      <c r="J3953" s="118">
        <v>0.93</v>
      </c>
      <c r="K3953" s="196">
        <v>184</v>
      </c>
      <c r="L3953" s="119" t="s">
        <v>12106</v>
      </c>
      <c r="M3953" s="38" t="s">
        <v>15050</v>
      </c>
    </row>
    <row r="3954" spans="1:13" ht="25.5" outlineLevel="1" x14ac:dyDescent="0.25">
      <c r="A3954" s="47" t="s">
        <v>4055</v>
      </c>
      <c r="B3954" s="150">
        <v>3926</v>
      </c>
      <c r="C3954" s="36" t="s">
        <v>4054</v>
      </c>
      <c r="D3954" s="35" t="s">
        <v>4055</v>
      </c>
      <c r="E3954" s="36" t="s">
        <v>11943</v>
      </c>
      <c r="F3954" s="35" t="s">
        <v>15877</v>
      </c>
      <c r="G3954" s="117">
        <v>56</v>
      </c>
      <c r="H3954" s="117">
        <v>95.2</v>
      </c>
      <c r="I3954" s="117">
        <f t="shared" si="109"/>
        <v>9.3035714285714291E-2</v>
      </c>
      <c r="J3954" s="118">
        <v>5.21</v>
      </c>
      <c r="K3954" s="196">
        <v>184</v>
      </c>
      <c r="L3954" s="119" t="s">
        <v>12106</v>
      </c>
      <c r="M3954" s="38" t="s">
        <v>15050</v>
      </c>
    </row>
    <row r="3955" spans="1:13" ht="25.5" outlineLevel="1" x14ac:dyDescent="0.25">
      <c r="A3955" s="47" t="s">
        <v>4057</v>
      </c>
      <c r="B3955" s="150">
        <v>3927</v>
      </c>
      <c r="C3955" s="36" t="s">
        <v>4056</v>
      </c>
      <c r="D3955" s="35" t="s">
        <v>4057</v>
      </c>
      <c r="E3955" s="36" t="s">
        <v>11943</v>
      </c>
      <c r="F3955" s="35" t="s">
        <v>15879</v>
      </c>
      <c r="G3955" s="117">
        <v>64</v>
      </c>
      <c r="H3955" s="117">
        <v>108.8</v>
      </c>
      <c r="I3955" s="117">
        <f t="shared" si="109"/>
        <v>9.2968750000000003E-2</v>
      </c>
      <c r="J3955" s="118">
        <v>5.95</v>
      </c>
      <c r="K3955" s="196">
        <v>184</v>
      </c>
      <c r="L3955" s="119" t="s">
        <v>12106</v>
      </c>
      <c r="M3955" s="38" t="s">
        <v>15050</v>
      </c>
    </row>
    <row r="3956" spans="1:13" ht="25.5" outlineLevel="1" x14ac:dyDescent="0.25">
      <c r="A3956" s="47" t="s">
        <v>4059</v>
      </c>
      <c r="B3956" s="150">
        <v>3928</v>
      </c>
      <c r="C3956" s="36" t="s">
        <v>4058</v>
      </c>
      <c r="D3956" s="35" t="s">
        <v>4059</v>
      </c>
      <c r="E3956" s="36" t="s">
        <v>11943</v>
      </c>
      <c r="F3956" s="35" t="s">
        <v>15877</v>
      </c>
      <c r="G3956" s="117">
        <v>22</v>
      </c>
      <c r="H3956" s="117">
        <v>37.4</v>
      </c>
      <c r="I3956" s="117">
        <f t="shared" si="109"/>
        <v>9.3181818181818171E-2</v>
      </c>
      <c r="J3956" s="118">
        <v>2.0499999999999998</v>
      </c>
      <c r="K3956" s="196">
        <v>184</v>
      </c>
      <c r="L3956" s="119" t="s">
        <v>12106</v>
      </c>
      <c r="M3956" s="38" t="s">
        <v>15050</v>
      </c>
    </row>
    <row r="3957" spans="1:13" ht="25.5" outlineLevel="1" x14ac:dyDescent="0.25">
      <c r="A3957" s="47" t="s">
        <v>4061</v>
      </c>
      <c r="B3957" s="150">
        <v>3929</v>
      </c>
      <c r="C3957" s="36" t="s">
        <v>4060</v>
      </c>
      <c r="D3957" s="35" t="s">
        <v>4061</v>
      </c>
      <c r="E3957" s="36" t="s">
        <v>11943</v>
      </c>
      <c r="F3957" s="35" t="s">
        <v>15877</v>
      </c>
      <c r="G3957" s="117">
        <v>50</v>
      </c>
      <c r="H3957" s="117">
        <v>85</v>
      </c>
      <c r="I3957" s="117">
        <f t="shared" si="109"/>
        <v>9.3000000000000013E-2</v>
      </c>
      <c r="J3957" s="118">
        <v>4.6500000000000004</v>
      </c>
      <c r="K3957" s="196">
        <v>184</v>
      </c>
      <c r="L3957" s="119" t="s">
        <v>12106</v>
      </c>
      <c r="M3957" s="38" t="s">
        <v>15050</v>
      </c>
    </row>
    <row r="3958" spans="1:13" ht="25.5" outlineLevel="1" x14ac:dyDescent="0.25">
      <c r="A3958" s="47" t="s">
        <v>4063</v>
      </c>
      <c r="B3958" s="150">
        <v>3930</v>
      </c>
      <c r="C3958" s="36" t="s">
        <v>4062</v>
      </c>
      <c r="D3958" s="35" t="s">
        <v>4063</v>
      </c>
      <c r="E3958" s="36" t="s">
        <v>11943</v>
      </c>
      <c r="F3958" s="35" t="s">
        <v>15877</v>
      </c>
      <c r="G3958" s="117">
        <v>90</v>
      </c>
      <c r="H3958" s="117">
        <v>153</v>
      </c>
      <c r="I3958" s="117">
        <f t="shared" si="109"/>
        <v>9.2999999999999985E-2</v>
      </c>
      <c r="J3958" s="118">
        <v>8.3699999999999992</v>
      </c>
      <c r="K3958" s="196">
        <v>184</v>
      </c>
      <c r="L3958" s="119" t="s">
        <v>12106</v>
      </c>
      <c r="M3958" s="38" t="s">
        <v>15050</v>
      </c>
    </row>
    <row r="3959" spans="1:13" ht="25.5" outlineLevel="1" x14ac:dyDescent="0.25">
      <c r="A3959" s="47" t="s">
        <v>4065</v>
      </c>
      <c r="B3959" s="150">
        <v>3931</v>
      </c>
      <c r="C3959" s="36" t="s">
        <v>4064</v>
      </c>
      <c r="D3959" s="35" t="s">
        <v>4065</v>
      </c>
      <c r="E3959" s="36" t="s">
        <v>11943</v>
      </c>
      <c r="F3959" s="35" t="s">
        <v>15877</v>
      </c>
      <c r="G3959" s="117">
        <v>46</v>
      </c>
      <c r="H3959" s="117">
        <v>78.2</v>
      </c>
      <c r="I3959" s="117">
        <f t="shared" si="109"/>
        <v>9.3043478260869575E-2</v>
      </c>
      <c r="J3959" s="118">
        <v>4.28</v>
      </c>
      <c r="K3959" s="196">
        <v>184</v>
      </c>
      <c r="L3959" s="119" t="s">
        <v>12106</v>
      </c>
      <c r="M3959" s="38" t="s">
        <v>15050</v>
      </c>
    </row>
    <row r="3960" spans="1:13" ht="25.5" outlineLevel="1" x14ac:dyDescent="0.25">
      <c r="A3960" s="47" t="s">
        <v>4067</v>
      </c>
      <c r="B3960" s="150">
        <v>3932</v>
      </c>
      <c r="C3960" s="36" t="s">
        <v>4066</v>
      </c>
      <c r="D3960" s="35" t="s">
        <v>4067</v>
      </c>
      <c r="E3960" s="36" t="s">
        <v>11943</v>
      </c>
      <c r="F3960" s="35" t="s">
        <v>15877</v>
      </c>
      <c r="G3960" s="117">
        <v>27</v>
      </c>
      <c r="H3960" s="117">
        <v>45.9</v>
      </c>
      <c r="I3960" s="117">
        <f t="shared" si="109"/>
        <v>9.2962962962962956E-2</v>
      </c>
      <c r="J3960" s="118">
        <v>2.5099999999999998</v>
      </c>
      <c r="K3960" s="196">
        <v>184</v>
      </c>
      <c r="L3960" s="119" t="s">
        <v>12106</v>
      </c>
      <c r="M3960" s="38" t="s">
        <v>15050</v>
      </c>
    </row>
    <row r="3961" spans="1:13" ht="25.5" outlineLevel="1" x14ac:dyDescent="0.25">
      <c r="A3961" s="47" t="s">
        <v>4069</v>
      </c>
      <c r="B3961" s="150">
        <v>3933</v>
      </c>
      <c r="C3961" s="36" t="s">
        <v>4068</v>
      </c>
      <c r="D3961" s="35" t="s">
        <v>4069</v>
      </c>
      <c r="E3961" s="36" t="s">
        <v>11943</v>
      </c>
      <c r="F3961" s="35" t="s">
        <v>15877</v>
      </c>
      <c r="G3961" s="117">
        <v>51</v>
      </c>
      <c r="H3961" s="117">
        <v>86.7</v>
      </c>
      <c r="I3961" s="117">
        <f t="shared" si="109"/>
        <v>9.2941176470588235E-2</v>
      </c>
      <c r="J3961" s="118">
        <v>4.74</v>
      </c>
      <c r="K3961" s="196">
        <v>184</v>
      </c>
      <c r="L3961" s="119" t="s">
        <v>12106</v>
      </c>
      <c r="M3961" s="38" t="s">
        <v>15050</v>
      </c>
    </row>
    <row r="3962" spans="1:13" ht="25.5" outlineLevel="1" x14ac:dyDescent="0.25">
      <c r="A3962" s="47" t="s">
        <v>4071</v>
      </c>
      <c r="B3962" s="150">
        <v>3934</v>
      </c>
      <c r="C3962" s="36" t="s">
        <v>4070</v>
      </c>
      <c r="D3962" s="35" t="s">
        <v>4071</v>
      </c>
      <c r="E3962" s="36" t="s">
        <v>11943</v>
      </c>
      <c r="F3962" s="35" t="s">
        <v>15877</v>
      </c>
      <c r="G3962" s="117">
        <v>19</v>
      </c>
      <c r="H3962" s="117">
        <v>32.299999999999997</v>
      </c>
      <c r="I3962" s="117">
        <f t="shared" si="109"/>
        <v>9.3157894736842106E-2</v>
      </c>
      <c r="J3962" s="118">
        <v>1.77</v>
      </c>
      <c r="K3962" s="196">
        <v>184</v>
      </c>
      <c r="L3962" s="119" t="s">
        <v>12106</v>
      </c>
      <c r="M3962" s="38" t="s">
        <v>15050</v>
      </c>
    </row>
    <row r="3963" spans="1:13" ht="25.5" outlineLevel="1" x14ac:dyDescent="0.25">
      <c r="A3963" s="47" t="s">
        <v>4073</v>
      </c>
      <c r="B3963" s="150">
        <v>3935</v>
      </c>
      <c r="C3963" s="36" t="s">
        <v>4072</v>
      </c>
      <c r="D3963" s="35" t="s">
        <v>4073</v>
      </c>
      <c r="E3963" s="36" t="s">
        <v>11943</v>
      </c>
      <c r="F3963" s="35" t="s">
        <v>15877</v>
      </c>
      <c r="G3963" s="117">
        <v>47</v>
      </c>
      <c r="H3963" s="117">
        <v>79.900000000000006</v>
      </c>
      <c r="I3963" s="117">
        <f t="shared" si="109"/>
        <v>9.2978723404255323E-2</v>
      </c>
      <c r="J3963" s="118">
        <v>4.37</v>
      </c>
      <c r="K3963" s="196">
        <v>184</v>
      </c>
      <c r="L3963" s="119" t="s">
        <v>12106</v>
      </c>
      <c r="M3963" s="38" t="s">
        <v>15050</v>
      </c>
    </row>
    <row r="3964" spans="1:13" ht="25.5" outlineLevel="1" x14ac:dyDescent="0.25">
      <c r="A3964" s="47" t="s">
        <v>4075</v>
      </c>
      <c r="B3964" s="150">
        <v>3936</v>
      </c>
      <c r="C3964" s="36" t="s">
        <v>4074</v>
      </c>
      <c r="D3964" s="35" t="s">
        <v>4075</v>
      </c>
      <c r="E3964" s="36" t="s">
        <v>11943</v>
      </c>
      <c r="F3964" s="35" t="s">
        <v>15877</v>
      </c>
      <c r="G3964" s="117">
        <v>4</v>
      </c>
      <c r="H3964" s="117">
        <v>220.3</v>
      </c>
      <c r="I3964" s="117">
        <f t="shared" si="109"/>
        <v>3.0125000000000002</v>
      </c>
      <c r="J3964" s="118">
        <v>12.05</v>
      </c>
      <c r="K3964" s="196">
        <v>184</v>
      </c>
      <c r="L3964" s="119" t="s">
        <v>12106</v>
      </c>
      <c r="M3964" s="38" t="s">
        <v>15050</v>
      </c>
    </row>
    <row r="3965" spans="1:13" ht="25.5" outlineLevel="1" x14ac:dyDescent="0.25">
      <c r="A3965" s="47" t="s">
        <v>4077</v>
      </c>
      <c r="B3965" s="150">
        <v>3937</v>
      </c>
      <c r="C3965" s="36" t="s">
        <v>4076</v>
      </c>
      <c r="D3965" s="35" t="s">
        <v>4077</v>
      </c>
      <c r="E3965" s="36" t="s">
        <v>11943</v>
      </c>
      <c r="F3965" s="35" t="s">
        <v>15877</v>
      </c>
      <c r="G3965" s="117">
        <v>17</v>
      </c>
      <c r="H3965" s="117">
        <v>28.9</v>
      </c>
      <c r="I3965" s="117">
        <f t="shared" si="109"/>
        <v>9.2941176470588235E-2</v>
      </c>
      <c r="J3965" s="118">
        <v>1.58</v>
      </c>
      <c r="K3965" s="196">
        <v>184</v>
      </c>
      <c r="L3965" s="119" t="s">
        <v>12106</v>
      </c>
      <c r="M3965" s="38" t="s">
        <v>15050</v>
      </c>
    </row>
    <row r="3966" spans="1:13" ht="25.5" outlineLevel="1" x14ac:dyDescent="0.25">
      <c r="A3966" s="47" t="s">
        <v>4079</v>
      </c>
      <c r="B3966" s="150">
        <v>3938</v>
      </c>
      <c r="C3966" s="36" t="s">
        <v>4078</v>
      </c>
      <c r="D3966" s="35" t="s">
        <v>4079</v>
      </c>
      <c r="E3966" s="36" t="s">
        <v>11943</v>
      </c>
      <c r="F3966" s="35" t="s">
        <v>15877</v>
      </c>
      <c r="G3966" s="117">
        <v>15</v>
      </c>
      <c r="H3966" s="117">
        <v>25.5</v>
      </c>
      <c r="I3966" s="117">
        <f t="shared" si="109"/>
        <v>9.2666666666666661E-2</v>
      </c>
      <c r="J3966" s="118">
        <v>1.39</v>
      </c>
      <c r="K3966" s="196">
        <v>184</v>
      </c>
      <c r="L3966" s="119" t="s">
        <v>12106</v>
      </c>
      <c r="M3966" s="38" t="s">
        <v>15050</v>
      </c>
    </row>
    <row r="3967" spans="1:13" ht="25.5" outlineLevel="1" x14ac:dyDescent="0.25">
      <c r="A3967" s="47" t="s">
        <v>4081</v>
      </c>
      <c r="B3967" s="150">
        <v>3939</v>
      </c>
      <c r="C3967" s="36" t="s">
        <v>4080</v>
      </c>
      <c r="D3967" s="35" t="s">
        <v>4081</v>
      </c>
      <c r="E3967" s="36" t="s">
        <v>11943</v>
      </c>
      <c r="F3967" s="35" t="s">
        <v>15877</v>
      </c>
      <c r="G3967" s="117">
        <v>8</v>
      </c>
      <c r="H3967" s="117">
        <v>13.6</v>
      </c>
      <c r="I3967" s="117">
        <f t="shared" si="109"/>
        <v>9.2499999999999999E-2</v>
      </c>
      <c r="J3967" s="118">
        <v>0.74</v>
      </c>
      <c r="K3967" s="196">
        <v>184</v>
      </c>
      <c r="L3967" s="119" t="s">
        <v>12106</v>
      </c>
      <c r="M3967" s="38" t="s">
        <v>15050</v>
      </c>
    </row>
    <row r="3968" spans="1:13" ht="25.5" outlineLevel="1" x14ac:dyDescent="0.25">
      <c r="A3968" s="47" t="s">
        <v>4083</v>
      </c>
      <c r="B3968" s="150">
        <v>3940</v>
      </c>
      <c r="C3968" s="36" t="s">
        <v>4082</v>
      </c>
      <c r="D3968" s="35" t="s">
        <v>4083</v>
      </c>
      <c r="E3968" s="36" t="s">
        <v>11943</v>
      </c>
      <c r="F3968" s="35" t="s">
        <v>15877</v>
      </c>
      <c r="G3968" s="117">
        <v>37</v>
      </c>
      <c r="H3968" s="117">
        <v>62.9</v>
      </c>
      <c r="I3968" s="117">
        <f t="shared" si="109"/>
        <v>9.2972972972972967E-2</v>
      </c>
      <c r="J3968" s="118">
        <v>3.44</v>
      </c>
      <c r="K3968" s="196">
        <v>184</v>
      </c>
      <c r="L3968" s="119" t="s">
        <v>12106</v>
      </c>
      <c r="M3968" s="38" t="s">
        <v>15050</v>
      </c>
    </row>
    <row r="3969" spans="1:13" ht="25.5" outlineLevel="1" x14ac:dyDescent="0.25">
      <c r="A3969" s="47" t="s">
        <v>4085</v>
      </c>
      <c r="B3969" s="150">
        <v>3941</v>
      </c>
      <c r="C3969" s="36" t="s">
        <v>4084</v>
      </c>
      <c r="D3969" s="35" t="s">
        <v>4085</v>
      </c>
      <c r="E3969" s="36" t="s">
        <v>11943</v>
      </c>
      <c r="F3969" s="35" t="s">
        <v>15877</v>
      </c>
      <c r="G3969" s="117">
        <v>6</v>
      </c>
      <c r="H3969" s="117">
        <v>6.7</v>
      </c>
      <c r="I3969" s="117">
        <f t="shared" si="109"/>
        <v>6.1666666666666668E-2</v>
      </c>
      <c r="J3969" s="118">
        <v>0.37</v>
      </c>
      <c r="K3969" s="196">
        <v>184</v>
      </c>
      <c r="L3969" s="119" t="s">
        <v>12106</v>
      </c>
      <c r="M3969" s="38" t="s">
        <v>15050</v>
      </c>
    </row>
    <row r="3970" spans="1:13" ht="25.5" outlineLevel="1" x14ac:dyDescent="0.25">
      <c r="A3970" s="47" t="s">
        <v>4087</v>
      </c>
      <c r="B3970" s="150">
        <v>3942</v>
      </c>
      <c r="C3970" s="36" t="s">
        <v>4086</v>
      </c>
      <c r="D3970" s="35" t="s">
        <v>4087</v>
      </c>
      <c r="E3970" s="36" t="s">
        <v>11943</v>
      </c>
      <c r="F3970" s="35" t="s">
        <v>15877</v>
      </c>
      <c r="G3970" s="117">
        <v>21</v>
      </c>
      <c r="H3970" s="117">
        <v>35.700000000000003</v>
      </c>
      <c r="I3970" s="117">
        <f t="shared" si="109"/>
        <v>9.285714285714286E-2</v>
      </c>
      <c r="J3970" s="118">
        <v>1.95</v>
      </c>
      <c r="K3970" s="196">
        <v>184</v>
      </c>
      <c r="L3970" s="119" t="s">
        <v>12106</v>
      </c>
      <c r="M3970" s="38" t="s">
        <v>15050</v>
      </c>
    </row>
    <row r="3971" spans="1:13" ht="25.5" outlineLevel="1" x14ac:dyDescent="0.25">
      <c r="A3971" s="47" t="s">
        <v>4089</v>
      </c>
      <c r="B3971" s="150">
        <v>3943</v>
      </c>
      <c r="C3971" s="36" t="s">
        <v>4088</v>
      </c>
      <c r="D3971" s="35" t="s">
        <v>4089</v>
      </c>
      <c r="E3971" s="36" t="s">
        <v>11943</v>
      </c>
      <c r="F3971" s="35" t="s">
        <v>15877</v>
      </c>
      <c r="G3971" s="117">
        <v>49</v>
      </c>
      <c r="H3971" s="117">
        <v>83.3</v>
      </c>
      <c r="I3971" s="117">
        <f t="shared" si="109"/>
        <v>9.306122448979591E-2</v>
      </c>
      <c r="J3971" s="118">
        <v>4.5599999999999996</v>
      </c>
      <c r="K3971" s="196">
        <v>184</v>
      </c>
      <c r="L3971" s="119" t="s">
        <v>12106</v>
      </c>
      <c r="M3971" s="38" t="s">
        <v>15050</v>
      </c>
    </row>
    <row r="3972" spans="1:13" ht="25.5" outlineLevel="1" x14ac:dyDescent="0.25">
      <c r="A3972" s="47" t="s">
        <v>4090</v>
      </c>
      <c r="B3972" s="150">
        <v>3944</v>
      </c>
      <c r="C3972" s="36" t="s">
        <v>8994</v>
      </c>
      <c r="D3972" s="35" t="s">
        <v>4090</v>
      </c>
      <c r="E3972" s="36" t="s">
        <v>11943</v>
      </c>
      <c r="F3972" s="35" t="s">
        <v>15877</v>
      </c>
      <c r="G3972" s="117">
        <v>48</v>
      </c>
      <c r="H3972" s="117">
        <v>81.599999999999994</v>
      </c>
      <c r="I3972" s="117">
        <f t="shared" si="109"/>
        <v>9.2916666666666661E-2</v>
      </c>
      <c r="J3972" s="118">
        <v>4.46</v>
      </c>
      <c r="K3972" s="196">
        <v>184</v>
      </c>
      <c r="L3972" s="119" t="s">
        <v>12106</v>
      </c>
      <c r="M3972" s="38" t="s">
        <v>15050</v>
      </c>
    </row>
    <row r="3973" spans="1:13" ht="25.5" outlineLevel="1" x14ac:dyDescent="0.25">
      <c r="A3973" s="47" t="s">
        <v>4092</v>
      </c>
      <c r="B3973" s="150">
        <v>3945</v>
      </c>
      <c r="C3973" s="36" t="s">
        <v>4091</v>
      </c>
      <c r="D3973" s="35" t="s">
        <v>4092</v>
      </c>
      <c r="E3973" s="36" t="s">
        <v>11943</v>
      </c>
      <c r="F3973" s="35" t="s">
        <v>15877</v>
      </c>
      <c r="G3973" s="117">
        <v>81</v>
      </c>
      <c r="H3973" s="117">
        <v>180.2</v>
      </c>
      <c r="I3973" s="117">
        <f t="shared" si="109"/>
        <v>0.12160493827160493</v>
      </c>
      <c r="J3973" s="118">
        <v>9.85</v>
      </c>
      <c r="K3973" s="196">
        <v>184</v>
      </c>
      <c r="L3973" s="119" t="s">
        <v>12106</v>
      </c>
      <c r="M3973" s="38" t="s">
        <v>15050</v>
      </c>
    </row>
    <row r="3974" spans="1:13" ht="25.5" outlineLevel="1" x14ac:dyDescent="0.25">
      <c r="A3974" s="47" t="s">
        <v>4094</v>
      </c>
      <c r="B3974" s="150">
        <v>3946</v>
      </c>
      <c r="C3974" s="36" t="s">
        <v>4093</v>
      </c>
      <c r="D3974" s="35" t="s">
        <v>4094</v>
      </c>
      <c r="E3974" s="36" t="s">
        <v>11943</v>
      </c>
      <c r="F3974" s="35" t="s">
        <v>15877</v>
      </c>
      <c r="G3974" s="117">
        <v>25</v>
      </c>
      <c r="H3974" s="117">
        <v>42.5</v>
      </c>
      <c r="I3974" s="117">
        <f t="shared" si="109"/>
        <v>9.2799999999999994E-2</v>
      </c>
      <c r="J3974" s="118">
        <v>2.3199999999999998</v>
      </c>
      <c r="K3974" s="196">
        <v>184</v>
      </c>
      <c r="L3974" s="119" t="s">
        <v>12106</v>
      </c>
      <c r="M3974" s="38" t="s">
        <v>15050</v>
      </c>
    </row>
    <row r="3975" spans="1:13" ht="25.5" outlineLevel="1" x14ac:dyDescent="0.25">
      <c r="A3975" s="47" t="s">
        <v>4096</v>
      </c>
      <c r="B3975" s="150">
        <v>3947</v>
      </c>
      <c r="C3975" s="36" t="s">
        <v>4095</v>
      </c>
      <c r="D3975" s="35" t="s">
        <v>4096</v>
      </c>
      <c r="E3975" s="36" t="s">
        <v>11943</v>
      </c>
      <c r="F3975" s="35" t="s">
        <v>15877</v>
      </c>
      <c r="G3975" s="117">
        <v>36</v>
      </c>
      <c r="H3975" s="117">
        <v>61.2</v>
      </c>
      <c r="I3975" s="117">
        <f t="shared" si="109"/>
        <v>9.3055555555555558E-2</v>
      </c>
      <c r="J3975" s="118">
        <v>3.35</v>
      </c>
      <c r="K3975" s="196">
        <v>184</v>
      </c>
      <c r="L3975" s="119" t="s">
        <v>12106</v>
      </c>
      <c r="M3975" s="38" t="s">
        <v>15050</v>
      </c>
    </row>
    <row r="3976" spans="1:13" ht="25.5" outlineLevel="1" x14ac:dyDescent="0.25">
      <c r="A3976" s="47" t="s">
        <v>4098</v>
      </c>
      <c r="B3976" s="150">
        <v>3948</v>
      </c>
      <c r="C3976" s="36" t="s">
        <v>4097</v>
      </c>
      <c r="D3976" s="35" t="s">
        <v>4098</v>
      </c>
      <c r="E3976" s="36" t="s">
        <v>11943</v>
      </c>
      <c r="F3976" s="35" t="s">
        <v>15877</v>
      </c>
      <c r="G3976" s="117">
        <v>10</v>
      </c>
      <c r="H3976" s="117">
        <v>17</v>
      </c>
      <c r="I3976" s="117">
        <f t="shared" si="109"/>
        <v>9.2999999999999999E-2</v>
      </c>
      <c r="J3976" s="118">
        <v>0.93</v>
      </c>
      <c r="K3976" s="196">
        <v>184</v>
      </c>
      <c r="L3976" s="119" t="s">
        <v>12106</v>
      </c>
      <c r="M3976" s="38" t="s">
        <v>15050</v>
      </c>
    </row>
    <row r="3977" spans="1:13" ht="25.5" outlineLevel="1" x14ac:dyDescent="0.25">
      <c r="A3977" s="47" t="s">
        <v>4100</v>
      </c>
      <c r="B3977" s="150">
        <v>3949</v>
      </c>
      <c r="C3977" s="36" t="s">
        <v>4099</v>
      </c>
      <c r="D3977" s="35" t="s">
        <v>4100</v>
      </c>
      <c r="E3977" s="36" t="s">
        <v>11943</v>
      </c>
      <c r="F3977" s="35" t="s">
        <v>15877</v>
      </c>
      <c r="G3977" s="117">
        <v>65</v>
      </c>
      <c r="H3977" s="117">
        <v>110.5</v>
      </c>
      <c r="I3977" s="117">
        <f t="shared" si="109"/>
        <v>9.2923076923076928E-2</v>
      </c>
      <c r="J3977" s="118">
        <v>6.04</v>
      </c>
      <c r="K3977" s="196">
        <v>184</v>
      </c>
      <c r="L3977" s="119" t="s">
        <v>12106</v>
      </c>
      <c r="M3977" s="38" t="s">
        <v>15050</v>
      </c>
    </row>
    <row r="3978" spans="1:13" ht="25.5" outlineLevel="1" x14ac:dyDescent="0.25">
      <c r="A3978" s="47" t="s">
        <v>4102</v>
      </c>
      <c r="B3978" s="150">
        <v>3950</v>
      </c>
      <c r="C3978" s="36" t="s">
        <v>4101</v>
      </c>
      <c r="D3978" s="35" t="s">
        <v>4102</v>
      </c>
      <c r="E3978" s="36" t="s">
        <v>11943</v>
      </c>
      <c r="F3978" s="35" t="s">
        <v>15879</v>
      </c>
      <c r="G3978" s="117">
        <v>1</v>
      </c>
      <c r="H3978" s="117">
        <v>15.3</v>
      </c>
      <c r="I3978" s="117">
        <f t="shared" si="109"/>
        <v>0.84</v>
      </c>
      <c r="J3978" s="118">
        <v>0.84</v>
      </c>
      <c r="K3978" s="196">
        <v>184</v>
      </c>
      <c r="L3978" s="119" t="s">
        <v>12106</v>
      </c>
      <c r="M3978" s="38" t="s">
        <v>15050</v>
      </c>
    </row>
    <row r="3979" spans="1:13" ht="25.5" outlineLevel="1" x14ac:dyDescent="0.25">
      <c r="A3979" s="47" t="s">
        <v>4104</v>
      </c>
      <c r="B3979" s="150">
        <v>3951</v>
      </c>
      <c r="C3979" s="36" t="s">
        <v>4103</v>
      </c>
      <c r="D3979" s="35" t="s">
        <v>4104</v>
      </c>
      <c r="E3979" s="36" t="s">
        <v>11943</v>
      </c>
      <c r="F3979" s="35" t="s">
        <v>15877</v>
      </c>
      <c r="G3979" s="117">
        <v>1</v>
      </c>
      <c r="H3979" s="117">
        <v>1.7</v>
      </c>
      <c r="I3979" s="117">
        <f t="shared" si="109"/>
        <v>0.09</v>
      </c>
      <c r="J3979" s="118">
        <v>0.09</v>
      </c>
      <c r="K3979" s="196">
        <v>184</v>
      </c>
      <c r="L3979" s="119" t="s">
        <v>12106</v>
      </c>
      <c r="M3979" s="38" t="s">
        <v>15050</v>
      </c>
    </row>
    <row r="3980" spans="1:13" ht="25.5" outlineLevel="1" x14ac:dyDescent="0.25">
      <c r="A3980" s="47" t="s">
        <v>4106</v>
      </c>
      <c r="B3980" s="150">
        <v>3952</v>
      </c>
      <c r="C3980" s="36" t="s">
        <v>4105</v>
      </c>
      <c r="D3980" s="35" t="s">
        <v>4106</v>
      </c>
      <c r="E3980" s="36" t="s">
        <v>11943</v>
      </c>
      <c r="F3980" s="35" t="s">
        <v>15877</v>
      </c>
      <c r="G3980" s="117">
        <v>49</v>
      </c>
      <c r="H3980" s="117">
        <v>83.3</v>
      </c>
      <c r="I3980" s="117">
        <f t="shared" si="109"/>
        <v>9.306122448979591E-2</v>
      </c>
      <c r="J3980" s="118">
        <v>4.5599999999999996</v>
      </c>
      <c r="K3980" s="196">
        <v>184</v>
      </c>
      <c r="L3980" s="119" t="s">
        <v>12106</v>
      </c>
      <c r="M3980" s="38" t="s">
        <v>15050</v>
      </c>
    </row>
    <row r="3981" spans="1:13" ht="25.5" outlineLevel="1" x14ac:dyDescent="0.25">
      <c r="A3981" s="47" t="s">
        <v>4108</v>
      </c>
      <c r="B3981" s="150">
        <v>3953</v>
      </c>
      <c r="C3981" s="36" t="s">
        <v>4107</v>
      </c>
      <c r="D3981" s="35" t="s">
        <v>4108</v>
      </c>
      <c r="E3981" s="36" t="s">
        <v>11943</v>
      </c>
      <c r="F3981" s="35" t="s">
        <v>15877</v>
      </c>
      <c r="G3981" s="117">
        <v>83</v>
      </c>
      <c r="H3981" s="117">
        <v>141.1</v>
      </c>
      <c r="I3981" s="117">
        <f t="shared" si="109"/>
        <v>9.3012048192771077E-2</v>
      </c>
      <c r="J3981" s="118">
        <v>7.72</v>
      </c>
      <c r="K3981" s="196">
        <v>184</v>
      </c>
      <c r="L3981" s="119" t="s">
        <v>12106</v>
      </c>
      <c r="M3981" s="38" t="s">
        <v>15050</v>
      </c>
    </row>
    <row r="3982" spans="1:13" ht="25.5" outlineLevel="1" x14ac:dyDescent="0.25">
      <c r="A3982" s="47" t="s">
        <v>4110</v>
      </c>
      <c r="B3982" s="150">
        <v>3954</v>
      </c>
      <c r="C3982" s="36" t="s">
        <v>4109</v>
      </c>
      <c r="D3982" s="35" t="s">
        <v>4110</v>
      </c>
      <c r="E3982" s="36" t="s">
        <v>11943</v>
      </c>
      <c r="F3982" s="35" t="s">
        <v>15877</v>
      </c>
      <c r="G3982" s="117">
        <v>5</v>
      </c>
      <c r="H3982" s="117">
        <v>8.5</v>
      </c>
      <c r="I3982" s="117">
        <f t="shared" si="109"/>
        <v>9.1999999999999998E-2</v>
      </c>
      <c r="J3982" s="118">
        <v>0.46</v>
      </c>
      <c r="K3982" s="196">
        <v>184</v>
      </c>
      <c r="L3982" s="119" t="s">
        <v>12106</v>
      </c>
      <c r="M3982" s="38" t="s">
        <v>15050</v>
      </c>
    </row>
    <row r="3983" spans="1:13" ht="25.5" outlineLevel="1" x14ac:dyDescent="0.25">
      <c r="A3983" s="47" t="s">
        <v>4112</v>
      </c>
      <c r="B3983" s="150">
        <v>3955</v>
      </c>
      <c r="C3983" s="36" t="s">
        <v>4111</v>
      </c>
      <c r="D3983" s="35" t="s">
        <v>4112</v>
      </c>
      <c r="E3983" s="36" t="s">
        <v>11943</v>
      </c>
      <c r="F3983" s="35" t="s">
        <v>15877</v>
      </c>
      <c r="G3983" s="117">
        <v>32</v>
      </c>
      <c r="H3983" s="117">
        <v>4.8600000000000003</v>
      </c>
      <c r="I3983" s="117">
        <f t="shared" si="109"/>
        <v>8.4375000000000006E-3</v>
      </c>
      <c r="J3983" s="118">
        <v>0.27</v>
      </c>
      <c r="K3983" s="196">
        <v>184</v>
      </c>
      <c r="L3983" s="119" t="s">
        <v>12106</v>
      </c>
      <c r="M3983" s="38" t="s">
        <v>15050</v>
      </c>
    </row>
    <row r="3984" spans="1:13" ht="25.5" outlineLevel="1" x14ac:dyDescent="0.25">
      <c r="A3984" s="47" t="s">
        <v>4114</v>
      </c>
      <c r="B3984" s="150">
        <v>3956</v>
      </c>
      <c r="C3984" s="36" t="s">
        <v>4113</v>
      </c>
      <c r="D3984" s="35" t="s">
        <v>4114</v>
      </c>
      <c r="E3984" s="36" t="s">
        <v>11943</v>
      </c>
      <c r="F3984" s="35" t="s">
        <v>15877</v>
      </c>
      <c r="G3984" s="117">
        <v>44</v>
      </c>
      <c r="H3984" s="117">
        <v>74.8</v>
      </c>
      <c r="I3984" s="117">
        <f t="shared" si="109"/>
        <v>9.2954545454545456E-2</v>
      </c>
      <c r="J3984" s="118">
        <v>4.09</v>
      </c>
      <c r="K3984" s="196">
        <v>184</v>
      </c>
      <c r="L3984" s="119" t="s">
        <v>12106</v>
      </c>
      <c r="M3984" s="38" t="s">
        <v>15050</v>
      </c>
    </row>
    <row r="3985" spans="1:13" ht="25.5" outlineLevel="1" x14ac:dyDescent="0.25">
      <c r="A3985" s="47" t="s">
        <v>4116</v>
      </c>
      <c r="B3985" s="150">
        <v>3957</v>
      </c>
      <c r="C3985" s="36" t="s">
        <v>4115</v>
      </c>
      <c r="D3985" s="35" t="s">
        <v>4116</v>
      </c>
      <c r="E3985" s="36" t="s">
        <v>11943</v>
      </c>
      <c r="F3985" s="35" t="s">
        <v>15877</v>
      </c>
      <c r="G3985" s="117">
        <v>38</v>
      </c>
      <c r="H3985" s="117">
        <v>64.599999999999994</v>
      </c>
      <c r="I3985" s="117">
        <f t="shared" si="109"/>
        <v>9.2894736842105252E-2</v>
      </c>
      <c r="J3985" s="118">
        <v>3.53</v>
      </c>
      <c r="K3985" s="196">
        <v>184</v>
      </c>
      <c r="L3985" s="119" t="s">
        <v>12106</v>
      </c>
      <c r="M3985" s="38" t="s">
        <v>15050</v>
      </c>
    </row>
    <row r="3986" spans="1:13" ht="25.5" outlineLevel="1" x14ac:dyDescent="0.25">
      <c r="A3986" s="47" t="s">
        <v>4118</v>
      </c>
      <c r="B3986" s="150">
        <v>3958</v>
      </c>
      <c r="C3986" s="36" t="s">
        <v>4117</v>
      </c>
      <c r="D3986" s="35" t="s">
        <v>4118</v>
      </c>
      <c r="E3986" s="36" t="s">
        <v>11943</v>
      </c>
      <c r="F3986" s="35" t="s">
        <v>15877</v>
      </c>
      <c r="G3986" s="117">
        <v>39</v>
      </c>
      <c r="H3986" s="117">
        <v>66.3</v>
      </c>
      <c r="I3986" s="117">
        <f t="shared" si="109"/>
        <v>9.3076923076923071E-2</v>
      </c>
      <c r="J3986" s="118">
        <v>3.63</v>
      </c>
      <c r="K3986" s="196">
        <v>184</v>
      </c>
      <c r="L3986" s="119" t="s">
        <v>12106</v>
      </c>
      <c r="M3986" s="38" t="s">
        <v>15050</v>
      </c>
    </row>
    <row r="3987" spans="1:13" ht="25.5" outlineLevel="1" x14ac:dyDescent="0.25">
      <c r="A3987" s="47" t="s">
        <v>4120</v>
      </c>
      <c r="B3987" s="150">
        <v>3959</v>
      </c>
      <c r="C3987" s="36" t="s">
        <v>4119</v>
      </c>
      <c r="D3987" s="35" t="s">
        <v>4120</v>
      </c>
      <c r="E3987" s="36" t="s">
        <v>11943</v>
      </c>
      <c r="F3987" s="35" t="s">
        <v>15877</v>
      </c>
      <c r="G3987" s="117">
        <v>19</v>
      </c>
      <c r="H3987" s="117">
        <v>32.299999999999997</v>
      </c>
      <c r="I3987" s="117">
        <f t="shared" si="109"/>
        <v>9.3157894736842106E-2</v>
      </c>
      <c r="J3987" s="118">
        <v>1.77</v>
      </c>
      <c r="K3987" s="196">
        <v>184</v>
      </c>
      <c r="L3987" s="119" t="s">
        <v>12106</v>
      </c>
      <c r="M3987" s="38" t="s">
        <v>15050</v>
      </c>
    </row>
    <row r="3988" spans="1:13" ht="25.5" outlineLevel="1" x14ac:dyDescent="0.25">
      <c r="A3988" s="47" t="s">
        <v>4122</v>
      </c>
      <c r="B3988" s="150">
        <v>3960</v>
      </c>
      <c r="C3988" s="36" t="s">
        <v>4121</v>
      </c>
      <c r="D3988" s="35" t="s">
        <v>4122</v>
      </c>
      <c r="E3988" s="36" t="s">
        <v>11943</v>
      </c>
      <c r="F3988" s="35" t="s">
        <v>15877</v>
      </c>
      <c r="G3988" s="117">
        <v>19</v>
      </c>
      <c r="H3988" s="117">
        <v>32.299999999999997</v>
      </c>
      <c r="I3988" s="117">
        <f t="shared" si="109"/>
        <v>9.3157894736842106E-2</v>
      </c>
      <c r="J3988" s="118">
        <v>1.77</v>
      </c>
      <c r="K3988" s="196">
        <v>184</v>
      </c>
      <c r="L3988" s="119" t="s">
        <v>12106</v>
      </c>
      <c r="M3988" s="38" t="s">
        <v>15050</v>
      </c>
    </row>
    <row r="3989" spans="1:13" ht="25.5" outlineLevel="1" x14ac:dyDescent="0.25">
      <c r="A3989" s="47" t="s">
        <v>4124</v>
      </c>
      <c r="B3989" s="150">
        <v>3961</v>
      </c>
      <c r="C3989" s="36" t="s">
        <v>4123</v>
      </c>
      <c r="D3989" s="35" t="s">
        <v>4124</v>
      </c>
      <c r="E3989" s="36" t="s">
        <v>11943</v>
      </c>
      <c r="F3989" s="35" t="s">
        <v>15877</v>
      </c>
      <c r="G3989" s="117">
        <v>20</v>
      </c>
      <c r="H3989" s="117">
        <v>34</v>
      </c>
      <c r="I3989" s="117">
        <f t="shared" si="109"/>
        <v>9.2999999999999999E-2</v>
      </c>
      <c r="J3989" s="118">
        <v>1.86</v>
      </c>
      <c r="K3989" s="196">
        <v>184</v>
      </c>
      <c r="L3989" s="119" t="s">
        <v>12106</v>
      </c>
      <c r="M3989" s="38" t="s">
        <v>15050</v>
      </c>
    </row>
    <row r="3990" spans="1:13" outlineLevel="1" x14ac:dyDescent="0.25">
      <c r="A3990" s="47" t="s">
        <v>9567</v>
      </c>
      <c r="B3990" s="150">
        <v>3962</v>
      </c>
      <c r="C3990" s="36" t="s">
        <v>9566</v>
      </c>
      <c r="D3990" s="35" t="s">
        <v>9567</v>
      </c>
      <c r="E3990" s="36" t="s">
        <v>11491</v>
      </c>
      <c r="F3990" s="35" t="s">
        <v>15877</v>
      </c>
      <c r="G3990" s="117">
        <v>30</v>
      </c>
      <c r="H3990" s="117">
        <v>304.24</v>
      </c>
      <c r="I3990" s="117">
        <f t="shared" si="109"/>
        <v>10.536666666666667</v>
      </c>
      <c r="J3990" s="118">
        <v>316.10000000000002</v>
      </c>
      <c r="K3990" s="196">
        <v>173</v>
      </c>
      <c r="L3990" s="119" t="s">
        <v>11479</v>
      </c>
      <c r="M3990" s="38" t="s">
        <v>15050</v>
      </c>
    </row>
    <row r="3991" spans="1:13" outlineLevel="1" x14ac:dyDescent="0.25">
      <c r="A3991" s="47" t="s">
        <v>9569</v>
      </c>
      <c r="B3991" s="150">
        <v>3963</v>
      </c>
      <c r="C3991" s="36" t="s">
        <v>9568</v>
      </c>
      <c r="D3991" s="35" t="s">
        <v>9569</v>
      </c>
      <c r="E3991" s="36" t="s">
        <v>11491</v>
      </c>
      <c r="F3991" s="35" t="s">
        <v>15877</v>
      </c>
      <c r="G3991" s="117">
        <v>12</v>
      </c>
      <c r="H3991" s="117">
        <v>121.7</v>
      </c>
      <c r="I3991" s="117">
        <f t="shared" si="109"/>
        <v>10.536666666666667</v>
      </c>
      <c r="J3991" s="118">
        <v>126.44</v>
      </c>
      <c r="K3991" s="196">
        <v>173</v>
      </c>
      <c r="L3991" s="119" t="s">
        <v>11479</v>
      </c>
      <c r="M3991" s="38" t="s">
        <v>15050</v>
      </c>
    </row>
    <row r="3992" spans="1:13" outlineLevel="1" x14ac:dyDescent="0.25">
      <c r="A3992" s="47" t="s">
        <v>9571</v>
      </c>
      <c r="B3992" s="150">
        <v>3964</v>
      </c>
      <c r="C3992" s="36" t="s">
        <v>9570</v>
      </c>
      <c r="D3992" s="35" t="s">
        <v>9571</v>
      </c>
      <c r="E3992" s="36" t="s">
        <v>11491</v>
      </c>
      <c r="F3992" s="35" t="s">
        <v>15877</v>
      </c>
      <c r="G3992" s="117">
        <v>14</v>
      </c>
      <c r="H3992" s="117">
        <v>9.8000000000000007</v>
      </c>
      <c r="I3992" s="117">
        <f t="shared" si="109"/>
        <v>0.72714285714285709</v>
      </c>
      <c r="J3992" s="118">
        <v>10.18</v>
      </c>
      <c r="K3992" s="196">
        <v>173</v>
      </c>
      <c r="L3992" s="119" t="s">
        <v>11479</v>
      </c>
      <c r="M3992" s="38" t="s">
        <v>15050</v>
      </c>
    </row>
    <row r="3993" spans="1:13" outlineLevel="1" x14ac:dyDescent="0.25">
      <c r="A3993" s="47" t="s">
        <v>9573</v>
      </c>
      <c r="B3993" s="150">
        <v>3965</v>
      </c>
      <c r="C3993" s="36" t="s">
        <v>9572</v>
      </c>
      <c r="D3993" s="35" t="s">
        <v>9573</v>
      </c>
      <c r="E3993" s="36" t="s">
        <v>11491</v>
      </c>
      <c r="F3993" s="35" t="s">
        <v>15877</v>
      </c>
      <c r="G3993" s="117">
        <v>15</v>
      </c>
      <c r="H3993" s="117">
        <v>10.5</v>
      </c>
      <c r="I3993" s="117">
        <f t="shared" si="109"/>
        <v>0.72733333333333339</v>
      </c>
      <c r="J3993" s="118">
        <v>10.91</v>
      </c>
      <c r="K3993" s="196">
        <v>173</v>
      </c>
      <c r="L3993" s="119" t="s">
        <v>11479</v>
      </c>
      <c r="M3993" s="38" t="s">
        <v>15050</v>
      </c>
    </row>
    <row r="3994" spans="1:13" outlineLevel="1" x14ac:dyDescent="0.25">
      <c r="A3994" s="47" t="s">
        <v>9574</v>
      </c>
      <c r="B3994" s="150">
        <v>3966</v>
      </c>
      <c r="C3994" s="40" t="s">
        <v>13703</v>
      </c>
      <c r="D3994" s="35" t="s">
        <v>9574</v>
      </c>
      <c r="E3994" s="36" t="s">
        <v>11491</v>
      </c>
      <c r="F3994" s="35" t="s">
        <v>15877</v>
      </c>
      <c r="G3994" s="117">
        <v>24</v>
      </c>
      <c r="H3994" s="117">
        <v>216</v>
      </c>
      <c r="I3994" s="117">
        <f t="shared" si="109"/>
        <v>9.3508333333333322</v>
      </c>
      <c r="J3994" s="118">
        <v>224.42</v>
      </c>
      <c r="K3994" s="196">
        <v>173</v>
      </c>
      <c r="L3994" s="119" t="s">
        <v>11479</v>
      </c>
      <c r="M3994" s="38" t="s">
        <v>15050</v>
      </c>
    </row>
    <row r="3995" spans="1:13" outlineLevel="1" x14ac:dyDescent="0.25">
      <c r="A3995" s="47" t="s">
        <v>9576</v>
      </c>
      <c r="B3995" s="150">
        <v>3967</v>
      </c>
      <c r="C3995" s="36" t="s">
        <v>9575</v>
      </c>
      <c r="D3995" s="35" t="s">
        <v>9576</v>
      </c>
      <c r="E3995" s="36" t="s">
        <v>11491</v>
      </c>
      <c r="F3995" s="35" t="s">
        <v>15877</v>
      </c>
      <c r="G3995" s="117">
        <v>145</v>
      </c>
      <c r="H3995" s="117">
        <v>1652.53</v>
      </c>
      <c r="I3995" s="117">
        <f t="shared" si="109"/>
        <v>11.841103448275863</v>
      </c>
      <c r="J3995" s="118">
        <v>1716.96</v>
      </c>
      <c r="K3995" s="196">
        <v>173</v>
      </c>
      <c r="L3995" s="119" t="s">
        <v>11479</v>
      </c>
      <c r="M3995" s="38" t="s">
        <v>15050</v>
      </c>
    </row>
    <row r="3996" spans="1:13" outlineLevel="1" x14ac:dyDescent="0.25">
      <c r="A3996" s="47" t="s">
        <v>9578</v>
      </c>
      <c r="B3996" s="150">
        <v>3968</v>
      </c>
      <c r="C3996" s="36" t="s">
        <v>9577</v>
      </c>
      <c r="D3996" s="35" t="s">
        <v>9578</v>
      </c>
      <c r="E3996" s="36" t="s">
        <v>11491</v>
      </c>
      <c r="F3996" s="35" t="s">
        <v>15877</v>
      </c>
      <c r="G3996" s="117">
        <v>33</v>
      </c>
      <c r="H3996" s="117">
        <v>52.1</v>
      </c>
      <c r="I3996" s="117">
        <f t="shared" si="109"/>
        <v>1.6403030303030304</v>
      </c>
      <c r="J3996" s="118">
        <v>54.13</v>
      </c>
      <c r="K3996" s="196">
        <v>173</v>
      </c>
      <c r="L3996" s="119" t="s">
        <v>11479</v>
      </c>
      <c r="M3996" s="38" t="s">
        <v>15050</v>
      </c>
    </row>
    <row r="3997" spans="1:13" outlineLevel="1" x14ac:dyDescent="0.25">
      <c r="A3997" s="47" t="s">
        <v>9580</v>
      </c>
      <c r="B3997" s="150">
        <v>3969</v>
      </c>
      <c r="C3997" s="36" t="s">
        <v>9579</v>
      </c>
      <c r="D3997" s="35" t="s">
        <v>9580</v>
      </c>
      <c r="E3997" s="36" t="s">
        <v>11491</v>
      </c>
      <c r="F3997" s="35" t="s">
        <v>15877</v>
      </c>
      <c r="G3997" s="117">
        <v>51</v>
      </c>
      <c r="H3997" s="117">
        <v>629.59</v>
      </c>
      <c r="I3997" s="117">
        <f t="shared" si="109"/>
        <v>12.826274509803921</v>
      </c>
      <c r="J3997" s="118">
        <v>654.14</v>
      </c>
      <c r="K3997" s="196">
        <v>173</v>
      </c>
      <c r="L3997" s="119" t="s">
        <v>11479</v>
      </c>
      <c r="M3997" s="38" t="s">
        <v>15050</v>
      </c>
    </row>
    <row r="3998" spans="1:13" outlineLevel="1" x14ac:dyDescent="0.25">
      <c r="A3998" s="47" t="s">
        <v>9582</v>
      </c>
      <c r="B3998" s="150">
        <v>3970</v>
      </c>
      <c r="C3998" s="36" t="s">
        <v>9581</v>
      </c>
      <c r="D3998" s="35" t="s">
        <v>9582</v>
      </c>
      <c r="E3998" s="36" t="s">
        <v>11491</v>
      </c>
      <c r="F3998" s="35" t="s">
        <v>15877</v>
      </c>
      <c r="G3998" s="117">
        <v>16</v>
      </c>
      <c r="H3998" s="117">
        <v>38.58</v>
      </c>
      <c r="I3998" s="117">
        <f t="shared" si="109"/>
        <v>2.5049999999999999</v>
      </c>
      <c r="J3998" s="118">
        <v>40.08</v>
      </c>
      <c r="K3998" s="196">
        <v>173</v>
      </c>
      <c r="L3998" s="119" t="s">
        <v>11479</v>
      </c>
      <c r="M3998" s="38" t="s">
        <v>15050</v>
      </c>
    </row>
    <row r="3999" spans="1:13" outlineLevel="1" x14ac:dyDescent="0.25">
      <c r="A3999" s="47" t="s">
        <v>9584</v>
      </c>
      <c r="B3999" s="150">
        <v>3971</v>
      </c>
      <c r="C3999" s="36" t="s">
        <v>9583</v>
      </c>
      <c r="D3999" s="35" t="s">
        <v>9584</v>
      </c>
      <c r="E3999" s="36" t="s">
        <v>11491</v>
      </c>
      <c r="F3999" s="35" t="s">
        <v>15877</v>
      </c>
      <c r="G3999" s="117">
        <v>91</v>
      </c>
      <c r="H3999" s="117">
        <v>1220.72</v>
      </c>
      <c r="I3999" s="117">
        <f t="shared" si="109"/>
        <v>13.937472527472528</v>
      </c>
      <c r="J3999" s="118">
        <v>1268.31</v>
      </c>
      <c r="K3999" s="196">
        <v>173</v>
      </c>
      <c r="L3999" s="119" t="s">
        <v>11479</v>
      </c>
      <c r="M3999" s="38" t="s">
        <v>15050</v>
      </c>
    </row>
    <row r="4000" spans="1:13" outlineLevel="1" x14ac:dyDescent="0.25">
      <c r="A4000" s="47" t="s">
        <v>9586</v>
      </c>
      <c r="B4000" s="150">
        <v>3972</v>
      </c>
      <c r="C4000" s="36" t="s">
        <v>9585</v>
      </c>
      <c r="D4000" s="35" t="s">
        <v>9586</v>
      </c>
      <c r="E4000" s="36" t="s">
        <v>11491</v>
      </c>
      <c r="F4000" s="35" t="s">
        <v>15877</v>
      </c>
      <c r="G4000" s="117">
        <v>9</v>
      </c>
      <c r="H4000" s="117">
        <v>86.53</v>
      </c>
      <c r="I4000" s="117">
        <f t="shared" si="109"/>
        <v>9.9888888888888889</v>
      </c>
      <c r="J4000" s="118">
        <v>89.9</v>
      </c>
      <c r="K4000" s="196">
        <v>173</v>
      </c>
      <c r="L4000" s="119" t="s">
        <v>11479</v>
      </c>
      <c r="M4000" s="38" t="s">
        <v>15050</v>
      </c>
    </row>
    <row r="4001" spans="1:13" outlineLevel="1" x14ac:dyDescent="0.25">
      <c r="A4001" s="47" t="s">
        <v>9587</v>
      </c>
      <c r="B4001" s="150">
        <v>3973</v>
      </c>
      <c r="C4001" s="40" t="s">
        <v>13704</v>
      </c>
      <c r="D4001" s="35" t="s">
        <v>9587</v>
      </c>
      <c r="E4001" s="36" t="s">
        <v>11491</v>
      </c>
      <c r="F4001" s="35" t="s">
        <v>15877</v>
      </c>
      <c r="G4001" s="117">
        <v>44</v>
      </c>
      <c r="H4001" s="117">
        <v>563.72</v>
      </c>
      <c r="I4001" s="117">
        <f t="shared" si="109"/>
        <v>13.311363636363637</v>
      </c>
      <c r="J4001" s="118">
        <v>585.70000000000005</v>
      </c>
      <c r="K4001" s="196">
        <v>173</v>
      </c>
      <c r="L4001" s="119" t="s">
        <v>11479</v>
      </c>
      <c r="M4001" s="38" t="s">
        <v>15050</v>
      </c>
    </row>
    <row r="4002" spans="1:13" outlineLevel="1" x14ac:dyDescent="0.25">
      <c r="A4002" s="47" t="s">
        <v>9589</v>
      </c>
      <c r="B4002" s="150">
        <v>3974</v>
      </c>
      <c r="C4002" s="36" t="s">
        <v>9588</v>
      </c>
      <c r="D4002" s="35" t="s">
        <v>9589</v>
      </c>
      <c r="E4002" s="36" t="s">
        <v>11491</v>
      </c>
      <c r="F4002" s="35" t="s">
        <v>15877</v>
      </c>
      <c r="G4002" s="117">
        <v>26</v>
      </c>
      <c r="H4002" s="117">
        <v>377.91</v>
      </c>
      <c r="I4002" s="117">
        <f t="shared" si="109"/>
        <v>15.10153846153846</v>
      </c>
      <c r="J4002" s="118">
        <v>392.64</v>
      </c>
      <c r="K4002" s="196">
        <v>173</v>
      </c>
      <c r="L4002" s="119" t="s">
        <v>11479</v>
      </c>
      <c r="M4002" s="38" t="s">
        <v>15050</v>
      </c>
    </row>
    <row r="4003" spans="1:13" outlineLevel="1" x14ac:dyDescent="0.25">
      <c r="A4003" s="47" t="s">
        <v>9591</v>
      </c>
      <c r="B4003" s="150">
        <v>3975</v>
      </c>
      <c r="C4003" s="36" t="s">
        <v>9590</v>
      </c>
      <c r="D4003" s="35" t="s">
        <v>9591</v>
      </c>
      <c r="E4003" s="36" t="s">
        <v>11491</v>
      </c>
      <c r="F4003" s="35" t="s">
        <v>15877</v>
      </c>
      <c r="G4003" s="117">
        <v>35</v>
      </c>
      <c r="H4003" s="117">
        <v>197.91</v>
      </c>
      <c r="I4003" s="117">
        <f t="shared" si="109"/>
        <v>5.8751428571428574</v>
      </c>
      <c r="J4003" s="118">
        <v>205.63</v>
      </c>
      <c r="K4003" s="196">
        <v>173</v>
      </c>
      <c r="L4003" s="119" t="s">
        <v>11479</v>
      </c>
      <c r="M4003" s="38" t="s">
        <v>15050</v>
      </c>
    </row>
    <row r="4004" spans="1:13" outlineLevel="1" x14ac:dyDescent="0.25">
      <c r="A4004" s="47" t="s">
        <v>9592</v>
      </c>
      <c r="B4004" s="150">
        <v>3976</v>
      </c>
      <c r="C4004" s="40" t="s">
        <v>13705</v>
      </c>
      <c r="D4004" s="35" t="s">
        <v>9592</v>
      </c>
      <c r="E4004" s="36" t="s">
        <v>11491</v>
      </c>
      <c r="F4004" s="35" t="s">
        <v>15877</v>
      </c>
      <c r="G4004" s="117">
        <v>21</v>
      </c>
      <c r="H4004" s="117">
        <v>47.75</v>
      </c>
      <c r="I4004" s="117">
        <f t="shared" si="109"/>
        <v>2.3623809523809522</v>
      </c>
      <c r="J4004" s="118">
        <v>49.61</v>
      </c>
      <c r="K4004" s="196">
        <v>173</v>
      </c>
      <c r="L4004" s="119" t="s">
        <v>11479</v>
      </c>
      <c r="M4004" s="38" t="s">
        <v>15050</v>
      </c>
    </row>
    <row r="4005" spans="1:13" outlineLevel="1" x14ac:dyDescent="0.25">
      <c r="A4005" s="47" t="s">
        <v>9593</v>
      </c>
      <c r="B4005" s="150">
        <v>3977</v>
      </c>
      <c r="C4005" s="40" t="s">
        <v>13706</v>
      </c>
      <c r="D4005" s="35" t="s">
        <v>9593</v>
      </c>
      <c r="E4005" s="36" t="s">
        <v>11491</v>
      </c>
      <c r="F4005" s="35" t="s">
        <v>15877</v>
      </c>
      <c r="G4005" s="117">
        <v>87</v>
      </c>
      <c r="H4005" s="117">
        <v>313.85000000000002</v>
      </c>
      <c r="I4005" s="117">
        <f t="shared" si="109"/>
        <v>3.7481609195402297</v>
      </c>
      <c r="J4005" s="118">
        <v>326.08999999999997</v>
      </c>
      <c r="K4005" s="196">
        <v>173</v>
      </c>
      <c r="L4005" s="119" t="s">
        <v>11479</v>
      </c>
      <c r="M4005" s="38" t="s">
        <v>15050</v>
      </c>
    </row>
    <row r="4006" spans="1:13" outlineLevel="1" x14ac:dyDescent="0.25">
      <c r="A4006" s="47" t="s">
        <v>9595</v>
      </c>
      <c r="B4006" s="150">
        <v>3978</v>
      </c>
      <c r="C4006" s="36" t="s">
        <v>9594</v>
      </c>
      <c r="D4006" s="35" t="s">
        <v>9595</v>
      </c>
      <c r="E4006" s="36" t="s">
        <v>11491</v>
      </c>
      <c r="F4006" s="35" t="s">
        <v>15877</v>
      </c>
      <c r="G4006" s="117">
        <v>68</v>
      </c>
      <c r="H4006" s="117">
        <v>300.89999999999998</v>
      </c>
      <c r="I4006" s="117">
        <f t="shared" si="109"/>
        <v>4.5975000000000001</v>
      </c>
      <c r="J4006" s="118">
        <v>312.63</v>
      </c>
      <c r="K4006" s="196">
        <v>173</v>
      </c>
      <c r="L4006" s="119" t="s">
        <v>11479</v>
      </c>
      <c r="M4006" s="38" t="s">
        <v>15050</v>
      </c>
    </row>
    <row r="4007" spans="1:13" outlineLevel="1" x14ac:dyDescent="0.25">
      <c r="A4007" s="47" t="s">
        <v>9597</v>
      </c>
      <c r="B4007" s="150">
        <v>3979</v>
      </c>
      <c r="C4007" s="36" t="s">
        <v>9596</v>
      </c>
      <c r="D4007" s="35" t="s">
        <v>9597</v>
      </c>
      <c r="E4007" s="36" t="s">
        <v>11491</v>
      </c>
      <c r="F4007" s="35" t="s">
        <v>15877</v>
      </c>
      <c r="G4007" s="117">
        <v>24</v>
      </c>
      <c r="H4007" s="117">
        <v>139.19999999999999</v>
      </c>
      <c r="I4007" s="117">
        <f t="shared" si="109"/>
        <v>6.0262500000000001</v>
      </c>
      <c r="J4007" s="118">
        <v>144.63</v>
      </c>
      <c r="K4007" s="196">
        <v>173</v>
      </c>
      <c r="L4007" s="119" t="s">
        <v>11479</v>
      </c>
      <c r="M4007" s="38" t="s">
        <v>15050</v>
      </c>
    </row>
    <row r="4008" spans="1:13" outlineLevel="1" x14ac:dyDescent="0.25">
      <c r="A4008" s="47" t="s">
        <v>9599</v>
      </c>
      <c r="B4008" s="150">
        <v>3980</v>
      </c>
      <c r="C4008" s="36" t="s">
        <v>9598</v>
      </c>
      <c r="D4008" s="35" t="s">
        <v>9599</v>
      </c>
      <c r="E4008" s="36" t="s">
        <v>11491</v>
      </c>
      <c r="F4008" s="35" t="s">
        <v>15877</v>
      </c>
      <c r="G4008" s="117">
        <v>34</v>
      </c>
      <c r="H4008" s="117">
        <v>306</v>
      </c>
      <c r="I4008" s="117">
        <f t="shared" si="109"/>
        <v>9.3508823529411771</v>
      </c>
      <c r="J4008" s="118">
        <v>317.93</v>
      </c>
      <c r="K4008" s="196">
        <v>173</v>
      </c>
      <c r="L4008" s="119" t="s">
        <v>11479</v>
      </c>
      <c r="M4008" s="38" t="s">
        <v>15050</v>
      </c>
    </row>
    <row r="4009" spans="1:13" outlineLevel="1" x14ac:dyDescent="0.25">
      <c r="A4009" s="47" t="s">
        <v>9601</v>
      </c>
      <c r="B4009" s="150">
        <v>3981</v>
      </c>
      <c r="C4009" s="36" t="s">
        <v>9600</v>
      </c>
      <c r="D4009" s="35" t="s">
        <v>9601</v>
      </c>
      <c r="E4009" s="36" t="s">
        <v>11491</v>
      </c>
      <c r="F4009" s="35" t="s">
        <v>15877</v>
      </c>
      <c r="G4009" s="117">
        <v>224</v>
      </c>
      <c r="H4009" s="117">
        <v>2335.5300000000002</v>
      </c>
      <c r="I4009" s="117">
        <f t="shared" si="109"/>
        <v>10.832991071428571</v>
      </c>
      <c r="J4009" s="118">
        <v>2426.59</v>
      </c>
      <c r="K4009" s="196">
        <v>173</v>
      </c>
      <c r="L4009" s="119" t="s">
        <v>11479</v>
      </c>
      <c r="M4009" s="38" t="s">
        <v>15050</v>
      </c>
    </row>
    <row r="4010" spans="1:13" outlineLevel="1" x14ac:dyDescent="0.25">
      <c r="A4010" s="47" t="s">
        <v>9603</v>
      </c>
      <c r="B4010" s="150">
        <v>3982</v>
      </c>
      <c r="C4010" s="36" t="s">
        <v>9602</v>
      </c>
      <c r="D4010" s="35" t="s">
        <v>9603</v>
      </c>
      <c r="E4010" s="36" t="s">
        <v>11491</v>
      </c>
      <c r="F4010" s="35" t="s">
        <v>15877</v>
      </c>
      <c r="G4010" s="117">
        <v>5</v>
      </c>
      <c r="H4010" s="117">
        <v>50.71</v>
      </c>
      <c r="I4010" s="117">
        <f t="shared" si="109"/>
        <v>10.538</v>
      </c>
      <c r="J4010" s="118">
        <v>52.69</v>
      </c>
      <c r="K4010" s="196">
        <v>173</v>
      </c>
      <c r="L4010" s="119" t="s">
        <v>11479</v>
      </c>
      <c r="M4010" s="38" t="s">
        <v>15050</v>
      </c>
    </row>
    <row r="4011" spans="1:13" outlineLevel="1" x14ac:dyDescent="0.25">
      <c r="A4011" s="47" t="s">
        <v>9605</v>
      </c>
      <c r="B4011" s="150">
        <v>3983</v>
      </c>
      <c r="C4011" s="40" t="s">
        <v>13707</v>
      </c>
      <c r="D4011" s="35" t="s">
        <v>9605</v>
      </c>
      <c r="E4011" s="36" t="s">
        <v>11491</v>
      </c>
      <c r="F4011" s="35" t="s">
        <v>15877</v>
      </c>
      <c r="G4011" s="117">
        <v>10</v>
      </c>
      <c r="H4011" s="117">
        <v>10</v>
      </c>
      <c r="I4011" s="117">
        <f t="shared" si="109"/>
        <v>1.0390000000000001</v>
      </c>
      <c r="J4011" s="118">
        <v>10.39</v>
      </c>
      <c r="K4011" s="196">
        <v>173</v>
      </c>
      <c r="L4011" s="119" t="s">
        <v>11479</v>
      </c>
      <c r="M4011" s="38" t="s">
        <v>15050</v>
      </c>
    </row>
    <row r="4012" spans="1:13" outlineLevel="1" x14ac:dyDescent="0.25">
      <c r="A4012" s="47" t="s">
        <v>9606</v>
      </c>
      <c r="B4012" s="150">
        <v>3984</v>
      </c>
      <c r="C4012" s="40" t="s">
        <v>13708</v>
      </c>
      <c r="D4012" s="35" t="s">
        <v>9606</v>
      </c>
      <c r="E4012" s="36" t="s">
        <v>11491</v>
      </c>
      <c r="F4012" s="35" t="s">
        <v>15877</v>
      </c>
      <c r="G4012" s="117">
        <v>16</v>
      </c>
      <c r="H4012" s="117">
        <v>11.2</v>
      </c>
      <c r="I4012" s="117">
        <f t="shared" si="109"/>
        <v>0.72750000000000004</v>
      </c>
      <c r="J4012" s="118">
        <v>11.64</v>
      </c>
      <c r="K4012" s="196">
        <v>173</v>
      </c>
      <c r="L4012" s="119" t="s">
        <v>11479</v>
      </c>
      <c r="M4012" s="38" t="s">
        <v>15050</v>
      </c>
    </row>
    <row r="4013" spans="1:13" outlineLevel="1" x14ac:dyDescent="0.25">
      <c r="A4013" s="47" t="s">
        <v>9607</v>
      </c>
      <c r="B4013" s="150">
        <v>3985</v>
      </c>
      <c r="C4013" s="40" t="s">
        <v>13709</v>
      </c>
      <c r="D4013" s="35" t="s">
        <v>9607</v>
      </c>
      <c r="E4013" s="36" t="s">
        <v>11491</v>
      </c>
      <c r="F4013" s="35" t="s">
        <v>15877</v>
      </c>
      <c r="G4013" s="117">
        <v>4</v>
      </c>
      <c r="H4013" s="117">
        <v>2.8</v>
      </c>
      <c r="I4013" s="117">
        <f t="shared" si="109"/>
        <v>0.72750000000000004</v>
      </c>
      <c r="J4013" s="118">
        <v>2.91</v>
      </c>
      <c r="K4013" s="196">
        <v>173</v>
      </c>
      <c r="L4013" s="119" t="s">
        <v>11479</v>
      </c>
      <c r="M4013" s="38" t="s">
        <v>15050</v>
      </c>
    </row>
    <row r="4014" spans="1:13" outlineLevel="1" x14ac:dyDescent="0.25">
      <c r="A4014" s="47" t="s">
        <v>9609</v>
      </c>
      <c r="B4014" s="150">
        <v>3986</v>
      </c>
      <c r="C4014" s="36" t="s">
        <v>9608</v>
      </c>
      <c r="D4014" s="35" t="s">
        <v>9609</v>
      </c>
      <c r="E4014" s="36" t="s">
        <v>11491</v>
      </c>
      <c r="F4014" s="35" t="s">
        <v>15877</v>
      </c>
      <c r="G4014" s="117">
        <v>5</v>
      </c>
      <c r="H4014" s="117">
        <v>90.14</v>
      </c>
      <c r="I4014" s="117">
        <f t="shared" si="109"/>
        <v>18.73</v>
      </c>
      <c r="J4014" s="118">
        <v>93.65</v>
      </c>
      <c r="K4014" s="196">
        <v>173</v>
      </c>
      <c r="L4014" s="119" t="s">
        <v>11479</v>
      </c>
      <c r="M4014" s="38" t="s">
        <v>15050</v>
      </c>
    </row>
    <row r="4015" spans="1:13" outlineLevel="1" x14ac:dyDescent="0.25">
      <c r="A4015" s="47" t="s">
        <v>9611</v>
      </c>
      <c r="B4015" s="150">
        <v>3987</v>
      </c>
      <c r="C4015" s="36" t="s">
        <v>9610</v>
      </c>
      <c r="D4015" s="35" t="s">
        <v>9611</v>
      </c>
      <c r="E4015" s="36" t="s">
        <v>11491</v>
      </c>
      <c r="F4015" s="35" t="s">
        <v>15877</v>
      </c>
      <c r="G4015" s="117">
        <v>34</v>
      </c>
      <c r="H4015" s="117">
        <v>472.23</v>
      </c>
      <c r="I4015" s="117">
        <f t="shared" si="109"/>
        <v>14.430588235294117</v>
      </c>
      <c r="J4015" s="118">
        <v>490.64</v>
      </c>
      <c r="K4015" s="196">
        <v>173</v>
      </c>
      <c r="L4015" s="119" t="s">
        <v>11479</v>
      </c>
      <c r="M4015" s="38" t="s">
        <v>15050</v>
      </c>
    </row>
    <row r="4016" spans="1:13" outlineLevel="1" x14ac:dyDescent="0.25">
      <c r="A4016" s="47" t="s">
        <v>9613</v>
      </c>
      <c r="B4016" s="150">
        <v>3988</v>
      </c>
      <c r="C4016" s="36" t="s">
        <v>9612</v>
      </c>
      <c r="D4016" s="35" t="s">
        <v>9613</v>
      </c>
      <c r="E4016" s="36" t="s">
        <v>11491</v>
      </c>
      <c r="F4016" s="35" t="s">
        <v>15877</v>
      </c>
      <c r="G4016" s="117">
        <v>21</v>
      </c>
      <c r="H4016" s="117">
        <v>420.18</v>
      </c>
      <c r="I4016" s="117">
        <f t="shared" si="109"/>
        <v>20.78857142857143</v>
      </c>
      <c r="J4016" s="118">
        <v>436.56</v>
      </c>
      <c r="K4016" s="196">
        <v>173</v>
      </c>
      <c r="L4016" s="119" t="s">
        <v>11479</v>
      </c>
      <c r="M4016" s="38" t="s">
        <v>15050</v>
      </c>
    </row>
    <row r="4017" spans="1:13" outlineLevel="1" x14ac:dyDescent="0.25">
      <c r="A4017" s="47" t="s">
        <v>9614</v>
      </c>
      <c r="B4017" s="150">
        <v>3989</v>
      </c>
      <c r="C4017" s="40" t="s">
        <v>13710</v>
      </c>
      <c r="D4017" s="35" t="s">
        <v>9614</v>
      </c>
      <c r="E4017" s="36" t="s">
        <v>11491</v>
      </c>
      <c r="F4017" s="35" t="s">
        <v>15877</v>
      </c>
      <c r="G4017" s="117">
        <v>37</v>
      </c>
      <c r="H4017" s="117">
        <v>165.87</v>
      </c>
      <c r="I4017" s="117">
        <f t="shared" ref="I4017:I4080" si="110">J4017/G4017</f>
        <v>4.657837837837838</v>
      </c>
      <c r="J4017" s="118">
        <v>172.34</v>
      </c>
      <c r="K4017" s="196">
        <v>173</v>
      </c>
      <c r="L4017" s="119" t="s">
        <v>11479</v>
      </c>
      <c r="M4017" s="38" t="s">
        <v>15050</v>
      </c>
    </row>
    <row r="4018" spans="1:13" ht="25.5" outlineLevel="1" x14ac:dyDescent="0.25">
      <c r="A4018" s="47" t="s">
        <v>9615</v>
      </c>
      <c r="B4018" s="150">
        <v>3990</v>
      </c>
      <c r="C4018" s="40" t="s">
        <v>13711</v>
      </c>
      <c r="D4018" s="35" t="s">
        <v>9615</v>
      </c>
      <c r="E4018" s="36" t="s">
        <v>11491</v>
      </c>
      <c r="F4018" s="35" t="s">
        <v>15877</v>
      </c>
      <c r="G4018" s="117">
        <v>1</v>
      </c>
      <c r="H4018" s="117">
        <v>10.7</v>
      </c>
      <c r="I4018" s="117">
        <f t="shared" si="110"/>
        <v>11.12</v>
      </c>
      <c r="J4018" s="118">
        <v>11.12</v>
      </c>
      <c r="K4018" s="196">
        <v>173</v>
      </c>
      <c r="L4018" s="119" t="s">
        <v>11479</v>
      </c>
      <c r="M4018" s="38" t="s">
        <v>15050</v>
      </c>
    </row>
    <row r="4019" spans="1:13" outlineLevel="1" x14ac:dyDescent="0.25">
      <c r="A4019" s="47" t="s">
        <v>9617</v>
      </c>
      <c r="B4019" s="150">
        <v>3991</v>
      </c>
      <c r="C4019" s="36" t="s">
        <v>9616</v>
      </c>
      <c r="D4019" s="35" t="s">
        <v>9617</v>
      </c>
      <c r="E4019" s="36" t="s">
        <v>11491</v>
      </c>
      <c r="F4019" s="35" t="s">
        <v>15877</v>
      </c>
      <c r="G4019" s="117">
        <v>12</v>
      </c>
      <c r="H4019" s="117">
        <v>12</v>
      </c>
      <c r="I4019" s="117">
        <f t="shared" si="110"/>
        <v>1.0391666666666668</v>
      </c>
      <c r="J4019" s="118">
        <v>12.47</v>
      </c>
      <c r="K4019" s="196">
        <v>173</v>
      </c>
      <c r="L4019" s="119" t="s">
        <v>11479</v>
      </c>
      <c r="M4019" s="38" t="s">
        <v>15050</v>
      </c>
    </row>
    <row r="4020" spans="1:13" outlineLevel="1" x14ac:dyDescent="0.25">
      <c r="A4020" s="47" t="s">
        <v>9619</v>
      </c>
      <c r="B4020" s="150">
        <v>3992</v>
      </c>
      <c r="C4020" s="36" t="s">
        <v>9618</v>
      </c>
      <c r="D4020" s="35" t="s">
        <v>9619</v>
      </c>
      <c r="E4020" s="36" t="s">
        <v>11491</v>
      </c>
      <c r="F4020" s="35" t="s">
        <v>15877</v>
      </c>
      <c r="G4020" s="117">
        <v>17</v>
      </c>
      <c r="H4020" s="117">
        <v>17</v>
      </c>
      <c r="I4020" s="117">
        <f t="shared" si="110"/>
        <v>1.0388235294117647</v>
      </c>
      <c r="J4020" s="118">
        <v>17.66</v>
      </c>
      <c r="K4020" s="196">
        <v>173</v>
      </c>
      <c r="L4020" s="119" t="s">
        <v>11479</v>
      </c>
      <c r="M4020" s="38" t="s">
        <v>15050</v>
      </c>
    </row>
    <row r="4021" spans="1:13" outlineLevel="1" x14ac:dyDescent="0.25">
      <c r="A4021" s="47" t="s">
        <v>9621</v>
      </c>
      <c r="B4021" s="150">
        <v>3993</v>
      </c>
      <c r="C4021" s="36" t="s">
        <v>9620</v>
      </c>
      <c r="D4021" s="35" t="s">
        <v>9621</v>
      </c>
      <c r="E4021" s="36" t="s">
        <v>11491</v>
      </c>
      <c r="F4021" s="35" t="s">
        <v>15877</v>
      </c>
      <c r="G4021" s="117">
        <v>12</v>
      </c>
      <c r="H4021" s="117">
        <v>12</v>
      </c>
      <c r="I4021" s="117">
        <f t="shared" si="110"/>
        <v>1.0391666666666668</v>
      </c>
      <c r="J4021" s="118">
        <v>12.47</v>
      </c>
      <c r="K4021" s="196">
        <v>173</v>
      </c>
      <c r="L4021" s="119" t="s">
        <v>11479</v>
      </c>
      <c r="M4021" s="38" t="s">
        <v>15050</v>
      </c>
    </row>
    <row r="4022" spans="1:13" outlineLevel="1" x14ac:dyDescent="0.25">
      <c r="A4022" s="47" t="s">
        <v>9623</v>
      </c>
      <c r="B4022" s="150">
        <v>3994</v>
      </c>
      <c r="C4022" s="36" t="s">
        <v>9622</v>
      </c>
      <c r="D4022" s="35" t="s">
        <v>9623</v>
      </c>
      <c r="E4022" s="36" t="s">
        <v>11491</v>
      </c>
      <c r="F4022" s="35" t="s">
        <v>15877</v>
      </c>
      <c r="G4022" s="117">
        <v>7</v>
      </c>
      <c r="H4022" s="117">
        <v>7</v>
      </c>
      <c r="I4022" s="117">
        <f t="shared" si="110"/>
        <v>1.0385714285714285</v>
      </c>
      <c r="J4022" s="118">
        <v>7.27</v>
      </c>
      <c r="K4022" s="196">
        <v>173</v>
      </c>
      <c r="L4022" s="119" t="s">
        <v>11479</v>
      </c>
      <c r="M4022" s="38" t="s">
        <v>15050</v>
      </c>
    </row>
    <row r="4023" spans="1:13" outlineLevel="1" x14ac:dyDescent="0.25">
      <c r="A4023" s="47" t="s">
        <v>9625</v>
      </c>
      <c r="B4023" s="150">
        <v>3995</v>
      </c>
      <c r="C4023" s="36" t="s">
        <v>9624</v>
      </c>
      <c r="D4023" s="35" t="s">
        <v>9625</v>
      </c>
      <c r="E4023" s="36" t="s">
        <v>11491</v>
      </c>
      <c r="F4023" s="35" t="s">
        <v>15877</v>
      </c>
      <c r="G4023" s="117">
        <v>20</v>
      </c>
      <c r="H4023" s="117">
        <v>20</v>
      </c>
      <c r="I4023" s="117">
        <f t="shared" si="110"/>
        <v>1.0390000000000001</v>
      </c>
      <c r="J4023" s="118">
        <v>20.78</v>
      </c>
      <c r="K4023" s="196">
        <v>173</v>
      </c>
      <c r="L4023" s="119" t="s">
        <v>11479</v>
      </c>
      <c r="M4023" s="38" t="s">
        <v>15050</v>
      </c>
    </row>
    <row r="4024" spans="1:13" outlineLevel="1" x14ac:dyDescent="0.25">
      <c r="A4024" s="47" t="s">
        <v>9627</v>
      </c>
      <c r="B4024" s="150">
        <v>3996</v>
      </c>
      <c r="C4024" s="36" t="s">
        <v>9626</v>
      </c>
      <c r="D4024" s="35" t="s">
        <v>9627</v>
      </c>
      <c r="E4024" s="36" t="s">
        <v>11491</v>
      </c>
      <c r="F4024" s="35" t="s">
        <v>15877</v>
      </c>
      <c r="G4024" s="117">
        <v>10</v>
      </c>
      <c r="H4024" s="117">
        <v>10</v>
      </c>
      <c r="I4024" s="117">
        <f t="shared" si="110"/>
        <v>1.0390000000000001</v>
      </c>
      <c r="J4024" s="118">
        <v>10.39</v>
      </c>
      <c r="K4024" s="196">
        <v>173</v>
      </c>
      <c r="L4024" s="119" t="s">
        <v>11479</v>
      </c>
      <c r="M4024" s="38" t="s">
        <v>15050</v>
      </c>
    </row>
    <row r="4025" spans="1:13" outlineLevel="1" x14ac:dyDescent="0.25">
      <c r="A4025" s="47" t="s">
        <v>9629</v>
      </c>
      <c r="B4025" s="150">
        <v>3997</v>
      </c>
      <c r="C4025" s="36" t="s">
        <v>9628</v>
      </c>
      <c r="D4025" s="35" t="s">
        <v>9629</v>
      </c>
      <c r="E4025" s="36" t="s">
        <v>11491</v>
      </c>
      <c r="F4025" s="35" t="s">
        <v>15877</v>
      </c>
      <c r="G4025" s="117">
        <v>15</v>
      </c>
      <c r="H4025" s="117">
        <v>15</v>
      </c>
      <c r="I4025" s="117">
        <f t="shared" si="110"/>
        <v>1.0386666666666666</v>
      </c>
      <c r="J4025" s="118">
        <v>15.58</v>
      </c>
      <c r="K4025" s="196">
        <v>173</v>
      </c>
      <c r="L4025" s="119" t="s">
        <v>11479</v>
      </c>
      <c r="M4025" s="38" t="s">
        <v>15050</v>
      </c>
    </row>
    <row r="4026" spans="1:13" outlineLevel="1" x14ac:dyDescent="0.25">
      <c r="A4026" s="47" t="s">
        <v>9631</v>
      </c>
      <c r="B4026" s="150">
        <v>3998</v>
      </c>
      <c r="C4026" s="36" t="s">
        <v>9630</v>
      </c>
      <c r="D4026" s="35" t="s">
        <v>9631</v>
      </c>
      <c r="E4026" s="36" t="s">
        <v>11491</v>
      </c>
      <c r="F4026" s="35" t="s">
        <v>15877</v>
      </c>
      <c r="G4026" s="117">
        <v>19</v>
      </c>
      <c r="H4026" s="117">
        <v>19</v>
      </c>
      <c r="I4026" s="117">
        <f t="shared" si="110"/>
        <v>1.0389473684210526</v>
      </c>
      <c r="J4026" s="118">
        <v>19.739999999999998</v>
      </c>
      <c r="K4026" s="196">
        <v>173</v>
      </c>
      <c r="L4026" s="119" t="s">
        <v>11479</v>
      </c>
      <c r="M4026" s="38" t="s">
        <v>15050</v>
      </c>
    </row>
    <row r="4027" spans="1:13" outlineLevel="1" x14ac:dyDescent="0.25">
      <c r="A4027" s="47" t="s">
        <v>9632</v>
      </c>
      <c r="B4027" s="150">
        <v>3999</v>
      </c>
      <c r="C4027" s="40" t="s">
        <v>13712</v>
      </c>
      <c r="D4027" s="35" t="s">
        <v>9632</v>
      </c>
      <c r="E4027" s="36" t="s">
        <v>11491</v>
      </c>
      <c r="F4027" s="35" t="s">
        <v>15877</v>
      </c>
      <c r="G4027" s="117">
        <v>8</v>
      </c>
      <c r="H4027" s="117">
        <v>1953</v>
      </c>
      <c r="I4027" s="117">
        <f t="shared" si="110"/>
        <v>253.64250000000001</v>
      </c>
      <c r="J4027" s="118">
        <v>2029.14</v>
      </c>
      <c r="K4027" s="196">
        <v>173</v>
      </c>
      <c r="L4027" s="119" t="s">
        <v>11479</v>
      </c>
      <c r="M4027" s="38" t="s">
        <v>15050</v>
      </c>
    </row>
    <row r="4028" spans="1:13" outlineLevel="1" x14ac:dyDescent="0.25">
      <c r="A4028" s="47" t="s">
        <v>9634</v>
      </c>
      <c r="B4028" s="150">
        <v>4000</v>
      </c>
      <c r="C4028" s="36" t="s">
        <v>9633</v>
      </c>
      <c r="D4028" s="35" t="s">
        <v>9634</v>
      </c>
      <c r="E4028" s="36" t="s">
        <v>11491</v>
      </c>
      <c r="F4028" s="35" t="s">
        <v>15877</v>
      </c>
      <c r="G4028" s="117">
        <v>38</v>
      </c>
      <c r="H4028" s="117">
        <v>672.6</v>
      </c>
      <c r="I4028" s="117">
        <f t="shared" si="110"/>
        <v>18.39</v>
      </c>
      <c r="J4028" s="118">
        <v>698.82</v>
      </c>
      <c r="K4028" s="196">
        <v>173</v>
      </c>
      <c r="L4028" s="119" t="s">
        <v>11479</v>
      </c>
      <c r="M4028" s="38" t="s">
        <v>15050</v>
      </c>
    </row>
    <row r="4029" spans="1:13" ht="25.5" outlineLevel="1" x14ac:dyDescent="0.25">
      <c r="A4029" s="47" t="s">
        <v>9635</v>
      </c>
      <c r="B4029" s="150">
        <v>4001</v>
      </c>
      <c r="C4029" s="40" t="s">
        <v>13713</v>
      </c>
      <c r="D4029" s="35" t="s">
        <v>9635</v>
      </c>
      <c r="E4029" s="36" t="s">
        <v>11491</v>
      </c>
      <c r="F4029" s="35" t="s">
        <v>15877</v>
      </c>
      <c r="G4029" s="117">
        <v>10</v>
      </c>
      <c r="H4029" s="117">
        <v>666.32</v>
      </c>
      <c r="I4029" s="117">
        <f t="shared" si="110"/>
        <v>69.22999999999999</v>
      </c>
      <c r="J4029" s="118">
        <v>692.3</v>
      </c>
      <c r="K4029" s="196">
        <v>173</v>
      </c>
      <c r="L4029" s="119" t="s">
        <v>11479</v>
      </c>
      <c r="M4029" s="38" t="s">
        <v>15050</v>
      </c>
    </row>
    <row r="4030" spans="1:13" outlineLevel="1" x14ac:dyDescent="0.25">
      <c r="A4030" s="47" t="s">
        <v>9636</v>
      </c>
      <c r="B4030" s="150">
        <v>4002</v>
      </c>
      <c r="C4030" s="40" t="s">
        <v>13714</v>
      </c>
      <c r="D4030" s="35" t="s">
        <v>9636</v>
      </c>
      <c r="E4030" s="36" t="s">
        <v>11491</v>
      </c>
      <c r="F4030" s="35" t="s">
        <v>15877</v>
      </c>
      <c r="G4030" s="117">
        <v>18</v>
      </c>
      <c r="H4030" s="117">
        <v>1372.64</v>
      </c>
      <c r="I4030" s="117">
        <f t="shared" si="110"/>
        <v>79.231111111111119</v>
      </c>
      <c r="J4030" s="118">
        <v>1426.16</v>
      </c>
      <c r="K4030" s="196">
        <v>173</v>
      </c>
      <c r="L4030" s="119" t="s">
        <v>11479</v>
      </c>
      <c r="M4030" s="38" t="s">
        <v>15050</v>
      </c>
    </row>
    <row r="4031" spans="1:13" ht="25.5" outlineLevel="1" x14ac:dyDescent="0.25">
      <c r="A4031" s="47" t="s">
        <v>9637</v>
      </c>
      <c r="B4031" s="150">
        <v>4003</v>
      </c>
      <c r="C4031" s="40" t="s">
        <v>13715</v>
      </c>
      <c r="D4031" s="35" t="s">
        <v>9637</v>
      </c>
      <c r="E4031" s="36" t="s">
        <v>11491</v>
      </c>
      <c r="F4031" s="35" t="s">
        <v>15877</v>
      </c>
      <c r="G4031" s="117">
        <v>10</v>
      </c>
      <c r="H4031" s="117">
        <v>666.32</v>
      </c>
      <c r="I4031" s="117">
        <f t="shared" si="110"/>
        <v>69.22999999999999</v>
      </c>
      <c r="J4031" s="118">
        <v>692.3</v>
      </c>
      <c r="K4031" s="196">
        <v>173</v>
      </c>
      <c r="L4031" s="119" t="s">
        <v>11479</v>
      </c>
      <c r="M4031" s="38" t="s">
        <v>15050</v>
      </c>
    </row>
    <row r="4032" spans="1:13" outlineLevel="1" x14ac:dyDescent="0.25">
      <c r="A4032" s="47" t="s">
        <v>9639</v>
      </c>
      <c r="B4032" s="150">
        <v>4004</v>
      </c>
      <c r="C4032" s="36" t="s">
        <v>9638</v>
      </c>
      <c r="D4032" s="35" t="s">
        <v>9639</v>
      </c>
      <c r="E4032" s="36" t="s">
        <v>11491</v>
      </c>
      <c r="F4032" s="35" t="s">
        <v>15877</v>
      </c>
      <c r="G4032" s="117">
        <v>20</v>
      </c>
      <c r="H4032" s="117">
        <v>871.52</v>
      </c>
      <c r="I4032" s="117">
        <f t="shared" si="110"/>
        <v>45.274999999999999</v>
      </c>
      <c r="J4032" s="118">
        <v>905.5</v>
      </c>
      <c r="K4032" s="196">
        <v>173</v>
      </c>
      <c r="L4032" s="119" t="s">
        <v>11479</v>
      </c>
      <c r="M4032" s="38" t="s">
        <v>15050</v>
      </c>
    </row>
    <row r="4033" spans="1:13" outlineLevel="1" x14ac:dyDescent="0.25">
      <c r="A4033" s="47" t="s">
        <v>9641</v>
      </c>
      <c r="B4033" s="150">
        <v>4005</v>
      </c>
      <c r="C4033" s="36" t="s">
        <v>9640</v>
      </c>
      <c r="D4033" s="35" t="s">
        <v>9641</v>
      </c>
      <c r="E4033" s="36" t="s">
        <v>11491</v>
      </c>
      <c r="F4033" s="35" t="s">
        <v>15877</v>
      </c>
      <c r="G4033" s="117">
        <v>20</v>
      </c>
      <c r="H4033" s="117">
        <v>1089.3900000000001</v>
      </c>
      <c r="I4033" s="117">
        <f t="shared" si="110"/>
        <v>56.592999999999996</v>
      </c>
      <c r="J4033" s="118">
        <v>1131.8599999999999</v>
      </c>
      <c r="K4033" s="196">
        <v>173</v>
      </c>
      <c r="L4033" s="119" t="s">
        <v>11479</v>
      </c>
      <c r="M4033" s="38" t="s">
        <v>15050</v>
      </c>
    </row>
    <row r="4034" spans="1:13" outlineLevel="1" x14ac:dyDescent="0.25">
      <c r="A4034" s="47" t="s">
        <v>9642</v>
      </c>
      <c r="B4034" s="150">
        <v>4006</v>
      </c>
      <c r="C4034" s="40" t="s">
        <v>13716</v>
      </c>
      <c r="D4034" s="35" t="s">
        <v>9642</v>
      </c>
      <c r="E4034" s="36" t="s">
        <v>11491</v>
      </c>
      <c r="F4034" s="35" t="s">
        <v>15877</v>
      </c>
      <c r="G4034" s="117">
        <v>20</v>
      </c>
      <c r="H4034" s="117">
        <v>20</v>
      </c>
      <c r="I4034" s="117">
        <f t="shared" si="110"/>
        <v>1.0390000000000001</v>
      </c>
      <c r="J4034" s="118">
        <v>20.78</v>
      </c>
      <c r="K4034" s="196">
        <v>173</v>
      </c>
      <c r="L4034" s="119" t="s">
        <v>11479</v>
      </c>
      <c r="M4034" s="38" t="s">
        <v>15050</v>
      </c>
    </row>
    <row r="4035" spans="1:13" outlineLevel="1" x14ac:dyDescent="0.25">
      <c r="A4035" s="47" t="s">
        <v>9643</v>
      </c>
      <c r="B4035" s="150">
        <v>4007</v>
      </c>
      <c r="C4035" s="40" t="s">
        <v>13717</v>
      </c>
      <c r="D4035" s="35" t="s">
        <v>9643</v>
      </c>
      <c r="E4035" s="36" t="s">
        <v>11491</v>
      </c>
      <c r="F4035" s="35" t="s">
        <v>15877</v>
      </c>
      <c r="G4035" s="117">
        <v>2</v>
      </c>
      <c r="H4035" s="117">
        <v>2</v>
      </c>
      <c r="I4035" s="117">
        <f t="shared" si="110"/>
        <v>1.04</v>
      </c>
      <c r="J4035" s="118">
        <v>2.08</v>
      </c>
      <c r="K4035" s="196">
        <v>173</v>
      </c>
      <c r="L4035" s="119" t="s">
        <v>11479</v>
      </c>
      <c r="M4035" s="38" t="s">
        <v>15050</v>
      </c>
    </row>
    <row r="4036" spans="1:13" outlineLevel="1" x14ac:dyDescent="0.25">
      <c r="A4036" s="47" t="s">
        <v>9645</v>
      </c>
      <c r="B4036" s="150">
        <v>4008</v>
      </c>
      <c r="C4036" s="36" t="s">
        <v>9644</v>
      </c>
      <c r="D4036" s="35" t="s">
        <v>9645</v>
      </c>
      <c r="E4036" s="40" t="s">
        <v>13026</v>
      </c>
      <c r="F4036" s="35" t="s">
        <v>15877</v>
      </c>
      <c r="G4036" s="117">
        <v>234</v>
      </c>
      <c r="H4036" s="117">
        <v>2404.2199999999998</v>
      </c>
      <c r="I4036" s="117">
        <f t="shared" si="110"/>
        <v>10.674999999999999</v>
      </c>
      <c r="J4036" s="118">
        <v>2497.9499999999998</v>
      </c>
      <c r="K4036" s="196">
        <v>173</v>
      </c>
      <c r="L4036" s="119" t="s">
        <v>11479</v>
      </c>
      <c r="M4036" s="38" t="s">
        <v>15050</v>
      </c>
    </row>
    <row r="4037" spans="1:13" outlineLevel="1" x14ac:dyDescent="0.25">
      <c r="A4037" s="47" t="s">
        <v>9647</v>
      </c>
      <c r="B4037" s="150">
        <v>4009</v>
      </c>
      <c r="C4037" s="36" t="s">
        <v>9646</v>
      </c>
      <c r="D4037" s="35" t="s">
        <v>9647</v>
      </c>
      <c r="E4037" s="36" t="s">
        <v>11491</v>
      </c>
      <c r="F4037" s="35" t="s">
        <v>15877</v>
      </c>
      <c r="G4037" s="117">
        <v>168</v>
      </c>
      <c r="H4037" s="117">
        <v>1741.86</v>
      </c>
      <c r="I4037" s="117">
        <f t="shared" si="110"/>
        <v>10.772440476190477</v>
      </c>
      <c r="J4037" s="118">
        <v>1809.77</v>
      </c>
      <c r="K4037" s="196">
        <v>173</v>
      </c>
      <c r="L4037" s="119" t="s">
        <v>11479</v>
      </c>
      <c r="M4037" s="38" t="s">
        <v>15050</v>
      </c>
    </row>
    <row r="4038" spans="1:13" outlineLevel="1" x14ac:dyDescent="0.25">
      <c r="A4038" s="47" t="s">
        <v>9649</v>
      </c>
      <c r="B4038" s="150">
        <v>4010</v>
      </c>
      <c r="C4038" s="36" t="s">
        <v>9648</v>
      </c>
      <c r="D4038" s="35" t="s">
        <v>9649</v>
      </c>
      <c r="E4038" s="36" t="s">
        <v>11491</v>
      </c>
      <c r="F4038" s="35" t="s">
        <v>15877</v>
      </c>
      <c r="G4038" s="117">
        <v>61</v>
      </c>
      <c r="H4038" s="117">
        <v>635.80999999999995</v>
      </c>
      <c r="I4038" s="117">
        <f t="shared" si="110"/>
        <v>10.829508196721312</v>
      </c>
      <c r="J4038" s="118">
        <v>660.6</v>
      </c>
      <c r="K4038" s="196">
        <v>173</v>
      </c>
      <c r="L4038" s="119" t="s">
        <v>11479</v>
      </c>
      <c r="M4038" s="38" t="s">
        <v>15050</v>
      </c>
    </row>
    <row r="4039" spans="1:13" outlineLevel="1" x14ac:dyDescent="0.25">
      <c r="A4039" s="47" t="s">
        <v>9651</v>
      </c>
      <c r="B4039" s="150">
        <v>4011</v>
      </c>
      <c r="C4039" s="36" t="s">
        <v>9650</v>
      </c>
      <c r="D4039" s="35" t="s">
        <v>9651</v>
      </c>
      <c r="E4039" s="36" t="s">
        <v>11491</v>
      </c>
      <c r="F4039" s="35" t="s">
        <v>15877</v>
      </c>
      <c r="G4039" s="117">
        <v>30</v>
      </c>
      <c r="H4039" s="117">
        <v>307.3</v>
      </c>
      <c r="I4039" s="117">
        <f t="shared" si="110"/>
        <v>10.642666666666665</v>
      </c>
      <c r="J4039" s="118">
        <v>319.27999999999997</v>
      </c>
      <c r="K4039" s="196">
        <v>173</v>
      </c>
      <c r="L4039" s="119" t="s">
        <v>11479</v>
      </c>
      <c r="M4039" s="38" t="s">
        <v>15050</v>
      </c>
    </row>
    <row r="4040" spans="1:13" outlineLevel="1" x14ac:dyDescent="0.25">
      <c r="A4040" s="47" t="s">
        <v>9653</v>
      </c>
      <c r="B4040" s="150">
        <v>4012</v>
      </c>
      <c r="C4040" s="36" t="s">
        <v>9652</v>
      </c>
      <c r="D4040" s="35" t="s">
        <v>9653</v>
      </c>
      <c r="E4040" s="36" t="s">
        <v>11491</v>
      </c>
      <c r="F4040" s="35" t="s">
        <v>15877</v>
      </c>
      <c r="G4040" s="117">
        <v>156</v>
      </c>
      <c r="H4040" s="117">
        <v>1528.25</v>
      </c>
      <c r="I4040" s="117">
        <f t="shared" si="110"/>
        <v>10.178397435897436</v>
      </c>
      <c r="J4040" s="118">
        <v>1587.83</v>
      </c>
      <c r="K4040" s="196">
        <v>173</v>
      </c>
      <c r="L4040" s="119" t="s">
        <v>11479</v>
      </c>
      <c r="M4040" s="38" t="s">
        <v>15050</v>
      </c>
    </row>
    <row r="4041" spans="1:13" outlineLevel="1" x14ac:dyDescent="0.25">
      <c r="A4041" s="47" t="s">
        <v>9655</v>
      </c>
      <c r="B4041" s="150">
        <v>4013</v>
      </c>
      <c r="C4041" s="36" t="s">
        <v>9654</v>
      </c>
      <c r="D4041" s="35" t="s">
        <v>9655</v>
      </c>
      <c r="E4041" s="36" t="s">
        <v>11491</v>
      </c>
      <c r="F4041" s="35" t="s">
        <v>15877</v>
      </c>
      <c r="G4041" s="117">
        <v>309</v>
      </c>
      <c r="H4041" s="117">
        <v>3172.8</v>
      </c>
      <c r="I4041" s="117">
        <f t="shared" si="110"/>
        <v>10.668284789644012</v>
      </c>
      <c r="J4041" s="118">
        <v>3296.5</v>
      </c>
      <c r="K4041" s="196">
        <v>173</v>
      </c>
      <c r="L4041" s="119" t="s">
        <v>11479</v>
      </c>
      <c r="M4041" s="38" t="s">
        <v>15050</v>
      </c>
    </row>
    <row r="4042" spans="1:13" outlineLevel="1" x14ac:dyDescent="0.25">
      <c r="A4042" s="47" t="s">
        <v>9657</v>
      </c>
      <c r="B4042" s="150">
        <v>4014</v>
      </c>
      <c r="C4042" s="36" t="s">
        <v>9656</v>
      </c>
      <c r="D4042" s="35" t="s">
        <v>9657</v>
      </c>
      <c r="E4042" s="36" t="s">
        <v>11491</v>
      </c>
      <c r="F4042" s="35" t="s">
        <v>15877</v>
      </c>
      <c r="G4042" s="117">
        <v>136</v>
      </c>
      <c r="H4042" s="117">
        <v>1397.06</v>
      </c>
      <c r="I4042" s="117">
        <f t="shared" si="110"/>
        <v>10.673014705882352</v>
      </c>
      <c r="J4042" s="118">
        <v>1451.53</v>
      </c>
      <c r="K4042" s="196">
        <v>173</v>
      </c>
      <c r="L4042" s="119" t="s">
        <v>11479</v>
      </c>
      <c r="M4042" s="38" t="s">
        <v>15050</v>
      </c>
    </row>
    <row r="4043" spans="1:13" outlineLevel="1" x14ac:dyDescent="0.25">
      <c r="A4043" s="47" t="s">
        <v>9659</v>
      </c>
      <c r="B4043" s="150">
        <v>4015</v>
      </c>
      <c r="C4043" s="36" t="s">
        <v>9658</v>
      </c>
      <c r="D4043" s="35" t="s">
        <v>9659</v>
      </c>
      <c r="E4043" s="36" t="s">
        <v>11491</v>
      </c>
      <c r="F4043" s="35" t="s">
        <v>15877</v>
      </c>
      <c r="G4043" s="117">
        <v>205</v>
      </c>
      <c r="H4043" s="117">
        <v>2086.44</v>
      </c>
      <c r="I4043" s="117">
        <f t="shared" si="110"/>
        <v>10.574536585365856</v>
      </c>
      <c r="J4043" s="118">
        <v>2167.7800000000002</v>
      </c>
      <c r="K4043" s="196">
        <v>173</v>
      </c>
      <c r="L4043" s="119" t="s">
        <v>11479</v>
      </c>
      <c r="M4043" s="38" t="s">
        <v>15050</v>
      </c>
    </row>
    <row r="4044" spans="1:13" outlineLevel="1" x14ac:dyDescent="0.25">
      <c r="A4044" s="47" t="s">
        <v>9661</v>
      </c>
      <c r="B4044" s="150">
        <v>4016</v>
      </c>
      <c r="C4044" s="36" t="s">
        <v>9660</v>
      </c>
      <c r="D4044" s="35" t="s">
        <v>9661</v>
      </c>
      <c r="E4044" s="36" t="s">
        <v>11491</v>
      </c>
      <c r="F4044" s="35" t="s">
        <v>15877</v>
      </c>
      <c r="G4044" s="117">
        <v>160</v>
      </c>
      <c r="H4044" s="117">
        <v>576.42999999999995</v>
      </c>
      <c r="I4044" s="117">
        <f t="shared" si="110"/>
        <v>3.743125</v>
      </c>
      <c r="J4044" s="118">
        <v>598.9</v>
      </c>
      <c r="K4044" s="196">
        <v>173</v>
      </c>
      <c r="L4044" s="119" t="s">
        <v>11479</v>
      </c>
      <c r="M4044" s="38" t="s">
        <v>15050</v>
      </c>
    </row>
    <row r="4045" spans="1:13" outlineLevel="1" x14ac:dyDescent="0.25">
      <c r="A4045" s="47" t="s">
        <v>9663</v>
      </c>
      <c r="B4045" s="150">
        <v>4017</v>
      </c>
      <c r="C4045" s="36" t="s">
        <v>9662</v>
      </c>
      <c r="D4045" s="35" t="s">
        <v>9663</v>
      </c>
      <c r="E4045" s="36" t="s">
        <v>11491</v>
      </c>
      <c r="F4045" s="35" t="s">
        <v>15877</v>
      </c>
      <c r="G4045" s="117">
        <v>65</v>
      </c>
      <c r="H4045" s="117">
        <v>592.73</v>
      </c>
      <c r="I4045" s="117">
        <f t="shared" si="110"/>
        <v>9.4744615384615383</v>
      </c>
      <c r="J4045" s="118">
        <v>615.84</v>
      </c>
      <c r="K4045" s="196">
        <v>173</v>
      </c>
      <c r="L4045" s="119" t="s">
        <v>11479</v>
      </c>
      <c r="M4045" s="38" t="s">
        <v>15050</v>
      </c>
    </row>
    <row r="4046" spans="1:13" outlineLevel="1" x14ac:dyDescent="0.25">
      <c r="A4046" s="47" t="s">
        <v>9665</v>
      </c>
      <c r="B4046" s="150">
        <v>4018</v>
      </c>
      <c r="C4046" s="36" t="s">
        <v>9664</v>
      </c>
      <c r="D4046" s="35" t="s">
        <v>9665</v>
      </c>
      <c r="E4046" s="36" t="s">
        <v>11491</v>
      </c>
      <c r="F4046" s="35" t="s">
        <v>15877</v>
      </c>
      <c r="G4046" s="117">
        <v>225</v>
      </c>
      <c r="H4046" s="117">
        <v>2282.14</v>
      </c>
      <c r="I4046" s="117">
        <f t="shared" si="110"/>
        <v>10.538266666666667</v>
      </c>
      <c r="J4046" s="118">
        <v>2371.11</v>
      </c>
      <c r="K4046" s="196">
        <v>173</v>
      </c>
      <c r="L4046" s="119" t="s">
        <v>11479</v>
      </c>
      <c r="M4046" s="38" t="s">
        <v>15050</v>
      </c>
    </row>
    <row r="4047" spans="1:13" outlineLevel="1" x14ac:dyDescent="0.25">
      <c r="A4047" s="47" t="s">
        <v>9667</v>
      </c>
      <c r="B4047" s="150">
        <v>4019</v>
      </c>
      <c r="C4047" s="36" t="s">
        <v>9666</v>
      </c>
      <c r="D4047" s="35" t="s">
        <v>9667</v>
      </c>
      <c r="E4047" s="36" t="s">
        <v>11491</v>
      </c>
      <c r="F4047" s="35" t="s">
        <v>15877</v>
      </c>
      <c r="G4047" s="117">
        <v>65</v>
      </c>
      <c r="H4047" s="117">
        <v>370.74</v>
      </c>
      <c r="I4047" s="117">
        <f t="shared" si="110"/>
        <v>5.9260000000000002</v>
      </c>
      <c r="J4047" s="118">
        <v>385.19</v>
      </c>
      <c r="K4047" s="196">
        <v>173</v>
      </c>
      <c r="L4047" s="119" t="s">
        <v>11479</v>
      </c>
      <c r="M4047" s="38" t="s">
        <v>15050</v>
      </c>
    </row>
    <row r="4048" spans="1:13" outlineLevel="1" x14ac:dyDescent="0.25">
      <c r="A4048" s="47" t="s">
        <v>9668</v>
      </c>
      <c r="B4048" s="150">
        <v>4020</v>
      </c>
      <c r="C4048" s="40" t="s">
        <v>13718</v>
      </c>
      <c r="D4048" s="35" t="s">
        <v>9668</v>
      </c>
      <c r="E4048" s="36" t="s">
        <v>11491</v>
      </c>
      <c r="F4048" s="35" t="s">
        <v>15877</v>
      </c>
      <c r="G4048" s="117">
        <v>40</v>
      </c>
      <c r="H4048" s="117">
        <v>410.5</v>
      </c>
      <c r="I4048" s="117">
        <f t="shared" si="110"/>
        <v>10.6625</v>
      </c>
      <c r="J4048" s="118">
        <v>426.5</v>
      </c>
      <c r="K4048" s="196">
        <v>173</v>
      </c>
      <c r="L4048" s="119" t="s">
        <v>11479</v>
      </c>
      <c r="M4048" s="38" t="s">
        <v>15050</v>
      </c>
    </row>
    <row r="4049" spans="1:13" outlineLevel="1" x14ac:dyDescent="0.25">
      <c r="A4049" s="47" t="s">
        <v>9670</v>
      </c>
      <c r="B4049" s="150">
        <v>4021</v>
      </c>
      <c r="C4049" s="36" t="s">
        <v>9669</v>
      </c>
      <c r="D4049" s="35" t="s">
        <v>9670</v>
      </c>
      <c r="E4049" s="36" t="s">
        <v>11491</v>
      </c>
      <c r="F4049" s="35" t="s">
        <v>15877</v>
      </c>
      <c r="G4049" s="117">
        <v>190</v>
      </c>
      <c r="H4049" s="117">
        <v>1928.5</v>
      </c>
      <c r="I4049" s="117">
        <f t="shared" si="110"/>
        <v>10.545736842105264</v>
      </c>
      <c r="J4049" s="118">
        <v>2003.69</v>
      </c>
      <c r="K4049" s="196">
        <v>173</v>
      </c>
      <c r="L4049" s="119" t="s">
        <v>11479</v>
      </c>
      <c r="M4049" s="38" t="s">
        <v>15050</v>
      </c>
    </row>
    <row r="4050" spans="1:13" outlineLevel="1" x14ac:dyDescent="0.25">
      <c r="A4050" s="47" t="s">
        <v>9672</v>
      </c>
      <c r="B4050" s="150">
        <v>4022</v>
      </c>
      <c r="C4050" s="36" t="s">
        <v>9671</v>
      </c>
      <c r="D4050" s="35" t="s">
        <v>9672</v>
      </c>
      <c r="E4050" s="36" t="s">
        <v>11491</v>
      </c>
      <c r="F4050" s="35" t="s">
        <v>15877</v>
      </c>
      <c r="G4050" s="117">
        <v>195</v>
      </c>
      <c r="H4050" s="117">
        <v>29.25</v>
      </c>
      <c r="I4050" s="117">
        <f t="shared" si="110"/>
        <v>0.15584615384615386</v>
      </c>
      <c r="J4050" s="118">
        <v>30.39</v>
      </c>
      <c r="K4050" s="196">
        <v>173</v>
      </c>
      <c r="L4050" s="119" t="s">
        <v>11479</v>
      </c>
      <c r="M4050" s="38" t="s">
        <v>15050</v>
      </c>
    </row>
    <row r="4051" spans="1:13" outlineLevel="1" x14ac:dyDescent="0.25">
      <c r="A4051" s="47" t="s">
        <v>9674</v>
      </c>
      <c r="B4051" s="150">
        <v>4023</v>
      </c>
      <c r="C4051" s="36" t="s">
        <v>9673</v>
      </c>
      <c r="D4051" s="35" t="s">
        <v>9674</v>
      </c>
      <c r="E4051" s="36" t="s">
        <v>11491</v>
      </c>
      <c r="F4051" s="35" t="s">
        <v>15877</v>
      </c>
      <c r="G4051" s="117">
        <v>80</v>
      </c>
      <c r="H4051" s="117">
        <v>12</v>
      </c>
      <c r="I4051" s="117">
        <f t="shared" si="110"/>
        <v>0.15587500000000001</v>
      </c>
      <c r="J4051" s="118">
        <v>12.47</v>
      </c>
      <c r="K4051" s="196">
        <v>173</v>
      </c>
      <c r="L4051" s="119" t="s">
        <v>11479</v>
      </c>
      <c r="M4051" s="38" t="s">
        <v>15050</v>
      </c>
    </row>
    <row r="4052" spans="1:13" outlineLevel="1" x14ac:dyDescent="0.25">
      <c r="A4052" s="47" t="s">
        <v>9676</v>
      </c>
      <c r="B4052" s="150">
        <v>4024</v>
      </c>
      <c r="C4052" s="36" t="s">
        <v>9675</v>
      </c>
      <c r="D4052" s="35" t="s">
        <v>9676</v>
      </c>
      <c r="E4052" s="36" t="s">
        <v>11491</v>
      </c>
      <c r="F4052" s="35" t="s">
        <v>15877</v>
      </c>
      <c r="G4052" s="117">
        <v>195</v>
      </c>
      <c r="H4052" s="117">
        <v>29.25</v>
      </c>
      <c r="I4052" s="117">
        <f t="shared" si="110"/>
        <v>0.15584615384615386</v>
      </c>
      <c r="J4052" s="118">
        <v>30.39</v>
      </c>
      <c r="K4052" s="196">
        <v>173</v>
      </c>
      <c r="L4052" s="119" t="s">
        <v>11479</v>
      </c>
      <c r="M4052" s="38" t="s">
        <v>15050</v>
      </c>
    </row>
    <row r="4053" spans="1:13" outlineLevel="1" x14ac:dyDescent="0.25">
      <c r="A4053" s="47" t="s">
        <v>9678</v>
      </c>
      <c r="B4053" s="150">
        <v>4025</v>
      </c>
      <c r="C4053" s="36" t="s">
        <v>9677</v>
      </c>
      <c r="D4053" s="35" t="s">
        <v>9678</v>
      </c>
      <c r="E4053" s="36" t="s">
        <v>11491</v>
      </c>
      <c r="F4053" s="35" t="s">
        <v>15877</v>
      </c>
      <c r="G4053" s="117">
        <v>191</v>
      </c>
      <c r="H4053" s="117">
        <v>3823.94</v>
      </c>
      <c r="I4053" s="117">
        <f t="shared" si="110"/>
        <v>20.801204188481677</v>
      </c>
      <c r="J4053" s="118">
        <v>3973.03</v>
      </c>
      <c r="K4053" s="196">
        <v>173</v>
      </c>
      <c r="L4053" s="119" t="s">
        <v>11479</v>
      </c>
      <c r="M4053" s="38" t="s">
        <v>15050</v>
      </c>
    </row>
    <row r="4054" spans="1:13" outlineLevel="1" x14ac:dyDescent="0.25">
      <c r="A4054" s="47" t="s">
        <v>9680</v>
      </c>
      <c r="B4054" s="150">
        <v>4026</v>
      </c>
      <c r="C4054" s="36" t="s">
        <v>9679</v>
      </c>
      <c r="D4054" s="35" t="s">
        <v>9680</v>
      </c>
      <c r="E4054" s="36" t="s">
        <v>11491</v>
      </c>
      <c r="F4054" s="35" t="s">
        <v>15877</v>
      </c>
      <c r="G4054" s="117">
        <v>194</v>
      </c>
      <c r="H4054" s="117">
        <v>1973.85</v>
      </c>
      <c r="I4054" s="117">
        <f t="shared" si="110"/>
        <v>10.571185567010309</v>
      </c>
      <c r="J4054" s="118">
        <v>2050.81</v>
      </c>
      <c r="K4054" s="196">
        <v>173</v>
      </c>
      <c r="L4054" s="119" t="s">
        <v>11479</v>
      </c>
      <c r="M4054" s="38" t="s">
        <v>15050</v>
      </c>
    </row>
    <row r="4055" spans="1:13" outlineLevel="1" x14ac:dyDescent="0.25">
      <c r="A4055" s="47" t="s">
        <v>9682</v>
      </c>
      <c r="B4055" s="150">
        <v>4027</v>
      </c>
      <c r="C4055" s="36" t="s">
        <v>9681</v>
      </c>
      <c r="D4055" s="35" t="s">
        <v>9682</v>
      </c>
      <c r="E4055" s="36" t="s">
        <v>11491</v>
      </c>
      <c r="F4055" s="35" t="s">
        <v>15877</v>
      </c>
      <c r="G4055" s="117">
        <v>200</v>
      </c>
      <c r="H4055" s="117">
        <v>2030</v>
      </c>
      <c r="I4055" s="117">
        <f t="shared" si="110"/>
        <v>10.5457</v>
      </c>
      <c r="J4055" s="118">
        <v>2109.14</v>
      </c>
      <c r="K4055" s="196">
        <v>173</v>
      </c>
      <c r="L4055" s="119" t="s">
        <v>11479</v>
      </c>
      <c r="M4055" s="38" t="s">
        <v>15050</v>
      </c>
    </row>
    <row r="4056" spans="1:13" outlineLevel="1" x14ac:dyDescent="0.25">
      <c r="A4056" s="47" t="s">
        <v>9684</v>
      </c>
      <c r="B4056" s="150">
        <v>4028</v>
      </c>
      <c r="C4056" s="36" t="s">
        <v>9683</v>
      </c>
      <c r="D4056" s="35" t="s">
        <v>9684</v>
      </c>
      <c r="E4056" s="36" t="s">
        <v>11491</v>
      </c>
      <c r="F4056" s="35" t="s">
        <v>15877</v>
      </c>
      <c r="G4056" s="117">
        <v>194</v>
      </c>
      <c r="H4056" s="117">
        <v>1969.1</v>
      </c>
      <c r="I4056" s="117">
        <f t="shared" si="110"/>
        <v>10.545721649484536</v>
      </c>
      <c r="J4056" s="118">
        <v>2045.87</v>
      </c>
      <c r="K4056" s="196">
        <v>173</v>
      </c>
      <c r="L4056" s="119" t="s">
        <v>11479</v>
      </c>
      <c r="M4056" s="38" t="s">
        <v>15050</v>
      </c>
    </row>
    <row r="4057" spans="1:13" outlineLevel="1" x14ac:dyDescent="0.25">
      <c r="A4057" s="47" t="s">
        <v>9686</v>
      </c>
      <c r="B4057" s="150">
        <v>4029</v>
      </c>
      <c r="C4057" s="36" t="s">
        <v>9685</v>
      </c>
      <c r="D4057" s="35" t="s">
        <v>9686</v>
      </c>
      <c r="E4057" s="36" t="s">
        <v>11491</v>
      </c>
      <c r="F4057" s="35" t="s">
        <v>15877</v>
      </c>
      <c r="G4057" s="117">
        <v>60</v>
      </c>
      <c r="H4057" s="117">
        <v>60</v>
      </c>
      <c r="I4057" s="117">
        <f t="shared" si="110"/>
        <v>1.0390000000000001</v>
      </c>
      <c r="J4057" s="118">
        <v>62.34</v>
      </c>
      <c r="K4057" s="196">
        <v>173</v>
      </c>
      <c r="L4057" s="119" t="s">
        <v>11479</v>
      </c>
      <c r="M4057" s="38" t="s">
        <v>15050</v>
      </c>
    </row>
    <row r="4058" spans="1:13" outlineLevel="1" x14ac:dyDescent="0.25">
      <c r="A4058" s="47" t="s">
        <v>9688</v>
      </c>
      <c r="B4058" s="150">
        <v>4030</v>
      </c>
      <c r="C4058" s="36" t="s">
        <v>9687</v>
      </c>
      <c r="D4058" s="35" t="s">
        <v>9688</v>
      </c>
      <c r="E4058" s="36" t="s">
        <v>11491</v>
      </c>
      <c r="F4058" s="35" t="s">
        <v>15877</v>
      </c>
      <c r="G4058" s="117">
        <v>28</v>
      </c>
      <c r="H4058" s="117">
        <v>3.06</v>
      </c>
      <c r="I4058" s="117">
        <f t="shared" si="110"/>
        <v>0.11357142857142857</v>
      </c>
      <c r="J4058" s="118">
        <v>3.18</v>
      </c>
      <c r="K4058" s="196">
        <v>173</v>
      </c>
      <c r="L4058" s="119" t="s">
        <v>11479</v>
      </c>
      <c r="M4058" s="38" t="s">
        <v>15050</v>
      </c>
    </row>
    <row r="4059" spans="1:13" outlineLevel="1" x14ac:dyDescent="0.25">
      <c r="A4059" s="47" t="s">
        <v>9690</v>
      </c>
      <c r="B4059" s="150">
        <v>4031</v>
      </c>
      <c r="C4059" s="36" t="s">
        <v>9689</v>
      </c>
      <c r="D4059" s="35" t="s">
        <v>9690</v>
      </c>
      <c r="E4059" s="36" t="s">
        <v>11491</v>
      </c>
      <c r="F4059" s="35" t="s">
        <v>15877</v>
      </c>
      <c r="G4059" s="117">
        <v>34</v>
      </c>
      <c r="H4059" s="117">
        <v>5.0999999999999996</v>
      </c>
      <c r="I4059" s="117">
        <f t="shared" si="110"/>
        <v>0.15588235294117647</v>
      </c>
      <c r="J4059" s="118">
        <v>5.3</v>
      </c>
      <c r="K4059" s="196">
        <v>173</v>
      </c>
      <c r="L4059" s="119" t="s">
        <v>11479</v>
      </c>
      <c r="M4059" s="38" t="s">
        <v>15050</v>
      </c>
    </row>
    <row r="4060" spans="1:13" outlineLevel="1" x14ac:dyDescent="0.25">
      <c r="A4060" s="47" t="s">
        <v>9691</v>
      </c>
      <c r="B4060" s="150">
        <v>4032</v>
      </c>
      <c r="C4060" s="40" t="s">
        <v>13719</v>
      </c>
      <c r="D4060" s="35" t="s">
        <v>9691</v>
      </c>
      <c r="E4060" s="36" t="s">
        <v>11491</v>
      </c>
      <c r="F4060" s="35" t="s">
        <v>15877</v>
      </c>
      <c r="G4060" s="117">
        <v>226</v>
      </c>
      <c r="H4060" s="117">
        <v>2298.9299999999998</v>
      </c>
      <c r="I4060" s="117">
        <f t="shared" si="110"/>
        <v>10.568849557522123</v>
      </c>
      <c r="J4060" s="118">
        <v>2388.56</v>
      </c>
      <c r="K4060" s="196">
        <v>173</v>
      </c>
      <c r="L4060" s="119" t="s">
        <v>11479</v>
      </c>
      <c r="M4060" s="38" t="s">
        <v>15050</v>
      </c>
    </row>
    <row r="4061" spans="1:13" outlineLevel="1" x14ac:dyDescent="0.25">
      <c r="A4061" s="47" t="s">
        <v>9692</v>
      </c>
      <c r="B4061" s="150">
        <v>4033</v>
      </c>
      <c r="C4061" s="40" t="s">
        <v>13720</v>
      </c>
      <c r="D4061" s="35" t="s">
        <v>9692</v>
      </c>
      <c r="E4061" s="36" t="s">
        <v>11491</v>
      </c>
      <c r="F4061" s="35" t="s">
        <v>15877</v>
      </c>
      <c r="G4061" s="117">
        <v>12</v>
      </c>
      <c r="H4061" s="117">
        <v>12</v>
      </c>
      <c r="I4061" s="117">
        <f t="shared" si="110"/>
        <v>1.0391666666666668</v>
      </c>
      <c r="J4061" s="118">
        <v>12.47</v>
      </c>
      <c r="K4061" s="196">
        <v>173</v>
      </c>
      <c r="L4061" s="119" t="s">
        <v>11479</v>
      </c>
      <c r="M4061" s="38" t="s">
        <v>15050</v>
      </c>
    </row>
    <row r="4062" spans="1:13" outlineLevel="1" x14ac:dyDescent="0.25">
      <c r="A4062" s="47" t="s">
        <v>9693</v>
      </c>
      <c r="B4062" s="150">
        <v>4034</v>
      </c>
      <c r="C4062" s="40" t="s">
        <v>13721</v>
      </c>
      <c r="D4062" s="35" t="s">
        <v>9693</v>
      </c>
      <c r="E4062" s="36" t="s">
        <v>11491</v>
      </c>
      <c r="F4062" s="35" t="s">
        <v>15877</v>
      </c>
      <c r="G4062" s="117">
        <v>22</v>
      </c>
      <c r="H4062" s="117">
        <v>22</v>
      </c>
      <c r="I4062" s="117">
        <f t="shared" si="110"/>
        <v>1.0390909090909091</v>
      </c>
      <c r="J4062" s="118">
        <v>22.86</v>
      </c>
      <c r="K4062" s="196">
        <v>173</v>
      </c>
      <c r="L4062" s="119" t="s">
        <v>11479</v>
      </c>
      <c r="M4062" s="38" t="s">
        <v>15050</v>
      </c>
    </row>
    <row r="4063" spans="1:13" outlineLevel="1" x14ac:dyDescent="0.25">
      <c r="A4063" s="47" t="s">
        <v>9694</v>
      </c>
      <c r="B4063" s="150">
        <v>4035</v>
      </c>
      <c r="C4063" s="40" t="s">
        <v>13722</v>
      </c>
      <c r="D4063" s="35" t="s">
        <v>9694</v>
      </c>
      <c r="E4063" s="36" t="s">
        <v>11491</v>
      </c>
      <c r="F4063" s="35" t="s">
        <v>15877</v>
      </c>
      <c r="G4063" s="117">
        <v>10</v>
      </c>
      <c r="H4063" s="117">
        <v>148.35</v>
      </c>
      <c r="I4063" s="117">
        <f t="shared" si="110"/>
        <v>15.413</v>
      </c>
      <c r="J4063" s="118">
        <v>154.13</v>
      </c>
      <c r="K4063" s="196">
        <v>173</v>
      </c>
      <c r="L4063" s="119" t="s">
        <v>11479</v>
      </c>
      <c r="M4063" s="38" t="s">
        <v>15050</v>
      </c>
    </row>
    <row r="4064" spans="1:13" outlineLevel="1" x14ac:dyDescent="0.25">
      <c r="A4064" s="47" t="s">
        <v>9695</v>
      </c>
      <c r="B4064" s="150">
        <v>4036</v>
      </c>
      <c r="C4064" s="40" t="s">
        <v>13723</v>
      </c>
      <c r="D4064" s="35" t="s">
        <v>9695</v>
      </c>
      <c r="E4064" s="36" t="s">
        <v>11491</v>
      </c>
      <c r="F4064" s="35" t="s">
        <v>15877</v>
      </c>
      <c r="G4064" s="117">
        <v>37</v>
      </c>
      <c r="H4064" s="117">
        <v>37</v>
      </c>
      <c r="I4064" s="117">
        <f t="shared" si="110"/>
        <v>1.038918918918919</v>
      </c>
      <c r="J4064" s="118">
        <v>38.44</v>
      </c>
      <c r="K4064" s="196">
        <v>173</v>
      </c>
      <c r="L4064" s="119" t="s">
        <v>11479</v>
      </c>
      <c r="M4064" s="38" t="s">
        <v>15050</v>
      </c>
    </row>
    <row r="4065" spans="1:13" outlineLevel="1" x14ac:dyDescent="0.25">
      <c r="A4065" s="47" t="s">
        <v>9696</v>
      </c>
      <c r="B4065" s="150">
        <v>4037</v>
      </c>
      <c r="C4065" s="40" t="s">
        <v>13724</v>
      </c>
      <c r="D4065" s="35" t="s">
        <v>9696</v>
      </c>
      <c r="E4065" s="36" t="s">
        <v>11491</v>
      </c>
      <c r="F4065" s="35" t="s">
        <v>15877</v>
      </c>
      <c r="G4065" s="117">
        <v>57</v>
      </c>
      <c r="H4065" s="117">
        <v>57</v>
      </c>
      <c r="I4065" s="117">
        <f t="shared" si="110"/>
        <v>1.0389473684210526</v>
      </c>
      <c r="J4065" s="118">
        <v>59.22</v>
      </c>
      <c r="K4065" s="196">
        <v>173</v>
      </c>
      <c r="L4065" s="119" t="s">
        <v>11479</v>
      </c>
      <c r="M4065" s="38" t="s">
        <v>15050</v>
      </c>
    </row>
    <row r="4066" spans="1:13" outlineLevel="1" x14ac:dyDescent="0.25">
      <c r="A4066" s="47" t="s">
        <v>9697</v>
      </c>
      <c r="B4066" s="150">
        <v>4038</v>
      </c>
      <c r="C4066" s="40" t="s">
        <v>13725</v>
      </c>
      <c r="D4066" s="35" t="s">
        <v>9697</v>
      </c>
      <c r="E4066" s="36" t="s">
        <v>11491</v>
      </c>
      <c r="F4066" s="35" t="s">
        <v>15877</v>
      </c>
      <c r="G4066" s="117">
        <v>61</v>
      </c>
      <c r="H4066" s="117">
        <v>61</v>
      </c>
      <c r="I4066" s="117">
        <f t="shared" si="110"/>
        <v>1.0390163934426231</v>
      </c>
      <c r="J4066" s="118">
        <v>63.38</v>
      </c>
      <c r="K4066" s="196">
        <v>173</v>
      </c>
      <c r="L4066" s="119" t="s">
        <v>11479</v>
      </c>
      <c r="M4066" s="38" t="s">
        <v>15050</v>
      </c>
    </row>
    <row r="4067" spans="1:13" outlineLevel="1" x14ac:dyDescent="0.25">
      <c r="A4067" s="47" t="s">
        <v>9698</v>
      </c>
      <c r="B4067" s="150">
        <v>4039</v>
      </c>
      <c r="C4067" s="40" t="s">
        <v>13726</v>
      </c>
      <c r="D4067" s="35" t="s">
        <v>9698</v>
      </c>
      <c r="E4067" s="40" t="s">
        <v>13026</v>
      </c>
      <c r="F4067" s="35" t="s">
        <v>15877</v>
      </c>
      <c r="G4067" s="117">
        <v>47</v>
      </c>
      <c r="H4067" s="117">
        <v>47</v>
      </c>
      <c r="I4067" s="117">
        <f t="shared" si="110"/>
        <v>1.038936170212766</v>
      </c>
      <c r="J4067" s="118">
        <v>48.83</v>
      </c>
      <c r="K4067" s="196">
        <v>173</v>
      </c>
      <c r="L4067" s="119" t="s">
        <v>11479</v>
      </c>
      <c r="M4067" s="38" t="s">
        <v>15050</v>
      </c>
    </row>
    <row r="4068" spans="1:13" outlineLevel="1" x14ac:dyDescent="0.25">
      <c r="A4068" s="47" t="s">
        <v>9699</v>
      </c>
      <c r="B4068" s="150">
        <v>4040</v>
      </c>
      <c r="C4068" s="40" t="s">
        <v>13727</v>
      </c>
      <c r="D4068" s="35" t="s">
        <v>9699</v>
      </c>
      <c r="E4068" s="36" t="s">
        <v>11491</v>
      </c>
      <c r="F4068" s="35" t="s">
        <v>15877</v>
      </c>
      <c r="G4068" s="117">
        <v>10</v>
      </c>
      <c r="H4068" s="117">
        <v>678</v>
      </c>
      <c r="I4068" s="117">
        <f t="shared" si="110"/>
        <v>70.442999999999998</v>
      </c>
      <c r="J4068" s="118">
        <v>704.43</v>
      </c>
      <c r="K4068" s="196">
        <v>173</v>
      </c>
      <c r="L4068" s="119" t="s">
        <v>11479</v>
      </c>
      <c r="M4068" s="38" t="s">
        <v>15050</v>
      </c>
    </row>
    <row r="4069" spans="1:13" outlineLevel="1" x14ac:dyDescent="0.25">
      <c r="A4069" s="47" t="s">
        <v>9700</v>
      </c>
      <c r="B4069" s="150">
        <v>4041</v>
      </c>
      <c r="C4069" s="40" t="s">
        <v>13728</v>
      </c>
      <c r="D4069" s="35" t="s">
        <v>9700</v>
      </c>
      <c r="E4069" s="36" t="s">
        <v>11491</v>
      </c>
      <c r="F4069" s="35" t="s">
        <v>15877</v>
      </c>
      <c r="G4069" s="117">
        <v>150</v>
      </c>
      <c r="H4069" s="117">
        <v>3000</v>
      </c>
      <c r="I4069" s="117">
        <f t="shared" si="110"/>
        <v>20.779733333333333</v>
      </c>
      <c r="J4069" s="118">
        <v>3116.96</v>
      </c>
      <c r="K4069" s="196">
        <v>175</v>
      </c>
      <c r="L4069" s="119" t="s">
        <v>11479</v>
      </c>
      <c r="M4069" s="38" t="s">
        <v>15050</v>
      </c>
    </row>
    <row r="4070" spans="1:13" outlineLevel="1" x14ac:dyDescent="0.25">
      <c r="A4070" s="47" t="s">
        <v>9702</v>
      </c>
      <c r="B4070" s="150">
        <v>4042</v>
      </c>
      <c r="C4070" s="36" t="s">
        <v>9701</v>
      </c>
      <c r="D4070" s="35" t="s">
        <v>9702</v>
      </c>
      <c r="E4070" s="36" t="s">
        <v>11491</v>
      </c>
      <c r="F4070" s="35" t="s">
        <v>15877</v>
      </c>
      <c r="G4070" s="117">
        <v>40</v>
      </c>
      <c r="H4070" s="117">
        <v>40</v>
      </c>
      <c r="I4070" s="117">
        <f t="shared" si="110"/>
        <v>1.0390000000000001</v>
      </c>
      <c r="J4070" s="118">
        <v>41.56</v>
      </c>
      <c r="K4070" s="196">
        <v>175</v>
      </c>
      <c r="L4070" s="119" t="s">
        <v>11479</v>
      </c>
      <c r="M4070" s="38" t="s">
        <v>15050</v>
      </c>
    </row>
    <row r="4071" spans="1:13" outlineLevel="1" x14ac:dyDescent="0.25">
      <c r="A4071" s="47" t="s">
        <v>9704</v>
      </c>
      <c r="B4071" s="150">
        <v>4043</v>
      </c>
      <c r="C4071" s="36" t="s">
        <v>9703</v>
      </c>
      <c r="D4071" s="35" t="s">
        <v>9704</v>
      </c>
      <c r="E4071" s="36" t="s">
        <v>11491</v>
      </c>
      <c r="F4071" s="35" t="s">
        <v>15877</v>
      </c>
      <c r="G4071" s="117">
        <v>87</v>
      </c>
      <c r="H4071" s="117">
        <v>886.89</v>
      </c>
      <c r="I4071" s="117">
        <f t="shared" si="110"/>
        <v>10.591609195402299</v>
      </c>
      <c r="J4071" s="118">
        <v>921.47</v>
      </c>
      <c r="K4071" s="196">
        <v>175</v>
      </c>
      <c r="L4071" s="119" t="s">
        <v>11479</v>
      </c>
      <c r="M4071" s="38" t="s">
        <v>15050</v>
      </c>
    </row>
    <row r="4072" spans="1:13" outlineLevel="1" x14ac:dyDescent="0.25">
      <c r="A4072" s="47" t="s">
        <v>9706</v>
      </c>
      <c r="B4072" s="150">
        <v>4044</v>
      </c>
      <c r="C4072" s="36" t="s">
        <v>9705</v>
      </c>
      <c r="D4072" s="35" t="s">
        <v>9706</v>
      </c>
      <c r="E4072" s="36" t="s">
        <v>11491</v>
      </c>
      <c r="F4072" s="35" t="s">
        <v>15877</v>
      </c>
      <c r="G4072" s="117">
        <v>136</v>
      </c>
      <c r="H4072" s="117">
        <v>1384.11</v>
      </c>
      <c r="I4072" s="117">
        <f t="shared" si="110"/>
        <v>10.574044117647059</v>
      </c>
      <c r="J4072" s="118">
        <v>1438.07</v>
      </c>
      <c r="K4072" s="196">
        <v>175</v>
      </c>
      <c r="L4072" s="119" t="s">
        <v>11479</v>
      </c>
      <c r="M4072" s="38" t="s">
        <v>15050</v>
      </c>
    </row>
    <row r="4073" spans="1:13" outlineLevel="1" x14ac:dyDescent="0.25">
      <c r="A4073" s="47" t="s">
        <v>9707</v>
      </c>
      <c r="B4073" s="150">
        <v>4045</v>
      </c>
      <c r="C4073" s="40" t="s">
        <v>13729</v>
      </c>
      <c r="D4073" s="35" t="s">
        <v>9707</v>
      </c>
      <c r="E4073" s="36" t="s">
        <v>11491</v>
      </c>
      <c r="F4073" s="35" t="s">
        <v>15877</v>
      </c>
      <c r="G4073" s="117">
        <v>81</v>
      </c>
      <c r="H4073" s="117">
        <v>825.17</v>
      </c>
      <c r="I4073" s="117">
        <f t="shared" si="110"/>
        <v>10.584444444444445</v>
      </c>
      <c r="J4073" s="118">
        <v>857.34</v>
      </c>
      <c r="K4073" s="196">
        <v>175</v>
      </c>
      <c r="L4073" s="119" t="s">
        <v>11479</v>
      </c>
      <c r="M4073" s="38" t="s">
        <v>15050</v>
      </c>
    </row>
    <row r="4074" spans="1:13" ht="25.5" outlineLevel="1" x14ac:dyDescent="0.25">
      <c r="A4074" s="47" t="s">
        <v>9709</v>
      </c>
      <c r="B4074" s="150">
        <v>4046</v>
      </c>
      <c r="C4074" s="36" t="s">
        <v>9708</v>
      </c>
      <c r="D4074" s="35" t="s">
        <v>9709</v>
      </c>
      <c r="E4074" s="36" t="s">
        <v>11491</v>
      </c>
      <c r="F4074" s="35" t="s">
        <v>15877</v>
      </c>
      <c r="G4074" s="117">
        <v>12</v>
      </c>
      <c r="H4074" s="117">
        <v>976.78</v>
      </c>
      <c r="I4074" s="117">
        <f t="shared" si="110"/>
        <v>84.571666666666673</v>
      </c>
      <c r="J4074" s="118">
        <v>1014.86</v>
      </c>
      <c r="K4074" s="196">
        <v>175</v>
      </c>
      <c r="L4074" s="119" t="s">
        <v>11479</v>
      </c>
      <c r="M4074" s="38" t="s">
        <v>15050</v>
      </c>
    </row>
    <row r="4075" spans="1:13" outlineLevel="1" x14ac:dyDescent="0.25">
      <c r="A4075" s="47" t="s">
        <v>9710</v>
      </c>
      <c r="B4075" s="150">
        <v>4047</v>
      </c>
      <c r="C4075" s="40" t="s">
        <v>13730</v>
      </c>
      <c r="D4075" s="35" t="s">
        <v>9710</v>
      </c>
      <c r="E4075" s="36" t="s">
        <v>11491</v>
      </c>
      <c r="F4075" s="35" t="s">
        <v>15877</v>
      </c>
      <c r="G4075" s="117">
        <v>3</v>
      </c>
      <c r="H4075" s="117">
        <v>365.27</v>
      </c>
      <c r="I4075" s="117">
        <f t="shared" si="110"/>
        <v>126.50333333333333</v>
      </c>
      <c r="J4075" s="118">
        <v>379.51</v>
      </c>
      <c r="K4075" s="196">
        <v>175</v>
      </c>
      <c r="L4075" s="119" t="s">
        <v>11479</v>
      </c>
      <c r="M4075" s="38" t="s">
        <v>15050</v>
      </c>
    </row>
    <row r="4076" spans="1:13" outlineLevel="1" x14ac:dyDescent="0.25">
      <c r="A4076" s="47" t="s">
        <v>9712</v>
      </c>
      <c r="B4076" s="150">
        <v>4048</v>
      </c>
      <c r="C4076" s="36" t="s">
        <v>9711</v>
      </c>
      <c r="D4076" s="35" t="s">
        <v>9712</v>
      </c>
      <c r="E4076" s="36" t="s">
        <v>11491</v>
      </c>
      <c r="F4076" s="35" t="s">
        <v>15877</v>
      </c>
      <c r="G4076" s="117">
        <v>4</v>
      </c>
      <c r="H4076" s="117">
        <v>224</v>
      </c>
      <c r="I4076" s="117">
        <f t="shared" si="110"/>
        <v>58.182499999999997</v>
      </c>
      <c r="J4076" s="118">
        <v>232.73</v>
      </c>
      <c r="K4076" s="196">
        <v>175</v>
      </c>
      <c r="L4076" s="119" t="s">
        <v>11479</v>
      </c>
      <c r="M4076" s="38" t="s">
        <v>15050</v>
      </c>
    </row>
    <row r="4077" spans="1:13" outlineLevel="1" x14ac:dyDescent="0.25">
      <c r="A4077" s="47" t="s">
        <v>9714</v>
      </c>
      <c r="B4077" s="150">
        <v>4049</v>
      </c>
      <c r="C4077" s="36" t="s">
        <v>9713</v>
      </c>
      <c r="D4077" s="35" t="s">
        <v>9714</v>
      </c>
      <c r="E4077" s="36" t="s">
        <v>11491</v>
      </c>
      <c r="F4077" s="35" t="s">
        <v>15877</v>
      </c>
      <c r="G4077" s="117">
        <v>20</v>
      </c>
      <c r="H4077" s="117">
        <v>726.55</v>
      </c>
      <c r="I4077" s="117">
        <f t="shared" si="110"/>
        <v>37.744</v>
      </c>
      <c r="J4077" s="118">
        <v>754.88</v>
      </c>
      <c r="K4077" s="196">
        <v>175</v>
      </c>
      <c r="L4077" s="119" t="s">
        <v>11479</v>
      </c>
      <c r="M4077" s="38" t="s">
        <v>15050</v>
      </c>
    </row>
    <row r="4078" spans="1:13" outlineLevel="1" x14ac:dyDescent="0.25">
      <c r="A4078" s="47" t="s">
        <v>9715</v>
      </c>
      <c r="B4078" s="150">
        <v>4050</v>
      </c>
      <c r="C4078" s="40" t="s">
        <v>13731</v>
      </c>
      <c r="D4078" s="35" t="s">
        <v>9715</v>
      </c>
      <c r="E4078" s="36" t="s">
        <v>11491</v>
      </c>
      <c r="F4078" s="35" t="s">
        <v>15877</v>
      </c>
      <c r="G4078" s="117">
        <v>1</v>
      </c>
      <c r="H4078" s="117">
        <v>1</v>
      </c>
      <c r="I4078" s="117">
        <f t="shared" si="110"/>
        <v>1.04</v>
      </c>
      <c r="J4078" s="118">
        <v>1.04</v>
      </c>
      <c r="K4078" s="196">
        <v>175</v>
      </c>
      <c r="L4078" s="119" t="s">
        <v>11479</v>
      </c>
      <c r="M4078" s="38" t="s">
        <v>15050</v>
      </c>
    </row>
    <row r="4079" spans="1:13" ht="25.5" outlineLevel="1" x14ac:dyDescent="0.25">
      <c r="A4079" s="47" t="s">
        <v>9716</v>
      </c>
      <c r="B4079" s="150">
        <v>4051</v>
      </c>
      <c r="C4079" s="40" t="s">
        <v>13732</v>
      </c>
      <c r="D4079" s="35" t="s">
        <v>9716</v>
      </c>
      <c r="E4079" s="36" t="s">
        <v>11491</v>
      </c>
      <c r="F4079" s="35" t="s">
        <v>15877</v>
      </c>
      <c r="G4079" s="117">
        <v>1</v>
      </c>
      <c r="H4079" s="117">
        <v>112.5</v>
      </c>
      <c r="I4079" s="117">
        <f t="shared" si="110"/>
        <v>116.89</v>
      </c>
      <c r="J4079" s="118">
        <v>116.89</v>
      </c>
      <c r="K4079" s="196">
        <v>175</v>
      </c>
      <c r="L4079" s="119" t="s">
        <v>11479</v>
      </c>
      <c r="M4079" s="38" t="s">
        <v>15050</v>
      </c>
    </row>
    <row r="4080" spans="1:13" ht="25.5" outlineLevel="1" x14ac:dyDescent="0.25">
      <c r="A4080" s="47" t="s">
        <v>9720</v>
      </c>
      <c r="B4080" s="150">
        <v>4052</v>
      </c>
      <c r="C4080" s="40" t="s">
        <v>13733</v>
      </c>
      <c r="D4080" s="35" t="s">
        <v>9720</v>
      </c>
      <c r="E4080" s="36" t="s">
        <v>11491</v>
      </c>
      <c r="F4080" s="35" t="s">
        <v>15877</v>
      </c>
      <c r="G4080" s="117">
        <v>1</v>
      </c>
      <c r="H4080" s="117">
        <v>30832.91</v>
      </c>
      <c r="I4080" s="117">
        <f t="shared" si="110"/>
        <v>32035.01</v>
      </c>
      <c r="J4080" s="118">
        <v>32035.01</v>
      </c>
      <c r="K4080" s="196">
        <v>174</v>
      </c>
      <c r="L4080" s="119" t="s">
        <v>11479</v>
      </c>
      <c r="M4080" s="38" t="s">
        <v>15050</v>
      </c>
    </row>
    <row r="4081" spans="1:13" ht="25.5" outlineLevel="1" x14ac:dyDescent="0.25">
      <c r="A4081" s="47" t="s">
        <v>4126</v>
      </c>
      <c r="B4081" s="150">
        <v>4053</v>
      </c>
      <c r="C4081" s="36" t="s">
        <v>4125</v>
      </c>
      <c r="D4081" s="35" t="s">
        <v>4126</v>
      </c>
      <c r="E4081" s="36" t="s">
        <v>11943</v>
      </c>
      <c r="F4081" s="35" t="s">
        <v>15877</v>
      </c>
      <c r="G4081" s="117">
        <v>2</v>
      </c>
      <c r="H4081" s="117">
        <v>390</v>
      </c>
      <c r="I4081" s="117">
        <f t="shared" ref="I4081:I4144" si="111">J4081/G4081</f>
        <v>10.664999999999999</v>
      </c>
      <c r="J4081" s="118">
        <v>21.33</v>
      </c>
      <c r="K4081" s="196">
        <v>184</v>
      </c>
      <c r="L4081" s="119" t="s">
        <v>12106</v>
      </c>
      <c r="M4081" s="38" t="s">
        <v>15050</v>
      </c>
    </row>
    <row r="4082" spans="1:13" outlineLevel="1" x14ac:dyDescent="0.25">
      <c r="A4082" s="47" t="s">
        <v>9724</v>
      </c>
      <c r="B4082" s="150">
        <v>4054</v>
      </c>
      <c r="C4082" s="40" t="s">
        <v>13734</v>
      </c>
      <c r="D4082" s="35" t="s">
        <v>9724</v>
      </c>
      <c r="E4082" s="36" t="s">
        <v>11491</v>
      </c>
      <c r="F4082" s="35" t="s">
        <v>15877</v>
      </c>
      <c r="G4082" s="117">
        <v>16</v>
      </c>
      <c r="H4082" s="117">
        <v>16</v>
      </c>
      <c r="I4082" s="117">
        <f t="shared" si="111"/>
        <v>1.0387500000000001</v>
      </c>
      <c r="J4082" s="118">
        <v>16.62</v>
      </c>
      <c r="K4082" s="196">
        <v>175</v>
      </c>
      <c r="L4082" s="119" t="s">
        <v>11479</v>
      </c>
      <c r="M4082" s="38" t="s">
        <v>15050</v>
      </c>
    </row>
    <row r="4083" spans="1:13" ht="25.5" outlineLevel="1" x14ac:dyDescent="0.25">
      <c r="A4083" s="47" t="s">
        <v>4128</v>
      </c>
      <c r="B4083" s="150">
        <v>4055</v>
      </c>
      <c r="C4083" s="36" t="s">
        <v>4127</v>
      </c>
      <c r="D4083" s="35" t="s">
        <v>4128</v>
      </c>
      <c r="E4083" s="36" t="s">
        <v>11943</v>
      </c>
      <c r="F4083" s="35" t="s">
        <v>15877</v>
      </c>
      <c r="G4083" s="117">
        <v>2</v>
      </c>
      <c r="H4083" s="117">
        <v>199</v>
      </c>
      <c r="I4083" s="117">
        <f t="shared" si="111"/>
        <v>5.44</v>
      </c>
      <c r="J4083" s="118">
        <v>10.88</v>
      </c>
      <c r="K4083" s="196">
        <v>184</v>
      </c>
      <c r="L4083" s="119" t="s">
        <v>12106</v>
      </c>
      <c r="M4083" s="38" t="s">
        <v>15050</v>
      </c>
    </row>
    <row r="4084" spans="1:13" ht="25.5" outlineLevel="1" x14ac:dyDescent="0.25">
      <c r="A4084" s="47" t="s">
        <v>4130</v>
      </c>
      <c r="B4084" s="150">
        <v>4056</v>
      </c>
      <c r="C4084" s="36" t="s">
        <v>4129</v>
      </c>
      <c r="D4084" s="35" t="s">
        <v>4130</v>
      </c>
      <c r="E4084" s="36" t="s">
        <v>11943</v>
      </c>
      <c r="F4084" s="35" t="s">
        <v>15877</v>
      </c>
      <c r="G4084" s="117">
        <v>6</v>
      </c>
      <c r="H4084" s="117">
        <v>1170</v>
      </c>
      <c r="I4084" s="117">
        <f t="shared" si="111"/>
        <v>10.663333333333332</v>
      </c>
      <c r="J4084" s="118">
        <v>63.98</v>
      </c>
      <c r="K4084" s="196">
        <v>184</v>
      </c>
      <c r="L4084" s="119" t="s">
        <v>12106</v>
      </c>
      <c r="M4084" s="38" t="s">
        <v>15050</v>
      </c>
    </row>
    <row r="4085" spans="1:13" ht="25.5" outlineLevel="1" x14ac:dyDescent="0.25">
      <c r="A4085" s="47" t="s">
        <v>4132</v>
      </c>
      <c r="B4085" s="150">
        <v>4057</v>
      </c>
      <c r="C4085" s="36" t="s">
        <v>4131</v>
      </c>
      <c r="D4085" s="35" t="s">
        <v>4132</v>
      </c>
      <c r="E4085" s="36" t="s">
        <v>11943</v>
      </c>
      <c r="F4085" s="35" t="s">
        <v>15877</v>
      </c>
      <c r="G4085" s="117">
        <v>20</v>
      </c>
      <c r="H4085" s="117">
        <v>20</v>
      </c>
      <c r="I4085" s="117">
        <f t="shared" si="111"/>
        <v>5.4500000000000007E-2</v>
      </c>
      <c r="J4085" s="118">
        <v>1.0900000000000001</v>
      </c>
      <c r="K4085" s="196">
        <v>184</v>
      </c>
      <c r="L4085" s="119" t="s">
        <v>12106</v>
      </c>
      <c r="M4085" s="38" t="s">
        <v>15050</v>
      </c>
    </row>
    <row r="4086" spans="1:13" ht="25.5" outlineLevel="1" x14ac:dyDescent="0.25">
      <c r="A4086" s="47" t="s">
        <v>4134</v>
      </c>
      <c r="B4086" s="150">
        <v>4058</v>
      </c>
      <c r="C4086" s="36" t="s">
        <v>4133</v>
      </c>
      <c r="D4086" s="35" t="s">
        <v>4134</v>
      </c>
      <c r="E4086" s="36" t="s">
        <v>11943</v>
      </c>
      <c r="F4086" s="35" t="s">
        <v>15877</v>
      </c>
      <c r="G4086" s="117">
        <v>2</v>
      </c>
      <c r="H4086" s="117">
        <v>580</v>
      </c>
      <c r="I4086" s="117">
        <f t="shared" si="111"/>
        <v>15.86</v>
      </c>
      <c r="J4086" s="118">
        <v>31.72</v>
      </c>
      <c r="K4086" s="196">
        <v>184</v>
      </c>
      <c r="L4086" s="119" t="s">
        <v>12106</v>
      </c>
      <c r="M4086" s="38" t="s">
        <v>15050</v>
      </c>
    </row>
    <row r="4087" spans="1:13" ht="25.5" outlineLevel="1" x14ac:dyDescent="0.25">
      <c r="A4087" s="47" t="s">
        <v>4136</v>
      </c>
      <c r="B4087" s="150">
        <v>4059</v>
      </c>
      <c r="C4087" s="36" t="s">
        <v>4135</v>
      </c>
      <c r="D4087" s="35" t="s">
        <v>4136</v>
      </c>
      <c r="E4087" s="36" t="s">
        <v>11943</v>
      </c>
      <c r="F4087" s="35" t="s">
        <v>15877</v>
      </c>
      <c r="G4087" s="117">
        <v>6</v>
      </c>
      <c r="H4087" s="117">
        <v>1740</v>
      </c>
      <c r="I4087" s="117">
        <f t="shared" si="111"/>
        <v>15.858333333333334</v>
      </c>
      <c r="J4087" s="118">
        <v>95.15</v>
      </c>
      <c r="K4087" s="196">
        <v>184</v>
      </c>
      <c r="L4087" s="119" t="s">
        <v>12106</v>
      </c>
      <c r="M4087" s="38" t="s">
        <v>15050</v>
      </c>
    </row>
    <row r="4088" spans="1:13" outlineLevel="1" x14ac:dyDescent="0.25">
      <c r="A4088" s="47" t="s">
        <v>9726</v>
      </c>
      <c r="B4088" s="150">
        <v>4060</v>
      </c>
      <c r="C4088" s="36" t="s">
        <v>9725</v>
      </c>
      <c r="D4088" s="35" t="s">
        <v>9726</v>
      </c>
      <c r="E4088" s="36" t="s">
        <v>11491</v>
      </c>
      <c r="F4088" s="35" t="s">
        <v>15877</v>
      </c>
      <c r="G4088" s="117">
        <v>5</v>
      </c>
      <c r="H4088" s="117">
        <v>597</v>
      </c>
      <c r="I4088" s="117">
        <f t="shared" si="111"/>
        <v>124.056</v>
      </c>
      <c r="J4088" s="118">
        <v>620.28</v>
      </c>
      <c r="K4088" s="196">
        <v>175</v>
      </c>
      <c r="L4088" s="119" t="s">
        <v>11479</v>
      </c>
      <c r="M4088" s="38" t="s">
        <v>15050</v>
      </c>
    </row>
    <row r="4089" spans="1:13" ht="25.5" outlineLevel="1" x14ac:dyDescent="0.25">
      <c r="A4089" s="47" t="s">
        <v>4138</v>
      </c>
      <c r="B4089" s="150">
        <v>4061</v>
      </c>
      <c r="C4089" s="36" t="s">
        <v>4137</v>
      </c>
      <c r="D4089" s="35" t="s">
        <v>4138</v>
      </c>
      <c r="E4089" s="36" t="s">
        <v>11943</v>
      </c>
      <c r="F4089" s="35" t="s">
        <v>15877</v>
      </c>
      <c r="G4089" s="117">
        <v>4</v>
      </c>
      <c r="H4089" s="117">
        <v>1152</v>
      </c>
      <c r="I4089" s="117">
        <f t="shared" si="111"/>
        <v>15.75</v>
      </c>
      <c r="J4089" s="118">
        <v>63</v>
      </c>
      <c r="K4089" s="196">
        <v>184</v>
      </c>
      <c r="L4089" s="119" t="s">
        <v>12106</v>
      </c>
      <c r="M4089" s="38" t="s">
        <v>15050</v>
      </c>
    </row>
    <row r="4090" spans="1:13" outlineLevel="1" x14ac:dyDescent="0.25">
      <c r="A4090" s="47" t="s">
        <v>9728</v>
      </c>
      <c r="B4090" s="150">
        <v>4062</v>
      </c>
      <c r="C4090" s="36" t="s">
        <v>9727</v>
      </c>
      <c r="D4090" s="35" t="s">
        <v>9728</v>
      </c>
      <c r="E4090" s="36" t="s">
        <v>11491</v>
      </c>
      <c r="F4090" s="35" t="s">
        <v>15877</v>
      </c>
      <c r="G4090" s="117">
        <v>5</v>
      </c>
      <c r="H4090" s="117">
        <v>975</v>
      </c>
      <c r="I4090" s="117">
        <f t="shared" si="111"/>
        <v>202.602</v>
      </c>
      <c r="J4090" s="118">
        <v>1013.01</v>
      </c>
      <c r="K4090" s="196">
        <v>175</v>
      </c>
      <c r="L4090" s="119" t="s">
        <v>11479</v>
      </c>
      <c r="M4090" s="38" t="s">
        <v>15050</v>
      </c>
    </row>
    <row r="4091" spans="1:13" ht="25.5" outlineLevel="1" x14ac:dyDescent="0.25">
      <c r="A4091" s="47" t="s">
        <v>4140</v>
      </c>
      <c r="B4091" s="150">
        <v>4063</v>
      </c>
      <c r="C4091" s="36" t="s">
        <v>4139</v>
      </c>
      <c r="D4091" s="35" t="s">
        <v>4140</v>
      </c>
      <c r="E4091" s="36" t="s">
        <v>11943</v>
      </c>
      <c r="F4091" s="35" t="s">
        <v>15877</v>
      </c>
      <c r="G4091" s="117">
        <v>1</v>
      </c>
      <c r="H4091" s="117">
        <v>1</v>
      </c>
      <c r="I4091" s="117">
        <f t="shared" si="111"/>
        <v>0.05</v>
      </c>
      <c r="J4091" s="118">
        <v>0.05</v>
      </c>
      <c r="K4091" s="196">
        <v>184</v>
      </c>
      <c r="L4091" s="119" t="s">
        <v>12106</v>
      </c>
      <c r="M4091" s="38" t="s">
        <v>15050</v>
      </c>
    </row>
    <row r="4092" spans="1:13" ht="25.5" outlineLevel="1" x14ac:dyDescent="0.25">
      <c r="A4092" s="47" t="s">
        <v>4142</v>
      </c>
      <c r="B4092" s="150">
        <v>4064</v>
      </c>
      <c r="C4092" s="36" t="s">
        <v>4141</v>
      </c>
      <c r="D4092" s="35" t="s">
        <v>4142</v>
      </c>
      <c r="E4092" s="36" t="s">
        <v>11943</v>
      </c>
      <c r="F4092" s="35" t="s">
        <v>15877</v>
      </c>
      <c r="G4092" s="117">
        <v>20</v>
      </c>
      <c r="H4092" s="117">
        <v>1365</v>
      </c>
      <c r="I4092" s="117">
        <f t="shared" si="111"/>
        <v>3.7320000000000002</v>
      </c>
      <c r="J4092" s="118">
        <v>74.64</v>
      </c>
      <c r="K4092" s="196">
        <v>184</v>
      </c>
      <c r="L4092" s="119" t="s">
        <v>12106</v>
      </c>
      <c r="M4092" s="38" t="s">
        <v>15050</v>
      </c>
    </row>
    <row r="4093" spans="1:13" ht="25.5" outlineLevel="1" x14ac:dyDescent="0.25">
      <c r="A4093" s="47" t="s">
        <v>4144</v>
      </c>
      <c r="B4093" s="150">
        <v>4065</v>
      </c>
      <c r="C4093" s="36" t="s">
        <v>4143</v>
      </c>
      <c r="D4093" s="35" t="s">
        <v>4144</v>
      </c>
      <c r="E4093" s="36" t="s">
        <v>11943</v>
      </c>
      <c r="F4093" s="35" t="s">
        <v>15877</v>
      </c>
      <c r="G4093" s="117">
        <v>15</v>
      </c>
      <c r="H4093" s="117">
        <v>780</v>
      </c>
      <c r="I4093" s="117">
        <f t="shared" si="111"/>
        <v>2.8433333333333333</v>
      </c>
      <c r="J4093" s="118">
        <v>42.65</v>
      </c>
      <c r="K4093" s="196">
        <v>184</v>
      </c>
      <c r="L4093" s="119" t="s">
        <v>12106</v>
      </c>
      <c r="M4093" s="38" t="s">
        <v>15050</v>
      </c>
    </row>
    <row r="4094" spans="1:13" ht="25.5" outlineLevel="1" x14ac:dyDescent="0.25">
      <c r="A4094" s="47" t="s">
        <v>4146</v>
      </c>
      <c r="B4094" s="150">
        <v>4066</v>
      </c>
      <c r="C4094" s="36" t="s">
        <v>4145</v>
      </c>
      <c r="D4094" s="35" t="s">
        <v>4146</v>
      </c>
      <c r="E4094" s="36" t="s">
        <v>11943</v>
      </c>
      <c r="F4094" s="35" t="s">
        <v>15877</v>
      </c>
      <c r="G4094" s="117">
        <v>6</v>
      </c>
      <c r="H4094" s="117">
        <v>1914</v>
      </c>
      <c r="I4094" s="117">
        <f t="shared" si="111"/>
        <v>17.443333333333332</v>
      </c>
      <c r="J4094" s="118">
        <v>104.66</v>
      </c>
      <c r="K4094" s="196">
        <v>184</v>
      </c>
      <c r="L4094" s="119" t="s">
        <v>12106</v>
      </c>
      <c r="M4094" s="38" t="s">
        <v>15050</v>
      </c>
    </row>
    <row r="4095" spans="1:13" ht="25.5" outlineLevel="1" x14ac:dyDescent="0.25">
      <c r="A4095" s="47" t="s">
        <v>4148</v>
      </c>
      <c r="B4095" s="150">
        <v>4067</v>
      </c>
      <c r="C4095" s="36" t="s">
        <v>4147</v>
      </c>
      <c r="D4095" s="35" t="s">
        <v>4148</v>
      </c>
      <c r="E4095" s="36" t="s">
        <v>11943</v>
      </c>
      <c r="F4095" s="35" t="s">
        <v>15877</v>
      </c>
      <c r="G4095" s="117">
        <v>8</v>
      </c>
      <c r="H4095" s="117">
        <v>391.5</v>
      </c>
      <c r="I4095" s="117">
        <f t="shared" si="111"/>
        <v>2.67625</v>
      </c>
      <c r="J4095" s="118">
        <v>21.41</v>
      </c>
      <c r="K4095" s="196">
        <v>184</v>
      </c>
      <c r="L4095" s="119" t="s">
        <v>12106</v>
      </c>
      <c r="M4095" s="38" t="s">
        <v>15050</v>
      </c>
    </row>
    <row r="4096" spans="1:13" ht="25.5" outlineLevel="1" x14ac:dyDescent="0.25">
      <c r="A4096" s="47" t="s">
        <v>4150</v>
      </c>
      <c r="B4096" s="150">
        <v>4068</v>
      </c>
      <c r="C4096" s="36" t="s">
        <v>4149</v>
      </c>
      <c r="D4096" s="35" t="s">
        <v>4150</v>
      </c>
      <c r="E4096" s="36" t="s">
        <v>11943</v>
      </c>
      <c r="F4096" s="35" t="s">
        <v>15877</v>
      </c>
      <c r="G4096" s="117">
        <v>8</v>
      </c>
      <c r="H4096" s="117">
        <v>798</v>
      </c>
      <c r="I4096" s="117">
        <f t="shared" si="111"/>
        <v>5.4550000000000001</v>
      </c>
      <c r="J4096" s="118">
        <v>43.64</v>
      </c>
      <c r="K4096" s="196">
        <v>184</v>
      </c>
      <c r="L4096" s="119" t="s">
        <v>12106</v>
      </c>
      <c r="M4096" s="38" t="s">
        <v>15050</v>
      </c>
    </row>
    <row r="4097" spans="1:13" ht="25.5" outlineLevel="1" x14ac:dyDescent="0.25">
      <c r="A4097" s="47" t="s">
        <v>4152</v>
      </c>
      <c r="B4097" s="150">
        <v>4069</v>
      </c>
      <c r="C4097" s="36" t="s">
        <v>4151</v>
      </c>
      <c r="D4097" s="35" t="s">
        <v>4152</v>
      </c>
      <c r="E4097" s="36" t="s">
        <v>11943</v>
      </c>
      <c r="F4097" s="35" t="s">
        <v>15877</v>
      </c>
      <c r="G4097" s="117">
        <v>7</v>
      </c>
      <c r="H4097" s="117">
        <v>975</v>
      </c>
      <c r="I4097" s="117">
        <f t="shared" si="111"/>
        <v>7.6171428571428574</v>
      </c>
      <c r="J4097" s="118">
        <v>53.32</v>
      </c>
      <c r="K4097" s="196">
        <v>184</v>
      </c>
      <c r="L4097" s="119" t="s">
        <v>12106</v>
      </c>
      <c r="M4097" s="38" t="s">
        <v>15050</v>
      </c>
    </row>
    <row r="4098" spans="1:13" ht="25.5" outlineLevel="1" x14ac:dyDescent="0.25">
      <c r="A4098" s="47" t="s">
        <v>4154</v>
      </c>
      <c r="B4098" s="150">
        <v>4070</v>
      </c>
      <c r="C4098" s="36" t="s">
        <v>4153</v>
      </c>
      <c r="D4098" s="35" t="s">
        <v>4154</v>
      </c>
      <c r="E4098" s="36" t="s">
        <v>11943</v>
      </c>
      <c r="F4098" s="35" t="s">
        <v>15877</v>
      </c>
      <c r="G4098" s="117">
        <v>2</v>
      </c>
      <c r="H4098" s="117">
        <v>248</v>
      </c>
      <c r="I4098" s="117">
        <f t="shared" si="111"/>
        <v>6.78</v>
      </c>
      <c r="J4098" s="118">
        <v>13.56</v>
      </c>
      <c r="K4098" s="196">
        <v>184</v>
      </c>
      <c r="L4098" s="119" t="s">
        <v>12106</v>
      </c>
      <c r="M4098" s="38" t="s">
        <v>15050</v>
      </c>
    </row>
    <row r="4099" spans="1:13" ht="25.5" outlineLevel="1" x14ac:dyDescent="0.25">
      <c r="A4099" s="47" t="s">
        <v>4156</v>
      </c>
      <c r="B4099" s="150">
        <v>4071</v>
      </c>
      <c r="C4099" s="36" t="s">
        <v>4155</v>
      </c>
      <c r="D4099" s="35" t="s">
        <v>4156</v>
      </c>
      <c r="E4099" s="36" t="s">
        <v>11943</v>
      </c>
      <c r="F4099" s="35" t="s">
        <v>15877</v>
      </c>
      <c r="G4099" s="117">
        <v>2</v>
      </c>
      <c r="H4099" s="117">
        <v>780</v>
      </c>
      <c r="I4099" s="117">
        <f t="shared" si="111"/>
        <v>21.324999999999999</v>
      </c>
      <c r="J4099" s="118">
        <v>42.65</v>
      </c>
      <c r="K4099" s="196">
        <v>184</v>
      </c>
      <c r="L4099" s="119" t="s">
        <v>12106</v>
      </c>
      <c r="M4099" s="38" t="s">
        <v>15050</v>
      </c>
    </row>
    <row r="4100" spans="1:13" ht="25.5" outlineLevel="1" x14ac:dyDescent="0.25">
      <c r="A4100" s="47" t="s">
        <v>4158</v>
      </c>
      <c r="B4100" s="150">
        <v>4072</v>
      </c>
      <c r="C4100" s="36" t="s">
        <v>4157</v>
      </c>
      <c r="D4100" s="35" t="s">
        <v>4158</v>
      </c>
      <c r="E4100" s="36" t="s">
        <v>11943</v>
      </c>
      <c r="F4100" s="35" t="s">
        <v>15877</v>
      </c>
      <c r="G4100" s="117">
        <v>2</v>
      </c>
      <c r="H4100" s="117">
        <v>819</v>
      </c>
      <c r="I4100" s="117">
        <f t="shared" si="111"/>
        <v>22.395</v>
      </c>
      <c r="J4100" s="118">
        <v>44.79</v>
      </c>
      <c r="K4100" s="196">
        <v>184</v>
      </c>
      <c r="L4100" s="119" t="s">
        <v>12106</v>
      </c>
      <c r="M4100" s="38" t="s">
        <v>15050</v>
      </c>
    </row>
    <row r="4101" spans="1:13" ht="25.5" outlineLevel="1" x14ac:dyDescent="0.25">
      <c r="A4101" s="47" t="s">
        <v>4160</v>
      </c>
      <c r="B4101" s="150">
        <v>4073</v>
      </c>
      <c r="C4101" s="36" t="s">
        <v>4159</v>
      </c>
      <c r="D4101" s="35" t="s">
        <v>4160</v>
      </c>
      <c r="E4101" s="36" t="s">
        <v>11943</v>
      </c>
      <c r="F4101" s="35" t="s">
        <v>15877</v>
      </c>
      <c r="G4101" s="117">
        <v>13</v>
      </c>
      <c r="H4101" s="117">
        <v>1748.5</v>
      </c>
      <c r="I4101" s="117">
        <f t="shared" si="111"/>
        <v>7.3546153846153848</v>
      </c>
      <c r="J4101" s="118">
        <v>95.61</v>
      </c>
      <c r="K4101" s="196">
        <v>184</v>
      </c>
      <c r="L4101" s="119" t="s">
        <v>12106</v>
      </c>
      <c r="M4101" s="38" t="s">
        <v>15050</v>
      </c>
    </row>
    <row r="4102" spans="1:13" ht="25.5" outlineLevel="1" x14ac:dyDescent="0.25">
      <c r="A4102" s="47" t="s">
        <v>4162</v>
      </c>
      <c r="B4102" s="150">
        <v>4074</v>
      </c>
      <c r="C4102" s="36" t="s">
        <v>4161</v>
      </c>
      <c r="D4102" s="35" t="s">
        <v>4162</v>
      </c>
      <c r="E4102" s="36" t="s">
        <v>11943</v>
      </c>
      <c r="F4102" s="35" t="s">
        <v>15877</v>
      </c>
      <c r="G4102" s="117">
        <v>3</v>
      </c>
      <c r="H4102" s="117">
        <v>585</v>
      </c>
      <c r="I4102" s="117">
        <f t="shared" si="111"/>
        <v>10.663333333333332</v>
      </c>
      <c r="J4102" s="118">
        <v>31.99</v>
      </c>
      <c r="K4102" s="196">
        <v>184</v>
      </c>
      <c r="L4102" s="119" t="s">
        <v>12106</v>
      </c>
      <c r="M4102" s="38" t="s">
        <v>15050</v>
      </c>
    </row>
    <row r="4103" spans="1:13" ht="25.5" outlineLevel="1" x14ac:dyDescent="0.25">
      <c r="A4103" s="47" t="s">
        <v>4164</v>
      </c>
      <c r="B4103" s="150">
        <v>4075</v>
      </c>
      <c r="C4103" s="36" t="s">
        <v>4163</v>
      </c>
      <c r="D4103" s="35" t="s">
        <v>4164</v>
      </c>
      <c r="E4103" s="36" t="s">
        <v>11943</v>
      </c>
      <c r="F4103" s="35" t="s">
        <v>15877</v>
      </c>
      <c r="G4103" s="117">
        <v>9</v>
      </c>
      <c r="H4103" s="117">
        <v>2320</v>
      </c>
      <c r="I4103" s="117">
        <f t="shared" si="111"/>
        <v>14.096666666666668</v>
      </c>
      <c r="J4103" s="118">
        <v>126.87</v>
      </c>
      <c r="K4103" s="196">
        <v>184</v>
      </c>
      <c r="L4103" s="119" t="s">
        <v>12106</v>
      </c>
      <c r="M4103" s="38" t="s">
        <v>15050</v>
      </c>
    </row>
    <row r="4104" spans="1:13" ht="25.5" outlineLevel="1" x14ac:dyDescent="0.25">
      <c r="A4104" s="47" t="s">
        <v>4166</v>
      </c>
      <c r="B4104" s="150">
        <v>4076</v>
      </c>
      <c r="C4104" s="36" t="s">
        <v>4165</v>
      </c>
      <c r="D4104" s="35" t="s">
        <v>4166</v>
      </c>
      <c r="E4104" s="36" t="s">
        <v>11943</v>
      </c>
      <c r="F4104" s="35" t="s">
        <v>15877</v>
      </c>
      <c r="G4104" s="117">
        <v>4</v>
      </c>
      <c r="H4104" s="117">
        <v>1540</v>
      </c>
      <c r="I4104" s="117">
        <f t="shared" si="111"/>
        <v>21.052499999999998</v>
      </c>
      <c r="J4104" s="118">
        <v>84.21</v>
      </c>
      <c r="K4104" s="196">
        <v>184</v>
      </c>
      <c r="L4104" s="119" t="s">
        <v>12106</v>
      </c>
      <c r="M4104" s="38" t="s">
        <v>15050</v>
      </c>
    </row>
    <row r="4105" spans="1:13" ht="25.5" outlineLevel="1" x14ac:dyDescent="0.25">
      <c r="A4105" s="47" t="s">
        <v>4168</v>
      </c>
      <c r="B4105" s="150">
        <v>4077</v>
      </c>
      <c r="C4105" s="36" t="s">
        <v>4167</v>
      </c>
      <c r="D4105" s="35" t="s">
        <v>4168</v>
      </c>
      <c r="E4105" s="36" t="s">
        <v>11943</v>
      </c>
      <c r="F4105" s="35" t="s">
        <v>15877</v>
      </c>
      <c r="G4105" s="117">
        <v>2</v>
      </c>
      <c r="H4105" s="117">
        <v>818</v>
      </c>
      <c r="I4105" s="117">
        <f t="shared" si="111"/>
        <v>22.364999999999998</v>
      </c>
      <c r="J4105" s="118">
        <v>44.73</v>
      </c>
      <c r="K4105" s="196">
        <v>184</v>
      </c>
      <c r="L4105" s="119" t="s">
        <v>12106</v>
      </c>
      <c r="M4105" s="38" t="s">
        <v>15050</v>
      </c>
    </row>
    <row r="4106" spans="1:13" ht="25.5" outlineLevel="1" x14ac:dyDescent="0.25">
      <c r="A4106" s="47" t="s">
        <v>4170</v>
      </c>
      <c r="B4106" s="150">
        <v>4078</v>
      </c>
      <c r="C4106" s="36" t="s">
        <v>4169</v>
      </c>
      <c r="D4106" s="35" t="s">
        <v>4170</v>
      </c>
      <c r="E4106" s="36" t="s">
        <v>11943</v>
      </c>
      <c r="F4106" s="35" t="s">
        <v>15877</v>
      </c>
      <c r="G4106" s="117">
        <v>10</v>
      </c>
      <c r="H4106" s="117">
        <v>1194</v>
      </c>
      <c r="I4106" s="117">
        <f t="shared" si="111"/>
        <v>6.5290000000000008</v>
      </c>
      <c r="J4106" s="118">
        <v>65.290000000000006</v>
      </c>
      <c r="K4106" s="196">
        <v>184</v>
      </c>
      <c r="L4106" s="119" t="s">
        <v>12106</v>
      </c>
      <c r="M4106" s="38" t="s">
        <v>15050</v>
      </c>
    </row>
    <row r="4107" spans="1:13" outlineLevel="1" x14ac:dyDescent="0.25">
      <c r="A4107" s="47" t="s">
        <v>12144</v>
      </c>
      <c r="B4107" s="150">
        <v>4079</v>
      </c>
      <c r="C4107" s="40" t="s">
        <v>13735</v>
      </c>
      <c r="D4107" s="35" t="s">
        <v>12144</v>
      </c>
      <c r="E4107" s="36" t="s">
        <v>11491</v>
      </c>
      <c r="F4107" s="35" t="s">
        <v>15877</v>
      </c>
      <c r="G4107" s="117">
        <v>1</v>
      </c>
      <c r="H4107" s="117">
        <v>13316.86</v>
      </c>
      <c r="I4107" s="117">
        <f t="shared" si="111"/>
        <v>13836.05</v>
      </c>
      <c r="J4107" s="118">
        <v>13836.05</v>
      </c>
      <c r="K4107" s="196">
        <v>175</v>
      </c>
      <c r="L4107" s="119" t="s">
        <v>11479</v>
      </c>
      <c r="M4107" s="38" t="s">
        <v>15050</v>
      </c>
    </row>
    <row r="4108" spans="1:13" ht="25.5" outlineLevel="1" x14ac:dyDescent="0.25">
      <c r="A4108" s="47" t="s">
        <v>4171</v>
      </c>
      <c r="B4108" s="150">
        <v>4080</v>
      </c>
      <c r="C4108" s="40" t="s">
        <v>13736</v>
      </c>
      <c r="D4108" s="35" t="s">
        <v>4171</v>
      </c>
      <c r="E4108" s="36" t="s">
        <v>11943</v>
      </c>
      <c r="F4108" s="35" t="s">
        <v>15877</v>
      </c>
      <c r="G4108" s="117">
        <v>1</v>
      </c>
      <c r="H4108" s="117">
        <v>3065.31</v>
      </c>
      <c r="I4108" s="117">
        <f t="shared" si="111"/>
        <v>167.62</v>
      </c>
      <c r="J4108" s="118">
        <v>167.62</v>
      </c>
      <c r="K4108" s="196">
        <v>184</v>
      </c>
      <c r="L4108" s="119" t="s">
        <v>12106</v>
      </c>
      <c r="M4108" s="38" t="s">
        <v>15050</v>
      </c>
    </row>
    <row r="4109" spans="1:13" ht="25.5" outlineLevel="1" x14ac:dyDescent="0.25">
      <c r="A4109" s="47" t="s">
        <v>4173</v>
      </c>
      <c r="B4109" s="150">
        <v>4081</v>
      </c>
      <c r="C4109" s="36" t="s">
        <v>4172</v>
      </c>
      <c r="D4109" s="35" t="s">
        <v>4173</v>
      </c>
      <c r="E4109" s="36" t="s">
        <v>11943</v>
      </c>
      <c r="F4109" s="35" t="s">
        <v>15877</v>
      </c>
      <c r="G4109" s="117">
        <v>8</v>
      </c>
      <c r="H4109" s="117">
        <v>8</v>
      </c>
      <c r="I4109" s="117">
        <f t="shared" si="111"/>
        <v>5.5E-2</v>
      </c>
      <c r="J4109" s="118">
        <v>0.44</v>
      </c>
      <c r="K4109" s="196">
        <v>184</v>
      </c>
      <c r="L4109" s="119" t="s">
        <v>12106</v>
      </c>
      <c r="M4109" s="38" t="s">
        <v>15050</v>
      </c>
    </row>
    <row r="4110" spans="1:13" ht="25.5" outlineLevel="1" x14ac:dyDescent="0.25">
      <c r="A4110" s="47" t="s">
        <v>4175</v>
      </c>
      <c r="B4110" s="150">
        <v>4082</v>
      </c>
      <c r="C4110" s="36" t="s">
        <v>4174</v>
      </c>
      <c r="D4110" s="35" t="s">
        <v>4175</v>
      </c>
      <c r="E4110" s="36" t="s">
        <v>11943</v>
      </c>
      <c r="F4110" s="35" t="s">
        <v>15877</v>
      </c>
      <c r="G4110" s="117">
        <v>3</v>
      </c>
      <c r="H4110" s="117">
        <v>3</v>
      </c>
      <c r="I4110" s="117">
        <f t="shared" si="111"/>
        <v>5.3333333333333337E-2</v>
      </c>
      <c r="J4110" s="118">
        <v>0.16</v>
      </c>
      <c r="K4110" s="196">
        <v>184</v>
      </c>
      <c r="L4110" s="119" t="s">
        <v>12106</v>
      </c>
      <c r="M4110" s="38" t="s">
        <v>15050</v>
      </c>
    </row>
    <row r="4111" spans="1:13" ht="25.5" outlineLevel="1" x14ac:dyDescent="0.25">
      <c r="A4111" s="47" t="s">
        <v>4177</v>
      </c>
      <c r="B4111" s="150">
        <v>4083</v>
      </c>
      <c r="C4111" s="36" t="s">
        <v>4176</v>
      </c>
      <c r="D4111" s="35" t="s">
        <v>4177</v>
      </c>
      <c r="E4111" s="36" t="s">
        <v>11943</v>
      </c>
      <c r="F4111" s="35" t="s">
        <v>15877</v>
      </c>
      <c r="G4111" s="117">
        <v>1</v>
      </c>
      <c r="H4111" s="117">
        <v>1</v>
      </c>
      <c r="I4111" s="117">
        <f t="shared" si="111"/>
        <v>0.05</v>
      </c>
      <c r="J4111" s="118">
        <v>0.05</v>
      </c>
      <c r="K4111" s="196">
        <v>184</v>
      </c>
      <c r="L4111" s="119" t="s">
        <v>12106</v>
      </c>
      <c r="M4111" s="38" t="s">
        <v>15050</v>
      </c>
    </row>
    <row r="4112" spans="1:13" ht="25.5" outlineLevel="1" x14ac:dyDescent="0.25">
      <c r="A4112" s="47" t="s">
        <v>4179</v>
      </c>
      <c r="B4112" s="150">
        <v>4084</v>
      </c>
      <c r="C4112" s="36" t="s">
        <v>4178</v>
      </c>
      <c r="D4112" s="35" t="s">
        <v>4179</v>
      </c>
      <c r="E4112" s="36" t="s">
        <v>11943</v>
      </c>
      <c r="F4112" s="35" t="s">
        <v>15877</v>
      </c>
      <c r="G4112" s="117">
        <v>2</v>
      </c>
      <c r="H4112" s="117">
        <v>2</v>
      </c>
      <c r="I4112" s="117">
        <f t="shared" si="111"/>
        <v>5.5E-2</v>
      </c>
      <c r="J4112" s="118">
        <v>0.11</v>
      </c>
      <c r="K4112" s="196">
        <v>184</v>
      </c>
      <c r="L4112" s="119" t="s">
        <v>12106</v>
      </c>
      <c r="M4112" s="38" t="s">
        <v>15050</v>
      </c>
    </row>
    <row r="4113" spans="1:13" ht="25.5" outlineLevel="1" x14ac:dyDescent="0.25">
      <c r="A4113" s="47" t="s">
        <v>4181</v>
      </c>
      <c r="B4113" s="150">
        <v>4085</v>
      </c>
      <c r="C4113" s="36" t="s">
        <v>4180</v>
      </c>
      <c r="D4113" s="35" t="s">
        <v>4181</v>
      </c>
      <c r="E4113" s="36" t="s">
        <v>11943</v>
      </c>
      <c r="F4113" s="35" t="s">
        <v>15877</v>
      </c>
      <c r="G4113" s="117">
        <v>2</v>
      </c>
      <c r="H4113" s="117">
        <v>2</v>
      </c>
      <c r="I4113" s="117">
        <f t="shared" si="111"/>
        <v>5.5E-2</v>
      </c>
      <c r="J4113" s="118">
        <v>0.11</v>
      </c>
      <c r="K4113" s="196">
        <v>184</v>
      </c>
      <c r="L4113" s="119" t="s">
        <v>12106</v>
      </c>
      <c r="M4113" s="38" t="s">
        <v>15050</v>
      </c>
    </row>
    <row r="4114" spans="1:13" ht="25.5" outlineLevel="1" x14ac:dyDescent="0.25">
      <c r="A4114" s="47" t="s">
        <v>4183</v>
      </c>
      <c r="B4114" s="150">
        <v>4086</v>
      </c>
      <c r="C4114" s="36" t="s">
        <v>4182</v>
      </c>
      <c r="D4114" s="35" t="s">
        <v>4183</v>
      </c>
      <c r="E4114" s="36" t="s">
        <v>11943</v>
      </c>
      <c r="F4114" s="35" t="s">
        <v>15877</v>
      </c>
      <c r="G4114" s="117">
        <v>1</v>
      </c>
      <c r="H4114" s="117">
        <v>1</v>
      </c>
      <c r="I4114" s="117">
        <f t="shared" si="111"/>
        <v>0.05</v>
      </c>
      <c r="J4114" s="118">
        <v>0.05</v>
      </c>
      <c r="K4114" s="196">
        <v>184</v>
      </c>
      <c r="L4114" s="119" t="s">
        <v>12106</v>
      </c>
      <c r="M4114" s="38" t="s">
        <v>15050</v>
      </c>
    </row>
    <row r="4115" spans="1:13" ht="25.5" outlineLevel="1" x14ac:dyDescent="0.25">
      <c r="A4115" s="47" t="s">
        <v>4185</v>
      </c>
      <c r="B4115" s="150">
        <v>4087</v>
      </c>
      <c r="C4115" s="36" t="s">
        <v>4184</v>
      </c>
      <c r="D4115" s="35" t="s">
        <v>4185</v>
      </c>
      <c r="E4115" s="36" t="s">
        <v>11943</v>
      </c>
      <c r="F4115" s="35" t="s">
        <v>15877</v>
      </c>
      <c r="G4115" s="117">
        <v>2</v>
      </c>
      <c r="H4115" s="117">
        <v>2</v>
      </c>
      <c r="I4115" s="117">
        <f t="shared" si="111"/>
        <v>5.5E-2</v>
      </c>
      <c r="J4115" s="118">
        <v>0.11</v>
      </c>
      <c r="K4115" s="196">
        <v>184</v>
      </c>
      <c r="L4115" s="119" t="s">
        <v>12106</v>
      </c>
      <c r="M4115" s="38" t="s">
        <v>15050</v>
      </c>
    </row>
    <row r="4116" spans="1:13" ht="25.5" outlineLevel="1" x14ac:dyDescent="0.25">
      <c r="A4116" s="47" t="s">
        <v>4187</v>
      </c>
      <c r="B4116" s="150">
        <v>4088</v>
      </c>
      <c r="C4116" s="36" t="s">
        <v>4186</v>
      </c>
      <c r="D4116" s="35" t="s">
        <v>4187</v>
      </c>
      <c r="E4116" s="36" t="s">
        <v>11943</v>
      </c>
      <c r="F4116" s="35" t="s">
        <v>15877</v>
      </c>
      <c r="G4116" s="117">
        <v>1</v>
      </c>
      <c r="H4116" s="117">
        <v>210</v>
      </c>
      <c r="I4116" s="117">
        <f t="shared" si="111"/>
        <v>11.48</v>
      </c>
      <c r="J4116" s="118">
        <v>11.48</v>
      </c>
      <c r="K4116" s="196">
        <v>184</v>
      </c>
      <c r="L4116" s="119" t="s">
        <v>12106</v>
      </c>
      <c r="M4116" s="38" t="s">
        <v>15050</v>
      </c>
    </row>
    <row r="4117" spans="1:13" ht="25.5" outlineLevel="1" x14ac:dyDescent="0.25">
      <c r="A4117" s="47" t="s">
        <v>4189</v>
      </c>
      <c r="B4117" s="150">
        <v>4089</v>
      </c>
      <c r="C4117" s="36" t="s">
        <v>4188</v>
      </c>
      <c r="D4117" s="35" t="s">
        <v>4189</v>
      </c>
      <c r="E4117" s="36" t="s">
        <v>11943</v>
      </c>
      <c r="F4117" s="35" t="s">
        <v>15877</v>
      </c>
      <c r="G4117" s="117">
        <v>16</v>
      </c>
      <c r="H4117" s="117">
        <v>4376.21</v>
      </c>
      <c r="I4117" s="117">
        <f t="shared" si="111"/>
        <v>14.956875</v>
      </c>
      <c r="J4117" s="118">
        <v>239.31</v>
      </c>
      <c r="K4117" s="196">
        <v>184</v>
      </c>
      <c r="L4117" s="119" t="s">
        <v>12106</v>
      </c>
      <c r="M4117" s="38" t="s">
        <v>15050</v>
      </c>
    </row>
    <row r="4118" spans="1:13" ht="25.5" outlineLevel="1" x14ac:dyDescent="0.25">
      <c r="A4118" s="47" t="s">
        <v>4191</v>
      </c>
      <c r="B4118" s="150">
        <v>4090</v>
      </c>
      <c r="C4118" s="36" t="s">
        <v>4190</v>
      </c>
      <c r="D4118" s="35" t="s">
        <v>4191</v>
      </c>
      <c r="E4118" s="36" t="s">
        <v>11943</v>
      </c>
      <c r="F4118" s="35" t="s">
        <v>15877</v>
      </c>
      <c r="G4118" s="117">
        <v>30</v>
      </c>
      <c r="H4118" s="117">
        <v>2874.11</v>
      </c>
      <c r="I4118" s="117">
        <f t="shared" si="111"/>
        <v>5.2389999999999999</v>
      </c>
      <c r="J4118" s="118">
        <v>157.16999999999999</v>
      </c>
      <c r="K4118" s="196">
        <v>184</v>
      </c>
      <c r="L4118" s="119" t="s">
        <v>12106</v>
      </c>
      <c r="M4118" s="38" t="s">
        <v>15050</v>
      </c>
    </row>
    <row r="4119" spans="1:13" outlineLevel="1" x14ac:dyDescent="0.25">
      <c r="A4119" s="47" t="s">
        <v>9730</v>
      </c>
      <c r="B4119" s="150">
        <v>4091</v>
      </c>
      <c r="C4119" s="36" t="s">
        <v>9729</v>
      </c>
      <c r="D4119" s="35" t="s">
        <v>9730</v>
      </c>
      <c r="E4119" s="36" t="s">
        <v>11491</v>
      </c>
      <c r="F4119" s="35" t="s">
        <v>15877</v>
      </c>
      <c r="G4119" s="117">
        <v>2</v>
      </c>
      <c r="H4119" s="117">
        <v>1348.39</v>
      </c>
      <c r="I4119" s="117">
        <f t="shared" si="111"/>
        <v>700.48</v>
      </c>
      <c r="J4119" s="118">
        <v>1400.96</v>
      </c>
      <c r="K4119" s="196">
        <v>175</v>
      </c>
      <c r="L4119" s="119" t="s">
        <v>11479</v>
      </c>
      <c r="M4119" s="38" t="s">
        <v>15050</v>
      </c>
    </row>
    <row r="4120" spans="1:13" ht="25.5" outlineLevel="1" x14ac:dyDescent="0.25">
      <c r="A4120" s="47" t="s">
        <v>4193</v>
      </c>
      <c r="B4120" s="150">
        <v>4092</v>
      </c>
      <c r="C4120" s="36" t="s">
        <v>4192</v>
      </c>
      <c r="D4120" s="35" t="s">
        <v>4193</v>
      </c>
      <c r="E4120" s="36" t="s">
        <v>11943</v>
      </c>
      <c r="F4120" s="35" t="s">
        <v>15877</v>
      </c>
      <c r="G4120" s="117">
        <v>24</v>
      </c>
      <c r="H4120" s="117">
        <v>2537.4499999999998</v>
      </c>
      <c r="I4120" s="117">
        <f t="shared" si="111"/>
        <v>5.7816666666666663</v>
      </c>
      <c r="J4120" s="118">
        <v>138.76</v>
      </c>
      <c r="K4120" s="196">
        <v>184</v>
      </c>
      <c r="L4120" s="119" t="s">
        <v>12106</v>
      </c>
      <c r="M4120" s="38" t="s">
        <v>15050</v>
      </c>
    </row>
    <row r="4121" spans="1:13" ht="25.5" outlineLevel="1" x14ac:dyDescent="0.25">
      <c r="A4121" s="47" t="s">
        <v>4195</v>
      </c>
      <c r="B4121" s="150">
        <v>4093</v>
      </c>
      <c r="C4121" s="36" t="s">
        <v>4194</v>
      </c>
      <c r="D4121" s="35" t="s">
        <v>4195</v>
      </c>
      <c r="E4121" s="36" t="s">
        <v>11943</v>
      </c>
      <c r="F4121" s="35" t="s">
        <v>15877</v>
      </c>
      <c r="G4121" s="117">
        <v>3</v>
      </c>
      <c r="H4121" s="117">
        <v>1003.55</v>
      </c>
      <c r="I4121" s="117">
        <f t="shared" si="111"/>
        <v>18.293333333333333</v>
      </c>
      <c r="J4121" s="118">
        <v>54.88</v>
      </c>
      <c r="K4121" s="196">
        <v>184</v>
      </c>
      <c r="L4121" s="119" t="s">
        <v>12106</v>
      </c>
      <c r="M4121" s="38" t="s">
        <v>15050</v>
      </c>
    </row>
    <row r="4122" spans="1:13" ht="25.5" outlineLevel="1" x14ac:dyDescent="0.25">
      <c r="A4122" s="47" t="s">
        <v>4197</v>
      </c>
      <c r="B4122" s="150">
        <v>4094</v>
      </c>
      <c r="C4122" s="36" t="s">
        <v>4196</v>
      </c>
      <c r="D4122" s="35" t="s">
        <v>4197</v>
      </c>
      <c r="E4122" s="36" t="s">
        <v>11943</v>
      </c>
      <c r="F4122" s="35" t="s">
        <v>15877</v>
      </c>
      <c r="G4122" s="117">
        <v>11</v>
      </c>
      <c r="H4122" s="117">
        <v>1286.6199999999999</v>
      </c>
      <c r="I4122" s="117">
        <f t="shared" si="111"/>
        <v>6.3963636363636365</v>
      </c>
      <c r="J4122" s="118">
        <v>70.36</v>
      </c>
      <c r="K4122" s="196">
        <v>184</v>
      </c>
      <c r="L4122" s="119" t="s">
        <v>12106</v>
      </c>
      <c r="M4122" s="38" t="s">
        <v>15050</v>
      </c>
    </row>
    <row r="4123" spans="1:13" ht="25.5" outlineLevel="1" x14ac:dyDescent="0.25">
      <c r="A4123" s="47" t="s">
        <v>4199</v>
      </c>
      <c r="B4123" s="150">
        <v>4095</v>
      </c>
      <c r="C4123" s="36" t="s">
        <v>4198</v>
      </c>
      <c r="D4123" s="35" t="s">
        <v>4199</v>
      </c>
      <c r="E4123" s="36" t="s">
        <v>11943</v>
      </c>
      <c r="F4123" s="35" t="s">
        <v>15877</v>
      </c>
      <c r="G4123" s="117">
        <v>2</v>
      </c>
      <c r="H4123" s="117">
        <v>252</v>
      </c>
      <c r="I4123" s="117">
        <f t="shared" si="111"/>
        <v>6.89</v>
      </c>
      <c r="J4123" s="118">
        <v>13.78</v>
      </c>
      <c r="K4123" s="196">
        <v>184</v>
      </c>
      <c r="L4123" s="119" t="s">
        <v>12106</v>
      </c>
      <c r="M4123" s="38" t="s">
        <v>15050</v>
      </c>
    </row>
    <row r="4124" spans="1:13" ht="25.5" outlineLevel="1" x14ac:dyDescent="0.25">
      <c r="A4124" s="47" t="s">
        <v>4201</v>
      </c>
      <c r="B4124" s="150">
        <v>4096</v>
      </c>
      <c r="C4124" s="36" t="s">
        <v>4200</v>
      </c>
      <c r="D4124" s="35" t="s">
        <v>4201</v>
      </c>
      <c r="E4124" s="36" t="s">
        <v>11943</v>
      </c>
      <c r="F4124" s="35" t="s">
        <v>15877</v>
      </c>
      <c r="G4124" s="117">
        <v>1</v>
      </c>
      <c r="H4124" s="117">
        <v>126.5</v>
      </c>
      <c r="I4124" s="117">
        <f t="shared" si="111"/>
        <v>6.92</v>
      </c>
      <c r="J4124" s="118">
        <v>6.92</v>
      </c>
      <c r="K4124" s="196">
        <v>184</v>
      </c>
      <c r="L4124" s="119" t="s">
        <v>12106</v>
      </c>
      <c r="M4124" s="38" t="s">
        <v>15050</v>
      </c>
    </row>
    <row r="4125" spans="1:13" outlineLevel="1" x14ac:dyDescent="0.25">
      <c r="A4125" s="47" t="s">
        <v>9732</v>
      </c>
      <c r="B4125" s="150">
        <v>4097</v>
      </c>
      <c r="C4125" s="36" t="s">
        <v>9731</v>
      </c>
      <c r="D4125" s="35" t="s">
        <v>9732</v>
      </c>
      <c r="E4125" s="36" t="s">
        <v>11491</v>
      </c>
      <c r="F4125" s="35" t="s">
        <v>15877</v>
      </c>
      <c r="G4125" s="117">
        <v>1</v>
      </c>
      <c r="H4125" s="117">
        <v>816.56</v>
      </c>
      <c r="I4125" s="117">
        <f t="shared" si="111"/>
        <v>848.4</v>
      </c>
      <c r="J4125" s="118">
        <v>848.4</v>
      </c>
      <c r="K4125" s="196">
        <v>175</v>
      </c>
      <c r="L4125" s="119" t="s">
        <v>11479</v>
      </c>
      <c r="M4125" s="38" t="s">
        <v>15050</v>
      </c>
    </row>
    <row r="4126" spans="1:13" ht="25.5" outlineLevel="1" x14ac:dyDescent="0.25">
      <c r="A4126" s="47" t="s">
        <v>4203</v>
      </c>
      <c r="B4126" s="150">
        <v>4098</v>
      </c>
      <c r="C4126" s="36" t="s">
        <v>4202</v>
      </c>
      <c r="D4126" s="35" t="s">
        <v>4203</v>
      </c>
      <c r="E4126" s="36" t="s">
        <v>11943</v>
      </c>
      <c r="F4126" s="35" t="s">
        <v>15877</v>
      </c>
      <c r="G4126" s="117">
        <v>17</v>
      </c>
      <c r="H4126" s="117">
        <v>2197.31</v>
      </c>
      <c r="I4126" s="117">
        <f t="shared" si="111"/>
        <v>7.0682352941176472</v>
      </c>
      <c r="J4126" s="118">
        <v>120.16</v>
      </c>
      <c r="K4126" s="196">
        <v>184</v>
      </c>
      <c r="L4126" s="119" t="s">
        <v>12106</v>
      </c>
      <c r="M4126" s="38" t="s">
        <v>15050</v>
      </c>
    </row>
    <row r="4127" spans="1:13" ht="25.5" outlineLevel="1" x14ac:dyDescent="0.25">
      <c r="A4127" s="47" t="s">
        <v>4205</v>
      </c>
      <c r="B4127" s="150">
        <v>4099</v>
      </c>
      <c r="C4127" s="36" t="s">
        <v>4204</v>
      </c>
      <c r="D4127" s="35" t="s">
        <v>4205</v>
      </c>
      <c r="E4127" s="36" t="s">
        <v>11943</v>
      </c>
      <c r="F4127" s="35" t="s">
        <v>15877</v>
      </c>
      <c r="G4127" s="117">
        <v>1</v>
      </c>
      <c r="H4127" s="117">
        <v>891.54</v>
      </c>
      <c r="I4127" s="117">
        <f t="shared" si="111"/>
        <v>48.75</v>
      </c>
      <c r="J4127" s="118">
        <v>48.75</v>
      </c>
      <c r="K4127" s="196">
        <v>184</v>
      </c>
      <c r="L4127" s="119" t="s">
        <v>12106</v>
      </c>
      <c r="M4127" s="38" t="s">
        <v>15050</v>
      </c>
    </row>
    <row r="4128" spans="1:13" ht="25.5" outlineLevel="1" x14ac:dyDescent="0.25">
      <c r="A4128" s="47" t="s">
        <v>4207</v>
      </c>
      <c r="B4128" s="150">
        <v>4100</v>
      </c>
      <c r="C4128" s="36" t="s">
        <v>4206</v>
      </c>
      <c r="D4128" s="35" t="s">
        <v>4207</v>
      </c>
      <c r="E4128" s="36" t="s">
        <v>11943</v>
      </c>
      <c r="F4128" s="35" t="s">
        <v>15877</v>
      </c>
      <c r="G4128" s="117">
        <v>1</v>
      </c>
      <c r="H4128" s="117">
        <v>600</v>
      </c>
      <c r="I4128" s="117">
        <f t="shared" si="111"/>
        <v>32.81</v>
      </c>
      <c r="J4128" s="118">
        <v>32.81</v>
      </c>
      <c r="K4128" s="196">
        <v>184</v>
      </c>
      <c r="L4128" s="119" t="s">
        <v>12106</v>
      </c>
      <c r="M4128" s="38" t="s">
        <v>15050</v>
      </c>
    </row>
    <row r="4129" spans="1:13" ht="25.5" outlineLevel="1" x14ac:dyDescent="0.25">
      <c r="A4129" s="47" t="s">
        <v>9734</v>
      </c>
      <c r="B4129" s="150">
        <v>4101</v>
      </c>
      <c r="C4129" s="36" t="s">
        <v>9733</v>
      </c>
      <c r="D4129" s="35" t="s">
        <v>9734</v>
      </c>
      <c r="E4129" s="40" t="s">
        <v>13026</v>
      </c>
      <c r="F4129" s="35" t="s">
        <v>15877</v>
      </c>
      <c r="G4129" s="117">
        <v>1</v>
      </c>
      <c r="H4129" s="117">
        <v>569.16</v>
      </c>
      <c r="I4129" s="117">
        <f t="shared" si="111"/>
        <v>591.35</v>
      </c>
      <c r="J4129" s="118">
        <v>591.35</v>
      </c>
      <c r="K4129" s="196">
        <v>183</v>
      </c>
      <c r="L4129" s="119" t="s">
        <v>11479</v>
      </c>
      <c r="M4129" s="38" t="s">
        <v>15050</v>
      </c>
    </row>
    <row r="4130" spans="1:13" ht="25.5" outlineLevel="1" x14ac:dyDescent="0.25">
      <c r="A4130" s="47" t="s">
        <v>4209</v>
      </c>
      <c r="B4130" s="150">
        <v>4102</v>
      </c>
      <c r="C4130" s="36" t="s">
        <v>4208</v>
      </c>
      <c r="D4130" s="35" t="s">
        <v>4209</v>
      </c>
      <c r="E4130" s="36" t="s">
        <v>11943</v>
      </c>
      <c r="F4130" s="35" t="s">
        <v>15877</v>
      </c>
      <c r="G4130" s="117">
        <v>1</v>
      </c>
      <c r="H4130" s="117">
        <v>200</v>
      </c>
      <c r="I4130" s="117">
        <f t="shared" si="111"/>
        <v>10.94</v>
      </c>
      <c r="J4130" s="118">
        <v>10.94</v>
      </c>
      <c r="K4130" s="196">
        <v>184</v>
      </c>
      <c r="L4130" s="119" t="s">
        <v>12106</v>
      </c>
      <c r="M4130" s="38" t="s">
        <v>15050</v>
      </c>
    </row>
    <row r="4131" spans="1:13" ht="25.5" outlineLevel="1" x14ac:dyDescent="0.25">
      <c r="A4131" s="47" t="s">
        <v>4211</v>
      </c>
      <c r="B4131" s="150">
        <v>4103</v>
      </c>
      <c r="C4131" s="36" t="s">
        <v>4210</v>
      </c>
      <c r="D4131" s="35" t="s">
        <v>4211</v>
      </c>
      <c r="E4131" s="36" t="s">
        <v>11943</v>
      </c>
      <c r="F4131" s="35" t="s">
        <v>15877</v>
      </c>
      <c r="G4131" s="117">
        <v>2</v>
      </c>
      <c r="H4131" s="117">
        <v>506</v>
      </c>
      <c r="I4131" s="117">
        <f t="shared" si="111"/>
        <v>13.835000000000001</v>
      </c>
      <c r="J4131" s="118">
        <v>27.67</v>
      </c>
      <c r="K4131" s="196">
        <v>184</v>
      </c>
      <c r="L4131" s="119" t="s">
        <v>12106</v>
      </c>
      <c r="M4131" s="38" t="s">
        <v>15050</v>
      </c>
    </row>
    <row r="4132" spans="1:13" ht="25.5" outlineLevel="1" x14ac:dyDescent="0.25">
      <c r="A4132" s="47" t="s">
        <v>4213</v>
      </c>
      <c r="B4132" s="150">
        <v>4104</v>
      </c>
      <c r="C4132" s="36" t="s">
        <v>4212</v>
      </c>
      <c r="D4132" s="35" t="s">
        <v>4213</v>
      </c>
      <c r="E4132" s="36" t="s">
        <v>11943</v>
      </c>
      <c r="F4132" s="35" t="s">
        <v>15877</v>
      </c>
      <c r="G4132" s="117">
        <v>1</v>
      </c>
      <c r="H4132" s="117">
        <v>241.76</v>
      </c>
      <c r="I4132" s="117">
        <f t="shared" si="111"/>
        <v>13.22</v>
      </c>
      <c r="J4132" s="118">
        <v>13.22</v>
      </c>
      <c r="K4132" s="196">
        <v>184</v>
      </c>
      <c r="L4132" s="119" t="s">
        <v>12106</v>
      </c>
      <c r="M4132" s="38" t="s">
        <v>15050</v>
      </c>
    </row>
    <row r="4133" spans="1:13" ht="25.5" outlineLevel="1" x14ac:dyDescent="0.25">
      <c r="A4133" s="47" t="s">
        <v>4215</v>
      </c>
      <c r="B4133" s="150">
        <v>4105</v>
      </c>
      <c r="C4133" s="36" t="s">
        <v>4214</v>
      </c>
      <c r="D4133" s="35" t="s">
        <v>4215</v>
      </c>
      <c r="E4133" s="36" t="s">
        <v>11943</v>
      </c>
      <c r="F4133" s="35" t="s">
        <v>15877</v>
      </c>
      <c r="G4133" s="117">
        <v>2</v>
      </c>
      <c r="H4133" s="117">
        <v>780</v>
      </c>
      <c r="I4133" s="117">
        <f t="shared" si="111"/>
        <v>21.324999999999999</v>
      </c>
      <c r="J4133" s="118">
        <v>42.65</v>
      </c>
      <c r="K4133" s="196">
        <v>184</v>
      </c>
      <c r="L4133" s="119" t="s">
        <v>12106</v>
      </c>
      <c r="M4133" s="38" t="s">
        <v>15050</v>
      </c>
    </row>
    <row r="4134" spans="1:13" outlineLevel="1" x14ac:dyDescent="0.25">
      <c r="A4134" s="48">
        <v>512050</v>
      </c>
      <c r="B4134" s="150">
        <v>4106</v>
      </c>
      <c r="C4134" s="40" t="s">
        <v>13737</v>
      </c>
      <c r="D4134" s="33">
        <v>512050</v>
      </c>
      <c r="E4134" s="36" t="s">
        <v>11491</v>
      </c>
      <c r="F4134" s="35" t="s">
        <v>15877</v>
      </c>
      <c r="G4134" s="117">
        <v>2</v>
      </c>
      <c r="H4134" s="117">
        <v>770</v>
      </c>
      <c r="I4134" s="117">
        <f t="shared" si="111"/>
        <v>400.01</v>
      </c>
      <c r="J4134" s="118">
        <v>800.02</v>
      </c>
      <c r="K4134" s="196">
        <v>175</v>
      </c>
      <c r="L4134" s="119" t="s">
        <v>11479</v>
      </c>
      <c r="M4134" s="38" t="s">
        <v>15050</v>
      </c>
    </row>
    <row r="4135" spans="1:13" outlineLevel="1" x14ac:dyDescent="0.25">
      <c r="A4135" s="47" t="s">
        <v>9737</v>
      </c>
      <c r="B4135" s="150">
        <v>4107</v>
      </c>
      <c r="C4135" s="40" t="s">
        <v>13738</v>
      </c>
      <c r="D4135" s="35" t="s">
        <v>9737</v>
      </c>
      <c r="E4135" s="36" t="s">
        <v>11491</v>
      </c>
      <c r="F4135" s="35" t="s">
        <v>15877</v>
      </c>
      <c r="G4135" s="117">
        <v>12</v>
      </c>
      <c r="H4135" s="117">
        <v>35896.43</v>
      </c>
      <c r="I4135" s="117">
        <f t="shared" si="111"/>
        <v>3107.9950000000003</v>
      </c>
      <c r="J4135" s="118">
        <v>37295.94</v>
      </c>
      <c r="K4135" s="196">
        <v>175</v>
      </c>
      <c r="L4135" s="119" t="s">
        <v>11479</v>
      </c>
      <c r="M4135" s="38" t="s">
        <v>15050</v>
      </c>
    </row>
    <row r="4136" spans="1:13" ht="25.5" outlineLevel="1" x14ac:dyDescent="0.25">
      <c r="A4136" s="47" t="s">
        <v>4216</v>
      </c>
      <c r="B4136" s="150">
        <v>4108</v>
      </c>
      <c r="C4136" s="40" t="s">
        <v>13739</v>
      </c>
      <c r="D4136" s="35" t="s">
        <v>4216</v>
      </c>
      <c r="E4136" s="36" t="s">
        <v>11943</v>
      </c>
      <c r="F4136" s="35" t="s">
        <v>15877</v>
      </c>
      <c r="G4136" s="117">
        <v>4</v>
      </c>
      <c r="H4136" s="117">
        <v>4</v>
      </c>
      <c r="I4136" s="117">
        <f t="shared" si="111"/>
        <v>5.5E-2</v>
      </c>
      <c r="J4136" s="118">
        <v>0.22</v>
      </c>
      <c r="K4136" s="196">
        <v>184</v>
      </c>
      <c r="L4136" s="119" t="s">
        <v>12106</v>
      </c>
      <c r="M4136" s="38" t="s">
        <v>15050</v>
      </c>
    </row>
    <row r="4137" spans="1:13" ht="25.5" outlineLevel="1" x14ac:dyDescent="0.25">
      <c r="A4137" s="47" t="s">
        <v>4217</v>
      </c>
      <c r="B4137" s="150">
        <v>4109</v>
      </c>
      <c r="C4137" s="40" t="s">
        <v>13740</v>
      </c>
      <c r="D4137" s="35" t="s">
        <v>4217</v>
      </c>
      <c r="E4137" s="36" t="s">
        <v>11943</v>
      </c>
      <c r="F4137" s="35" t="s">
        <v>15877</v>
      </c>
      <c r="G4137" s="117">
        <v>1</v>
      </c>
      <c r="H4137" s="117">
        <v>250</v>
      </c>
      <c r="I4137" s="117">
        <f t="shared" si="111"/>
        <v>13.67</v>
      </c>
      <c r="J4137" s="118">
        <v>13.67</v>
      </c>
      <c r="K4137" s="196">
        <v>184</v>
      </c>
      <c r="L4137" s="119" t="s">
        <v>12106</v>
      </c>
      <c r="M4137" s="38" t="s">
        <v>15050</v>
      </c>
    </row>
    <row r="4138" spans="1:13" outlineLevel="1" x14ac:dyDescent="0.25">
      <c r="A4138" s="47" t="s">
        <v>9738</v>
      </c>
      <c r="B4138" s="150">
        <v>4110</v>
      </c>
      <c r="C4138" s="40" t="s">
        <v>13741</v>
      </c>
      <c r="D4138" s="35" t="s">
        <v>9738</v>
      </c>
      <c r="E4138" s="36" t="s">
        <v>11491</v>
      </c>
      <c r="F4138" s="35" t="s">
        <v>15877</v>
      </c>
      <c r="G4138" s="117">
        <v>4</v>
      </c>
      <c r="H4138" s="117">
        <v>12288.14</v>
      </c>
      <c r="I4138" s="117">
        <f t="shared" si="111"/>
        <v>3191.8049999999998</v>
      </c>
      <c r="J4138" s="118">
        <v>12767.22</v>
      </c>
      <c r="K4138" s="196">
        <v>175</v>
      </c>
      <c r="L4138" s="119" t="s">
        <v>11479</v>
      </c>
      <c r="M4138" s="38" t="s">
        <v>15050</v>
      </c>
    </row>
    <row r="4139" spans="1:13" ht="25.5" outlineLevel="1" x14ac:dyDescent="0.25">
      <c r="A4139" s="47" t="s">
        <v>4218</v>
      </c>
      <c r="B4139" s="150">
        <v>4111</v>
      </c>
      <c r="C4139" s="40" t="s">
        <v>13742</v>
      </c>
      <c r="D4139" s="35" t="s">
        <v>4218</v>
      </c>
      <c r="E4139" s="36" t="s">
        <v>11943</v>
      </c>
      <c r="F4139" s="35" t="s">
        <v>15877</v>
      </c>
      <c r="G4139" s="117">
        <v>2</v>
      </c>
      <c r="H4139" s="117">
        <v>287.82</v>
      </c>
      <c r="I4139" s="117">
        <f t="shared" si="111"/>
        <v>7.87</v>
      </c>
      <c r="J4139" s="118">
        <v>15.74</v>
      </c>
      <c r="K4139" s="196">
        <v>184</v>
      </c>
      <c r="L4139" s="119" t="s">
        <v>12106</v>
      </c>
      <c r="M4139" s="38" t="s">
        <v>15050</v>
      </c>
    </row>
    <row r="4140" spans="1:13" outlineLevel="1" x14ac:dyDescent="0.25">
      <c r="A4140" s="47" t="s">
        <v>9739</v>
      </c>
      <c r="B4140" s="150">
        <v>4112</v>
      </c>
      <c r="C4140" s="40" t="s">
        <v>13743</v>
      </c>
      <c r="D4140" s="35" t="s">
        <v>9739</v>
      </c>
      <c r="E4140" s="36" t="s">
        <v>11491</v>
      </c>
      <c r="F4140" s="35" t="s">
        <v>15877</v>
      </c>
      <c r="G4140" s="117">
        <v>2</v>
      </c>
      <c r="H4140" s="117">
        <v>287.82</v>
      </c>
      <c r="I4140" s="117">
        <f t="shared" si="111"/>
        <v>149.52000000000001</v>
      </c>
      <c r="J4140" s="118">
        <v>299.04000000000002</v>
      </c>
      <c r="K4140" s="196">
        <v>175</v>
      </c>
      <c r="L4140" s="119" t="s">
        <v>11479</v>
      </c>
      <c r="M4140" s="38" t="s">
        <v>15050</v>
      </c>
    </row>
    <row r="4141" spans="1:13" outlineLevel="1" x14ac:dyDescent="0.25">
      <c r="A4141" s="47" t="s">
        <v>9740</v>
      </c>
      <c r="B4141" s="150">
        <v>4113</v>
      </c>
      <c r="C4141" s="40" t="s">
        <v>13744</v>
      </c>
      <c r="D4141" s="35" t="s">
        <v>9740</v>
      </c>
      <c r="E4141" s="36" t="s">
        <v>11491</v>
      </c>
      <c r="F4141" s="35" t="s">
        <v>15877</v>
      </c>
      <c r="G4141" s="117">
        <v>10</v>
      </c>
      <c r="H4141" s="117">
        <v>885</v>
      </c>
      <c r="I4141" s="117">
        <f t="shared" si="111"/>
        <v>91.95</v>
      </c>
      <c r="J4141" s="118">
        <v>919.5</v>
      </c>
      <c r="K4141" s="196">
        <v>175</v>
      </c>
      <c r="L4141" s="119" t="s">
        <v>11479</v>
      </c>
      <c r="M4141" s="38" t="s">
        <v>15050</v>
      </c>
    </row>
    <row r="4142" spans="1:13" ht="25.5" outlineLevel="1" x14ac:dyDescent="0.25">
      <c r="A4142" s="47" t="s">
        <v>4219</v>
      </c>
      <c r="B4142" s="150">
        <v>4114</v>
      </c>
      <c r="C4142" s="40" t="s">
        <v>13745</v>
      </c>
      <c r="D4142" s="35" t="s">
        <v>4219</v>
      </c>
      <c r="E4142" s="36" t="s">
        <v>11943</v>
      </c>
      <c r="F4142" s="35" t="s">
        <v>15877</v>
      </c>
      <c r="G4142" s="117">
        <v>4</v>
      </c>
      <c r="H4142" s="117">
        <v>4</v>
      </c>
      <c r="I4142" s="117">
        <f t="shared" si="111"/>
        <v>5.5E-2</v>
      </c>
      <c r="J4142" s="118">
        <v>0.22</v>
      </c>
      <c r="K4142" s="196">
        <v>184</v>
      </c>
      <c r="L4142" s="119" t="s">
        <v>12106</v>
      </c>
      <c r="M4142" s="38" t="s">
        <v>15050</v>
      </c>
    </row>
    <row r="4143" spans="1:13" ht="25.5" outlineLevel="1" x14ac:dyDescent="0.25">
      <c r="A4143" s="47" t="s">
        <v>4220</v>
      </c>
      <c r="B4143" s="150">
        <v>4115</v>
      </c>
      <c r="C4143" s="40" t="s">
        <v>13746</v>
      </c>
      <c r="D4143" s="35" t="s">
        <v>4220</v>
      </c>
      <c r="E4143" s="36" t="s">
        <v>11943</v>
      </c>
      <c r="F4143" s="35" t="s">
        <v>15877</v>
      </c>
      <c r="G4143" s="117">
        <v>74</v>
      </c>
      <c r="H4143" s="117">
        <v>7.4</v>
      </c>
      <c r="I4143" s="117">
        <f t="shared" si="111"/>
        <v>5.4054054054054057E-3</v>
      </c>
      <c r="J4143" s="118">
        <v>0.4</v>
      </c>
      <c r="K4143" s="196">
        <v>184</v>
      </c>
      <c r="L4143" s="119" t="s">
        <v>12106</v>
      </c>
      <c r="M4143" s="38" t="s">
        <v>15050</v>
      </c>
    </row>
    <row r="4144" spans="1:13" ht="25.5" outlineLevel="1" x14ac:dyDescent="0.25">
      <c r="A4144" s="47" t="s">
        <v>4221</v>
      </c>
      <c r="B4144" s="150">
        <v>4116</v>
      </c>
      <c r="C4144" s="40" t="s">
        <v>13747</v>
      </c>
      <c r="D4144" s="35" t="s">
        <v>4221</v>
      </c>
      <c r="E4144" s="36" t="s">
        <v>11943</v>
      </c>
      <c r="F4144" s="35" t="s">
        <v>15877</v>
      </c>
      <c r="G4144" s="117">
        <v>84</v>
      </c>
      <c r="H4144" s="117">
        <v>8.4</v>
      </c>
      <c r="I4144" s="117">
        <f t="shared" si="111"/>
        <v>5.4761904761904765E-3</v>
      </c>
      <c r="J4144" s="118">
        <v>0.46</v>
      </c>
      <c r="K4144" s="196">
        <v>184</v>
      </c>
      <c r="L4144" s="119" t="s">
        <v>12106</v>
      </c>
      <c r="M4144" s="38" t="s">
        <v>15050</v>
      </c>
    </row>
    <row r="4145" spans="1:13" ht="25.5" outlineLevel="1" x14ac:dyDescent="0.25">
      <c r="A4145" s="47" t="s">
        <v>4223</v>
      </c>
      <c r="B4145" s="150">
        <v>4117</v>
      </c>
      <c r="C4145" s="36" t="s">
        <v>4222</v>
      </c>
      <c r="D4145" s="35" t="s">
        <v>4223</v>
      </c>
      <c r="E4145" s="36" t="s">
        <v>11943</v>
      </c>
      <c r="F4145" s="35" t="s">
        <v>15877</v>
      </c>
      <c r="G4145" s="117">
        <v>21</v>
      </c>
      <c r="H4145" s="117">
        <v>218.81</v>
      </c>
      <c r="I4145" s="117">
        <f t="shared" ref="I4145:I4208" si="112">J4145/G4145</f>
        <v>0.57000000000000006</v>
      </c>
      <c r="J4145" s="118">
        <v>11.97</v>
      </c>
      <c r="K4145" s="196">
        <v>184</v>
      </c>
      <c r="L4145" s="119" t="s">
        <v>12106</v>
      </c>
      <c r="M4145" s="38" t="s">
        <v>15050</v>
      </c>
    </row>
    <row r="4146" spans="1:13" ht="25.5" outlineLevel="1" x14ac:dyDescent="0.25">
      <c r="A4146" s="47" t="s">
        <v>4224</v>
      </c>
      <c r="B4146" s="150">
        <v>4118</v>
      </c>
      <c r="C4146" s="40" t="s">
        <v>13748</v>
      </c>
      <c r="D4146" s="35" t="s">
        <v>4224</v>
      </c>
      <c r="E4146" s="36" t="s">
        <v>11943</v>
      </c>
      <c r="F4146" s="35" t="s">
        <v>15877</v>
      </c>
      <c r="G4146" s="117">
        <v>89</v>
      </c>
      <c r="H4146" s="117">
        <v>6073.08</v>
      </c>
      <c r="I4146" s="117">
        <f t="shared" si="112"/>
        <v>3.7314606741573035</v>
      </c>
      <c r="J4146" s="118">
        <v>332.1</v>
      </c>
      <c r="K4146" s="196">
        <v>184</v>
      </c>
      <c r="L4146" s="119" t="s">
        <v>12106</v>
      </c>
      <c r="M4146" s="38" t="s">
        <v>15050</v>
      </c>
    </row>
    <row r="4147" spans="1:13" outlineLevel="1" x14ac:dyDescent="0.25">
      <c r="A4147" s="47" t="s">
        <v>9741</v>
      </c>
      <c r="B4147" s="150">
        <v>4119</v>
      </c>
      <c r="C4147" s="40" t="s">
        <v>13749</v>
      </c>
      <c r="D4147" s="35" t="s">
        <v>9741</v>
      </c>
      <c r="E4147" s="36" t="s">
        <v>11491</v>
      </c>
      <c r="F4147" s="35" t="s">
        <v>15877</v>
      </c>
      <c r="G4147" s="117">
        <v>7</v>
      </c>
      <c r="H4147" s="117">
        <v>50691.360000000001</v>
      </c>
      <c r="I4147" s="117">
        <f t="shared" si="112"/>
        <v>7523.9557142857147</v>
      </c>
      <c r="J4147" s="118">
        <v>52667.69</v>
      </c>
      <c r="K4147" s="196">
        <v>176</v>
      </c>
      <c r="L4147" s="119" t="s">
        <v>11479</v>
      </c>
      <c r="M4147" s="38" t="s">
        <v>15050</v>
      </c>
    </row>
    <row r="4148" spans="1:13" ht="25.5" outlineLevel="1" x14ac:dyDescent="0.25">
      <c r="A4148" s="47" t="s">
        <v>4225</v>
      </c>
      <c r="B4148" s="150">
        <v>4120</v>
      </c>
      <c r="C4148" s="40" t="s">
        <v>13750</v>
      </c>
      <c r="D4148" s="35" t="s">
        <v>4225</v>
      </c>
      <c r="E4148" s="36" t="s">
        <v>11943</v>
      </c>
      <c r="F4148" s="35" t="s">
        <v>15877</v>
      </c>
      <c r="G4148" s="117">
        <v>2</v>
      </c>
      <c r="H4148" s="117">
        <v>10599.66</v>
      </c>
      <c r="I4148" s="117">
        <f t="shared" si="112"/>
        <v>289.815</v>
      </c>
      <c r="J4148" s="118">
        <v>579.63</v>
      </c>
      <c r="K4148" s="196">
        <v>184</v>
      </c>
      <c r="L4148" s="119" t="s">
        <v>12106</v>
      </c>
      <c r="M4148" s="38" t="s">
        <v>15050</v>
      </c>
    </row>
    <row r="4149" spans="1:13" outlineLevel="1" x14ac:dyDescent="0.25">
      <c r="A4149" s="47" t="s">
        <v>9743</v>
      </c>
      <c r="B4149" s="150">
        <v>4121</v>
      </c>
      <c r="C4149" s="40" t="s">
        <v>13751</v>
      </c>
      <c r="D4149" s="35" t="s">
        <v>9743</v>
      </c>
      <c r="E4149" s="36" t="s">
        <v>11491</v>
      </c>
      <c r="F4149" s="35" t="s">
        <v>15877</v>
      </c>
      <c r="G4149" s="117">
        <v>2</v>
      </c>
      <c r="H4149" s="117">
        <v>10664.76</v>
      </c>
      <c r="I4149" s="117">
        <f t="shared" si="112"/>
        <v>5540.2749999999996</v>
      </c>
      <c r="J4149" s="118">
        <v>11080.55</v>
      </c>
      <c r="K4149" s="196">
        <v>175</v>
      </c>
      <c r="L4149" s="119" t="s">
        <v>11479</v>
      </c>
      <c r="M4149" s="38" t="s">
        <v>15050</v>
      </c>
    </row>
    <row r="4150" spans="1:13" outlineLevel="1" x14ac:dyDescent="0.25">
      <c r="A4150" s="47" t="s">
        <v>9744</v>
      </c>
      <c r="B4150" s="150">
        <v>4122</v>
      </c>
      <c r="C4150" s="40" t="s">
        <v>13752</v>
      </c>
      <c r="D4150" s="35" t="s">
        <v>9744</v>
      </c>
      <c r="E4150" s="36" t="s">
        <v>11491</v>
      </c>
      <c r="F4150" s="35" t="s">
        <v>15877</v>
      </c>
      <c r="G4150" s="117">
        <v>1</v>
      </c>
      <c r="H4150" s="117">
        <v>7309.75</v>
      </c>
      <c r="I4150" s="117">
        <f t="shared" si="112"/>
        <v>7594.74</v>
      </c>
      <c r="J4150" s="118">
        <v>7594.74</v>
      </c>
      <c r="K4150" s="196">
        <v>176</v>
      </c>
      <c r="L4150" s="119" t="s">
        <v>11479</v>
      </c>
      <c r="M4150" s="38" t="s">
        <v>15050</v>
      </c>
    </row>
    <row r="4151" spans="1:13" outlineLevel="1" x14ac:dyDescent="0.25">
      <c r="A4151" s="47" t="s">
        <v>9746</v>
      </c>
      <c r="B4151" s="150">
        <v>4123</v>
      </c>
      <c r="C4151" s="36" t="s">
        <v>9745</v>
      </c>
      <c r="D4151" s="35" t="s">
        <v>9746</v>
      </c>
      <c r="E4151" s="36" t="s">
        <v>11491</v>
      </c>
      <c r="F4151" s="35" t="s">
        <v>15877</v>
      </c>
      <c r="G4151" s="117">
        <v>10</v>
      </c>
      <c r="H4151" s="117">
        <v>2700</v>
      </c>
      <c r="I4151" s="117">
        <f t="shared" si="112"/>
        <v>280.52699999999999</v>
      </c>
      <c r="J4151" s="118">
        <v>2805.27</v>
      </c>
      <c r="K4151" s="196">
        <v>176</v>
      </c>
      <c r="L4151" s="119" t="s">
        <v>11479</v>
      </c>
      <c r="M4151" s="38" t="s">
        <v>15050</v>
      </c>
    </row>
    <row r="4152" spans="1:13" ht="25.5" outlineLevel="1" x14ac:dyDescent="0.25">
      <c r="A4152" s="47" t="s">
        <v>4226</v>
      </c>
      <c r="B4152" s="150">
        <v>4124</v>
      </c>
      <c r="C4152" s="40" t="s">
        <v>13753</v>
      </c>
      <c r="D4152" s="35" t="s">
        <v>4226</v>
      </c>
      <c r="E4152" s="36" t="s">
        <v>11943</v>
      </c>
      <c r="F4152" s="35" t="s">
        <v>15877</v>
      </c>
      <c r="G4152" s="117">
        <v>7</v>
      </c>
      <c r="H4152" s="117">
        <v>70</v>
      </c>
      <c r="I4152" s="117">
        <f t="shared" si="112"/>
        <v>0.54714285714285715</v>
      </c>
      <c r="J4152" s="118">
        <v>3.83</v>
      </c>
      <c r="K4152" s="196">
        <v>184</v>
      </c>
      <c r="L4152" s="119" t="s">
        <v>12106</v>
      </c>
      <c r="M4152" s="38" t="s">
        <v>15050</v>
      </c>
    </row>
    <row r="4153" spans="1:13" ht="25.5" outlineLevel="1" x14ac:dyDescent="0.25">
      <c r="A4153" s="47" t="s">
        <v>4227</v>
      </c>
      <c r="B4153" s="150">
        <v>4125</v>
      </c>
      <c r="C4153" s="40" t="s">
        <v>13754</v>
      </c>
      <c r="D4153" s="35" t="s">
        <v>4227</v>
      </c>
      <c r="E4153" s="36" t="s">
        <v>11943</v>
      </c>
      <c r="F4153" s="35" t="s">
        <v>15877</v>
      </c>
      <c r="G4153" s="117">
        <v>10</v>
      </c>
      <c r="H4153" s="117">
        <v>194.7</v>
      </c>
      <c r="I4153" s="117">
        <f t="shared" si="112"/>
        <v>1.0649999999999999</v>
      </c>
      <c r="J4153" s="118">
        <v>10.65</v>
      </c>
      <c r="K4153" s="196">
        <v>184</v>
      </c>
      <c r="L4153" s="119" t="s">
        <v>12106</v>
      </c>
      <c r="M4153" s="38" t="s">
        <v>15050</v>
      </c>
    </row>
    <row r="4154" spans="1:13" ht="25.5" outlineLevel="1" x14ac:dyDescent="0.25">
      <c r="A4154" s="47" t="s">
        <v>4228</v>
      </c>
      <c r="B4154" s="150">
        <v>4126</v>
      </c>
      <c r="C4154" s="40" t="s">
        <v>13755</v>
      </c>
      <c r="D4154" s="35" t="s">
        <v>4228</v>
      </c>
      <c r="E4154" s="36" t="s">
        <v>11943</v>
      </c>
      <c r="F4154" s="35" t="s">
        <v>15877</v>
      </c>
      <c r="G4154" s="117">
        <v>4</v>
      </c>
      <c r="H4154" s="117">
        <v>84.96</v>
      </c>
      <c r="I4154" s="117">
        <f t="shared" si="112"/>
        <v>1.1625000000000001</v>
      </c>
      <c r="J4154" s="118">
        <v>4.6500000000000004</v>
      </c>
      <c r="K4154" s="196">
        <v>184</v>
      </c>
      <c r="L4154" s="119" t="s">
        <v>12106</v>
      </c>
      <c r="M4154" s="38" t="s">
        <v>15050</v>
      </c>
    </row>
    <row r="4155" spans="1:13" ht="25.5" outlineLevel="1" x14ac:dyDescent="0.25">
      <c r="A4155" s="47" t="s">
        <v>4229</v>
      </c>
      <c r="B4155" s="150">
        <v>4127</v>
      </c>
      <c r="C4155" s="40" t="s">
        <v>13756</v>
      </c>
      <c r="D4155" s="35" t="s">
        <v>4229</v>
      </c>
      <c r="E4155" s="36" t="s">
        <v>11943</v>
      </c>
      <c r="F4155" s="35" t="s">
        <v>15877</v>
      </c>
      <c r="G4155" s="117">
        <v>12</v>
      </c>
      <c r="H4155" s="117">
        <v>226.12</v>
      </c>
      <c r="I4155" s="117">
        <f t="shared" si="112"/>
        <v>1.0308333333333333</v>
      </c>
      <c r="J4155" s="118">
        <v>12.37</v>
      </c>
      <c r="K4155" s="196">
        <v>184</v>
      </c>
      <c r="L4155" s="119" t="s">
        <v>12106</v>
      </c>
      <c r="M4155" s="38" t="s">
        <v>15050</v>
      </c>
    </row>
    <row r="4156" spans="1:13" ht="25.5" outlineLevel="1" x14ac:dyDescent="0.25">
      <c r="A4156" s="47" t="s">
        <v>4230</v>
      </c>
      <c r="B4156" s="150">
        <v>4128</v>
      </c>
      <c r="C4156" s="40" t="s">
        <v>13757</v>
      </c>
      <c r="D4156" s="35" t="s">
        <v>4230</v>
      </c>
      <c r="E4156" s="36" t="s">
        <v>11943</v>
      </c>
      <c r="F4156" s="35" t="s">
        <v>15877</v>
      </c>
      <c r="G4156" s="117">
        <v>2</v>
      </c>
      <c r="H4156" s="117">
        <v>190</v>
      </c>
      <c r="I4156" s="117">
        <f t="shared" si="112"/>
        <v>5.1950000000000003</v>
      </c>
      <c r="J4156" s="118">
        <v>10.39</v>
      </c>
      <c r="K4156" s="196">
        <v>184</v>
      </c>
      <c r="L4156" s="119" t="s">
        <v>12106</v>
      </c>
      <c r="M4156" s="38" t="s">
        <v>15050</v>
      </c>
    </row>
    <row r="4157" spans="1:13" ht="25.5" outlineLevel="1" x14ac:dyDescent="0.25">
      <c r="A4157" s="47" t="s">
        <v>4231</v>
      </c>
      <c r="B4157" s="150">
        <v>4129</v>
      </c>
      <c r="C4157" s="40" t="s">
        <v>13758</v>
      </c>
      <c r="D4157" s="35" t="s">
        <v>4231</v>
      </c>
      <c r="E4157" s="36" t="s">
        <v>11943</v>
      </c>
      <c r="F4157" s="35" t="s">
        <v>15877</v>
      </c>
      <c r="G4157" s="117">
        <v>1</v>
      </c>
      <c r="H4157" s="117">
        <v>235.21</v>
      </c>
      <c r="I4157" s="117">
        <f t="shared" si="112"/>
        <v>12.86</v>
      </c>
      <c r="J4157" s="118">
        <v>12.86</v>
      </c>
      <c r="K4157" s="196">
        <v>184</v>
      </c>
      <c r="L4157" s="119" t="s">
        <v>12106</v>
      </c>
      <c r="M4157" s="38" t="s">
        <v>15050</v>
      </c>
    </row>
    <row r="4158" spans="1:13" ht="25.5" outlineLevel="1" x14ac:dyDescent="0.25">
      <c r="A4158" s="47" t="s">
        <v>4232</v>
      </c>
      <c r="B4158" s="150">
        <v>4130</v>
      </c>
      <c r="C4158" s="40" t="s">
        <v>13759</v>
      </c>
      <c r="D4158" s="35" t="s">
        <v>4232</v>
      </c>
      <c r="E4158" s="36" t="s">
        <v>11943</v>
      </c>
      <c r="F4158" s="35" t="s">
        <v>15877</v>
      </c>
      <c r="G4158" s="117">
        <v>3</v>
      </c>
      <c r="H4158" s="117">
        <v>146.41999999999999</v>
      </c>
      <c r="I4158" s="117">
        <f t="shared" si="112"/>
        <v>2.67</v>
      </c>
      <c r="J4158" s="118">
        <v>8.01</v>
      </c>
      <c r="K4158" s="196">
        <v>184</v>
      </c>
      <c r="L4158" s="119" t="s">
        <v>12106</v>
      </c>
      <c r="M4158" s="38" t="s">
        <v>15050</v>
      </c>
    </row>
    <row r="4159" spans="1:13" ht="25.5" outlineLevel="1" x14ac:dyDescent="0.25">
      <c r="A4159" s="47" t="s">
        <v>4233</v>
      </c>
      <c r="B4159" s="150">
        <v>4131</v>
      </c>
      <c r="C4159" s="40" t="s">
        <v>13760</v>
      </c>
      <c r="D4159" s="35" t="s">
        <v>4233</v>
      </c>
      <c r="E4159" s="36" t="s">
        <v>11943</v>
      </c>
      <c r="F4159" s="35" t="s">
        <v>15877</v>
      </c>
      <c r="G4159" s="117">
        <v>2</v>
      </c>
      <c r="H4159" s="117">
        <v>180</v>
      </c>
      <c r="I4159" s="117">
        <f t="shared" si="112"/>
        <v>4.92</v>
      </c>
      <c r="J4159" s="118">
        <v>9.84</v>
      </c>
      <c r="K4159" s="196">
        <v>184</v>
      </c>
      <c r="L4159" s="119" t="s">
        <v>12106</v>
      </c>
      <c r="M4159" s="38" t="s">
        <v>15050</v>
      </c>
    </row>
    <row r="4160" spans="1:13" ht="25.5" outlineLevel="1" x14ac:dyDescent="0.25">
      <c r="A4160" s="47" t="s">
        <v>4234</v>
      </c>
      <c r="B4160" s="150">
        <v>4132</v>
      </c>
      <c r="C4160" s="40" t="s">
        <v>13761</v>
      </c>
      <c r="D4160" s="35" t="s">
        <v>4234</v>
      </c>
      <c r="E4160" s="36" t="s">
        <v>11943</v>
      </c>
      <c r="F4160" s="35" t="s">
        <v>15877</v>
      </c>
      <c r="G4160" s="117">
        <v>5</v>
      </c>
      <c r="H4160" s="117">
        <v>464.15</v>
      </c>
      <c r="I4160" s="117">
        <f t="shared" si="112"/>
        <v>5.0759999999999996</v>
      </c>
      <c r="J4160" s="118">
        <v>25.38</v>
      </c>
      <c r="K4160" s="196">
        <v>184</v>
      </c>
      <c r="L4160" s="119" t="s">
        <v>12106</v>
      </c>
      <c r="M4160" s="38" t="s">
        <v>15050</v>
      </c>
    </row>
    <row r="4161" spans="1:13" ht="25.5" outlineLevel="1" x14ac:dyDescent="0.25">
      <c r="A4161" s="47" t="s">
        <v>4235</v>
      </c>
      <c r="B4161" s="150">
        <v>4133</v>
      </c>
      <c r="C4161" s="40" t="s">
        <v>13762</v>
      </c>
      <c r="D4161" s="35" t="s">
        <v>4235</v>
      </c>
      <c r="E4161" s="36" t="s">
        <v>11943</v>
      </c>
      <c r="F4161" s="35" t="s">
        <v>15877</v>
      </c>
      <c r="G4161" s="117">
        <v>1</v>
      </c>
      <c r="H4161" s="117">
        <v>1</v>
      </c>
      <c r="I4161" s="117">
        <f t="shared" si="112"/>
        <v>0.05</v>
      </c>
      <c r="J4161" s="118">
        <v>0.05</v>
      </c>
      <c r="K4161" s="196">
        <v>184</v>
      </c>
      <c r="L4161" s="119" t="s">
        <v>12106</v>
      </c>
      <c r="M4161" s="38" t="s">
        <v>15050</v>
      </c>
    </row>
    <row r="4162" spans="1:13" ht="25.5" outlineLevel="1" x14ac:dyDescent="0.25">
      <c r="A4162" s="47" t="s">
        <v>4236</v>
      </c>
      <c r="B4162" s="150">
        <v>4134</v>
      </c>
      <c r="C4162" s="40" t="s">
        <v>13763</v>
      </c>
      <c r="D4162" s="35" t="s">
        <v>4236</v>
      </c>
      <c r="E4162" s="36" t="s">
        <v>11943</v>
      </c>
      <c r="F4162" s="35" t="s">
        <v>15877</v>
      </c>
      <c r="G4162" s="117">
        <v>10</v>
      </c>
      <c r="H4162" s="117">
        <v>7649.41</v>
      </c>
      <c r="I4162" s="117">
        <f t="shared" si="112"/>
        <v>41.83</v>
      </c>
      <c r="J4162" s="118">
        <v>418.3</v>
      </c>
      <c r="K4162" s="196">
        <v>184</v>
      </c>
      <c r="L4162" s="119" t="s">
        <v>12106</v>
      </c>
      <c r="M4162" s="38" t="s">
        <v>15050</v>
      </c>
    </row>
    <row r="4163" spans="1:13" ht="25.5" outlineLevel="1" x14ac:dyDescent="0.25">
      <c r="A4163" s="47" t="s">
        <v>4237</v>
      </c>
      <c r="B4163" s="150">
        <v>4135</v>
      </c>
      <c r="C4163" s="40" t="s">
        <v>13764</v>
      </c>
      <c r="D4163" s="35" t="s">
        <v>4237</v>
      </c>
      <c r="E4163" s="36" t="s">
        <v>11943</v>
      </c>
      <c r="F4163" s="35" t="s">
        <v>15877</v>
      </c>
      <c r="G4163" s="117">
        <v>17</v>
      </c>
      <c r="H4163" s="117">
        <v>4346.8500000000004</v>
      </c>
      <c r="I4163" s="117">
        <f t="shared" si="112"/>
        <v>13.982352941176471</v>
      </c>
      <c r="J4163" s="118">
        <v>237.7</v>
      </c>
      <c r="K4163" s="196">
        <v>184</v>
      </c>
      <c r="L4163" s="119" t="s">
        <v>12106</v>
      </c>
      <c r="M4163" s="38" t="s">
        <v>15050</v>
      </c>
    </row>
    <row r="4164" spans="1:13" outlineLevel="1" x14ac:dyDescent="0.25">
      <c r="A4164" s="47" t="s">
        <v>9748</v>
      </c>
      <c r="B4164" s="150">
        <v>4136</v>
      </c>
      <c r="C4164" s="36" t="s">
        <v>9747</v>
      </c>
      <c r="D4164" s="35" t="s">
        <v>9748</v>
      </c>
      <c r="E4164" s="36" t="s">
        <v>11491</v>
      </c>
      <c r="F4164" s="35" t="s">
        <v>15877</v>
      </c>
      <c r="G4164" s="117">
        <v>2</v>
      </c>
      <c r="H4164" s="117">
        <v>1100</v>
      </c>
      <c r="I4164" s="117">
        <f t="shared" si="112"/>
        <v>571.44500000000005</v>
      </c>
      <c r="J4164" s="118">
        <v>1142.8900000000001</v>
      </c>
      <c r="K4164" s="196">
        <v>176</v>
      </c>
      <c r="L4164" s="119" t="s">
        <v>11479</v>
      </c>
      <c r="M4164" s="38" t="s">
        <v>15050</v>
      </c>
    </row>
    <row r="4165" spans="1:13" outlineLevel="1" x14ac:dyDescent="0.25">
      <c r="A4165" s="47" t="s">
        <v>9750</v>
      </c>
      <c r="B4165" s="150">
        <v>4137</v>
      </c>
      <c r="C4165" s="36" t="s">
        <v>9749</v>
      </c>
      <c r="D4165" s="35" t="s">
        <v>9750</v>
      </c>
      <c r="E4165" s="36" t="s">
        <v>11491</v>
      </c>
      <c r="F4165" s="35" t="s">
        <v>15877</v>
      </c>
      <c r="G4165" s="117">
        <v>3</v>
      </c>
      <c r="H4165" s="117">
        <v>2100</v>
      </c>
      <c r="I4165" s="117">
        <f t="shared" si="112"/>
        <v>727.29</v>
      </c>
      <c r="J4165" s="118">
        <v>2181.87</v>
      </c>
      <c r="K4165" s="196">
        <v>176</v>
      </c>
      <c r="L4165" s="119" t="s">
        <v>11479</v>
      </c>
      <c r="M4165" s="38" t="s">
        <v>15050</v>
      </c>
    </row>
    <row r="4166" spans="1:13" outlineLevel="1" x14ac:dyDescent="0.25">
      <c r="A4166" s="47" t="s">
        <v>9752</v>
      </c>
      <c r="B4166" s="150">
        <v>4138</v>
      </c>
      <c r="C4166" s="36" t="s">
        <v>9751</v>
      </c>
      <c r="D4166" s="35" t="s">
        <v>9752</v>
      </c>
      <c r="E4166" s="36" t="s">
        <v>11491</v>
      </c>
      <c r="F4166" s="35" t="s">
        <v>15877</v>
      </c>
      <c r="G4166" s="117">
        <v>4</v>
      </c>
      <c r="H4166" s="117">
        <v>1499.59</v>
      </c>
      <c r="I4166" s="117">
        <f t="shared" si="112"/>
        <v>389.51499999999999</v>
      </c>
      <c r="J4166" s="118">
        <v>1558.06</v>
      </c>
      <c r="K4166" s="196">
        <v>176</v>
      </c>
      <c r="L4166" s="119" t="s">
        <v>11479</v>
      </c>
      <c r="M4166" s="38" t="s">
        <v>15050</v>
      </c>
    </row>
    <row r="4167" spans="1:13" outlineLevel="1" x14ac:dyDescent="0.25">
      <c r="A4167" s="47" t="s">
        <v>9754</v>
      </c>
      <c r="B4167" s="150">
        <v>4139</v>
      </c>
      <c r="C4167" s="36" t="s">
        <v>9753</v>
      </c>
      <c r="D4167" s="35" t="s">
        <v>9754</v>
      </c>
      <c r="E4167" s="36" t="s">
        <v>11491</v>
      </c>
      <c r="F4167" s="35" t="s">
        <v>15877</v>
      </c>
      <c r="G4167" s="117">
        <v>4</v>
      </c>
      <c r="H4167" s="117">
        <v>2054.4299999999998</v>
      </c>
      <c r="I4167" s="117">
        <f t="shared" si="112"/>
        <v>533.63250000000005</v>
      </c>
      <c r="J4167" s="118">
        <v>2134.5300000000002</v>
      </c>
      <c r="K4167" s="196">
        <v>176</v>
      </c>
      <c r="L4167" s="119" t="s">
        <v>11479</v>
      </c>
      <c r="M4167" s="38" t="s">
        <v>15050</v>
      </c>
    </row>
    <row r="4168" spans="1:13" ht="25.5" outlineLevel="1" x14ac:dyDescent="0.25">
      <c r="A4168" s="47" t="s">
        <v>4238</v>
      </c>
      <c r="B4168" s="150">
        <v>4140</v>
      </c>
      <c r="C4168" s="40" t="s">
        <v>13765</v>
      </c>
      <c r="D4168" s="35" t="s">
        <v>4238</v>
      </c>
      <c r="E4168" s="36" t="s">
        <v>11943</v>
      </c>
      <c r="F4168" s="35" t="s">
        <v>15877</v>
      </c>
      <c r="G4168" s="117">
        <v>5</v>
      </c>
      <c r="H4168" s="117">
        <v>934.64</v>
      </c>
      <c r="I4168" s="117">
        <f t="shared" si="112"/>
        <v>10.222</v>
      </c>
      <c r="J4168" s="118">
        <v>51.11</v>
      </c>
      <c r="K4168" s="196">
        <v>184</v>
      </c>
      <c r="L4168" s="119" t="s">
        <v>12106</v>
      </c>
      <c r="M4168" s="38" t="s">
        <v>15050</v>
      </c>
    </row>
    <row r="4169" spans="1:13" ht="25.5" outlineLevel="1" x14ac:dyDescent="0.25">
      <c r="A4169" s="47" t="s">
        <v>4239</v>
      </c>
      <c r="B4169" s="150">
        <v>4141</v>
      </c>
      <c r="C4169" s="40" t="s">
        <v>13766</v>
      </c>
      <c r="D4169" s="35" t="s">
        <v>4239</v>
      </c>
      <c r="E4169" s="36" t="s">
        <v>11943</v>
      </c>
      <c r="F4169" s="35" t="s">
        <v>15877</v>
      </c>
      <c r="G4169" s="117">
        <v>1</v>
      </c>
      <c r="H4169" s="117">
        <v>49.33</v>
      </c>
      <c r="I4169" s="117">
        <f t="shared" si="112"/>
        <v>2.7</v>
      </c>
      <c r="J4169" s="118">
        <v>2.7</v>
      </c>
      <c r="K4169" s="196">
        <v>184</v>
      </c>
      <c r="L4169" s="119" t="s">
        <v>12106</v>
      </c>
      <c r="M4169" s="38" t="s">
        <v>15050</v>
      </c>
    </row>
    <row r="4170" spans="1:13" ht="25.5" outlineLevel="1" x14ac:dyDescent="0.25">
      <c r="A4170" s="47" t="s">
        <v>4240</v>
      </c>
      <c r="B4170" s="150">
        <v>4142</v>
      </c>
      <c r="C4170" s="40" t="s">
        <v>13767</v>
      </c>
      <c r="D4170" s="35" t="s">
        <v>4240</v>
      </c>
      <c r="E4170" s="36" t="s">
        <v>11943</v>
      </c>
      <c r="F4170" s="35" t="s">
        <v>15877</v>
      </c>
      <c r="G4170" s="117">
        <v>3</v>
      </c>
      <c r="H4170" s="117">
        <v>263.08</v>
      </c>
      <c r="I4170" s="117">
        <f t="shared" si="112"/>
        <v>4.7966666666666669</v>
      </c>
      <c r="J4170" s="118">
        <v>14.39</v>
      </c>
      <c r="K4170" s="196">
        <v>184</v>
      </c>
      <c r="L4170" s="119" t="s">
        <v>12106</v>
      </c>
      <c r="M4170" s="38" t="s">
        <v>15050</v>
      </c>
    </row>
    <row r="4171" spans="1:13" ht="25.5" outlineLevel="1" x14ac:dyDescent="0.25">
      <c r="A4171" s="47" t="s">
        <v>4241</v>
      </c>
      <c r="B4171" s="150">
        <v>4143</v>
      </c>
      <c r="C4171" s="40" t="s">
        <v>13768</v>
      </c>
      <c r="D4171" s="35" t="s">
        <v>4241</v>
      </c>
      <c r="E4171" s="36" t="s">
        <v>11943</v>
      </c>
      <c r="F4171" s="35" t="s">
        <v>15877</v>
      </c>
      <c r="G4171" s="117">
        <v>22</v>
      </c>
      <c r="H4171" s="117">
        <v>1274</v>
      </c>
      <c r="I4171" s="117">
        <f t="shared" si="112"/>
        <v>3.166818181818182</v>
      </c>
      <c r="J4171" s="118">
        <v>69.67</v>
      </c>
      <c r="K4171" s="196">
        <v>184</v>
      </c>
      <c r="L4171" s="119" t="s">
        <v>12106</v>
      </c>
      <c r="M4171" s="38" t="s">
        <v>15050</v>
      </c>
    </row>
    <row r="4172" spans="1:13" ht="25.5" outlineLevel="1" x14ac:dyDescent="0.25">
      <c r="A4172" s="47" t="s">
        <v>4242</v>
      </c>
      <c r="B4172" s="150">
        <v>4144</v>
      </c>
      <c r="C4172" s="40" t="s">
        <v>13769</v>
      </c>
      <c r="D4172" s="35" t="s">
        <v>4242</v>
      </c>
      <c r="E4172" s="36" t="s">
        <v>11943</v>
      </c>
      <c r="F4172" s="35" t="s">
        <v>15877</v>
      </c>
      <c r="G4172" s="117">
        <v>25</v>
      </c>
      <c r="H4172" s="117">
        <v>2934.36</v>
      </c>
      <c r="I4172" s="117">
        <f t="shared" si="112"/>
        <v>6.4184000000000001</v>
      </c>
      <c r="J4172" s="118">
        <v>160.46</v>
      </c>
      <c r="K4172" s="196">
        <v>184</v>
      </c>
      <c r="L4172" s="119" t="s">
        <v>12106</v>
      </c>
      <c r="M4172" s="38" t="s">
        <v>15050</v>
      </c>
    </row>
    <row r="4173" spans="1:13" ht="25.5" outlineLevel="1" x14ac:dyDescent="0.25">
      <c r="A4173" s="47" t="s">
        <v>4243</v>
      </c>
      <c r="B4173" s="150">
        <v>4145</v>
      </c>
      <c r="C4173" s="40" t="s">
        <v>13770</v>
      </c>
      <c r="D4173" s="35" t="s">
        <v>4243</v>
      </c>
      <c r="E4173" s="36" t="s">
        <v>11943</v>
      </c>
      <c r="F4173" s="35" t="s">
        <v>15877</v>
      </c>
      <c r="G4173" s="117">
        <v>3</v>
      </c>
      <c r="H4173" s="117">
        <v>405.52</v>
      </c>
      <c r="I4173" s="117">
        <f t="shared" si="112"/>
        <v>7.3933333333333335</v>
      </c>
      <c r="J4173" s="118">
        <v>22.18</v>
      </c>
      <c r="K4173" s="196">
        <v>184</v>
      </c>
      <c r="L4173" s="119" t="s">
        <v>12106</v>
      </c>
      <c r="M4173" s="38" t="s">
        <v>15050</v>
      </c>
    </row>
    <row r="4174" spans="1:13" ht="25.5" outlineLevel="1" x14ac:dyDescent="0.25">
      <c r="A4174" s="47" t="s">
        <v>4244</v>
      </c>
      <c r="B4174" s="150">
        <v>4146</v>
      </c>
      <c r="C4174" s="40" t="s">
        <v>13771</v>
      </c>
      <c r="D4174" s="35" t="s">
        <v>4244</v>
      </c>
      <c r="E4174" s="36" t="s">
        <v>11943</v>
      </c>
      <c r="F4174" s="35" t="s">
        <v>15877</v>
      </c>
      <c r="G4174" s="117">
        <v>25</v>
      </c>
      <c r="H4174" s="117">
        <v>1209.9000000000001</v>
      </c>
      <c r="I4174" s="117">
        <f t="shared" si="112"/>
        <v>2.6463999999999999</v>
      </c>
      <c r="J4174" s="118">
        <v>66.16</v>
      </c>
      <c r="K4174" s="196">
        <v>184</v>
      </c>
      <c r="L4174" s="119" t="s">
        <v>12106</v>
      </c>
      <c r="M4174" s="38" t="s">
        <v>15050</v>
      </c>
    </row>
    <row r="4175" spans="1:13" outlineLevel="1" x14ac:dyDescent="0.25">
      <c r="A4175" s="47" t="s">
        <v>9755</v>
      </c>
      <c r="B4175" s="150">
        <v>4147</v>
      </c>
      <c r="C4175" s="40" t="s">
        <v>13772</v>
      </c>
      <c r="D4175" s="35" t="s">
        <v>9755</v>
      </c>
      <c r="E4175" s="36" t="s">
        <v>11491</v>
      </c>
      <c r="F4175" s="35" t="s">
        <v>15877</v>
      </c>
      <c r="G4175" s="117">
        <v>81</v>
      </c>
      <c r="H4175" s="117">
        <v>42697.1</v>
      </c>
      <c r="I4175" s="117">
        <f t="shared" si="112"/>
        <v>547.67592592592598</v>
      </c>
      <c r="J4175" s="118">
        <v>44361.75</v>
      </c>
      <c r="K4175" s="196">
        <v>177</v>
      </c>
      <c r="L4175" s="119" t="s">
        <v>11479</v>
      </c>
      <c r="M4175" s="38" t="s">
        <v>15050</v>
      </c>
    </row>
    <row r="4176" spans="1:13" ht="25.5" outlineLevel="1" x14ac:dyDescent="0.25">
      <c r="A4176" s="47" t="s">
        <v>4245</v>
      </c>
      <c r="B4176" s="150">
        <v>4148</v>
      </c>
      <c r="C4176" s="40" t="s">
        <v>13773</v>
      </c>
      <c r="D4176" s="35" t="s">
        <v>4245</v>
      </c>
      <c r="E4176" s="36" t="s">
        <v>11943</v>
      </c>
      <c r="F4176" s="35" t="s">
        <v>15877</v>
      </c>
      <c r="G4176" s="117">
        <v>55</v>
      </c>
      <c r="H4176" s="117">
        <v>4977.3100000000004</v>
      </c>
      <c r="I4176" s="117">
        <f t="shared" si="112"/>
        <v>4.9487272727272726</v>
      </c>
      <c r="J4176" s="118">
        <v>272.18</v>
      </c>
      <c r="K4176" s="196">
        <v>184</v>
      </c>
      <c r="L4176" s="119" t="s">
        <v>12106</v>
      </c>
      <c r="M4176" s="38" t="s">
        <v>15050</v>
      </c>
    </row>
    <row r="4177" spans="1:13" outlineLevel="1" x14ac:dyDescent="0.25">
      <c r="A4177" s="47" t="s">
        <v>9756</v>
      </c>
      <c r="B4177" s="150">
        <v>4149</v>
      </c>
      <c r="C4177" s="40" t="s">
        <v>13774</v>
      </c>
      <c r="D4177" s="35" t="s">
        <v>9756</v>
      </c>
      <c r="E4177" s="36" t="s">
        <v>11491</v>
      </c>
      <c r="F4177" s="35" t="s">
        <v>15877</v>
      </c>
      <c r="G4177" s="117">
        <v>2</v>
      </c>
      <c r="H4177" s="117">
        <v>11467.18</v>
      </c>
      <c r="I4177" s="117">
        <f t="shared" si="112"/>
        <v>5957.13</v>
      </c>
      <c r="J4177" s="118">
        <v>11914.26</v>
      </c>
      <c r="K4177" s="196">
        <v>176</v>
      </c>
      <c r="L4177" s="119" t="s">
        <v>11479</v>
      </c>
      <c r="M4177" s="38" t="s">
        <v>15050</v>
      </c>
    </row>
    <row r="4178" spans="1:13" outlineLevel="1" x14ac:dyDescent="0.25">
      <c r="A4178" s="47" t="s">
        <v>9757</v>
      </c>
      <c r="B4178" s="150">
        <v>4150</v>
      </c>
      <c r="C4178" s="40" t="s">
        <v>13775</v>
      </c>
      <c r="D4178" s="35" t="s">
        <v>9757</v>
      </c>
      <c r="E4178" s="36" t="s">
        <v>11491</v>
      </c>
      <c r="F4178" s="35" t="s">
        <v>15877</v>
      </c>
      <c r="G4178" s="117">
        <v>1</v>
      </c>
      <c r="H4178" s="117">
        <v>5634.91</v>
      </c>
      <c r="I4178" s="117">
        <f t="shared" si="112"/>
        <v>5854.6</v>
      </c>
      <c r="J4178" s="118">
        <v>5854.6</v>
      </c>
      <c r="K4178" s="196">
        <v>176</v>
      </c>
      <c r="L4178" s="119" t="s">
        <v>11479</v>
      </c>
      <c r="M4178" s="38" t="s">
        <v>15050</v>
      </c>
    </row>
    <row r="4179" spans="1:13" ht="25.5" outlineLevel="1" x14ac:dyDescent="0.25">
      <c r="A4179" s="47" t="s">
        <v>4247</v>
      </c>
      <c r="B4179" s="150">
        <v>4151</v>
      </c>
      <c r="C4179" s="36" t="s">
        <v>4246</v>
      </c>
      <c r="D4179" s="35" t="s">
        <v>4247</v>
      </c>
      <c r="E4179" s="36" t="s">
        <v>11943</v>
      </c>
      <c r="F4179" s="35" t="s">
        <v>15877</v>
      </c>
      <c r="G4179" s="117">
        <v>2</v>
      </c>
      <c r="H4179" s="117">
        <v>500</v>
      </c>
      <c r="I4179" s="117">
        <f t="shared" si="112"/>
        <v>13.67</v>
      </c>
      <c r="J4179" s="118">
        <v>27.34</v>
      </c>
      <c r="K4179" s="196">
        <v>184</v>
      </c>
      <c r="L4179" s="119" t="s">
        <v>12106</v>
      </c>
      <c r="M4179" s="38" t="s">
        <v>15050</v>
      </c>
    </row>
    <row r="4180" spans="1:13" ht="25.5" outlineLevel="1" x14ac:dyDescent="0.25">
      <c r="A4180" s="47" t="s">
        <v>4249</v>
      </c>
      <c r="B4180" s="150">
        <v>4152</v>
      </c>
      <c r="C4180" s="36" t="s">
        <v>4248</v>
      </c>
      <c r="D4180" s="35" t="s">
        <v>4249</v>
      </c>
      <c r="E4180" s="36" t="s">
        <v>11943</v>
      </c>
      <c r="F4180" s="35" t="s">
        <v>15877</v>
      </c>
      <c r="G4180" s="117">
        <v>3</v>
      </c>
      <c r="H4180" s="117">
        <v>1315.38</v>
      </c>
      <c r="I4180" s="117">
        <f t="shared" si="112"/>
        <v>23.97666666666667</v>
      </c>
      <c r="J4180" s="118">
        <v>71.930000000000007</v>
      </c>
      <c r="K4180" s="196">
        <v>184</v>
      </c>
      <c r="L4180" s="119" t="s">
        <v>12106</v>
      </c>
      <c r="M4180" s="38" t="s">
        <v>15050</v>
      </c>
    </row>
    <row r="4181" spans="1:13" ht="25.5" outlineLevel="1" x14ac:dyDescent="0.25">
      <c r="A4181" s="47" t="s">
        <v>4250</v>
      </c>
      <c r="B4181" s="150">
        <v>4153</v>
      </c>
      <c r="C4181" s="40" t="s">
        <v>13776</v>
      </c>
      <c r="D4181" s="35" t="s">
        <v>4250</v>
      </c>
      <c r="E4181" s="36" t="s">
        <v>11943</v>
      </c>
      <c r="F4181" s="35" t="s">
        <v>15877</v>
      </c>
      <c r="G4181" s="117">
        <v>39</v>
      </c>
      <c r="H4181" s="117">
        <v>3.9</v>
      </c>
      <c r="I4181" s="117">
        <f t="shared" si="112"/>
        <v>5.3846153846153844E-3</v>
      </c>
      <c r="J4181" s="118">
        <v>0.21</v>
      </c>
      <c r="K4181" s="196">
        <v>184</v>
      </c>
      <c r="L4181" s="119" t="s">
        <v>12106</v>
      </c>
      <c r="M4181" s="38" t="s">
        <v>15050</v>
      </c>
    </row>
    <row r="4182" spans="1:13" ht="25.5" outlineLevel="1" x14ac:dyDescent="0.25">
      <c r="A4182" s="47" t="s">
        <v>4252</v>
      </c>
      <c r="B4182" s="150">
        <v>4154</v>
      </c>
      <c r="C4182" s="36" t="s">
        <v>4251</v>
      </c>
      <c r="D4182" s="35" t="s">
        <v>4252</v>
      </c>
      <c r="E4182" s="36" t="s">
        <v>11943</v>
      </c>
      <c r="F4182" s="35" t="s">
        <v>15877</v>
      </c>
      <c r="G4182" s="117">
        <v>1</v>
      </c>
      <c r="H4182" s="117">
        <v>2.5</v>
      </c>
      <c r="I4182" s="117">
        <f t="shared" si="112"/>
        <v>0.14000000000000001</v>
      </c>
      <c r="J4182" s="118">
        <v>0.14000000000000001</v>
      </c>
      <c r="K4182" s="196">
        <v>184</v>
      </c>
      <c r="L4182" s="119" t="s">
        <v>12106</v>
      </c>
      <c r="M4182" s="38" t="s">
        <v>15050</v>
      </c>
    </row>
    <row r="4183" spans="1:13" ht="25.5" outlineLevel="1" x14ac:dyDescent="0.25">
      <c r="A4183" s="47" t="s">
        <v>4253</v>
      </c>
      <c r="B4183" s="150">
        <v>4155</v>
      </c>
      <c r="C4183" s="40" t="s">
        <v>13777</v>
      </c>
      <c r="D4183" s="35" t="s">
        <v>4253</v>
      </c>
      <c r="E4183" s="36" t="s">
        <v>11943</v>
      </c>
      <c r="F4183" s="35" t="s">
        <v>15877</v>
      </c>
      <c r="G4183" s="117">
        <v>1</v>
      </c>
      <c r="H4183" s="117">
        <v>1</v>
      </c>
      <c r="I4183" s="117">
        <f t="shared" si="112"/>
        <v>0.05</v>
      </c>
      <c r="J4183" s="118">
        <v>0.05</v>
      </c>
      <c r="K4183" s="196">
        <v>184</v>
      </c>
      <c r="L4183" s="119" t="s">
        <v>12106</v>
      </c>
      <c r="M4183" s="38" t="s">
        <v>15050</v>
      </c>
    </row>
    <row r="4184" spans="1:13" ht="25.5" outlineLevel="1" x14ac:dyDescent="0.25">
      <c r="A4184" s="47" t="s">
        <v>4254</v>
      </c>
      <c r="B4184" s="150">
        <v>4156</v>
      </c>
      <c r="C4184" s="40" t="s">
        <v>13778</v>
      </c>
      <c r="D4184" s="35" t="s">
        <v>4254</v>
      </c>
      <c r="E4184" s="36" t="s">
        <v>11943</v>
      </c>
      <c r="F4184" s="35" t="s">
        <v>15877</v>
      </c>
      <c r="G4184" s="117">
        <v>12</v>
      </c>
      <c r="H4184" s="117">
        <v>12</v>
      </c>
      <c r="I4184" s="117">
        <f t="shared" si="112"/>
        <v>5.5E-2</v>
      </c>
      <c r="J4184" s="118">
        <v>0.66</v>
      </c>
      <c r="K4184" s="196">
        <v>184</v>
      </c>
      <c r="L4184" s="119" t="s">
        <v>12106</v>
      </c>
      <c r="M4184" s="38" t="s">
        <v>15050</v>
      </c>
    </row>
    <row r="4185" spans="1:13" ht="25.5" outlineLevel="1" x14ac:dyDescent="0.25">
      <c r="A4185" s="47" t="s">
        <v>4255</v>
      </c>
      <c r="B4185" s="150">
        <v>4157</v>
      </c>
      <c r="C4185" s="40" t="s">
        <v>13779</v>
      </c>
      <c r="D4185" s="35" t="s">
        <v>4255</v>
      </c>
      <c r="E4185" s="36" t="s">
        <v>11943</v>
      </c>
      <c r="F4185" s="35" t="s">
        <v>15877</v>
      </c>
      <c r="G4185" s="117">
        <v>10</v>
      </c>
      <c r="H4185" s="117">
        <v>10</v>
      </c>
      <c r="I4185" s="117">
        <f t="shared" si="112"/>
        <v>5.5000000000000007E-2</v>
      </c>
      <c r="J4185" s="118">
        <v>0.55000000000000004</v>
      </c>
      <c r="K4185" s="196">
        <v>184</v>
      </c>
      <c r="L4185" s="119" t="s">
        <v>12106</v>
      </c>
      <c r="M4185" s="38" t="s">
        <v>15050</v>
      </c>
    </row>
    <row r="4186" spans="1:13" ht="25.5" outlineLevel="1" x14ac:dyDescent="0.25">
      <c r="A4186" s="47" t="s">
        <v>4256</v>
      </c>
      <c r="B4186" s="150">
        <v>4158</v>
      </c>
      <c r="C4186" s="40" t="s">
        <v>13780</v>
      </c>
      <c r="D4186" s="35" t="s">
        <v>4256</v>
      </c>
      <c r="E4186" s="36" t="s">
        <v>11943</v>
      </c>
      <c r="F4186" s="35" t="s">
        <v>15877</v>
      </c>
      <c r="G4186" s="117">
        <v>3</v>
      </c>
      <c r="H4186" s="117">
        <v>3</v>
      </c>
      <c r="I4186" s="117">
        <f t="shared" si="112"/>
        <v>5.3333333333333337E-2</v>
      </c>
      <c r="J4186" s="118">
        <v>0.16</v>
      </c>
      <c r="K4186" s="196">
        <v>184</v>
      </c>
      <c r="L4186" s="119" t="s">
        <v>12106</v>
      </c>
      <c r="M4186" s="38" t="s">
        <v>15050</v>
      </c>
    </row>
    <row r="4187" spans="1:13" ht="25.5" outlineLevel="1" x14ac:dyDescent="0.25">
      <c r="A4187" s="47" t="s">
        <v>4257</v>
      </c>
      <c r="B4187" s="150">
        <v>4159</v>
      </c>
      <c r="C4187" s="40" t="s">
        <v>13781</v>
      </c>
      <c r="D4187" s="35" t="s">
        <v>4257</v>
      </c>
      <c r="E4187" s="36" t="s">
        <v>11943</v>
      </c>
      <c r="F4187" s="35" t="s">
        <v>15877</v>
      </c>
      <c r="G4187" s="117">
        <v>15</v>
      </c>
      <c r="H4187" s="117">
        <v>37.5</v>
      </c>
      <c r="I4187" s="117">
        <f t="shared" si="112"/>
        <v>0.13666666666666666</v>
      </c>
      <c r="J4187" s="118">
        <v>2.0499999999999998</v>
      </c>
      <c r="K4187" s="196">
        <v>184</v>
      </c>
      <c r="L4187" s="119" t="s">
        <v>12106</v>
      </c>
      <c r="M4187" s="38" t="s">
        <v>15050</v>
      </c>
    </row>
    <row r="4188" spans="1:13" ht="25.5" outlineLevel="1" x14ac:dyDescent="0.25">
      <c r="A4188" s="47" t="s">
        <v>4258</v>
      </c>
      <c r="B4188" s="150">
        <v>4160</v>
      </c>
      <c r="C4188" s="40" t="s">
        <v>13782</v>
      </c>
      <c r="D4188" s="35" t="s">
        <v>4258</v>
      </c>
      <c r="E4188" s="36" t="s">
        <v>11943</v>
      </c>
      <c r="F4188" s="35" t="s">
        <v>15877</v>
      </c>
      <c r="G4188" s="117">
        <v>4</v>
      </c>
      <c r="H4188" s="117">
        <v>10</v>
      </c>
      <c r="I4188" s="117">
        <f t="shared" si="112"/>
        <v>0.13750000000000001</v>
      </c>
      <c r="J4188" s="118">
        <v>0.55000000000000004</v>
      </c>
      <c r="K4188" s="196">
        <v>184</v>
      </c>
      <c r="L4188" s="119" t="s">
        <v>12106</v>
      </c>
      <c r="M4188" s="38" t="s">
        <v>15050</v>
      </c>
    </row>
    <row r="4189" spans="1:13" ht="25.5" outlineLevel="1" x14ac:dyDescent="0.25">
      <c r="A4189" s="47" t="s">
        <v>4259</v>
      </c>
      <c r="B4189" s="150">
        <v>4161</v>
      </c>
      <c r="C4189" s="40" t="s">
        <v>13783</v>
      </c>
      <c r="D4189" s="35" t="s">
        <v>4259</v>
      </c>
      <c r="E4189" s="36" t="s">
        <v>11943</v>
      </c>
      <c r="F4189" s="35" t="s">
        <v>15877</v>
      </c>
      <c r="G4189" s="117">
        <v>3</v>
      </c>
      <c r="H4189" s="117">
        <v>7.5</v>
      </c>
      <c r="I4189" s="117">
        <f t="shared" si="112"/>
        <v>0.13666666666666666</v>
      </c>
      <c r="J4189" s="118">
        <v>0.41</v>
      </c>
      <c r="K4189" s="196">
        <v>184</v>
      </c>
      <c r="L4189" s="119" t="s">
        <v>12106</v>
      </c>
      <c r="M4189" s="38" t="s">
        <v>15050</v>
      </c>
    </row>
    <row r="4190" spans="1:13" ht="25.5" outlineLevel="1" x14ac:dyDescent="0.25">
      <c r="A4190" s="47" t="s">
        <v>4261</v>
      </c>
      <c r="B4190" s="150">
        <v>4162</v>
      </c>
      <c r="C4190" s="36" t="s">
        <v>4260</v>
      </c>
      <c r="D4190" s="35" t="s">
        <v>4261</v>
      </c>
      <c r="E4190" s="40" t="s">
        <v>13006</v>
      </c>
      <c r="F4190" s="35" t="s">
        <v>15877</v>
      </c>
      <c r="G4190" s="117">
        <v>21</v>
      </c>
      <c r="H4190" s="117">
        <v>52.5</v>
      </c>
      <c r="I4190" s="117">
        <f t="shared" si="112"/>
        <v>0.13666666666666666</v>
      </c>
      <c r="J4190" s="118">
        <v>2.87</v>
      </c>
      <c r="K4190" s="196">
        <v>184</v>
      </c>
      <c r="L4190" s="119" t="s">
        <v>12106</v>
      </c>
      <c r="M4190" s="38" t="s">
        <v>15050</v>
      </c>
    </row>
    <row r="4191" spans="1:13" ht="25.5" outlineLevel="1" x14ac:dyDescent="0.25">
      <c r="A4191" s="47" t="s">
        <v>4262</v>
      </c>
      <c r="B4191" s="150">
        <v>4163</v>
      </c>
      <c r="C4191" s="40" t="s">
        <v>13784</v>
      </c>
      <c r="D4191" s="35" t="s">
        <v>4262</v>
      </c>
      <c r="E4191" s="36" t="s">
        <v>11943</v>
      </c>
      <c r="F4191" s="35" t="s">
        <v>15877</v>
      </c>
      <c r="G4191" s="117">
        <v>19</v>
      </c>
      <c r="H4191" s="117">
        <v>47.5</v>
      </c>
      <c r="I4191" s="117">
        <f t="shared" si="112"/>
        <v>0.1368421052631579</v>
      </c>
      <c r="J4191" s="118">
        <v>2.6</v>
      </c>
      <c r="K4191" s="196">
        <v>184</v>
      </c>
      <c r="L4191" s="119" t="s">
        <v>12106</v>
      </c>
      <c r="M4191" s="38" t="s">
        <v>15050</v>
      </c>
    </row>
    <row r="4192" spans="1:13" ht="25.5" outlineLevel="1" x14ac:dyDescent="0.25">
      <c r="A4192" s="47" t="s">
        <v>4263</v>
      </c>
      <c r="B4192" s="150">
        <v>4164</v>
      </c>
      <c r="C4192" s="40" t="s">
        <v>13785</v>
      </c>
      <c r="D4192" s="35" t="s">
        <v>4263</v>
      </c>
      <c r="E4192" s="36" t="s">
        <v>11943</v>
      </c>
      <c r="F4192" s="35" t="s">
        <v>15877</v>
      </c>
      <c r="G4192" s="117">
        <v>12</v>
      </c>
      <c r="H4192" s="117">
        <v>7.5</v>
      </c>
      <c r="I4192" s="117">
        <f t="shared" si="112"/>
        <v>3.4166666666666665E-2</v>
      </c>
      <c r="J4192" s="118">
        <v>0.41</v>
      </c>
      <c r="K4192" s="196">
        <v>184</v>
      </c>
      <c r="L4192" s="119" t="s">
        <v>12106</v>
      </c>
      <c r="M4192" s="38" t="s">
        <v>15050</v>
      </c>
    </row>
    <row r="4193" spans="1:13" ht="25.5" outlineLevel="1" x14ac:dyDescent="0.25">
      <c r="A4193" s="47" t="s">
        <v>4265</v>
      </c>
      <c r="B4193" s="150">
        <v>4165</v>
      </c>
      <c r="C4193" s="36" t="s">
        <v>4264</v>
      </c>
      <c r="D4193" s="35" t="s">
        <v>4265</v>
      </c>
      <c r="E4193" s="36" t="s">
        <v>11943</v>
      </c>
      <c r="F4193" s="35" t="s">
        <v>15877</v>
      </c>
      <c r="G4193" s="117">
        <v>10</v>
      </c>
      <c r="H4193" s="117">
        <v>25</v>
      </c>
      <c r="I4193" s="117">
        <f t="shared" si="112"/>
        <v>0.13700000000000001</v>
      </c>
      <c r="J4193" s="118">
        <v>1.37</v>
      </c>
      <c r="K4193" s="196">
        <v>184</v>
      </c>
      <c r="L4193" s="119" t="s">
        <v>12106</v>
      </c>
      <c r="M4193" s="38" t="s">
        <v>15050</v>
      </c>
    </row>
    <row r="4194" spans="1:13" ht="25.5" outlineLevel="1" x14ac:dyDescent="0.25">
      <c r="A4194" s="47" t="s">
        <v>4267</v>
      </c>
      <c r="B4194" s="150">
        <v>4166</v>
      </c>
      <c r="C4194" s="36" t="s">
        <v>4266</v>
      </c>
      <c r="D4194" s="35" t="s">
        <v>4267</v>
      </c>
      <c r="E4194" s="36" t="s">
        <v>11943</v>
      </c>
      <c r="F4194" s="35" t="s">
        <v>15877</v>
      </c>
      <c r="G4194" s="117">
        <v>34</v>
      </c>
      <c r="H4194" s="117">
        <v>85</v>
      </c>
      <c r="I4194" s="117">
        <f t="shared" si="112"/>
        <v>0.13676470588235295</v>
      </c>
      <c r="J4194" s="118">
        <v>4.6500000000000004</v>
      </c>
      <c r="K4194" s="196">
        <v>184</v>
      </c>
      <c r="L4194" s="119" t="s">
        <v>12106</v>
      </c>
      <c r="M4194" s="38" t="s">
        <v>15050</v>
      </c>
    </row>
    <row r="4195" spans="1:13" ht="25.5" outlineLevel="1" x14ac:dyDescent="0.25">
      <c r="A4195" s="47" t="s">
        <v>4268</v>
      </c>
      <c r="B4195" s="150">
        <v>4167</v>
      </c>
      <c r="C4195" s="40" t="s">
        <v>13786</v>
      </c>
      <c r="D4195" s="35" t="s">
        <v>4268</v>
      </c>
      <c r="E4195" s="36" t="s">
        <v>11943</v>
      </c>
      <c r="F4195" s="35" t="s">
        <v>15877</v>
      </c>
      <c r="G4195" s="117">
        <v>12</v>
      </c>
      <c r="H4195" s="117">
        <v>10</v>
      </c>
      <c r="I4195" s="117">
        <f t="shared" si="112"/>
        <v>4.5833333333333337E-2</v>
      </c>
      <c r="J4195" s="118">
        <v>0.55000000000000004</v>
      </c>
      <c r="K4195" s="196">
        <v>184</v>
      </c>
      <c r="L4195" s="119" t="s">
        <v>12106</v>
      </c>
      <c r="M4195" s="38" t="s">
        <v>15050</v>
      </c>
    </row>
    <row r="4196" spans="1:13" ht="25.5" outlineLevel="1" x14ac:dyDescent="0.25">
      <c r="A4196" s="47" t="s">
        <v>4269</v>
      </c>
      <c r="B4196" s="150">
        <v>4168</v>
      </c>
      <c r="C4196" s="40" t="s">
        <v>13787</v>
      </c>
      <c r="D4196" s="35" t="s">
        <v>4269</v>
      </c>
      <c r="E4196" s="36" t="s">
        <v>11943</v>
      </c>
      <c r="F4196" s="35" t="s">
        <v>15877</v>
      </c>
      <c r="G4196" s="117">
        <v>20</v>
      </c>
      <c r="H4196" s="117">
        <v>50</v>
      </c>
      <c r="I4196" s="117">
        <f t="shared" si="112"/>
        <v>0.13650000000000001</v>
      </c>
      <c r="J4196" s="118">
        <v>2.73</v>
      </c>
      <c r="K4196" s="196">
        <v>184</v>
      </c>
      <c r="L4196" s="119" t="s">
        <v>12106</v>
      </c>
      <c r="M4196" s="38" t="s">
        <v>15050</v>
      </c>
    </row>
    <row r="4197" spans="1:13" ht="25.5" outlineLevel="1" x14ac:dyDescent="0.25">
      <c r="A4197" s="47" t="s">
        <v>4270</v>
      </c>
      <c r="B4197" s="150">
        <v>4169</v>
      </c>
      <c r="C4197" s="40" t="s">
        <v>13788</v>
      </c>
      <c r="D4197" s="35" t="s">
        <v>4270</v>
      </c>
      <c r="E4197" s="36" t="s">
        <v>11943</v>
      </c>
      <c r="F4197" s="35" t="s">
        <v>15877</v>
      </c>
      <c r="G4197" s="117">
        <v>30</v>
      </c>
      <c r="H4197" s="117">
        <v>75</v>
      </c>
      <c r="I4197" s="117">
        <f t="shared" si="112"/>
        <v>0.13666666666666666</v>
      </c>
      <c r="J4197" s="118">
        <v>4.0999999999999996</v>
      </c>
      <c r="K4197" s="196">
        <v>184</v>
      </c>
      <c r="L4197" s="119" t="s">
        <v>12106</v>
      </c>
      <c r="M4197" s="38" t="s">
        <v>15050</v>
      </c>
    </row>
    <row r="4198" spans="1:13" ht="25.5" outlineLevel="1" x14ac:dyDescent="0.25">
      <c r="A4198" s="47" t="s">
        <v>4272</v>
      </c>
      <c r="B4198" s="150">
        <v>4170</v>
      </c>
      <c r="C4198" s="36" t="s">
        <v>4271</v>
      </c>
      <c r="D4198" s="35" t="s">
        <v>4272</v>
      </c>
      <c r="E4198" s="36" t="s">
        <v>11943</v>
      </c>
      <c r="F4198" s="35" t="s">
        <v>15877</v>
      </c>
      <c r="G4198" s="117">
        <v>26</v>
      </c>
      <c r="H4198" s="117">
        <v>62.83</v>
      </c>
      <c r="I4198" s="117">
        <f t="shared" si="112"/>
        <v>0.13230769230769229</v>
      </c>
      <c r="J4198" s="118">
        <v>3.44</v>
      </c>
      <c r="K4198" s="196">
        <v>184</v>
      </c>
      <c r="L4198" s="119" t="s">
        <v>12106</v>
      </c>
      <c r="M4198" s="38" t="s">
        <v>15050</v>
      </c>
    </row>
    <row r="4199" spans="1:13" ht="25.5" outlineLevel="1" x14ac:dyDescent="0.25">
      <c r="A4199" s="47" t="s">
        <v>4274</v>
      </c>
      <c r="B4199" s="150">
        <v>4171</v>
      </c>
      <c r="C4199" s="36" t="s">
        <v>4273</v>
      </c>
      <c r="D4199" s="35" t="s">
        <v>4274</v>
      </c>
      <c r="E4199" s="36" t="s">
        <v>11943</v>
      </c>
      <c r="F4199" s="35" t="s">
        <v>15877</v>
      </c>
      <c r="G4199" s="117">
        <v>1</v>
      </c>
      <c r="H4199" s="117">
        <v>2.5</v>
      </c>
      <c r="I4199" s="117">
        <f t="shared" si="112"/>
        <v>0.14000000000000001</v>
      </c>
      <c r="J4199" s="118">
        <v>0.14000000000000001</v>
      </c>
      <c r="K4199" s="196">
        <v>184</v>
      </c>
      <c r="L4199" s="119" t="s">
        <v>12106</v>
      </c>
      <c r="M4199" s="38" t="s">
        <v>15050</v>
      </c>
    </row>
    <row r="4200" spans="1:13" ht="25.5" outlineLevel="1" x14ac:dyDescent="0.25">
      <c r="A4200" s="47" t="s">
        <v>4276</v>
      </c>
      <c r="B4200" s="150">
        <v>4172</v>
      </c>
      <c r="C4200" s="36" t="s">
        <v>4275</v>
      </c>
      <c r="D4200" s="35" t="s">
        <v>4276</v>
      </c>
      <c r="E4200" s="36" t="s">
        <v>11943</v>
      </c>
      <c r="F4200" s="35" t="s">
        <v>15877</v>
      </c>
      <c r="G4200" s="117">
        <v>4</v>
      </c>
      <c r="H4200" s="117">
        <v>10</v>
      </c>
      <c r="I4200" s="117">
        <f t="shared" si="112"/>
        <v>0.13750000000000001</v>
      </c>
      <c r="J4200" s="118">
        <v>0.55000000000000004</v>
      </c>
      <c r="K4200" s="196">
        <v>184</v>
      </c>
      <c r="L4200" s="119" t="s">
        <v>12106</v>
      </c>
      <c r="M4200" s="38" t="s">
        <v>15050</v>
      </c>
    </row>
    <row r="4201" spans="1:13" ht="25.5" outlineLevel="1" x14ac:dyDescent="0.25">
      <c r="A4201" s="47" t="s">
        <v>4278</v>
      </c>
      <c r="B4201" s="150">
        <v>4173</v>
      </c>
      <c r="C4201" s="36" t="s">
        <v>4277</v>
      </c>
      <c r="D4201" s="35" t="s">
        <v>4278</v>
      </c>
      <c r="E4201" s="36" t="s">
        <v>11943</v>
      </c>
      <c r="F4201" s="35" t="s">
        <v>15877</v>
      </c>
      <c r="G4201" s="117">
        <v>7</v>
      </c>
      <c r="H4201" s="117">
        <v>17.5</v>
      </c>
      <c r="I4201" s="117">
        <f t="shared" si="112"/>
        <v>0.13714285714285715</v>
      </c>
      <c r="J4201" s="118">
        <v>0.96</v>
      </c>
      <c r="K4201" s="196">
        <v>184</v>
      </c>
      <c r="L4201" s="119" t="s">
        <v>12106</v>
      </c>
      <c r="M4201" s="38" t="s">
        <v>15050</v>
      </c>
    </row>
    <row r="4202" spans="1:13" ht="25.5" outlineLevel="1" x14ac:dyDescent="0.25">
      <c r="A4202" s="47" t="s">
        <v>4280</v>
      </c>
      <c r="B4202" s="150">
        <v>4174</v>
      </c>
      <c r="C4202" s="36" t="s">
        <v>4279</v>
      </c>
      <c r="D4202" s="35" t="s">
        <v>4280</v>
      </c>
      <c r="E4202" s="36" t="s">
        <v>11943</v>
      </c>
      <c r="F4202" s="35" t="s">
        <v>15877</v>
      </c>
      <c r="G4202" s="117">
        <v>11</v>
      </c>
      <c r="H4202" s="117">
        <v>48.66</v>
      </c>
      <c r="I4202" s="117">
        <f t="shared" si="112"/>
        <v>0.24181818181818182</v>
      </c>
      <c r="J4202" s="118">
        <v>2.66</v>
      </c>
      <c r="K4202" s="196">
        <v>184</v>
      </c>
      <c r="L4202" s="119" t="s">
        <v>12106</v>
      </c>
      <c r="M4202" s="38" t="s">
        <v>15050</v>
      </c>
    </row>
    <row r="4203" spans="1:13" ht="25.5" outlineLevel="1" x14ac:dyDescent="0.25">
      <c r="A4203" s="47" t="s">
        <v>4282</v>
      </c>
      <c r="B4203" s="150">
        <v>4175</v>
      </c>
      <c r="C4203" s="36" t="s">
        <v>4281</v>
      </c>
      <c r="D4203" s="35" t="s">
        <v>4282</v>
      </c>
      <c r="E4203" s="36" t="s">
        <v>11943</v>
      </c>
      <c r="F4203" s="35" t="s">
        <v>15877</v>
      </c>
      <c r="G4203" s="117">
        <v>9</v>
      </c>
      <c r="H4203" s="117">
        <v>22.5</v>
      </c>
      <c r="I4203" s="117">
        <f t="shared" si="112"/>
        <v>0.13666666666666666</v>
      </c>
      <c r="J4203" s="118">
        <v>1.23</v>
      </c>
      <c r="K4203" s="196">
        <v>184</v>
      </c>
      <c r="L4203" s="119" t="s">
        <v>12106</v>
      </c>
      <c r="M4203" s="38" t="s">
        <v>15050</v>
      </c>
    </row>
    <row r="4204" spans="1:13" ht="25.5" outlineLevel="1" x14ac:dyDescent="0.25">
      <c r="A4204" s="47" t="s">
        <v>4284</v>
      </c>
      <c r="B4204" s="150">
        <v>4176</v>
      </c>
      <c r="C4204" s="36" t="s">
        <v>4283</v>
      </c>
      <c r="D4204" s="35" t="s">
        <v>4284</v>
      </c>
      <c r="E4204" s="36" t="s">
        <v>11943</v>
      </c>
      <c r="F4204" s="35" t="s">
        <v>15877</v>
      </c>
      <c r="G4204" s="117">
        <v>8</v>
      </c>
      <c r="H4204" s="117">
        <v>20</v>
      </c>
      <c r="I4204" s="117">
        <f t="shared" si="112"/>
        <v>0.13625000000000001</v>
      </c>
      <c r="J4204" s="118">
        <v>1.0900000000000001</v>
      </c>
      <c r="K4204" s="196">
        <v>184</v>
      </c>
      <c r="L4204" s="119" t="s">
        <v>12106</v>
      </c>
      <c r="M4204" s="38" t="s">
        <v>15050</v>
      </c>
    </row>
    <row r="4205" spans="1:13" ht="25.5" outlineLevel="1" x14ac:dyDescent="0.25">
      <c r="A4205" s="47" t="s">
        <v>4286</v>
      </c>
      <c r="B4205" s="150">
        <v>4177</v>
      </c>
      <c r="C4205" s="36" t="s">
        <v>4285</v>
      </c>
      <c r="D4205" s="35" t="s">
        <v>4286</v>
      </c>
      <c r="E4205" s="36" t="s">
        <v>11943</v>
      </c>
      <c r="F4205" s="35" t="s">
        <v>15877</v>
      </c>
      <c r="G4205" s="117">
        <v>7</v>
      </c>
      <c r="H4205" s="117">
        <v>10.199999999999999</v>
      </c>
      <c r="I4205" s="117">
        <f t="shared" si="112"/>
        <v>0.08</v>
      </c>
      <c r="J4205" s="118">
        <v>0.56000000000000005</v>
      </c>
      <c r="K4205" s="196">
        <v>184</v>
      </c>
      <c r="L4205" s="119" t="s">
        <v>12106</v>
      </c>
      <c r="M4205" s="38" t="s">
        <v>15050</v>
      </c>
    </row>
    <row r="4206" spans="1:13" ht="25.5" outlineLevel="1" x14ac:dyDescent="0.25">
      <c r="A4206" s="47" t="s">
        <v>4288</v>
      </c>
      <c r="B4206" s="150">
        <v>4178</v>
      </c>
      <c r="C4206" s="36" t="s">
        <v>4287</v>
      </c>
      <c r="D4206" s="35" t="s">
        <v>4288</v>
      </c>
      <c r="E4206" s="36" t="s">
        <v>11943</v>
      </c>
      <c r="F4206" s="35" t="s">
        <v>15877</v>
      </c>
      <c r="G4206" s="117">
        <v>1</v>
      </c>
      <c r="H4206" s="117">
        <v>2.5</v>
      </c>
      <c r="I4206" s="117">
        <f t="shared" si="112"/>
        <v>0.14000000000000001</v>
      </c>
      <c r="J4206" s="118">
        <v>0.14000000000000001</v>
      </c>
      <c r="K4206" s="196">
        <v>184</v>
      </c>
      <c r="L4206" s="119" t="s">
        <v>12106</v>
      </c>
      <c r="M4206" s="38" t="s">
        <v>15050</v>
      </c>
    </row>
    <row r="4207" spans="1:13" ht="25.5" outlineLevel="1" x14ac:dyDescent="0.25">
      <c r="A4207" s="47" t="s">
        <v>4290</v>
      </c>
      <c r="B4207" s="150">
        <v>4179</v>
      </c>
      <c r="C4207" s="36" t="s">
        <v>4289</v>
      </c>
      <c r="D4207" s="35" t="s">
        <v>4290</v>
      </c>
      <c r="E4207" s="36" t="s">
        <v>11943</v>
      </c>
      <c r="F4207" s="35" t="s">
        <v>15877</v>
      </c>
      <c r="G4207" s="117">
        <v>10</v>
      </c>
      <c r="H4207" s="117">
        <v>25</v>
      </c>
      <c r="I4207" s="117">
        <f t="shared" si="112"/>
        <v>0.13700000000000001</v>
      </c>
      <c r="J4207" s="118">
        <v>1.37</v>
      </c>
      <c r="K4207" s="196">
        <v>184</v>
      </c>
      <c r="L4207" s="119" t="s">
        <v>12106</v>
      </c>
      <c r="M4207" s="38" t="s">
        <v>15050</v>
      </c>
    </row>
    <row r="4208" spans="1:13" outlineLevel="1" x14ac:dyDescent="0.25">
      <c r="A4208" s="47" t="s">
        <v>9758</v>
      </c>
      <c r="B4208" s="150">
        <v>4180</v>
      </c>
      <c r="C4208" s="36" t="s">
        <v>4291</v>
      </c>
      <c r="D4208" s="35" t="s">
        <v>9758</v>
      </c>
      <c r="E4208" s="36" t="s">
        <v>11491</v>
      </c>
      <c r="F4208" s="35" t="s">
        <v>15877</v>
      </c>
      <c r="G4208" s="117">
        <v>3</v>
      </c>
      <c r="H4208" s="117">
        <v>7.5</v>
      </c>
      <c r="I4208" s="117">
        <f t="shared" si="112"/>
        <v>2.5966666666666667</v>
      </c>
      <c r="J4208" s="118">
        <v>7.79</v>
      </c>
      <c r="K4208" s="196">
        <v>184</v>
      </c>
      <c r="L4208" s="119" t="s">
        <v>11479</v>
      </c>
      <c r="M4208" s="38" t="s">
        <v>15050</v>
      </c>
    </row>
    <row r="4209" spans="1:13" ht="25.5" outlineLevel="1" x14ac:dyDescent="0.25">
      <c r="A4209" s="47" t="s">
        <v>4292</v>
      </c>
      <c r="B4209" s="150">
        <v>4181</v>
      </c>
      <c r="C4209" s="36" t="s">
        <v>4291</v>
      </c>
      <c r="D4209" s="35" t="s">
        <v>4292</v>
      </c>
      <c r="E4209" s="36" t="s">
        <v>11943</v>
      </c>
      <c r="F4209" s="35" t="s">
        <v>15877</v>
      </c>
      <c r="G4209" s="117">
        <v>5</v>
      </c>
      <c r="H4209" s="117">
        <v>12.5</v>
      </c>
      <c r="I4209" s="117">
        <f t="shared" ref="I4209:I4272" si="113">J4209/G4209</f>
        <v>0.13600000000000001</v>
      </c>
      <c r="J4209" s="118">
        <v>0.68</v>
      </c>
      <c r="K4209" s="196">
        <v>184</v>
      </c>
      <c r="L4209" s="119" t="s">
        <v>12106</v>
      </c>
      <c r="M4209" s="38" t="s">
        <v>15050</v>
      </c>
    </row>
    <row r="4210" spans="1:13" ht="25.5" outlineLevel="1" x14ac:dyDescent="0.25">
      <c r="A4210" s="47" t="s">
        <v>4294</v>
      </c>
      <c r="B4210" s="150">
        <v>4182</v>
      </c>
      <c r="C4210" s="36" t="s">
        <v>4293</v>
      </c>
      <c r="D4210" s="35" t="s">
        <v>4294</v>
      </c>
      <c r="E4210" s="36" t="s">
        <v>11943</v>
      </c>
      <c r="F4210" s="35" t="s">
        <v>15877</v>
      </c>
      <c r="G4210" s="117">
        <v>1</v>
      </c>
      <c r="H4210" s="117">
        <v>2.5</v>
      </c>
      <c r="I4210" s="117">
        <f t="shared" si="113"/>
        <v>0.14000000000000001</v>
      </c>
      <c r="J4210" s="118">
        <v>0.14000000000000001</v>
      </c>
      <c r="K4210" s="196">
        <v>184</v>
      </c>
      <c r="L4210" s="119" t="s">
        <v>12106</v>
      </c>
      <c r="M4210" s="38" t="s">
        <v>15050</v>
      </c>
    </row>
    <row r="4211" spans="1:13" ht="25.5" outlineLevel="1" x14ac:dyDescent="0.25">
      <c r="A4211" s="47" t="s">
        <v>4296</v>
      </c>
      <c r="B4211" s="150">
        <v>4183</v>
      </c>
      <c r="C4211" s="36" t="s">
        <v>4295</v>
      </c>
      <c r="D4211" s="35" t="s">
        <v>4296</v>
      </c>
      <c r="E4211" s="36" t="s">
        <v>11943</v>
      </c>
      <c r="F4211" s="35" t="s">
        <v>15877</v>
      </c>
      <c r="G4211" s="117">
        <v>13</v>
      </c>
      <c r="H4211" s="117">
        <v>17.5</v>
      </c>
      <c r="I4211" s="117">
        <f t="shared" si="113"/>
        <v>7.3846153846153839E-2</v>
      </c>
      <c r="J4211" s="118">
        <v>0.96</v>
      </c>
      <c r="K4211" s="196">
        <v>184</v>
      </c>
      <c r="L4211" s="119" t="s">
        <v>12106</v>
      </c>
      <c r="M4211" s="38" t="s">
        <v>15050</v>
      </c>
    </row>
    <row r="4212" spans="1:13" ht="25.5" outlineLevel="1" x14ac:dyDescent="0.25">
      <c r="A4212" s="47" t="s">
        <v>4298</v>
      </c>
      <c r="B4212" s="150">
        <v>4184</v>
      </c>
      <c r="C4212" s="36" t="s">
        <v>4297</v>
      </c>
      <c r="D4212" s="35" t="s">
        <v>4298</v>
      </c>
      <c r="E4212" s="36" t="s">
        <v>11943</v>
      </c>
      <c r="F4212" s="35" t="s">
        <v>15877</v>
      </c>
      <c r="G4212" s="117">
        <v>31</v>
      </c>
      <c r="H4212" s="117">
        <v>31</v>
      </c>
      <c r="I4212" s="117">
        <f t="shared" si="113"/>
        <v>5.4838709677419356E-2</v>
      </c>
      <c r="J4212" s="118">
        <v>1.7</v>
      </c>
      <c r="K4212" s="196">
        <v>184</v>
      </c>
      <c r="L4212" s="119" t="s">
        <v>12106</v>
      </c>
      <c r="M4212" s="38" t="s">
        <v>15050</v>
      </c>
    </row>
    <row r="4213" spans="1:13" ht="25.5" outlineLevel="1" x14ac:dyDescent="0.25">
      <c r="A4213" s="47" t="s">
        <v>4299</v>
      </c>
      <c r="B4213" s="150">
        <v>4185</v>
      </c>
      <c r="C4213" s="40" t="s">
        <v>13789</v>
      </c>
      <c r="D4213" s="35" t="s">
        <v>4299</v>
      </c>
      <c r="E4213" s="36" t="s">
        <v>11943</v>
      </c>
      <c r="F4213" s="35" t="s">
        <v>15877</v>
      </c>
      <c r="G4213" s="117">
        <v>1</v>
      </c>
      <c r="H4213" s="117">
        <v>1</v>
      </c>
      <c r="I4213" s="117">
        <f t="shared" si="113"/>
        <v>0.05</v>
      </c>
      <c r="J4213" s="118">
        <v>0.05</v>
      </c>
      <c r="K4213" s="196">
        <v>184</v>
      </c>
      <c r="L4213" s="119" t="s">
        <v>12106</v>
      </c>
      <c r="M4213" s="38" t="s">
        <v>15050</v>
      </c>
    </row>
    <row r="4214" spans="1:13" outlineLevel="1" x14ac:dyDescent="0.25">
      <c r="A4214" s="47" t="s">
        <v>9759</v>
      </c>
      <c r="B4214" s="150">
        <v>4186</v>
      </c>
      <c r="C4214" s="40" t="s">
        <v>13790</v>
      </c>
      <c r="D4214" s="35" t="s">
        <v>9759</v>
      </c>
      <c r="E4214" s="36" t="s">
        <v>11491</v>
      </c>
      <c r="F4214" s="35" t="s">
        <v>15877</v>
      </c>
      <c r="G4214" s="117">
        <v>5</v>
      </c>
      <c r="H4214" s="117">
        <v>10.31</v>
      </c>
      <c r="I4214" s="117">
        <f t="shared" si="113"/>
        <v>2.1420000000000003</v>
      </c>
      <c r="J4214" s="118">
        <v>10.71</v>
      </c>
      <c r="K4214" s="196">
        <v>176</v>
      </c>
      <c r="L4214" s="119" t="s">
        <v>11479</v>
      </c>
      <c r="M4214" s="38" t="s">
        <v>15050</v>
      </c>
    </row>
    <row r="4215" spans="1:13" outlineLevel="1" x14ac:dyDescent="0.25">
      <c r="A4215" s="47" t="s">
        <v>9760</v>
      </c>
      <c r="B4215" s="150">
        <v>4187</v>
      </c>
      <c r="C4215" s="40" t="s">
        <v>13791</v>
      </c>
      <c r="D4215" s="35" t="s">
        <v>9760</v>
      </c>
      <c r="E4215" s="36" t="s">
        <v>11491</v>
      </c>
      <c r="F4215" s="35" t="s">
        <v>15877</v>
      </c>
      <c r="G4215" s="117">
        <v>10</v>
      </c>
      <c r="H4215" s="117">
        <v>21.49</v>
      </c>
      <c r="I4215" s="117">
        <f t="shared" si="113"/>
        <v>2.2329999999999997</v>
      </c>
      <c r="J4215" s="118">
        <v>22.33</v>
      </c>
      <c r="K4215" s="196">
        <v>176</v>
      </c>
      <c r="L4215" s="119" t="s">
        <v>11479</v>
      </c>
      <c r="M4215" s="38" t="s">
        <v>15050</v>
      </c>
    </row>
    <row r="4216" spans="1:13" outlineLevel="1" x14ac:dyDescent="0.25">
      <c r="A4216" s="47" t="s">
        <v>9761</v>
      </c>
      <c r="B4216" s="150">
        <v>4188</v>
      </c>
      <c r="C4216" s="40" t="s">
        <v>13792</v>
      </c>
      <c r="D4216" s="35" t="s">
        <v>9761</v>
      </c>
      <c r="E4216" s="36" t="s">
        <v>11491</v>
      </c>
      <c r="F4216" s="35" t="s">
        <v>15877</v>
      </c>
      <c r="G4216" s="117">
        <v>3</v>
      </c>
      <c r="H4216" s="117">
        <v>9</v>
      </c>
      <c r="I4216" s="117">
        <f t="shared" si="113"/>
        <v>3.1166666666666667</v>
      </c>
      <c r="J4216" s="118">
        <v>9.35</v>
      </c>
      <c r="K4216" s="196">
        <v>176</v>
      </c>
      <c r="L4216" s="119" t="s">
        <v>11479</v>
      </c>
      <c r="M4216" s="38" t="s">
        <v>15050</v>
      </c>
    </row>
    <row r="4217" spans="1:13" outlineLevel="1" x14ac:dyDescent="0.25">
      <c r="A4217" s="47" t="s">
        <v>9762</v>
      </c>
      <c r="B4217" s="150">
        <v>4189</v>
      </c>
      <c r="C4217" s="40" t="s">
        <v>13793</v>
      </c>
      <c r="D4217" s="35" t="s">
        <v>9762</v>
      </c>
      <c r="E4217" s="36" t="s">
        <v>11491</v>
      </c>
      <c r="F4217" s="35" t="s">
        <v>15877</v>
      </c>
      <c r="G4217" s="117">
        <v>2</v>
      </c>
      <c r="H4217" s="117">
        <v>10</v>
      </c>
      <c r="I4217" s="117">
        <f t="shared" si="113"/>
        <v>5.1950000000000003</v>
      </c>
      <c r="J4217" s="118">
        <v>10.39</v>
      </c>
      <c r="K4217" s="196">
        <v>176</v>
      </c>
      <c r="L4217" s="119" t="s">
        <v>11479</v>
      </c>
      <c r="M4217" s="38" t="s">
        <v>15050</v>
      </c>
    </row>
    <row r="4218" spans="1:13" ht="25.5" outlineLevel="1" x14ac:dyDescent="0.25">
      <c r="A4218" s="47" t="s">
        <v>4301</v>
      </c>
      <c r="B4218" s="150">
        <v>4190</v>
      </c>
      <c r="C4218" s="36" t="s">
        <v>4300</v>
      </c>
      <c r="D4218" s="35" t="s">
        <v>4301</v>
      </c>
      <c r="E4218" s="36" t="s">
        <v>11943</v>
      </c>
      <c r="F4218" s="35" t="s">
        <v>15877</v>
      </c>
      <c r="G4218" s="117">
        <v>3</v>
      </c>
      <c r="H4218" s="117">
        <v>1241.93</v>
      </c>
      <c r="I4218" s="117">
        <f t="shared" si="113"/>
        <v>22.636666666666667</v>
      </c>
      <c r="J4218" s="118">
        <v>67.91</v>
      </c>
      <c r="K4218" s="196">
        <v>184</v>
      </c>
      <c r="L4218" s="119" t="s">
        <v>12106</v>
      </c>
      <c r="M4218" s="38" t="s">
        <v>15050</v>
      </c>
    </row>
    <row r="4219" spans="1:13" outlineLevel="1" x14ac:dyDescent="0.25">
      <c r="A4219" s="47" t="s">
        <v>9763</v>
      </c>
      <c r="B4219" s="150">
        <v>4191</v>
      </c>
      <c r="C4219" s="40" t="s">
        <v>13794</v>
      </c>
      <c r="D4219" s="35" t="s">
        <v>9763</v>
      </c>
      <c r="E4219" s="36" t="s">
        <v>11491</v>
      </c>
      <c r="F4219" s="35" t="s">
        <v>15877</v>
      </c>
      <c r="G4219" s="117">
        <v>10</v>
      </c>
      <c r="H4219" s="117">
        <v>1194.9100000000001</v>
      </c>
      <c r="I4219" s="117">
        <f t="shared" si="113"/>
        <v>124.15</v>
      </c>
      <c r="J4219" s="118">
        <v>1241.5</v>
      </c>
      <c r="K4219" s="196">
        <v>176</v>
      </c>
      <c r="L4219" s="119" t="s">
        <v>11479</v>
      </c>
      <c r="M4219" s="38" t="s">
        <v>15050</v>
      </c>
    </row>
    <row r="4220" spans="1:13" ht="25.5" outlineLevel="1" x14ac:dyDescent="0.25">
      <c r="A4220" s="47" t="s">
        <v>4302</v>
      </c>
      <c r="B4220" s="150">
        <v>4192</v>
      </c>
      <c r="C4220" s="40" t="s">
        <v>13795</v>
      </c>
      <c r="D4220" s="35" t="s">
        <v>4302</v>
      </c>
      <c r="E4220" s="36" t="s">
        <v>11943</v>
      </c>
      <c r="F4220" s="35" t="s">
        <v>15877</v>
      </c>
      <c r="G4220" s="117">
        <v>3</v>
      </c>
      <c r="H4220" s="117">
        <v>486.64</v>
      </c>
      <c r="I4220" s="117">
        <f t="shared" si="113"/>
        <v>8.8699999999999992</v>
      </c>
      <c r="J4220" s="118">
        <v>26.61</v>
      </c>
      <c r="K4220" s="196">
        <v>184</v>
      </c>
      <c r="L4220" s="119" t="s">
        <v>12106</v>
      </c>
      <c r="M4220" s="38" t="s">
        <v>15050</v>
      </c>
    </row>
    <row r="4221" spans="1:13" ht="25.5" outlineLevel="1" x14ac:dyDescent="0.25">
      <c r="A4221" s="47" t="s">
        <v>4303</v>
      </c>
      <c r="B4221" s="150">
        <v>4193</v>
      </c>
      <c r="C4221" s="40" t="s">
        <v>13796</v>
      </c>
      <c r="D4221" s="35" t="s">
        <v>4303</v>
      </c>
      <c r="E4221" s="36" t="s">
        <v>11943</v>
      </c>
      <c r="F4221" s="35" t="s">
        <v>15877</v>
      </c>
      <c r="G4221" s="117">
        <v>1</v>
      </c>
      <c r="H4221" s="117">
        <v>162.21</v>
      </c>
      <c r="I4221" s="117">
        <f t="shared" si="113"/>
        <v>8.8699999999999992</v>
      </c>
      <c r="J4221" s="118">
        <v>8.8699999999999992</v>
      </c>
      <c r="K4221" s="196">
        <v>184</v>
      </c>
      <c r="L4221" s="119" t="s">
        <v>12106</v>
      </c>
      <c r="M4221" s="38" t="s">
        <v>15050</v>
      </c>
    </row>
    <row r="4222" spans="1:13" ht="25.5" outlineLevel="1" x14ac:dyDescent="0.25">
      <c r="A4222" s="47" t="s">
        <v>4304</v>
      </c>
      <c r="B4222" s="150">
        <v>4194</v>
      </c>
      <c r="C4222" s="40" t="s">
        <v>13797</v>
      </c>
      <c r="D4222" s="35" t="s">
        <v>4304</v>
      </c>
      <c r="E4222" s="36" t="s">
        <v>11943</v>
      </c>
      <c r="F4222" s="35" t="s">
        <v>15877</v>
      </c>
      <c r="G4222" s="117">
        <v>1</v>
      </c>
      <c r="H4222" s="117">
        <v>338.98</v>
      </c>
      <c r="I4222" s="117">
        <f t="shared" si="113"/>
        <v>18.54</v>
      </c>
      <c r="J4222" s="118">
        <v>18.54</v>
      </c>
      <c r="K4222" s="196">
        <v>184</v>
      </c>
      <c r="L4222" s="119" t="s">
        <v>12106</v>
      </c>
      <c r="M4222" s="38" t="s">
        <v>15050</v>
      </c>
    </row>
    <row r="4223" spans="1:13" ht="25.5" outlineLevel="1" x14ac:dyDescent="0.25">
      <c r="A4223" s="47" t="s">
        <v>4305</v>
      </c>
      <c r="B4223" s="150">
        <v>4195</v>
      </c>
      <c r="C4223" s="40" t="s">
        <v>13798</v>
      </c>
      <c r="D4223" s="35" t="s">
        <v>4305</v>
      </c>
      <c r="E4223" s="36" t="s">
        <v>11943</v>
      </c>
      <c r="F4223" s="35" t="s">
        <v>15877</v>
      </c>
      <c r="G4223" s="117">
        <v>1</v>
      </c>
      <c r="H4223" s="117">
        <v>29.74</v>
      </c>
      <c r="I4223" s="117">
        <f t="shared" si="113"/>
        <v>1.63</v>
      </c>
      <c r="J4223" s="118">
        <v>1.63</v>
      </c>
      <c r="K4223" s="196">
        <v>184</v>
      </c>
      <c r="L4223" s="119" t="s">
        <v>12106</v>
      </c>
      <c r="M4223" s="38" t="s">
        <v>15050</v>
      </c>
    </row>
    <row r="4224" spans="1:13" ht="25.5" outlineLevel="1" x14ac:dyDescent="0.25">
      <c r="A4224" s="47" t="s">
        <v>4306</v>
      </c>
      <c r="B4224" s="150">
        <v>4196</v>
      </c>
      <c r="C4224" s="40" t="s">
        <v>13799</v>
      </c>
      <c r="D4224" s="35" t="s">
        <v>4306</v>
      </c>
      <c r="E4224" s="36" t="s">
        <v>11943</v>
      </c>
      <c r="F4224" s="35" t="s">
        <v>15877</v>
      </c>
      <c r="G4224" s="117">
        <v>1</v>
      </c>
      <c r="H4224" s="117">
        <v>29.74</v>
      </c>
      <c r="I4224" s="117">
        <f t="shared" si="113"/>
        <v>1.63</v>
      </c>
      <c r="J4224" s="118">
        <v>1.63</v>
      </c>
      <c r="K4224" s="196">
        <v>184</v>
      </c>
      <c r="L4224" s="119" t="s">
        <v>12106</v>
      </c>
      <c r="M4224" s="38" t="s">
        <v>15050</v>
      </c>
    </row>
    <row r="4225" spans="1:13" outlineLevel="1" x14ac:dyDescent="0.25">
      <c r="A4225" s="47" t="s">
        <v>9764</v>
      </c>
      <c r="B4225" s="150">
        <v>4197</v>
      </c>
      <c r="C4225" s="40" t="s">
        <v>13800</v>
      </c>
      <c r="D4225" s="35" t="s">
        <v>9764</v>
      </c>
      <c r="E4225" s="36" t="s">
        <v>11491</v>
      </c>
      <c r="F4225" s="35" t="s">
        <v>15877</v>
      </c>
      <c r="G4225" s="117">
        <v>9</v>
      </c>
      <c r="H4225" s="117">
        <v>539.54</v>
      </c>
      <c r="I4225" s="117">
        <f t="shared" si="113"/>
        <v>62.286666666666669</v>
      </c>
      <c r="J4225" s="118">
        <v>560.58000000000004</v>
      </c>
      <c r="K4225" s="196">
        <v>176</v>
      </c>
      <c r="L4225" s="119" t="s">
        <v>11479</v>
      </c>
      <c r="M4225" s="38" t="s">
        <v>15050</v>
      </c>
    </row>
    <row r="4226" spans="1:13" ht="25.5" outlineLevel="1" x14ac:dyDescent="0.25">
      <c r="A4226" s="47" t="s">
        <v>4307</v>
      </c>
      <c r="B4226" s="150">
        <v>4198</v>
      </c>
      <c r="C4226" s="40" t="s">
        <v>13801</v>
      </c>
      <c r="D4226" s="35" t="s">
        <v>4307</v>
      </c>
      <c r="E4226" s="36" t="s">
        <v>11943</v>
      </c>
      <c r="F4226" s="35" t="s">
        <v>15877</v>
      </c>
      <c r="G4226" s="117">
        <v>1</v>
      </c>
      <c r="H4226" s="117">
        <v>19.53</v>
      </c>
      <c r="I4226" s="117">
        <f t="shared" si="113"/>
        <v>1.07</v>
      </c>
      <c r="J4226" s="118">
        <v>1.07</v>
      </c>
      <c r="K4226" s="196">
        <v>184</v>
      </c>
      <c r="L4226" s="119" t="s">
        <v>12106</v>
      </c>
      <c r="M4226" s="38" t="s">
        <v>15050</v>
      </c>
    </row>
    <row r="4227" spans="1:13" ht="25.5" outlineLevel="1" x14ac:dyDescent="0.25">
      <c r="A4227" s="47" t="s">
        <v>4309</v>
      </c>
      <c r="B4227" s="150">
        <v>4199</v>
      </c>
      <c r="C4227" s="36" t="s">
        <v>4308</v>
      </c>
      <c r="D4227" s="35" t="s">
        <v>4309</v>
      </c>
      <c r="E4227" s="36" t="s">
        <v>11943</v>
      </c>
      <c r="F4227" s="35" t="s">
        <v>15877</v>
      </c>
      <c r="G4227" s="117">
        <v>5</v>
      </c>
      <c r="H4227" s="117">
        <v>1</v>
      </c>
      <c r="I4227" s="117">
        <f t="shared" si="113"/>
        <v>0.01</v>
      </c>
      <c r="J4227" s="118">
        <v>0.05</v>
      </c>
      <c r="K4227" s="196">
        <v>184</v>
      </c>
      <c r="L4227" s="119" t="s">
        <v>12106</v>
      </c>
      <c r="M4227" s="38" t="s">
        <v>15050</v>
      </c>
    </row>
    <row r="4228" spans="1:13" ht="25.5" outlineLevel="1" x14ac:dyDescent="0.25">
      <c r="A4228" s="47" t="s">
        <v>4311</v>
      </c>
      <c r="B4228" s="150">
        <v>4200</v>
      </c>
      <c r="C4228" s="36" t="s">
        <v>4310</v>
      </c>
      <c r="D4228" s="35" t="s">
        <v>4311</v>
      </c>
      <c r="E4228" s="36" t="s">
        <v>11943</v>
      </c>
      <c r="F4228" s="35" t="s">
        <v>15877</v>
      </c>
      <c r="G4228" s="117">
        <v>5</v>
      </c>
      <c r="H4228" s="117">
        <v>1</v>
      </c>
      <c r="I4228" s="117">
        <f t="shared" si="113"/>
        <v>0.01</v>
      </c>
      <c r="J4228" s="118">
        <v>0.05</v>
      </c>
      <c r="K4228" s="196">
        <v>184</v>
      </c>
      <c r="L4228" s="119" t="s">
        <v>12106</v>
      </c>
      <c r="M4228" s="38" t="s">
        <v>15050</v>
      </c>
    </row>
    <row r="4229" spans="1:13" ht="25.5" outlineLevel="1" x14ac:dyDescent="0.25">
      <c r="A4229" s="47" t="s">
        <v>4313</v>
      </c>
      <c r="B4229" s="150">
        <v>4201</v>
      </c>
      <c r="C4229" s="36" t="s">
        <v>4312</v>
      </c>
      <c r="D4229" s="35" t="s">
        <v>4313</v>
      </c>
      <c r="E4229" s="36" t="s">
        <v>11943</v>
      </c>
      <c r="F4229" s="35" t="s">
        <v>15877</v>
      </c>
      <c r="G4229" s="117">
        <v>5</v>
      </c>
      <c r="H4229" s="117">
        <v>1</v>
      </c>
      <c r="I4229" s="117">
        <f t="shared" si="113"/>
        <v>0.01</v>
      </c>
      <c r="J4229" s="118">
        <v>0.05</v>
      </c>
      <c r="K4229" s="196">
        <v>184</v>
      </c>
      <c r="L4229" s="119" t="s">
        <v>12106</v>
      </c>
      <c r="M4229" s="38" t="s">
        <v>15050</v>
      </c>
    </row>
    <row r="4230" spans="1:13" ht="25.5" outlineLevel="1" x14ac:dyDescent="0.25">
      <c r="A4230" s="47" t="s">
        <v>4315</v>
      </c>
      <c r="B4230" s="150">
        <v>4202</v>
      </c>
      <c r="C4230" s="36" t="s">
        <v>4314</v>
      </c>
      <c r="D4230" s="35" t="s">
        <v>4315</v>
      </c>
      <c r="E4230" s="36" t="s">
        <v>11943</v>
      </c>
      <c r="F4230" s="35" t="s">
        <v>15877</v>
      </c>
      <c r="G4230" s="117">
        <v>5</v>
      </c>
      <c r="H4230" s="117">
        <v>1</v>
      </c>
      <c r="I4230" s="117">
        <f t="shared" si="113"/>
        <v>0.01</v>
      </c>
      <c r="J4230" s="118">
        <v>0.05</v>
      </c>
      <c r="K4230" s="196">
        <v>184</v>
      </c>
      <c r="L4230" s="119" t="s">
        <v>12106</v>
      </c>
      <c r="M4230" s="38" t="s">
        <v>15050</v>
      </c>
    </row>
    <row r="4231" spans="1:13" ht="25.5" outlineLevel="1" x14ac:dyDescent="0.25">
      <c r="A4231" s="47" t="s">
        <v>4317</v>
      </c>
      <c r="B4231" s="150">
        <v>4203</v>
      </c>
      <c r="C4231" s="36" t="s">
        <v>4316</v>
      </c>
      <c r="D4231" s="35" t="s">
        <v>4317</v>
      </c>
      <c r="E4231" s="36" t="s">
        <v>11943</v>
      </c>
      <c r="F4231" s="35" t="s">
        <v>15877</v>
      </c>
      <c r="G4231" s="117">
        <v>29</v>
      </c>
      <c r="H4231" s="117">
        <v>5.8</v>
      </c>
      <c r="I4231" s="117">
        <f t="shared" si="113"/>
        <v>1.1034482758620691E-2</v>
      </c>
      <c r="J4231" s="118">
        <v>0.32</v>
      </c>
      <c r="K4231" s="196">
        <v>184</v>
      </c>
      <c r="L4231" s="119" t="s">
        <v>12106</v>
      </c>
      <c r="M4231" s="38" t="s">
        <v>15050</v>
      </c>
    </row>
    <row r="4232" spans="1:13" ht="25.5" outlineLevel="1" x14ac:dyDescent="0.25">
      <c r="A4232" s="47" t="s">
        <v>4319</v>
      </c>
      <c r="B4232" s="150">
        <v>4204</v>
      </c>
      <c r="C4232" s="36" t="s">
        <v>4318</v>
      </c>
      <c r="D4232" s="35" t="s">
        <v>4319</v>
      </c>
      <c r="E4232" s="36" t="s">
        <v>11943</v>
      </c>
      <c r="F4232" s="35" t="s">
        <v>15877</v>
      </c>
      <c r="G4232" s="117">
        <v>10</v>
      </c>
      <c r="H4232" s="117">
        <v>3</v>
      </c>
      <c r="I4232" s="117">
        <f t="shared" si="113"/>
        <v>1.6E-2</v>
      </c>
      <c r="J4232" s="118">
        <v>0.16</v>
      </c>
      <c r="K4232" s="196">
        <v>184</v>
      </c>
      <c r="L4232" s="119" t="s">
        <v>12106</v>
      </c>
      <c r="M4232" s="38" t="s">
        <v>15050</v>
      </c>
    </row>
    <row r="4233" spans="1:13" ht="25.5" outlineLevel="1" x14ac:dyDescent="0.25">
      <c r="A4233" s="47" t="s">
        <v>4321</v>
      </c>
      <c r="B4233" s="150">
        <v>4205</v>
      </c>
      <c r="C4233" s="36" t="s">
        <v>4320</v>
      </c>
      <c r="D4233" s="35" t="s">
        <v>4321</v>
      </c>
      <c r="E4233" s="36" t="s">
        <v>11943</v>
      </c>
      <c r="F4233" s="35" t="s">
        <v>15877</v>
      </c>
      <c r="G4233" s="117">
        <v>5</v>
      </c>
      <c r="H4233" s="117">
        <v>1</v>
      </c>
      <c r="I4233" s="117">
        <f t="shared" si="113"/>
        <v>0.01</v>
      </c>
      <c r="J4233" s="118">
        <v>0.05</v>
      </c>
      <c r="K4233" s="196">
        <v>184</v>
      </c>
      <c r="L4233" s="119" t="s">
        <v>12106</v>
      </c>
      <c r="M4233" s="38" t="s">
        <v>15050</v>
      </c>
    </row>
    <row r="4234" spans="1:13" ht="25.5" outlineLevel="1" x14ac:dyDescent="0.25">
      <c r="A4234" s="47" t="s">
        <v>4323</v>
      </c>
      <c r="B4234" s="150">
        <v>4206</v>
      </c>
      <c r="C4234" s="36" t="s">
        <v>4322</v>
      </c>
      <c r="D4234" s="35" t="s">
        <v>4323</v>
      </c>
      <c r="E4234" s="36" t="s">
        <v>11943</v>
      </c>
      <c r="F4234" s="35" t="s">
        <v>15877</v>
      </c>
      <c r="G4234" s="117">
        <v>5</v>
      </c>
      <c r="H4234" s="117">
        <v>1</v>
      </c>
      <c r="I4234" s="117">
        <f t="shared" si="113"/>
        <v>0.01</v>
      </c>
      <c r="J4234" s="118">
        <v>0.05</v>
      </c>
      <c r="K4234" s="196">
        <v>184</v>
      </c>
      <c r="L4234" s="119" t="s">
        <v>12106</v>
      </c>
      <c r="M4234" s="38" t="s">
        <v>15050</v>
      </c>
    </row>
    <row r="4235" spans="1:13" ht="25.5" outlineLevel="1" x14ac:dyDescent="0.25">
      <c r="A4235" s="47" t="s">
        <v>4325</v>
      </c>
      <c r="B4235" s="150">
        <v>4207</v>
      </c>
      <c r="C4235" s="36" t="s">
        <v>4324</v>
      </c>
      <c r="D4235" s="35" t="s">
        <v>4325</v>
      </c>
      <c r="E4235" s="36" t="s">
        <v>11943</v>
      </c>
      <c r="F4235" s="35" t="s">
        <v>15877</v>
      </c>
      <c r="G4235" s="117">
        <v>5</v>
      </c>
      <c r="H4235" s="117">
        <v>1</v>
      </c>
      <c r="I4235" s="117">
        <f t="shared" si="113"/>
        <v>0.01</v>
      </c>
      <c r="J4235" s="118">
        <v>0.05</v>
      </c>
      <c r="K4235" s="196">
        <v>184</v>
      </c>
      <c r="L4235" s="119" t="s">
        <v>12106</v>
      </c>
      <c r="M4235" s="38" t="s">
        <v>15050</v>
      </c>
    </row>
    <row r="4236" spans="1:13" ht="25.5" outlineLevel="1" x14ac:dyDescent="0.25">
      <c r="A4236" s="47" t="s">
        <v>4327</v>
      </c>
      <c r="B4236" s="150">
        <v>4208</v>
      </c>
      <c r="C4236" s="36" t="s">
        <v>4326</v>
      </c>
      <c r="D4236" s="35" t="s">
        <v>4327</v>
      </c>
      <c r="E4236" s="36" t="s">
        <v>11943</v>
      </c>
      <c r="F4236" s="35" t="s">
        <v>15877</v>
      </c>
      <c r="G4236" s="117">
        <v>4</v>
      </c>
      <c r="H4236" s="117">
        <v>0.8</v>
      </c>
      <c r="I4236" s="117">
        <f t="shared" si="113"/>
        <v>0.01</v>
      </c>
      <c r="J4236" s="118">
        <v>0.04</v>
      </c>
      <c r="K4236" s="196">
        <v>184</v>
      </c>
      <c r="L4236" s="119" t="s">
        <v>12106</v>
      </c>
      <c r="M4236" s="38" t="s">
        <v>15050</v>
      </c>
    </row>
    <row r="4237" spans="1:13" ht="25.5" outlineLevel="1" x14ac:dyDescent="0.25">
      <c r="A4237" s="47" t="s">
        <v>4329</v>
      </c>
      <c r="B4237" s="150">
        <v>4209</v>
      </c>
      <c r="C4237" s="36" t="s">
        <v>4328</v>
      </c>
      <c r="D4237" s="35" t="s">
        <v>4329</v>
      </c>
      <c r="E4237" s="36" t="s">
        <v>11943</v>
      </c>
      <c r="F4237" s="35" t="s">
        <v>15877</v>
      </c>
      <c r="G4237" s="117">
        <v>4</v>
      </c>
      <c r="H4237" s="117">
        <v>0.8</v>
      </c>
      <c r="I4237" s="117">
        <f t="shared" si="113"/>
        <v>0.01</v>
      </c>
      <c r="J4237" s="118">
        <v>0.04</v>
      </c>
      <c r="K4237" s="196">
        <v>184</v>
      </c>
      <c r="L4237" s="119" t="s">
        <v>12106</v>
      </c>
      <c r="M4237" s="38" t="s">
        <v>15050</v>
      </c>
    </row>
    <row r="4238" spans="1:13" ht="25.5" outlineLevel="1" x14ac:dyDescent="0.25">
      <c r="A4238" s="47" t="s">
        <v>4331</v>
      </c>
      <c r="B4238" s="150">
        <v>4210</v>
      </c>
      <c r="C4238" s="36" t="s">
        <v>4330</v>
      </c>
      <c r="D4238" s="35" t="s">
        <v>4331</v>
      </c>
      <c r="E4238" s="36" t="s">
        <v>11943</v>
      </c>
      <c r="F4238" s="35" t="s">
        <v>15877</v>
      </c>
      <c r="G4238" s="117">
        <v>20</v>
      </c>
      <c r="H4238" s="117">
        <v>4</v>
      </c>
      <c r="I4238" s="117">
        <f t="shared" si="113"/>
        <v>1.0999999999999999E-2</v>
      </c>
      <c r="J4238" s="118">
        <v>0.22</v>
      </c>
      <c r="K4238" s="196">
        <v>184</v>
      </c>
      <c r="L4238" s="119" t="s">
        <v>12106</v>
      </c>
      <c r="M4238" s="38" t="s">
        <v>15050</v>
      </c>
    </row>
    <row r="4239" spans="1:13" ht="25.5" outlineLevel="1" x14ac:dyDescent="0.25">
      <c r="A4239" s="47" t="s">
        <v>4333</v>
      </c>
      <c r="B4239" s="150">
        <v>4211</v>
      </c>
      <c r="C4239" s="36" t="s">
        <v>4332</v>
      </c>
      <c r="D4239" s="35" t="s">
        <v>4333</v>
      </c>
      <c r="E4239" s="36" t="s">
        <v>11943</v>
      </c>
      <c r="F4239" s="35" t="s">
        <v>15877</v>
      </c>
      <c r="G4239" s="117">
        <v>10</v>
      </c>
      <c r="H4239" s="117">
        <v>2</v>
      </c>
      <c r="I4239" s="117">
        <f t="shared" si="113"/>
        <v>1.0999999999999999E-2</v>
      </c>
      <c r="J4239" s="118">
        <v>0.11</v>
      </c>
      <c r="K4239" s="196">
        <v>184</v>
      </c>
      <c r="L4239" s="119" t="s">
        <v>12106</v>
      </c>
      <c r="M4239" s="38" t="s">
        <v>15050</v>
      </c>
    </row>
    <row r="4240" spans="1:13" ht="25.5" outlineLevel="1" x14ac:dyDescent="0.25">
      <c r="A4240" s="47" t="s">
        <v>4335</v>
      </c>
      <c r="B4240" s="150">
        <v>4212</v>
      </c>
      <c r="C4240" s="36" t="s">
        <v>4334</v>
      </c>
      <c r="D4240" s="35" t="s">
        <v>4335</v>
      </c>
      <c r="E4240" s="36" t="s">
        <v>11943</v>
      </c>
      <c r="F4240" s="35" t="s">
        <v>15877</v>
      </c>
      <c r="G4240" s="117">
        <v>94</v>
      </c>
      <c r="H4240" s="117">
        <v>18.8</v>
      </c>
      <c r="I4240" s="117">
        <f t="shared" si="113"/>
        <v>1.0957446808510638E-2</v>
      </c>
      <c r="J4240" s="118">
        <v>1.03</v>
      </c>
      <c r="K4240" s="196">
        <v>184</v>
      </c>
      <c r="L4240" s="119" t="s">
        <v>12106</v>
      </c>
      <c r="M4240" s="38" t="s">
        <v>15050</v>
      </c>
    </row>
    <row r="4241" spans="1:13" ht="25.5" outlineLevel="1" x14ac:dyDescent="0.25">
      <c r="A4241" s="47" t="s">
        <v>4337</v>
      </c>
      <c r="B4241" s="150">
        <v>4213</v>
      </c>
      <c r="C4241" s="36" t="s">
        <v>4336</v>
      </c>
      <c r="D4241" s="35" t="s">
        <v>4337</v>
      </c>
      <c r="E4241" s="36" t="s">
        <v>11943</v>
      </c>
      <c r="F4241" s="35" t="s">
        <v>15877</v>
      </c>
      <c r="G4241" s="117">
        <v>29</v>
      </c>
      <c r="H4241" s="117">
        <v>5.8</v>
      </c>
      <c r="I4241" s="117">
        <f t="shared" si="113"/>
        <v>1.1034482758620691E-2</v>
      </c>
      <c r="J4241" s="118">
        <v>0.32</v>
      </c>
      <c r="K4241" s="196">
        <v>184</v>
      </c>
      <c r="L4241" s="119" t="s">
        <v>12106</v>
      </c>
      <c r="M4241" s="38" t="s">
        <v>15050</v>
      </c>
    </row>
    <row r="4242" spans="1:13" ht="25.5" outlineLevel="1" x14ac:dyDescent="0.25">
      <c r="A4242" s="47" t="s">
        <v>4339</v>
      </c>
      <c r="B4242" s="150">
        <v>4214</v>
      </c>
      <c r="C4242" s="36" t="s">
        <v>4338</v>
      </c>
      <c r="D4242" s="35" t="s">
        <v>4339</v>
      </c>
      <c r="E4242" s="36" t="s">
        <v>11943</v>
      </c>
      <c r="F4242" s="35" t="s">
        <v>15877</v>
      </c>
      <c r="G4242" s="117">
        <v>2</v>
      </c>
      <c r="H4242" s="117">
        <v>0.4</v>
      </c>
      <c r="I4242" s="117">
        <f t="shared" si="113"/>
        <v>0.01</v>
      </c>
      <c r="J4242" s="118">
        <v>0.02</v>
      </c>
      <c r="K4242" s="196">
        <v>184</v>
      </c>
      <c r="L4242" s="119" t="s">
        <v>12106</v>
      </c>
      <c r="M4242" s="38" t="s">
        <v>15050</v>
      </c>
    </row>
    <row r="4243" spans="1:13" ht="25.5" outlineLevel="1" x14ac:dyDescent="0.25">
      <c r="A4243" s="47" t="s">
        <v>4341</v>
      </c>
      <c r="B4243" s="150">
        <v>4215</v>
      </c>
      <c r="C4243" s="36" t="s">
        <v>4340</v>
      </c>
      <c r="D4243" s="35" t="s">
        <v>4341</v>
      </c>
      <c r="E4243" s="36" t="s">
        <v>11943</v>
      </c>
      <c r="F4243" s="35" t="s">
        <v>15877</v>
      </c>
      <c r="G4243" s="117">
        <v>1</v>
      </c>
      <c r="H4243" s="117">
        <v>0.2</v>
      </c>
      <c r="I4243" s="117">
        <f t="shared" si="113"/>
        <v>0.01</v>
      </c>
      <c r="J4243" s="118">
        <v>0.01</v>
      </c>
      <c r="K4243" s="196">
        <v>184</v>
      </c>
      <c r="L4243" s="119" t="s">
        <v>12106</v>
      </c>
      <c r="M4243" s="38" t="s">
        <v>15050</v>
      </c>
    </row>
    <row r="4244" spans="1:13" ht="25.5" outlineLevel="1" x14ac:dyDescent="0.25">
      <c r="A4244" s="47" t="s">
        <v>4343</v>
      </c>
      <c r="B4244" s="150">
        <v>4216</v>
      </c>
      <c r="C4244" s="36" t="s">
        <v>4342</v>
      </c>
      <c r="D4244" s="35" t="s">
        <v>4343</v>
      </c>
      <c r="E4244" s="36" t="s">
        <v>11943</v>
      </c>
      <c r="F4244" s="35" t="s">
        <v>15877</v>
      </c>
      <c r="G4244" s="117">
        <v>1</v>
      </c>
      <c r="H4244" s="117">
        <v>0.2</v>
      </c>
      <c r="I4244" s="117">
        <f t="shared" si="113"/>
        <v>0.01</v>
      </c>
      <c r="J4244" s="118">
        <v>0.01</v>
      </c>
      <c r="K4244" s="196">
        <v>184</v>
      </c>
      <c r="L4244" s="119" t="s">
        <v>12106</v>
      </c>
      <c r="M4244" s="38" t="s">
        <v>15050</v>
      </c>
    </row>
    <row r="4245" spans="1:13" ht="25.5" outlineLevel="1" x14ac:dyDescent="0.25">
      <c r="A4245" s="47" t="s">
        <v>4345</v>
      </c>
      <c r="B4245" s="150">
        <v>4217</v>
      </c>
      <c r="C4245" s="36" t="s">
        <v>4344</v>
      </c>
      <c r="D4245" s="35" t="s">
        <v>4345</v>
      </c>
      <c r="E4245" s="36" t="s">
        <v>11943</v>
      </c>
      <c r="F4245" s="35" t="s">
        <v>15877</v>
      </c>
      <c r="G4245" s="117">
        <v>18</v>
      </c>
      <c r="H4245" s="117">
        <v>3.6</v>
      </c>
      <c r="I4245" s="117">
        <f t="shared" si="113"/>
        <v>1.1111111111111112E-2</v>
      </c>
      <c r="J4245" s="118">
        <v>0.2</v>
      </c>
      <c r="K4245" s="196">
        <v>184</v>
      </c>
      <c r="L4245" s="119" t="s">
        <v>12106</v>
      </c>
      <c r="M4245" s="38" t="s">
        <v>15050</v>
      </c>
    </row>
    <row r="4246" spans="1:13" ht="25.5" outlineLevel="1" x14ac:dyDescent="0.25">
      <c r="A4246" s="47" t="s">
        <v>4346</v>
      </c>
      <c r="B4246" s="150">
        <v>4218</v>
      </c>
      <c r="C4246" s="40" t="s">
        <v>13802</v>
      </c>
      <c r="D4246" s="35" t="s">
        <v>4346</v>
      </c>
      <c r="E4246" s="36" t="s">
        <v>11943</v>
      </c>
      <c r="F4246" s="35" t="s">
        <v>15877</v>
      </c>
      <c r="G4246" s="117">
        <v>42</v>
      </c>
      <c r="H4246" s="117">
        <v>8.4</v>
      </c>
      <c r="I4246" s="117">
        <f t="shared" si="113"/>
        <v>1.0952380952380953E-2</v>
      </c>
      <c r="J4246" s="118">
        <v>0.46</v>
      </c>
      <c r="K4246" s="196">
        <v>184</v>
      </c>
      <c r="L4246" s="119" t="s">
        <v>12106</v>
      </c>
      <c r="M4246" s="38" t="s">
        <v>15050</v>
      </c>
    </row>
    <row r="4247" spans="1:13" ht="25.5" outlineLevel="1" x14ac:dyDescent="0.25">
      <c r="A4247" s="47" t="s">
        <v>4348</v>
      </c>
      <c r="B4247" s="150">
        <v>4219</v>
      </c>
      <c r="C4247" s="36" t="s">
        <v>4347</v>
      </c>
      <c r="D4247" s="35" t="s">
        <v>4348</v>
      </c>
      <c r="E4247" s="36" t="s">
        <v>11943</v>
      </c>
      <c r="F4247" s="35" t="s">
        <v>15877</v>
      </c>
      <c r="G4247" s="117">
        <v>17</v>
      </c>
      <c r="H4247" s="117">
        <v>3.4</v>
      </c>
      <c r="I4247" s="117">
        <f t="shared" si="113"/>
        <v>1.1176470588235295E-2</v>
      </c>
      <c r="J4247" s="118">
        <v>0.19</v>
      </c>
      <c r="K4247" s="196">
        <v>184</v>
      </c>
      <c r="L4247" s="119" t="s">
        <v>12106</v>
      </c>
      <c r="M4247" s="38" t="s">
        <v>15050</v>
      </c>
    </row>
    <row r="4248" spans="1:13" ht="25.5" outlineLevel="1" x14ac:dyDescent="0.25">
      <c r="A4248" s="47" t="s">
        <v>4350</v>
      </c>
      <c r="B4248" s="150">
        <v>4220</v>
      </c>
      <c r="C4248" s="36" t="s">
        <v>4349</v>
      </c>
      <c r="D4248" s="35" t="s">
        <v>4350</v>
      </c>
      <c r="E4248" s="36" t="s">
        <v>11943</v>
      </c>
      <c r="F4248" s="35" t="s">
        <v>15877</v>
      </c>
      <c r="G4248" s="117">
        <v>2</v>
      </c>
      <c r="H4248" s="117">
        <v>0.4</v>
      </c>
      <c r="I4248" s="117">
        <f t="shared" si="113"/>
        <v>0.01</v>
      </c>
      <c r="J4248" s="118">
        <v>0.02</v>
      </c>
      <c r="K4248" s="196">
        <v>184</v>
      </c>
      <c r="L4248" s="119" t="s">
        <v>12106</v>
      </c>
      <c r="M4248" s="38" t="s">
        <v>15050</v>
      </c>
    </row>
    <row r="4249" spans="1:13" ht="25.5" outlineLevel="1" x14ac:dyDescent="0.25">
      <c r="A4249" s="47" t="s">
        <v>4352</v>
      </c>
      <c r="B4249" s="150">
        <v>4221</v>
      </c>
      <c r="C4249" s="36" t="s">
        <v>4351</v>
      </c>
      <c r="D4249" s="35" t="s">
        <v>4352</v>
      </c>
      <c r="E4249" s="36" t="s">
        <v>11943</v>
      </c>
      <c r="F4249" s="35" t="s">
        <v>15877</v>
      </c>
      <c r="G4249" s="117">
        <v>69</v>
      </c>
      <c r="H4249" s="117">
        <v>13.8</v>
      </c>
      <c r="I4249" s="117">
        <f t="shared" si="113"/>
        <v>1.0869565217391304E-2</v>
      </c>
      <c r="J4249" s="118">
        <v>0.75</v>
      </c>
      <c r="K4249" s="196">
        <v>184</v>
      </c>
      <c r="L4249" s="119" t="s">
        <v>12106</v>
      </c>
      <c r="M4249" s="38" t="s">
        <v>15050</v>
      </c>
    </row>
    <row r="4250" spans="1:13" ht="25.5" outlineLevel="1" x14ac:dyDescent="0.25">
      <c r="A4250" s="47" t="s">
        <v>4354</v>
      </c>
      <c r="B4250" s="150">
        <v>4222</v>
      </c>
      <c r="C4250" s="36" t="s">
        <v>4353</v>
      </c>
      <c r="D4250" s="35" t="s">
        <v>4354</v>
      </c>
      <c r="E4250" s="36" t="s">
        <v>11943</v>
      </c>
      <c r="F4250" s="35" t="s">
        <v>15877</v>
      </c>
      <c r="G4250" s="117">
        <v>17</v>
      </c>
      <c r="H4250" s="117">
        <v>3.4</v>
      </c>
      <c r="I4250" s="117">
        <f t="shared" si="113"/>
        <v>1.1176470588235295E-2</v>
      </c>
      <c r="J4250" s="118">
        <v>0.19</v>
      </c>
      <c r="K4250" s="196">
        <v>184</v>
      </c>
      <c r="L4250" s="119" t="s">
        <v>12106</v>
      </c>
      <c r="M4250" s="38" t="s">
        <v>15050</v>
      </c>
    </row>
    <row r="4251" spans="1:13" ht="25.5" outlineLevel="1" x14ac:dyDescent="0.25">
      <c r="A4251" s="47" t="s">
        <v>4356</v>
      </c>
      <c r="B4251" s="150">
        <v>4223</v>
      </c>
      <c r="C4251" s="36" t="s">
        <v>4355</v>
      </c>
      <c r="D4251" s="35" t="s">
        <v>4356</v>
      </c>
      <c r="E4251" s="36" t="s">
        <v>11943</v>
      </c>
      <c r="F4251" s="35" t="s">
        <v>15877</v>
      </c>
      <c r="G4251" s="117">
        <v>2</v>
      </c>
      <c r="H4251" s="117">
        <v>0.4</v>
      </c>
      <c r="I4251" s="117">
        <f t="shared" si="113"/>
        <v>0.01</v>
      </c>
      <c r="J4251" s="118">
        <v>0.02</v>
      </c>
      <c r="K4251" s="196">
        <v>184</v>
      </c>
      <c r="L4251" s="119" t="s">
        <v>12106</v>
      </c>
      <c r="M4251" s="38" t="s">
        <v>15050</v>
      </c>
    </row>
    <row r="4252" spans="1:13" ht="25.5" outlineLevel="1" x14ac:dyDescent="0.25">
      <c r="A4252" s="47" t="s">
        <v>4358</v>
      </c>
      <c r="B4252" s="150">
        <v>4224</v>
      </c>
      <c r="C4252" s="36" t="s">
        <v>4357</v>
      </c>
      <c r="D4252" s="35" t="s">
        <v>4358</v>
      </c>
      <c r="E4252" s="36" t="s">
        <v>11943</v>
      </c>
      <c r="F4252" s="35" t="s">
        <v>15877</v>
      </c>
      <c r="G4252" s="117">
        <v>2</v>
      </c>
      <c r="H4252" s="117">
        <v>0.4</v>
      </c>
      <c r="I4252" s="117">
        <f t="shared" si="113"/>
        <v>0.01</v>
      </c>
      <c r="J4252" s="118">
        <v>0.02</v>
      </c>
      <c r="K4252" s="196">
        <v>184</v>
      </c>
      <c r="L4252" s="119" t="s">
        <v>12106</v>
      </c>
      <c r="M4252" s="38" t="s">
        <v>15050</v>
      </c>
    </row>
    <row r="4253" spans="1:13" ht="25.5" outlineLevel="1" x14ac:dyDescent="0.25">
      <c r="A4253" s="47" t="s">
        <v>4360</v>
      </c>
      <c r="B4253" s="150">
        <v>4225</v>
      </c>
      <c r="C4253" s="36" t="s">
        <v>4359</v>
      </c>
      <c r="D4253" s="35" t="s">
        <v>4360</v>
      </c>
      <c r="E4253" s="36" t="s">
        <v>11943</v>
      </c>
      <c r="F4253" s="35" t="s">
        <v>15877</v>
      </c>
      <c r="G4253" s="117">
        <v>2</v>
      </c>
      <c r="H4253" s="117">
        <v>0.4</v>
      </c>
      <c r="I4253" s="117">
        <f t="shared" si="113"/>
        <v>0.01</v>
      </c>
      <c r="J4253" s="118">
        <v>0.02</v>
      </c>
      <c r="K4253" s="196">
        <v>184</v>
      </c>
      <c r="L4253" s="119" t="s">
        <v>12106</v>
      </c>
      <c r="M4253" s="38" t="s">
        <v>15050</v>
      </c>
    </row>
    <row r="4254" spans="1:13" ht="25.5" outlineLevel="1" x14ac:dyDescent="0.25">
      <c r="A4254" s="47" t="s">
        <v>4362</v>
      </c>
      <c r="B4254" s="150">
        <v>4226</v>
      </c>
      <c r="C4254" s="36" t="s">
        <v>4361</v>
      </c>
      <c r="D4254" s="35" t="s">
        <v>4362</v>
      </c>
      <c r="E4254" s="36" t="s">
        <v>11943</v>
      </c>
      <c r="F4254" s="35" t="s">
        <v>15877</v>
      </c>
      <c r="G4254" s="117">
        <v>1</v>
      </c>
      <c r="H4254" s="117">
        <v>0.2</v>
      </c>
      <c r="I4254" s="117">
        <f t="shared" si="113"/>
        <v>0.01</v>
      </c>
      <c r="J4254" s="118">
        <v>0.01</v>
      </c>
      <c r="K4254" s="196">
        <v>184</v>
      </c>
      <c r="L4254" s="119" t="s">
        <v>12106</v>
      </c>
      <c r="M4254" s="38" t="s">
        <v>15050</v>
      </c>
    </row>
    <row r="4255" spans="1:13" ht="25.5" outlineLevel="1" x14ac:dyDescent="0.25">
      <c r="A4255" s="47" t="s">
        <v>4364</v>
      </c>
      <c r="B4255" s="150">
        <v>4227</v>
      </c>
      <c r="C4255" s="36" t="s">
        <v>4363</v>
      </c>
      <c r="D4255" s="35" t="s">
        <v>4364</v>
      </c>
      <c r="E4255" s="36" t="s">
        <v>11943</v>
      </c>
      <c r="F4255" s="35" t="s">
        <v>15877</v>
      </c>
      <c r="G4255" s="117">
        <v>1</v>
      </c>
      <c r="H4255" s="117">
        <v>0.2</v>
      </c>
      <c r="I4255" s="117">
        <f t="shared" si="113"/>
        <v>0.01</v>
      </c>
      <c r="J4255" s="118">
        <v>0.01</v>
      </c>
      <c r="K4255" s="196">
        <v>184</v>
      </c>
      <c r="L4255" s="119" t="s">
        <v>12106</v>
      </c>
      <c r="M4255" s="38" t="s">
        <v>15050</v>
      </c>
    </row>
    <row r="4256" spans="1:13" ht="25.5" outlineLevel="1" x14ac:dyDescent="0.25">
      <c r="A4256" s="47" t="s">
        <v>4366</v>
      </c>
      <c r="B4256" s="150">
        <v>4228</v>
      </c>
      <c r="C4256" s="36" t="s">
        <v>4365</v>
      </c>
      <c r="D4256" s="35" t="s">
        <v>4366</v>
      </c>
      <c r="E4256" s="36" t="s">
        <v>11943</v>
      </c>
      <c r="F4256" s="35" t="s">
        <v>15877</v>
      </c>
      <c r="G4256" s="117">
        <v>3</v>
      </c>
      <c r="H4256" s="117">
        <v>0.6</v>
      </c>
      <c r="I4256" s="117">
        <f t="shared" si="113"/>
        <v>0.01</v>
      </c>
      <c r="J4256" s="118">
        <v>0.03</v>
      </c>
      <c r="K4256" s="196">
        <v>184</v>
      </c>
      <c r="L4256" s="119" t="s">
        <v>12106</v>
      </c>
      <c r="M4256" s="38" t="s">
        <v>15050</v>
      </c>
    </row>
    <row r="4257" spans="1:13" ht="25.5" outlineLevel="1" x14ac:dyDescent="0.25">
      <c r="A4257" s="47" t="s">
        <v>4368</v>
      </c>
      <c r="B4257" s="150">
        <v>4229</v>
      </c>
      <c r="C4257" s="36" t="s">
        <v>4367</v>
      </c>
      <c r="D4257" s="35" t="s">
        <v>4368</v>
      </c>
      <c r="E4257" s="36" t="s">
        <v>11943</v>
      </c>
      <c r="F4257" s="35" t="s">
        <v>15877</v>
      </c>
      <c r="G4257" s="117">
        <v>9</v>
      </c>
      <c r="H4257" s="117">
        <v>1.8</v>
      </c>
      <c r="I4257" s="117">
        <f t="shared" si="113"/>
        <v>1.1111111111111112E-2</v>
      </c>
      <c r="J4257" s="118">
        <v>0.1</v>
      </c>
      <c r="K4257" s="196">
        <v>184</v>
      </c>
      <c r="L4257" s="119" t="s">
        <v>12106</v>
      </c>
      <c r="M4257" s="38" t="s">
        <v>15050</v>
      </c>
    </row>
    <row r="4258" spans="1:13" ht="25.5" outlineLevel="1" x14ac:dyDescent="0.25">
      <c r="A4258" s="47" t="s">
        <v>4370</v>
      </c>
      <c r="B4258" s="150">
        <v>4230</v>
      </c>
      <c r="C4258" s="36" t="s">
        <v>4369</v>
      </c>
      <c r="D4258" s="35" t="s">
        <v>4370</v>
      </c>
      <c r="E4258" s="36" t="s">
        <v>11943</v>
      </c>
      <c r="F4258" s="35" t="s">
        <v>15877</v>
      </c>
      <c r="G4258" s="117">
        <v>10</v>
      </c>
      <c r="H4258" s="117">
        <v>2</v>
      </c>
      <c r="I4258" s="117">
        <f t="shared" si="113"/>
        <v>1.0999999999999999E-2</v>
      </c>
      <c r="J4258" s="118">
        <v>0.11</v>
      </c>
      <c r="K4258" s="196">
        <v>184</v>
      </c>
      <c r="L4258" s="119" t="s">
        <v>12106</v>
      </c>
      <c r="M4258" s="38" t="s">
        <v>15050</v>
      </c>
    </row>
    <row r="4259" spans="1:13" ht="25.5" outlineLevel="1" x14ac:dyDescent="0.25">
      <c r="A4259" s="47" t="s">
        <v>4372</v>
      </c>
      <c r="B4259" s="150">
        <v>4231</v>
      </c>
      <c r="C4259" s="36" t="s">
        <v>4371</v>
      </c>
      <c r="D4259" s="35" t="s">
        <v>4372</v>
      </c>
      <c r="E4259" s="36" t="s">
        <v>11943</v>
      </c>
      <c r="F4259" s="35" t="s">
        <v>15877</v>
      </c>
      <c r="G4259" s="117">
        <v>25</v>
      </c>
      <c r="H4259" s="117">
        <v>5</v>
      </c>
      <c r="I4259" s="117">
        <f t="shared" si="113"/>
        <v>1.0800000000000001E-2</v>
      </c>
      <c r="J4259" s="118">
        <v>0.27</v>
      </c>
      <c r="K4259" s="196">
        <v>184</v>
      </c>
      <c r="L4259" s="119" t="s">
        <v>12106</v>
      </c>
      <c r="M4259" s="38" t="s">
        <v>15050</v>
      </c>
    </row>
    <row r="4260" spans="1:13" ht="25.5" outlineLevel="1" x14ac:dyDescent="0.25">
      <c r="A4260" s="47" t="s">
        <v>4374</v>
      </c>
      <c r="B4260" s="150">
        <v>4232</v>
      </c>
      <c r="C4260" s="36" t="s">
        <v>4373</v>
      </c>
      <c r="D4260" s="35" t="s">
        <v>4374</v>
      </c>
      <c r="E4260" s="36" t="s">
        <v>11943</v>
      </c>
      <c r="F4260" s="35" t="s">
        <v>15877</v>
      </c>
      <c r="G4260" s="117">
        <v>6</v>
      </c>
      <c r="H4260" s="117">
        <v>1.8</v>
      </c>
      <c r="I4260" s="117">
        <f t="shared" si="113"/>
        <v>1.6666666666666666E-2</v>
      </c>
      <c r="J4260" s="118">
        <v>0.1</v>
      </c>
      <c r="K4260" s="196">
        <v>184</v>
      </c>
      <c r="L4260" s="119" t="s">
        <v>12106</v>
      </c>
      <c r="M4260" s="38" t="s">
        <v>15050</v>
      </c>
    </row>
    <row r="4261" spans="1:13" ht="25.5" outlineLevel="1" x14ac:dyDescent="0.25">
      <c r="A4261" s="47" t="s">
        <v>4375</v>
      </c>
      <c r="B4261" s="150">
        <v>4233</v>
      </c>
      <c r="C4261" s="40" t="s">
        <v>13803</v>
      </c>
      <c r="D4261" s="35" t="s">
        <v>4375</v>
      </c>
      <c r="E4261" s="36" t="s">
        <v>11943</v>
      </c>
      <c r="F4261" s="35" t="s">
        <v>15877</v>
      </c>
      <c r="G4261" s="117">
        <v>10</v>
      </c>
      <c r="H4261" s="117">
        <v>3</v>
      </c>
      <c r="I4261" s="117">
        <f t="shared" si="113"/>
        <v>1.6E-2</v>
      </c>
      <c r="J4261" s="118">
        <v>0.16</v>
      </c>
      <c r="K4261" s="196">
        <v>184</v>
      </c>
      <c r="L4261" s="119" t="s">
        <v>12106</v>
      </c>
      <c r="M4261" s="38" t="s">
        <v>15050</v>
      </c>
    </row>
    <row r="4262" spans="1:13" ht="25.5" outlineLevel="1" x14ac:dyDescent="0.25">
      <c r="A4262" s="47" t="s">
        <v>4376</v>
      </c>
      <c r="B4262" s="150">
        <v>4234</v>
      </c>
      <c r="C4262" s="40" t="s">
        <v>13804</v>
      </c>
      <c r="D4262" s="35" t="s">
        <v>4376</v>
      </c>
      <c r="E4262" s="36" t="s">
        <v>11943</v>
      </c>
      <c r="F4262" s="35" t="s">
        <v>15877</v>
      </c>
      <c r="G4262" s="117">
        <v>5</v>
      </c>
      <c r="H4262" s="117">
        <v>1.5</v>
      </c>
      <c r="I4262" s="117">
        <f t="shared" si="113"/>
        <v>1.6E-2</v>
      </c>
      <c r="J4262" s="118">
        <v>0.08</v>
      </c>
      <c r="K4262" s="196">
        <v>184</v>
      </c>
      <c r="L4262" s="119" t="s">
        <v>12106</v>
      </c>
      <c r="M4262" s="38" t="s">
        <v>15050</v>
      </c>
    </row>
    <row r="4263" spans="1:13" ht="25.5" outlineLevel="1" x14ac:dyDescent="0.25">
      <c r="A4263" s="47" t="s">
        <v>4378</v>
      </c>
      <c r="B4263" s="150">
        <v>4235</v>
      </c>
      <c r="C4263" s="36" t="s">
        <v>4377</v>
      </c>
      <c r="D4263" s="35" t="s">
        <v>4378</v>
      </c>
      <c r="E4263" s="36" t="s">
        <v>11943</v>
      </c>
      <c r="F4263" s="35" t="s">
        <v>15877</v>
      </c>
      <c r="G4263" s="117">
        <v>10</v>
      </c>
      <c r="H4263" s="117">
        <v>3</v>
      </c>
      <c r="I4263" s="117">
        <f t="shared" si="113"/>
        <v>1.6E-2</v>
      </c>
      <c r="J4263" s="118">
        <v>0.16</v>
      </c>
      <c r="K4263" s="196">
        <v>184</v>
      </c>
      <c r="L4263" s="119" t="s">
        <v>12106</v>
      </c>
      <c r="M4263" s="38" t="s">
        <v>15050</v>
      </c>
    </row>
    <row r="4264" spans="1:13" ht="25.5" outlineLevel="1" x14ac:dyDescent="0.25">
      <c r="A4264" s="47" t="s">
        <v>4380</v>
      </c>
      <c r="B4264" s="150">
        <v>4236</v>
      </c>
      <c r="C4264" s="36" t="s">
        <v>4379</v>
      </c>
      <c r="D4264" s="35" t="s">
        <v>4380</v>
      </c>
      <c r="E4264" s="36" t="s">
        <v>11943</v>
      </c>
      <c r="F4264" s="35" t="s">
        <v>15877</v>
      </c>
      <c r="G4264" s="117">
        <v>10</v>
      </c>
      <c r="H4264" s="117">
        <v>3</v>
      </c>
      <c r="I4264" s="117">
        <f t="shared" si="113"/>
        <v>1.6E-2</v>
      </c>
      <c r="J4264" s="118">
        <v>0.16</v>
      </c>
      <c r="K4264" s="196">
        <v>184</v>
      </c>
      <c r="L4264" s="119" t="s">
        <v>12106</v>
      </c>
      <c r="M4264" s="38" t="s">
        <v>15050</v>
      </c>
    </row>
    <row r="4265" spans="1:13" ht="25.5" outlineLevel="1" x14ac:dyDescent="0.25">
      <c r="A4265" s="47" t="s">
        <v>4382</v>
      </c>
      <c r="B4265" s="150">
        <v>4237</v>
      </c>
      <c r="C4265" s="36" t="s">
        <v>4381</v>
      </c>
      <c r="D4265" s="35" t="s">
        <v>4382</v>
      </c>
      <c r="E4265" s="36" t="s">
        <v>11943</v>
      </c>
      <c r="F4265" s="35" t="s">
        <v>15877</v>
      </c>
      <c r="G4265" s="117">
        <v>10</v>
      </c>
      <c r="H4265" s="117">
        <v>3</v>
      </c>
      <c r="I4265" s="117">
        <f t="shared" si="113"/>
        <v>1.6E-2</v>
      </c>
      <c r="J4265" s="118">
        <v>0.16</v>
      </c>
      <c r="K4265" s="196">
        <v>184</v>
      </c>
      <c r="L4265" s="119" t="s">
        <v>12106</v>
      </c>
      <c r="M4265" s="38" t="s">
        <v>15050</v>
      </c>
    </row>
    <row r="4266" spans="1:13" ht="25.5" outlineLevel="1" x14ac:dyDescent="0.25">
      <c r="A4266" s="47" t="s">
        <v>4384</v>
      </c>
      <c r="B4266" s="150">
        <v>4238</v>
      </c>
      <c r="C4266" s="36" t="s">
        <v>4383</v>
      </c>
      <c r="D4266" s="35" t="s">
        <v>4384</v>
      </c>
      <c r="E4266" s="36" t="s">
        <v>11943</v>
      </c>
      <c r="F4266" s="35" t="s">
        <v>15877</v>
      </c>
      <c r="G4266" s="117">
        <v>10</v>
      </c>
      <c r="H4266" s="117">
        <v>3</v>
      </c>
      <c r="I4266" s="117">
        <f t="shared" si="113"/>
        <v>1.6E-2</v>
      </c>
      <c r="J4266" s="118">
        <v>0.16</v>
      </c>
      <c r="K4266" s="196">
        <v>184</v>
      </c>
      <c r="L4266" s="119" t="s">
        <v>12106</v>
      </c>
      <c r="M4266" s="38" t="s">
        <v>15050</v>
      </c>
    </row>
    <row r="4267" spans="1:13" ht="25.5" outlineLevel="1" x14ac:dyDescent="0.25">
      <c r="A4267" s="47" t="s">
        <v>4386</v>
      </c>
      <c r="B4267" s="150">
        <v>4239</v>
      </c>
      <c r="C4267" s="36" t="s">
        <v>4385</v>
      </c>
      <c r="D4267" s="35" t="s">
        <v>4386</v>
      </c>
      <c r="E4267" s="36" t="s">
        <v>11943</v>
      </c>
      <c r="F4267" s="35" t="s">
        <v>15877</v>
      </c>
      <c r="G4267" s="117">
        <v>20</v>
      </c>
      <c r="H4267" s="117">
        <v>6</v>
      </c>
      <c r="I4267" s="117">
        <f t="shared" si="113"/>
        <v>1.6500000000000001E-2</v>
      </c>
      <c r="J4267" s="118">
        <v>0.33</v>
      </c>
      <c r="K4267" s="196">
        <v>184</v>
      </c>
      <c r="L4267" s="119" t="s">
        <v>12106</v>
      </c>
      <c r="M4267" s="38" t="s">
        <v>15050</v>
      </c>
    </row>
    <row r="4268" spans="1:13" ht="25.5" outlineLevel="1" x14ac:dyDescent="0.25">
      <c r="A4268" s="47" t="s">
        <v>4388</v>
      </c>
      <c r="B4268" s="150">
        <v>4240</v>
      </c>
      <c r="C4268" s="36" t="s">
        <v>4387</v>
      </c>
      <c r="D4268" s="35" t="s">
        <v>4388</v>
      </c>
      <c r="E4268" s="36" t="s">
        <v>11943</v>
      </c>
      <c r="F4268" s="35" t="s">
        <v>15877</v>
      </c>
      <c r="G4268" s="117">
        <v>4</v>
      </c>
      <c r="H4268" s="117">
        <v>1.2</v>
      </c>
      <c r="I4268" s="117">
        <f t="shared" si="113"/>
        <v>1.7500000000000002E-2</v>
      </c>
      <c r="J4268" s="118">
        <v>7.0000000000000007E-2</v>
      </c>
      <c r="K4268" s="196">
        <v>184</v>
      </c>
      <c r="L4268" s="119" t="s">
        <v>12106</v>
      </c>
      <c r="M4268" s="38" t="s">
        <v>15050</v>
      </c>
    </row>
    <row r="4269" spans="1:13" ht="25.5" outlineLevel="1" x14ac:dyDescent="0.25">
      <c r="A4269" s="47" t="s">
        <v>4390</v>
      </c>
      <c r="B4269" s="150">
        <v>4241</v>
      </c>
      <c r="C4269" s="36" t="s">
        <v>4389</v>
      </c>
      <c r="D4269" s="35" t="s">
        <v>4390</v>
      </c>
      <c r="E4269" s="36" t="s">
        <v>11943</v>
      </c>
      <c r="F4269" s="35" t="s">
        <v>15877</v>
      </c>
      <c r="G4269" s="117">
        <v>10</v>
      </c>
      <c r="H4269" s="117">
        <v>3</v>
      </c>
      <c r="I4269" s="117">
        <f t="shared" si="113"/>
        <v>1.6E-2</v>
      </c>
      <c r="J4269" s="118">
        <v>0.16</v>
      </c>
      <c r="K4269" s="196">
        <v>184</v>
      </c>
      <c r="L4269" s="119" t="s">
        <v>12106</v>
      </c>
      <c r="M4269" s="38" t="s">
        <v>15050</v>
      </c>
    </row>
    <row r="4270" spans="1:13" ht="25.5" outlineLevel="1" x14ac:dyDescent="0.25">
      <c r="A4270" s="47" t="s">
        <v>4392</v>
      </c>
      <c r="B4270" s="150">
        <v>4242</v>
      </c>
      <c r="C4270" s="36" t="s">
        <v>4391</v>
      </c>
      <c r="D4270" s="35" t="s">
        <v>4392</v>
      </c>
      <c r="E4270" s="36" t="s">
        <v>11943</v>
      </c>
      <c r="F4270" s="35" t="s">
        <v>15877</v>
      </c>
      <c r="G4270" s="117">
        <v>4</v>
      </c>
      <c r="H4270" s="117">
        <v>1.2</v>
      </c>
      <c r="I4270" s="117">
        <f t="shared" si="113"/>
        <v>1.7500000000000002E-2</v>
      </c>
      <c r="J4270" s="118">
        <v>7.0000000000000007E-2</v>
      </c>
      <c r="K4270" s="196">
        <v>184</v>
      </c>
      <c r="L4270" s="119" t="s">
        <v>12106</v>
      </c>
      <c r="M4270" s="38" t="s">
        <v>15050</v>
      </c>
    </row>
    <row r="4271" spans="1:13" ht="25.5" outlineLevel="1" x14ac:dyDescent="0.25">
      <c r="A4271" s="47" t="s">
        <v>4394</v>
      </c>
      <c r="B4271" s="150">
        <v>4243</v>
      </c>
      <c r="C4271" s="36" t="s">
        <v>4393</v>
      </c>
      <c r="D4271" s="35" t="s">
        <v>4394</v>
      </c>
      <c r="E4271" s="36" t="s">
        <v>11943</v>
      </c>
      <c r="F4271" s="35" t="s">
        <v>15877</v>
      </c>
      <c r="G4271" s="117">
        <v>4</v>
      </c>
      <c r="H4271" s="117">
        <v>1.2</v>
      </c>
      <c r="I4271" s="117">
        <f t="shared" si="113"/>
        <v>1.7500000000000002E-2</v>
      </c>
      <c r="J4271" s="118">
        <v>7.0000000000000007E-2</v>
      </c>
      <c r="K4271" s="196">
        <v>184</v>
      </c>
      <c r="L4271" s="119" t="s">
        <v>12106</v>
      </c>
      <c r="M4271" s="38" t="s">
        <v>15050</v>
      </c>
    </row>
    <row r="4272" spans="1:13" ht="25.5" outlineLevel="1" x14ac:dyDescent="0.25">
      <c r="A4272" s="47" t="s">
        <v>4396</v>
      </c>
      <c r="B4272" s="150">
        <v>4244</v>
      </c>
      <c r="C4272" s="36" t="s">
        <v>4395</v>
      </c>
      <c r="D4272" s="35" t="s">
        <v>4396</v>
      </c>
      <c r="E4272" s="36" t="s">
        <v>11943</v>
      </c>
      <c r="F4272" s="35" t="s">
        <v>15877</v>
      </c>
      <c r="G4272" s="117">
        <v>5</v>
      </c>
      <c r="H4272" s="117">
        <v>1.5</v>
      </c>
      <c r="I4272" s="117">
        <f t="shared" si="113"/>
        <v>1.6E-2</v>
      </c>
      <c r="J4272" s="118">
        <v>0.08</v>
      </c>
      <c r="K4272" s="196">
        <v>184</v>
      </c>
      <c r="L4272" s="119" t="s">
        <v>12106</v>
      </c>
      <c r="M4272" s="38" t="s">
        <v>15050</v>
      </c>
    </row>
    <row r="4273" spans="1:13" ht="25.5" outlineLevel="1" x14ac:dyDescent="0.25">
      <c r="A4273" s="47" t="s">
        <v>4398</v>
      </c>
      <c r="B4273" s="150">
        <v>4245</v>
      </c>
      <c r="C4273" s="36" t="s">
        <v>4397</v>
      </c>
      <c r="D4273" s="35" t="s">
        <v>4398</v>
      </c>
      <c r="E4273" s="36" t="s">
        <v>11943</v>
      </c>
      <c r="F4273" s="35" t="s">
        <v>15877</v>
      </c>
      <c r="G4273" s="117">
        <v>7</v>
      </c>
      <c r="H4273" s="117">
        <v>2.1</v>
      </c>
      <c r="I4273" s="117">
        <f t="shared" ref="I4273:I4336" si="114">J4273/G4273</f>
        <v>1.5714285714285715E-2</v>
      </c>
      <c r="J4273" s="118">
        <v>0.11</v>
      </c>
      <c r="K4273" s="196">
        <v>184</v>
      </c>
      <c r="L4273" s="119" t="s">
        <v>12106</v>
      </c>
      <c r="M4273" s="38" t="s">
        <v>15050</v>
      </c>
    </row>
    <row r="4274" spans="1:13" ht="25.5" outlineLevel="1" x14ac:dyDescent="0.25">
      <c r="A4274" s="47" t="s">
        <v>4399</v>
      </c>
      <c r="B4274" s="150">
        <v>4246</v>
      </c>
      <c r="C4274" s="40" t="s">
        <v>13805</v>
      </c>
      <c r="D4274" s="35" t="s">
        <v>4399</v>
      </c>
      <c r="E4274" s="36" t="s">
        <v>11943</v>
      </c>
      <c r="F4274" s="35" t="s">
        <v>15877</v>
      </c>
      <c r="G4274" s="117">
        <v>3</v>
      </c>
      <c r="H4274" s="117">
        <v>3.35</v>
      </c>
      <c r="I4274" s="117">
        <f t="shared" si="114"/>
        <v>0.06</v>
      </c>
      <c r="J4274" s="118">
        <v>0.18</v>
      </c>
      <c r="K4274" s="196">
        <v>184</v>
      </c>
      <c r="L4274" s="119" t="s">
        <v>12106</v>
      </c>
      <c r="M4274" s="38" t="s">
        <v>15050</v>
      </c>
    </row>
    <row r="4275" spans="1:13" outlineLevel="1" x14ac:dyDescent="0.25">
      <c r="A4275" s="47" t="s">
        <v>9765</v>
      </c>
      <c r="B4275" s="150">
        <v>4247</v>
      </c>
      <c r="C4275" s="36" t="s">
        <v>12145</v>
      </c>
      <c r="D4275" s="35" t="s">
        <v>9765</v>
      </c>
      <c r="E4275" s="36" t="s">
        <v>11491</v>
      </c>
      <c r="F4275" s="35" t="s">
        <v>15877</v>
      </c>
      <c r="G4275" s="117">
        <v>100</v>
      </c>
      <c r="H4275" s="117">
        <v>1008</v>
      </c>
      <c r="I4275" s="117">
        <f t="shared" si="114"/>
        <v>10.472999999999999</v>
      </c>
      <c r="J4275" s="118">
        <v>1047.3</v>
      </c>
      <c r="K4275" s="196">
        <v>176</v>
      </c>
      <c r="L4275" s="119" t="s">
        <v>11479</v>
      </c>
      <c r="M4275" s="38" t="s">
        <v>15050</v>
      </c>
    </row>
    <row r="4276" spans="1:13" ht="25.5" outlineLevel="1" x14ac:dyDescent="0.25">
      <c r="A4276" s="47" t="s">
        <v>4401</v>
      </c>
      <c r="B4276" s="150">
        <v>4248</v>
      </c>
      <c r="C4276" s="36" t="s">
        <v>4400</v>
      </c>
      <c r="D4276" s="35" t="s">
        <v>4401</v>
      </c>
      <c r="E4276" s="36" t="s">
        <v>11943</v>
      </c>
      <c r="F4276" s="35" t="s">
        <v>15877</v>
      </c>
      <c r="G4276" s="117">
        <v>102</v>
      </c>
      <c r="H4276" s="117">
        <v>1030.1600000000001</v>
      </c>
      <c r="I4276" s="117">
        <f t="shared" si="114"/>
        <v>0.55225490196078431</v>
      </c>
      <c r="J4276" s="118">
        <v>56.33</v>
      </c>
      <c r="K4276" s="196">
        <v>184</v>
      </c>
      <c r="L4276" s="119" t="s">
        <v>12106</v>
      </c>
      <c r="M4276" s="38" t="s">
        <v>15050</v>
      </c>
    </row>
    <row r="4277" spans="1:13" ht="25.5" outlineLevel="1" x14ac:dyDescent="0.25">
      <c r="A4277" s="47" t="s">
        <v>4402</v>
      </c>
      <c r="B4277" s="150">
        <v>4249</v>
      </c>
      <c r="C4277" s="40" t="s">
        <v>13806</v>
      </c>
      <c r="D4277" s="35" t="s">
        <v>4402</v>
      </c>
      <c r="E4277" s="36" t="s">
        <v>11943</v>
      </c>
      <c r="F4277" s="35" t="s">
        <v>15877</v>
      </c>
      <c r="G4277" s="117">
        <v>138</v>
      </c>
      <c r="H4277" s="117">
        <v>1399.04</v>
      </c>
      <c r="I4277" s="117">
        <f t="shared" si="114"/>
        <v>0.55434782608695654</v>
      </c>
      <c r="J4277" s="118">
        <v>76.5</v>
      </c>
      <c r="K4277" s="196">
        <v>184</v>
      </c>
      <c r="L4277" s="119" t="s">
        <v>12106</v>
      </c>
      <c r="M4277" s="38" t="s">
        <v>15050</v>
      </c>
    </row>
    <row r="4278" spans="1:13" ht="25.5" outlineLevel="1" x14ac:dyDescent="0.25">
      <c r="A4278" s="47" t="s">
        <v>4403</v>
      </c>
      <c r="B4278" s="150">
        <v>4250</v>
      </c>
      <c r="C4278" s="40" t="s">
        <v>13807</v>
      </c>
      <c r="D4278" s="35" t="s">
        <v>4403</v>
      </c>
      <c r="E4278" s="36" t="s">
        <v>11943</v>
      </c>
      <c r="F4278" s="35" t="s">
        <v>15877</v>
      </c>
      <c r="G4278" s="117">
        <v>58</v>
      </c>
      <c r="H4278" s="117">
        <v>4.6399999999999997</v>
      </c>
      <c r="I4278" s="117">
        <f t="shared" si="114"/>
        <v>4.3103448275862068E-3</v>
      </c>
      <c r="J4278" s="118">
        <v>0.25</v>
      </c>
      <c r="K4278" s="196">
        <v>184</v>
      </c>
      <c r="L4278" s="119" t="s">
        <v>12106</v>
      </c>
      <c r="M4278" s="38" t="s">
        <v>15050</v>
      </c>
    </row>
    <row r="4279" spans="1:13" ht="25.5" outlineLevel="1" x14ac:dyDescent="0.25">
      <c r="A4279" s="47" t="s">
        <v>4405</v>
      </c>
      <c r="B4279" s="150">
        <v>4251</v>
      </c>
      <c r="C4279" s="36" t="s">
        <v>4404</v>
      </c>
      <c r="D4279" s="35" t="s">
        <v>4405</v>
      </c>
      <c r="E4279" s="36" t="s">
        <v>11943</v>
      </c>
      <c r="F4279" s="35" t="s">
        <v>15877</v>
      </c>
      <c r="G4279" s="117">
        <v>339</v>
      </c>
      <c r="H4279" s="117">
        <v>3426.12</v>
      </c>
      <c r="I4279" s="117">
        <f t="shared" si="114"/>
        <v>0.55265486725663715</v>
      </c>
      <c r="J4279" s="118">
        <v>187.35</v>
      </c>
      <c r="K4279" s="196">
        <v>184</v>
      </c>
      <c r="L4279" s="119" t="s">
        <v>12106</v>
      </c>
      <c r="M4279" s="38" t="s">
        <v>15050</v>
      </c>
    </row>
    <row r="4280" spans="1:13" ht="25.5" outlineLevel="1" x14ac:dyDescent="0.25">
      <c r="A4280" s="47" t="s">
        <v>4406</v>
      </c>
      <c r="B4280" s="150">
        <v>4252</v>
      </c>
      <c r="C4280" s="40" t="s">
        <v>13808</v>
      </c>
      <c r="D4280" s="35" t="s">
        <v>4406</v>
      </c>
      <c r="E4280" s="36" t="s">
        <v>11943</v>
      </c>
      <c r="F4280" s="35" t="s">
        <v>15877</v>
      </c>
      <c r="G4280" s="117">
        <v>95</v>
      </c>
      <c r="H4280" s="117">
        <v>7.6</v>
      </c>
      <c r="I4280" s="117">
        <f t="shared" si="114"/>
        <v>4.4210526315789471E-3</v>
      </c>
      <c r="J4280" s="118">
        <v>0.42</v>
      </c>
      <c r="K4280" s="196">
        <v>184</v>
      </c>
      <c r="L4280" s="119" t="s">
        <v>12106</v>
      </c>
      <c r="M4280" s="38" t="s">
        <v>15050</v>
      </c>
    </row>
    <row r="4281" spans="1:13" ht="25.5" outlineLevel="1" x14ac:dyDescent="0.25">
      <c r="A4281" s="47" t="s">
        <v>4407</v>
      </c>
      <c r="B4281" s="150">
        <v>4253</v>
      </c>
      <c r="C4281" s="40" t="s">
        <v>13809</v>
      </c>
      <c r="D4281" s="35" t="s">
        <v>4407</v>
      </c>
      <c r="E4281" s="36" t="s">
        <v>11943</v>
      </c>
      <c r="F4281" s="35" t="s">
        <v>15877</v>
      </c>
      <c r="G4281" s="117">
        <v>12</v>
      </c>
      <c r="H4281" s="117">
        <v>0.96</v>
      </c>
      <c r="I4281" s="117">
        <f t="shared" si="114"/>
        <v>4.1666666666666666E-3</v>
      </c>
      <c r="J4281" s="118">
        <v>0.05</v>
      </c>
      <c r="K4281" s="196">
        <v>184</v>
      </c>
      <c r="L4281" s="119" t="s">
        <v>12106</v>
      </c>
      <c r="M4281" s="38" t="s">
        <v>15050</v>
      </c>
    </row>
    <row r="4282" spans="1:13" ht="25.5" outlineLevel="1" x14ac:dyDescent="0.25">
      <c r="A4282" s="47" t="s">
        <v>4408</v>
      </c>
      <c r="B4282" s="150">
        <v>4254</v>
      </c>
      <c r="C4282" s="40" t="s">
        <v>13810</v>
      </c>
      <c r="D4282" s="35" t="s">
        <v>4408</v>
      </c>
      <c r="E4282" s="36" t="s">
        <v>11943</v>
      </c>
      <c r="F4282" s="35" t="s">
        <v>15877</v>
      </c>
      <c r="G4282" s="117">
        <v>127</v>
      </c>
      <c r="H4282" s="117">
        <v>1287.1600000000001</v>
      </c>
      <c r="I4282" s="117">
        <f t="shared" si="114"/>
        <v>0.55425196850393699</v>
      </c>
      <c r="J4282" s="118">
        <v>70.39</v>
      </c>
      <c r="K4282" s="196">
        <v>184</v>
      </c>
      <c r="L4282" s="119" t="s">
        <v>12106</v>
      </c>
      <c r="M4282" s="38" t="s">
        <v>15050</v>
      </c>
    </row>
    <row r="4283" spans="1:13" ht="25.5" outlineLevel="1" x14ac:dyDescent="0.25">
      <c r="A4283" s="47" t="s">
        <v>4410</v>
      </c>
      <c r="B4283" s="150">
        <v>4255</v>
      </c>
      <c r="C4283" s="36" t="s">
        <v>4409</v>
      </c>
      <c r="D4283" s="35" t="s">
        <v>4410</v>
      </c>
      <c r="E4283" s="36" t="s">
        <v>11943</v>
      </c>
      <c r="F4283" s="35" t="s">
        <v>15878</v>
      </c>
      <c r="G4283" s="117">
        <v>163</v>
      </c>
      <c r="H4283" s="117">
        <v>1649.88</v>
      </c>
      <c r="I4283" s="117">
        <f t="shared" si="114"/>
        <v>0.55349693251533738</v>
      </c>
      <c r="J4283" s="118">
        <v>90.22</v>
      </c>
      <c r="K4283" s="196">
        <v>184</v>
      </c>
      <c r="L4283" s="119" t="s">
        <v>12106</v>
      </c>
      <c r="M4283" s="38" t="s">
        <v>15050</v>
      </c>
    </row>
    <row r="4284" spans="1:13" ht="25.5" outlineLevel="1" x14ac:dyDescent="0.25">
      <c r="A4284" s="47" t="s">
        <v>4411</v>
      </c>
      <c r="B4284" s="150">
        <v>4256</v>
      </c>
      <c r="C4284" s="40" t="s">
        <v>13811</v>
      </c>
      <c r="D4284" s="35" t="s">
        <v>4411</v>
      </c>
      <c r="E4284" s="36" t="s">
        <v>11943</v>
      </c>
      <c r="F4284" s="35" t="s">
        <v>15877</v>
      </c>
      <c r="G4284" s="117">
        <v>34</v>
      </c>
      <c r="H4284" s="117">
        <v>2.72</v>
      </c>
      <c r="I4284" s="117">
        <f t="shared" si="114"/>
        <v>4.4117647058823529E-3</v>
      </c>
      <c r="J4284" s="118">
        <v>0.15</v>
      </c>
      <c r="K4284" s="196">
        <v>184</v>
      </c>
      <c r="L4284" s="119" t="s">
        <v>12106</v>
      </c>
      <c r="M4284" s="38" t="s">
        <v>15050</v>
      </c>
    </row>
    <row r="4285" spans="1:13" ht="25.5" outlineLevel="1" x14ac:dyDescent="0.25">
      <c r="A4285" s="47" t="s">
        <v>4412</v>
      </c>
      <c r="B4285" s="150">
        <v>4257</v>
      </c>
      <c r="C4285" s="40" t="s">
        <v>13812</v>
      </c>
      <c r="D4285" s="35" t="s">
        <v>4412</v>
      </c>
      <c r="E4285" s="36" t="s">
        <v>11943</v>
      </c>
      <c r="F4285" s="35" t="s">
        <v>15879</v>
      </c>
      <c r="G4285" s="117">
        <v>178</v>
      </c>
      <c r="H4285" s="117">
        <v>1802.24</v>
      </c>
      <c r="I4285" s="117">
        <f t="shared" si="114"/>
        <v>0.55365168539325837</v>
      </c>
      <c r="J4285" s="118">
        <v>98.55</v>
      </c>
      <c r="K4285" s="196">
        <v>184</v>
      </c>
      <c r="L4285" s="119" t="s">
        <v>12106</v>
      </c>
      <c r="M4285" s="38" t="s">
        <v>15050</v>
      </c>
    </row>
    <row r="4286" spans="1:13" ht="25.5" outlineLevel="1" x14ac:dyDescent="0.25">
      <c r="A4286" s="47" t="s">
        <v>4413</v>
      </c>
      <c r="B4286" s="150">
        <v>4258</v>
      </c>
      <c r="C4286" s="40" t="s">
        <v>13813</v>
      </c>
      <c r="D4286" s="35" t="s">
        <v>4413</v>
      </c>
      <c r="E4286" s="36" t="s">
        <v>11943</v>
      </c>
      <c r="F4286" s="35" t="s">
        <v>15877</v>
      </c>
      <c r="G4286" s="117">
        <v>7</v>
      </c>
      <c r="H4286" s="117">
        <v>0.56000000000000005</v>
      </c>
      <c r="I4286" s="117">
        <f t="shared" si="114"/>
        <v>4.2857142857142859E-3</v>
      </c>
      <c r="J4286" s="118">
        <v>0.03</v>
      </c>
      <c r="K4286" s="196">
        <v>184</v>
      </c>
      <c r="L4286" s="119" t="s">
        <v>12106</v>
      </c>
      <c r="M4286" s="38" t="s">
        <v>15050</v>
      </c>
    </row>
    <row r="4287" spans="1:13" ht="25.5" outlineLevel="1" x14ac:dyDescent="0.25">
      <c r="A4287" s="47" t="s">
        <v>4414</v>
      </c>
      <c r="B4287" s="150">
        <v>4259</v>
      </c>
      <c r="C4287" s="40" t="s">
        <v>13814</v>
      </c>
      <c r="D4287" s="35" t="s">
        <v>4414</v>
      </c>
      <c r="E4287" s="36" t="s">
        <v>11943</v>
      </c>
      <c r="F4287" s="35" t="s">
        <v>15877</v>
      </c>
      <c r="G4287" s="117">
        <v>97</v>
      </c>
      <c r="H4287" s="117">
        <v>7.76</v>
      </c>
      <c r="I4287" s="117">
        <f t="shared" si="114"/>
        <v>4.3298969072164944E-3</v>
      </c>
      <c r="J4287" s="118">
        <v>0.42</v>
      </c>
      <c r="K4287" s="196">
        <v>184</v>
      </c>
      <c r="L4287" s="119" t="s">
        <v>12106</v>
      </c>
      <c r="M4287" s="38" t="s">
        <v>15050</v>
      </c>
    </row>
    <row r="4288" spans="1:13" ht="25.5" outlineLevel="1" x14ac:dyDescent="0.25">
      <c r="A4288" s="47" t="s">
        <v>4415</v>
      </c>
      <c r="B4288" s="150">
        <v>4260</v>
      </c>
      <c r="C4288" s="40" t="s">
        <v>13815</v>
      </c>
      <c r="D4288" s="35" t="s">
        <v>4415</v>
      </c>
      <c r="E4288" s="36" t="s">
        <v>11943</v>
      </c>
      <c r="F4288" s="35" t="s">
        <v>15877</v>
      </c>
      <c r="G4288" s="117">
        <v>7</v>
      </c>
      <c r="H4288" s="117">
        <v>0.56000000000000005</v>
      </c>
      <c r="I4288" s="117">
        <f t="shared" si="114"/>
        <v>4.2857142857142859E-3</v>
      </c>
      <c r="J4288" s="118">
        <v>0.03</v>
      </c>
      <c r="K4288" s="196">
        <v>184</v>
      </c>
      <c r="L4288" s="119" t="s">
        <v>12106</v>
      </c>
      <c r="M4288" s="38" t="s">
        <v>15050</v>
      </c>
    </row>
    <row r="4289" spans="1:13" ht="25.5" outlineLevel="1" x14ac:dyDescent="0.25">
      <c r="A4289" s="47" t="s">
        <v>4416</v>
      </c>
      <c r="B4289" s="150">
        <v>4261</v>
      </c>
      <c r="C4289" s="40" t="s">
        <v>13816</v>
      </c>
      <c r="D4289" s="35" t="s">
        <v>4416</v>
      </c>
      <c r="E4289" s="36" t="s">
        <v>11943</v>
      </c>
      <c r="F4289" s="35" t="s">
        <v>15877</v>
      </c>
      <c r="G4289" s="117">
        <v>177</v>
      </c>
      <c r="H4289" s="117">
        <v>1786.11</v>
      </c>
      <c r="I4289" s="117">
        <f t="shared" si="114"/>
        <v>0.55180790960451975</v>
      </c>
      <c r="J4289" s="118">
        <v>97.67</v>
      </c>
      <c r="K4289" s="196">
        <v>184</v>
      </c>
      <c r="L4289" s="119" t="s">
        <v>12106</v>
      </c>
      <c r="M4289" s="38" t="s">
        <v>15050</v>
      </c>
    </row>
    <row r="4290" spans="1:13" ht="25.5" outlineLevel="1" x14ac:dyDescent="0.25">
      <c r="A4290" s="47" t="s">
        <v>4418</v>
      </c>
      <c r="B4290" s="150">
        <v>4262</v>
      </c>
      <c r="C4290" s="36" t="s">
        <v>4417</v>
      </c>
      <c r="D4290" s="35" t="s">
        <v>4418</v>
      </c>
      <c r="E4290" s="36" t="s">
        <v>11943</v>
      </c>
      <c r="F4290" s="35" t="s">
        <v>15877</v>
      </c>
      <c r="G4290" s="117">
        <v>30</v>
      </c>
      <c r="H4290" s="117">
        <v>2.4</v>
      </c>
      <c r="I4290" s="117">
        <f t="shared" si="114"/>
        <v>4.3333333333333331E-3</v>
      </c>
      <c r="J4290" s="118">
        <v>0.13</v>
      </c>
      <c r="K4290" s="196">
        <v>184</v>
      </c>
      <c r="L4290" s="119" t="s">
        <v>12106</v>
      </c>
      <c r="M4290" s="38" t="s">
        <v>15050</v>
      </c>
    </row>
    <row r="4291" spans="1:13" ht="25.5" outlineLevel="1" x14ac:dyDescent="0.25">
      <c r="A4291" s="47" t="s">
        <v>4419</v>
      </c>
      <c r="B4291" s="150">
        <v>4263</v>
      </c>
      <c r="C4291" s="40" t="s">
        <v>13817</v>
      </c>
      <c r="D4291" s="35" t="s">
        <v>4419</v>
      </c>
      <c r="E4291" s="36" t="s">
        <v>11943</v>
      </c>
      <c r="F4291" s="35" t="s">
        <v>15879</v>
      </c>
      <c r="G4291" s="117">
        <v>109</v>
      </c>
      <c r="H4291" s="117">
        <v>1107.72</v>
      </c>
      <c r="I4291" s="117">
        <f t="shared" si="114"/>
        <v>0.55568807339449544</v>
      </c>
      <c r="J4291" s="118">
        <v>60.57</v>
      </c>
      <c r="K4291" s="196">
        <v>184</v>
      </c>
      <c r="L4291" s="119" t="s">
        <v>12106</v>
      </c>
      <c r="M4291" s="38" t="s">
        <v>15050</v>
      </c>
    </row>
    <row r="4292" spans="1:13" ht="25.5" outlineLevel="1" x14ac:dyDescent="0.25">
      <c r="A4292" s="47" t="s">
        <v>4420</v>
      </c>
      <c r="B4292" s="150">
        <v>4264</v>
      </c>
      <c r="C4292" s="40" t="s">
        <v>13818</v>
      </c>
      <c r="D4292" s="35" t="s">
        <v>4420</v>
      </c>
      <c r="E4292" s="36" t="s">
        <v>11943</v>
      </c>
      <c r="F4292" s="35" t="s">
        <v>15877</v>
      </c>
      <c r="G4292" s="117">
        <v>14</v>
      </c>
      <c r="H4292" s="117">
        <v>1.1200000000000001</v>
      </c>
      <c r="I4292" s="117">
        <f t="shared" si="114"/>
        <v>4.2857142857142859E-3</v>
      </c>
      <c r="J4292" s="118">
        <v>0.06</v>
      </c>
      <c r="K4292" s="196">
        <v>184</v>
      </c>
      <c r="L4292" s="119" t="s">
        <v>12106</v>
      </c>
      <c r="M4292" s="38" t="s">
        <v>15050</v>
      </c>
    </row>
    <row r="4293" spans="1:13" ht="25.5" outlineLevel="1" x14ac:dyDescent="0.25">
      <c r="A4293" s="47" t="s">
        <v>9767</v>
      </c>
      <c r="B4293" s="150">
        <v>4265</v>
      </c>
      <c r="C4293" s="36" t="s">
        <v>9766</v>
      </c>
      <c r="D4293" s="35" t="s">
        <v>9767</v>
      </c>
      <c r="E4293" s="36" t="s">
        <v>11491</v>
      </c>
      <c r="F4293" s="35" t="s">
        <v>15877</v>
      </c>
      <c r="G4293" s="117">
        <v>109</v>
      </c>
      <c r="H4293" s="117">
        <v>1107.72</v>
      </c>
      <c r="I4293" s="117">
        <f t="shared" si="114"/>
        <v>10.558807339449542</v>
      </c>
      <c r="J4293" s="118">
        <v>1150.9100000000001</v>
      </c>
      <c r="K4293" s="196">
        <v>176</v>
      </c>
      <c r="L4293" s="119" t="s">
        <v>11479</v>
      </c>
      <c r="M4293" s="38" t="s">
        <v>15050</v>
      </c>
    </row>
    <row r="4294" spans="1:13" ht="25.5" outlineLevel="1" x14ac:dyDescent="0.25">
      <c r="A4294" s="47" t="s">
        <v>4422</v>
      </c>
      <c r="B4294" s="150">
        <v>4266</v>
      </c>
      <c r="C4294" s="36" t="s">
        <v>4421</v>
      </c>
      <c r="D4294" s="35" t="s">
        <v>4422</v>
      </c>
      <c r="E4294" s="36" t="s">
        <v>11943</v>
      </c>
      <c r="F4294" s="35" t="s">
        <v>15877</v>
      </c>
      <c r="G4294" s="117">
        <v>94</v>
      </c>
      <c r="H4294" s="117">
        <v>7.52</v>
      </c>
      <c r="I4294" s="117">
        <f t="shared" si="114"/>
        <v>4.3617021276595742E-3</v>
      </c>
      <c r="J4294" s="118">
        <v>0.41</v>
      </c>
      <c r="K4294" s="196">
        <v>184</v>
      </c>
      <c r="L4294" s="119" t="s">
        <v>12106</v>
      </c>
      <c r="M4294" s="38" t="s">
        <v>15050</v>
      </c>
    </row>
    <row r="4295" spans="1:13" ht="25.5" outlineLevel="1" x14ac:dyDescent="0.25">
      <c r="A4295" s="47" t="s">
        <v>4423</v>
      </c>
      <c r="B4295" s="150">
        <v>4267</v>
      </c>
      <c r="C4295" s="40" t="s">
        <v>13819</v>
      </c>
      <c r="D4295" s="35" t="s">
        <v>4423</v>
      </c>
      <c r="E4295" s="36" t="s">
        <v>11943</v>
      </c>
      <c r="F4295" s="35" t="s">
        <v>15877</v>
      </c>
      <c r="G4295" s="117">
        <v>10</v>
      </c>
      <c r="H4295" s="117">
        <v>0.8</v>
      </c>
      <c r="I4295" s="117">
        <f t="shared" si="114"/>
        <v>4.0000000000000001E-3</v>
      </c>
      <c r="J4295" s="118">
        <v>0.04</v>
      </c>
      <c r="K4295" s="196">
        <v>184</v>
      </c>
      <c r="L4295" s="119" t="s">
        <v>12106</v>
      </c>
      <c r="M4295" s="38" t="s">
        <v>15050</v>
      </c>
    </row>
    <row r="4296" spans="1:13" ht="25.5" outlineLevel="1" x14ac:dyDescent="0.25">
      <c r="A4296" s="47" t="s">
        <v>9768</v>
      </c>
      <c r="B4296" s="150">
        <v>4268</v>
      </c>
      <c r="C4296" s="40" t="s">
        <v>13820</v>
      </c>
      <c r="D4296" s="35" t="s">
        <v>9768</v>
      </c>
      <c r="E4296" s="36" t="s">
        <v>11491</v>
      </c>
      <c r="F4296" s="35" t="s">
        <v>15877</v>
      </c>
      <c r="G4296" s="117">
        <v>128</v>
      </c>
      <c r="H4296" s="117">
        <v>1298.24</v>
      </c>
      <c r="I4296" s="117">
        <f t="shared" si="114"/>
        <v>10.537968749999999</v>
      </c>
      <c r="J4296" s="118">
        <v>1348.86</v>
      </c>
      <c r="K4296" s="196">
        <v>176</v>
      </c>
      <c r="L4296" s="119" t="s">
        <v>11479</v>
      </c>
      <c r="M4296" s="38" t="s">
        <v>15050</v>
      </c>
    </row>
    <row r="4297" spans="1:13" outlineLevel="1" x14ac:dyDescent="0.25">
      <c r="A4297" s="47" t="s">
        <v>9770</v>
      </c>
      <c r="B4297" s="150">
        <v>4269</v>
      </c>
      <c r="C4297" s="36" t="s">
        <v>9769</v>
      </c>
      <c r="D4297" s="35" t="s">
        <v>9770</v>
      </c>
      <c r="E4297" s="36" t="s">
        <v>11491</v>
      </c>
      <c r="F4297" s="35" t="s">
        <v>15877</v>
      </c>
      <c r="G4297" s="117">
        <v>99</v>
      </c>
      <c r="H4297" s="117">
        <v>1002.63</v>
      </c>
      <c r="I4297" s="117">
        <f t="shared" si="114"/>
        <v>10.522424242424243</v>
      </c>
      <c r="J4297" s="118">
        <v>1041.72</v>
      </c>
      <c r="K4297" s="196">
        <v>176</v>
      </c>
      <c r="L4297" s="119" t="s">
        <v>11479</v>
      </c>
      <c r="M4297" s="38" t="s">
        <v>15050</v>
      </c>
    </row>
    <row r="4298" spans="1:13" ht="25.5" outlineLevel="1" x14ac:dyDescent="0.25">
      <c r="A4298" s="47" t="s">
        <v>4424</v>
      </c>
      <c r="B4298" s="150">
        <v>4270</v>
      </c>
      <c r="C4298" s="40" t="s">
        <v>13821</v>
      </c>
      <c r="D4298" s="35" t="s">
        <v>4424</v>
      </c>
      <c r="E4298" s="36" t="s">
        <v>11943</v>
      </c>
      <c r="F4298" s="35" t="s">
        <v>15877</v>
      </c>
      <c r="G4298" s="117">
        <v>85</v>
      </c>
      <c r="H4298" s="117">
        <v>6.8</v>
      </c>
      <c r="I4298" s="117">
        <f t="shared" si="114"/>
        <v>4.3529411764705881E-3</v>
      </c>
      <c r="J4298" s="118">
        <v>0.37</v>
      </c>
      <c r="K4298" s="196">
        <v>184</v>
      </c>
      <c r="L4298" s="119" t="s">
        <v>12106</v>
      </c>
      <c r="M4298" s="38" t="s">
        <v>15050</v>
      </c>
    </row>
    <row r="4299" spans="1:13" ht="25.5" outlineLevel="1" x14ac:dyDescent="0.25">
      <c r="A4299" s="47" t="s">
        <v>4425</v>
      </c>
      <c r="B4299" s="150">
        <v>4271</v>
      </c>
      <c r="C4299" s="40" t="s">
        <v>13822</v>
      </c>
      <c r="D4299" s="35" t="s">
        <v>4425</v>
      </c>
      <c r="E4299" s="36" t="s">
        <v>11943</v>
      </c>
      <c r="F4299" s="35" t="s">
        <v>15877</v>
      </c>
      <c r="G4299" s="117">
        <v>59</v>
      </c>
      <c r="H4299" s="117">
        <v>4.72</v>
      </c>
      <c r="I4299" s="117">
        <f t="shared" si="114"/>
        <v>4.4067796610169491E-3</v>
      </c>
      <c r="J4299" s="118">
        <v>0.26</v>
      </c>
      <c r="K4299" s="196">
        <v>184</v>
      </c>
      <c r="L4299" s="119" t="s">
        <v>12106</v>
      </c>
      <c r="M4299" s="38" t="s">
        <v>15050</v>
      </c>
    </row>
    <row r="4300" spans="1:13" ht="25.5" outlineLevel="1" x14ac:dyDescent="0.25">
      <c r="A4300" s="47" t="s">
        <v>9771</v>
      </c>
      <c r="B4300" s="150">
        <v>4272</v>
      </c>
      <c r="C4300" s="40" t="s">
        <v>13823</v>
      </c>
      <c r="D4300" s="35" t="s">
        <v>9771</v>
      </c>
      <c r="E4300" s="36" t="s">
        <v>11491</v>
      </c>
      <c r="F4300" s="35" t="s">
        <v>15877</v>
      </c>
      <c r="G4300" s="117">
        <v>35</v>
      </c>
      <c r="H4300" s="117">
        <v>2.8</v>
      </c>
      <c r="I4300" s="117">
        <f t="shared" si="114"/>
        <v>8.3142857142857143E-2</v>
      </c>
      <c r="J4300" s="118">
        <v>2.91</v>
      </c>
      <c r="K4300" s="196">
        <v>176</v>
      </c>
      <c r="L4300" s="119" t="s">
        <v>11479</v>
      </c>
      <c r="M4300" s="38" t="s">
        <v>15050</v>
      </c>
    </row>
    <row r="4301" spans="1:13" ht="25.5" outlineLevel="1" x14ac:dyDescent="0.25">
      <c r="A4301" s="47" t="s">
        <v>9773</v>
      </c>
      <c r="B4301" s="150">
        <v>4273</v>
      </c>
      <c r="C4301" s="36" t="s">
        <v>9772</v>
      </c>
      <c r="D4301" s="35" t="s">
        <v>9773</v>
      </c>
      <c r="E4301" s="36" t="s">
        <v>11491</v>
      </c>
      <c r="F4301" s="35" t="s">
        <v>15877</v>
      </c>
      <c r="G4301" s="117">
        <v>196</v>
      </c>
      <c r="H4301" s="117">
        <v>1981.68</v>
      </c>
      <c r="I4301" s="117">
        <f t="shared" si="114"/>
        <v>10.504795918367348</v>
      </c>
      <c r="J4301" s="118">
        <v>2058.94</v>
      </c>
      <c r="K4301" s="196">
        <v>176</v>
      </c>
      <c r="L4301" s="119" t="s">
        <v>11479</v>
      </c>
      <c r="M4301" s="38" t="s">
        <v>15050</v>
      </c>
    </row>
    <row r="4302" spans="1:13" ht="25.5" outlineLevel="1" x14ac:dyDescent="0.25">
      <c r="A4302" s="47" t="s">
        <v>9774</v>
      </c>
      <c r="B4302" s="150">
        <v>4274</v>
      </c>
      <c r="C4302" s="40" t="s">
        <v>13824</v>
      </c>
      <c r="D4302" s="35" t="s">
        <v>9774</v>
      </c>
      <c r="E4302" s="36" t="s">
        <v>11491</v>
      </c>
      <c r="F4302" s="35" t="s">
        <v>15877</v>
      </c>
      <c r="G4302" s="117">
        <v>24</v>
      </c>
      <c r="H4302" s="117">
        <v>1.92</v>
      </c>
      <c r="I4302" s="117">
        <f t="shared" si="114"/>
        <v>8.2916666666666666E-2</v>
      </c>
      <c r="J4302" s="118">
        <v>1.99</v>
      </c>
      <c r="K4302" s="196">
        <v>176</v>
      </c>
      <c r="L4302" s="119" t="s">
        <v>11479</v>
      </c>
      <c r="M4302" s="38" t="s">
        <v>15050</v>
      </c>
    </row>
    <row r="4303" spans="1:13" ht="25.5" outlineLevel="1" x14ac:dyDescent="0.25">
      <c r="A4303" s="47" t="s">
        <v>4426</v>
      </c>
      <c r="B4303" s="150">
        <v>4275</v>
      </c>
      <c r="C4303" s="40" t="s">
        <v>13825</v>
      </c>
      <c r="D4303" s="35" t="s">
        <v>4426</v>
      </c>
      <c r="E4303" s="36" t="s">
        <v>11943</v>
      </c>
      <c r="F4303" s="35" t="s">
        <v>15877</v>
      </c>
      <c r="G4303" s="117">
        <v>192</v>
      </c>
      <c r="H4303" s="117">
        <v>1962.36</v>
      </c>
      <c r="I4303" s="117">
        <f t="shared" si="114"/>
        <v>0.55890625000000005</v>
      </c>
      <c r="J4303" s="118">
        <v>107.31</v>
      </c>
      <c r="K4303" s="196">
        <v>184</v>
      </c>
      <c r="L4303" s="119" t="s">
        <v>12106</v>
      </c>
      <c r="M4303" s="38" t="s">
        <v>15050</v>
      </c>
    </row>
    <row r="4304" spans="1:13" ht="25.5" outlineLevel="1" x14ac:dyDescent="0.25">
      <c r="A4304" s="47" t="s">
        <v>4427</v>
      </c>
      <c r="B4304" s="150">
        <v>4276</v>
      </c>
      <c r="C4304" s="40" t="s">
        <v>13826</v>
      </c>
      <c r="D4304" s="35" t="s">
        <v>4427</v>
      </c>
      <c r="E4304" s="36" t="s">
        <v>11943</v>
      </c>
      <c r="F4304" s="35" t="s">
        <v>15877</v>
      </c>
      <c r="G4304" s="117">
        <v>189</v>
      </c>
      <c r="H4304" s="117">
        <v>1936.8</v>
      </c>
      <c r="I4304" s="117">
        <f t="shared" si="114"/>
        <v>0.56037037037037041</v>
      </c>
      <c r="J4304" s="118">
        <v>105.91</v>
      </c>
      <c r="K4304" s="196">
        <v>184</v>
      </c>
      <c r="L4304" s="119" t="s">
        <v>12106</v>
      </c>
      <c r="M4304" s="38" t="s">
        <v>15050</v>
      </c>
    </row>
    <row r="4305" spans="1:13" ht="25.5" outlineLevel="1" x14ac:dyDescent="0.25">
      <c r="A4305" s="47" t="s">
        <v>4428</v>
      </c>
      <c r="B4305" s="150">
        <v>4277</v>
      </c>
      <c r="C4305" s="40" t="s">
        <v>13827</v>
      </c>
      <c r="D4305" s="35" t="s">
        <v>4428</v>
      </c>
      <c r="E4305" s="36" t="s">
        <v>11943</v>
      </c>
      <c r="F4305" s="35" t="s">
        <v>15877</v>
      </c>
      <c r="G4305" s="117">
        <v>170</v>
      </c>
      <c r="H4305" s="117">
        <v>1734</v>
      </c>
      <c r="I4305" s="117">
        <f t="shared" si="114"/>
        <v>0.55776470588235294</v>
      </c>
      <c r="J4305" s="118">
        <v>94.82</v>
      </c>
      <c r="K4305" s="196">
        <v>184</v>
      </c>
      <c r="L4305" s="119" t="s">
        <v>12106</v>
      </c>
      <c r="M4305" s="38" t="s">
        <v>15050</v>
      </c>
    </row>
    <row r="4306" spans="1:13" ht="25.5" outlineLevel="1" x14ac:dyDescent="0.25">
      <c r="A4306" s="47" t="s">
        <v>4429</v>
      </c>
      <c r="B4306" s="150">
        <v>4278</v>
      </c>
      <c r="C4306" s="40" t="s">
        <v>13828</v>
      </c>
      <c r="D4306" s="35" t="s">
        <v>4429</v>
      </c>
      <c r="E4306" s="36" t="s">
        <v>11943</v>
      </c>
      <c r="F4306" s="35" t="s">
        <v>15877</v>
      </c>
      <c r="G4306" s="117">
        <v>113</v>
      </c>
      <c r="H4306" s="117">
        <v>1155.5999999999999</v>
      </c>
      <c r="I4306" s="117">
        <f t="shared" si="114"/>
        <v>0.55920353982300885</v>
      </c>
      <c r="J4306" s="118">
        <v>63.19</v>
      </c>
      <c r="K4306" s="196">
        <v>184</v>
      </c>
      <c r="L4306" s="119" t="s">
        <v>12106</v>
      </c>
      <c r="M4306" s="38" t="s">
        <v>15050</v>
      </c>
    </row>
    <row r="4307" spans="1:13" ht="25.5" outlineLevel="1" x14ac:dyDescent="0.25">
      <c r="A4307" s="47" t="s">
        <v>4430</v>
      </c>
      <c r="B4307" s="150">
        <v>4279</v>
      </c>
      <c r="C4307" s="40" t="s">
        <v>13829</v>
      </c>
      <c r="D4307" s="35" t="s">
        <v>4430</v>
      </c>
      <c r="E4307" s="36" t="s">
        <v>11943</v>
      </c>
      <c r="F4307" s="35" t="s">
        <v>15877</v>
      </c>
      <c r="G4307" s="117">
        <v>110</v>
      </c>
      <c r="H4307" s="117">
        <v>1122.99</v>
      </c>
      <c r="I4307" s="117">
        <f t="shared" si="114"/>
        <v>0.55827272727272725</v>
      </c>
      <c r="J4307" s="118">
        <v>61.41</v>
      </c>
      <c r="K4307" s="196">
        <v>184</v>
      </c>
      <c r="L4307" s="119" t="s">
        <v>12106</v>
      </c>
      <c r="M4307" s="38" t="s">
        <v>15050</v>
      </c>
    </row>
    <row r="4308" spans="1:13" ht="25.5" outlineLevel="1" x14ac:dyDescent="0.25">
      <c r="A4308" s="47" t="s">
        <v>4431</v>
      </c>
      <c r="B4308" s="150">
        <v>4280</v>
      </c>
      <c r="C4308" s="40" t="s">
        <v>13830</v>
      </c>
      <c r="D4308" s="35" t="s">
        <v>4431</v>
      </c>
      <c r="E4308" s="36" t="s">
        <v>11943</v>
      </c>
      <c r="F4308" s="35" t="s">
        <v>15877</v>
      </c>
      <c r="G4308" s="117">
        <v>94</v>
      </c>
      <c r="H4308" s="117">
        <v>18.8</v>
      </c>
      <c r="I4308" s="117">
        <f t="shared" si="114"/>
        <v>1.0957446808510638E-2</v>
      </c>
      <c r="J4308" s="118">
        <v>1.03</v>
      </c>
      <c r="K4308" s="196">
        <v>184</v>
      </c>
      <c r="L4308" s="119" t="s">
        <v>12106</v>
      </c>
      <c r="M4308" s="38" t="s">
        <v>15050</v>
      </c>
    </row>
    <row r="4309" spans="1:13" ht="25.5" outlineLevel="1" x14ac:dyDescent="0.25">
      <c r="A4309" s="47" t="s">
        <v>4432</v>
      </c>
      <c r="B4309" s="150">
        <v>4281</v>
      </c>
      <c r="C4309" s="40" t="s">
        <v>13831</v>
      </c>
      <c r="D4309" s="35" t="s">
        <v>4432</v>
      </c>
      <c r="E4309" s="36" t="s">
        <v>11943</v>
      </c>
      <c r="F4309" s="35" t="s">
        <v>15877</v>
      </c>
      <c r="G4309" s="117">
        <v>20</v>
      </c>
      <c r="H4309" s="117">
        <v>4</v>
      </c>
      <c r="I4309" s="117">
        <f t="shared" si="114"/>
        <v>1.0999999999999999E-2</v>
      </c>
      <c r="J4309" s="118">
        <v>0.22</v>
      </c>
      <c r="K4309" s="196">
        <v>184</v>
      </c>
      <c r="L4309" s="119" t="s">
        <v>12106</v>
      </c>
      <c r="M4309" s="38" t="s">
        <v>15050</v>
      </c>
    </row>
    <row r="4310" spans="1:13" ht="25.5" outlineLevel="1" x14ac:dyDescent="0.25">
      <c r="A4310" s="47" t="s">
        <v>4433</v>
      </c>
      <c r="B4310" s="150">
        <v>4282</v>
      </c>
      <c r="C4310" s="40" t="s">
        <v>13832</v>
      </c>
      <c r="D4310" s="35" t="s">
        <v>4433</v>
      </c>
      <c r="E4310" s="36" t="s">
        <v>11943</v>
      </c>
      <c r="F4310" s="35" t="s">
        <v>15877</v>
      </c>
      <c r="G4310" s="117">
        <v>112</v>
      </c>
      <c r="H4310" s="117">
        <v>1144.4000000000001</v>
      </c>
      <c r="I4310" s="117">
        <f t="shared" si="114"/>
        <v>0.55874999999999997</v>
      </c>
      <c r="J4310" s="118">
        <v>62.58</v>
      </c>
      <c r="K4310" s="196">
        <v>184</v>
      </c>
      <c r="L4310" s="119" t="s">
        <v>12106</v>
      </c>
      <c r="M4310" s="38" t="s">
        <v>15050</v>
      </c>
    </row>
    <row r="4311" spans="1:13" ht="25.5" outlineLevel="1" x14ac:dyDescent="0.25">
      <c r="A4311" s="47" t="s">
        <v>4434</v>
      </c>
      <c r="B4311" s="150">
        <v>4283</v>
      </c>
      <c r="C4311" s="40" t="s">
        <v>13833</v>
      </c>
      <c r="D4311" s="35" t="s">
        <v>4434</v>
      </c>
      <c r="E4311" s="36" t="s">
        <v>11943</v>
      </c>
      <c r="F4311" s="35" t="s">
        <v>15877</v>
      </c>
      <c r="G4311" s="117">
        <v>102</v>
      </c>
      <c r="H4311" s="117">
        <v>1042.4000000000001</v>
      </c>
      <c r="I4311" s="117">
        <f t="shared" si="114"/>
        <v>0.55882352941176472</v>
      </c>
      <c r="J4311" s="118">
        <v>57</v>
      </c>
      <c r="K4311" s="196">
        <v>184</v>
      </c>
      <c r="L4311" s="119" t="s">
        <v>12106</v>
      </c>
      <c r="M4311" s="38" t="s">
        <v>15050</v>
      </c>
    </row>
    <row r="4312" spans="1:13" ht="25.5" outlineLevel="1" x14ac:dyDescent="0.25">
      <c r="A4312" s="47" t="s">
        <v>4435</v>
      </c>
      <c r="B4312" s="150">
        <v>4284</v>
      </c>
      <c r="C4312" s="40" t="s">
        <v>13834</v>
      </c>
      <c r="D4312" s="35" t="s">
        <v>4435</v>
      </c>
      <c r="E4312" s="36" t="s">
        <v>11943</v>
      </c>
      <c r="F4312" s="35" t="s">
        <v>15877</v>
      </c>
      <c r="G4312" s="117">
        <v>156</v>
      </c>
      <c r="H4312" s="117">
        <v>1596.84</v>
      </c>
      <c r="I4312" s="117">
        <f t="shared" si="114"/>
        <v>0.55974358974358973</v>
      </c>
      <c r="J4312" s="118">
        <v>87.32</v>
      </c>
      <c r="K4312" s="196">
        <v>184</v>
      </c>
      <c r="L4312" s="119" t="s">
        <v>12106</v>
      </c>
      <c r="M4312" s="38" t="s">
        <v>15050</v>
      </c>
    </row>
    <row r="4313" spans="1:13" ht="25.5" outlineLevel="1" x14ac:dyDescent="0.25">
      <c r="A4313" s="47" t="s">
        <v>4436</v>
      </c>
      <c r="B4313" s="150">
        <v>4285</v>
      </c>
      <c r="C4313" s="40" t="s">
        <v>13835</v>
      </c>
      <c r="D4313" s="35" t="s">
        <v>4436</v>
      </c>
      <c r="E4313" s="36" t="s">
        <v>11943</v>
      </c>
      <c r="F4313" s="35" t="s">
        <v>15877</v>
      </c>
      <c r="G4313" s="117">
        <v>74</v>
      </c>
      <c r="H4313" s="117">
        <v>14.8</v>
      </c>
      <c r="I4313" s="117">
        <f t="shared" si="114"/>
        <v>1.0945945945945947E-2</v>
      </c>
      <c r="J4313" s="118">
        <v>0.81</v>
      </c>
      <c r="K4313" s="196">
        <v>184</v>
      </c>
      <c r="L4313" s="119" t="s">
        <v>12106</v>
      </c>
      <c r="M4313" s="38" t="s">
        <v>15050</v>
      </c>
    </row>
    <row r="4314" spans="1:13" ht="25.5" outlineLevel="1" x14ac:dyDescent="0.25">
      <c r="A4314" s="47" t="s">
        <v>4437</v>
      </c>
      <c r="B4314" s="150">
        <v>4286</v>
      </c>
      <c r="C4314" s="40" t="s">
        <v>13836</v>
      </c>
      <c r="D4314" s="35" t="s">
        <v>4437</v>
      </c>
      <c r="E4314" s="36" t="s">
        <v>11943</v>
      </c>
      <c r="F4314" s="35" t="s">
        <v>15877</v>
      </c>
      <c r="G4314" s="117">
        <v>89</v>
      </c>
      <c r="H4314" s="117">
        <v>17.8</v>
      </c>
      <c r="I4314" s="117">
        <f t="shared" si="114"/>
        <v>1.0898876404494382E-2</v>
      </c>
      <c r="J4314" s="118">
        <v>0.97</v>
      </c>
      <c r="K4314" s="196">
        <v>184</v>
      </c>
      <c r="L4314" s="119" t="s">
        <v>12106</v>
      </c>
      <c r="M4314" s="38" t="s">
        <v>15050</v>
      </c>
    </row>
    <row r="4315" spans="1:13" ht="25.5" outlineLevel="1" x14ac:dyDescent="0.25">
      <c r="A4315" s="47" t="s">
        <v>4438</v>
      </c>
      <c r="B4315" s="150">
        <v>4287</v>
      </c>
      <c r="C4315" s="40" t="s">
        <v>13837</v>
      </c>
      <c r="D4315" s="35" t="s">
        <v>4438</v>
      </c>
      <c r="E4315" s="36" t="s">
        <v>11943</v>
      </c>
      <c r="F4315" s="35" t="s">
        <v>15877</v>
      </c>
      <c r="G4315" s="117">
        <v>39</v>
      </c>
      <c r="H4315" s="117">
        <v>7.8</v>
      </c>
      <c r="I4315" s="117">
        <f t="shared" si="114"/>
        <v>1.1025641025641025E-2</v>
      </c>
      <c r="J4315" s="118">
        <v>0.43</v>
      </c>
      <c r="K4315" s="196">
        <v>184</v>
      </c>
      <c r="L4315" s="119" t="s">
        <v>12106</v>
      </c>
      <c r="M4315" s="38" t="s">
        <v>15050</v>
      </c>
    </row>
    <row r="4316" spans="1:13" ht="25.5" outlineLevel="1" x14ac:dyDescent="0.25">
      <c r="A4316" s="47" t="s">
        <v>4439</v>
      </c>
      <c r="B4316" s="150">
        <v>4288</v>
      </c>
      <c r="C4316" s="40" t="s">
        <v>13838</v>
      </c>
      <c r="D4316" s="35" t="s">
        <v>4439</v>
      </c>
      <c r="E4316" s="36" t="s">
        <v>11943</v>
      </c>
      <c r="F4316" s="35" t="s">
        <v>15877</v>
      </c>
      <c r="G4316" s="117">
        <v>4</v>
      </c>
      <c r="H4316" s="117">
        <v>0.8</v>
      </c>
      <c r="I4316" s="117">
        <f t="shared" si="114"/>
        <v>0.01</v>
      </c>
      <c r="J4316" s="118">
        <v>0.04</v>
      </c>
      <c r="K4316" s="196">
        <v>184</v>
      </c>
      <c r="L4316" s="119" t="s">
        <v>12106</v>
      </c>
      <c r="M4316" s="38" t="s">
        <v>15050</v>
      </c>
    </row>
    <row r="4317" spans="1:13" ht="25.5" outlineLevel="1" x14ac:dyDescent="0.25">
      <c r="A4317" s="47" t="s">
        <v>4440</v>
      </c>
      <c r="B4317" s="150">
        <v>4289</v>
      </c>
      <c r="C4317" s="40" t="s">
        <v>13839</v>
      </c>
      <c r="D4317" s="35" t="s">
        <v>4440</v>
      </c>
      <c r="E4317" s="36" t="s">
        <v>11943</v>
      </c>
      <c r="F4317" s="35" t="s">
        <v>15877</v>
      </c>
      <c r="G4317" s="117">
        <v>162</v>
      </c>
      <c r="H4317" s="117">
        <v>1655.38</v>
      </c>
      <c r="I4317" s="117">
        <f t="shared" si="114"/>
        <v>0.55876543209876539</v>
      </c>
      <c r="J4317" s="118">
        <v>90.52</v>
      </c>
      <c r="K4317" s="196">
        <v>184</v>
      </c>
      <c r="L4317" s="119" t="s">
        <v>12106</v>
      </c>
      <c r="M4317" s="38" t="s">
        <v>15050</v>
      </c>
    </row>
    <row r="4318" spans="1:13" ht="25.5" outlineLevel="1" x14ac:dyDescent="0.25">
      <c r="A4318" s="47" t="s">
        <v>4441</v>
      </c>
      <c r="B4318" s="150">
        <v>4290</v>
      </c>
      <c r="C4318" s="40" t="s">
        <v>13840</v>
      </c>
      <c r="D4318" s="35" t="s">
        <v>4441</v>
      </c>
      <c r="E4318" s="36" t="s">
        <v>11943</v>
      </c>
      <c r="F4318" s="35" t="s">
        <v>15877</v>
      </c>
      <c r="G4318" s="117">
        <v>205</v>
      </c>
      <c r="H4318" s="117">
        <v>2096</v>
      </c>
      <c r="I4318" s="117">
        <f t="shared" si="114"/>
        <v>0.55912195121951225</v>
      </c>
      <c r="J4318" s="118">
        <v>114.62</v>
      </c>
      <c r="K4318" s="196">
        <v>184</v>
      </c>
      <c r="L4318" s="119" t="s">
        <v>12106</v>
      </c>
      <c r="M4318" s="38" t="s">
        <v>15050</v>
      </c>
    </row>
    <row r="4319" spans="1:13" ht="25.5" outlineLevel="1" x14ac:dyDescent="0.25">
      <c r="A4319" s="47" t="s">
        <v>4442</v>
      </c>
      <c r="B4319" s="150">
        <v>4291</v>
      </c>
      <c r="C4319" s="40" t="s">
        <v>13841</v>
      </c>
      <c r="D4319" s="35" t="s">
        <v>4442</v>
      </c>
      <c r="E4319" s="36" t="s">
        <v>11943</v>
      </c>
      <c r="F4319" s="35" t="s">
        <v>15877</v>
      </c>
      <c r="G4319" s="117">
        <v>173</v>
      </c>
      <c r="H4319" s="117">
        <v>1767.6</v>
      </c>
      <c r="I4319" s="117">
        <f t="shared" si="114"/>
        <v>0.55872832369942194</v>
      </c>
      <c r="J4319" s="118">
        <v>96.66</v>
      </c>
      <c r="K4319" s="196">
        <v>184</v>
      </c>
      <c r="L4319" s="119" t="s">
        <v>12106</v>
      </c>
      <c r="M4319" s="38" t="s">
        <v>15050</v>
      </c>
    </row>
    <row r="4320" spans="1:13" ht="25.5" outlineLevel="1" x14ac:dyDescent="0.25">
      <c r="A4320" s="47" t="s">
        <v>4443</v>
      </c>
      <c r="B4320" s="150">
        <v>4292</v>
      </c>
      <c r="C4320" s="40" t="s">
        <v>13842</v>
      </c>
      <c r="D4320" s="35" t="s">
        <v>4443</v>
      </c>
      <c r="E4320" s="36" t="s">
        <v>11943</v>
      </c>
      <c r="F4320" s="35" t="s">
        <v>15877</v>
      </c>
      <c r="G4320" s="117">
        <v>54</v>
      </c>
      <c r="H4320" s="117">
        <v>21.28</v>
      </c>
      <c r="I4320" s="117">
        <f t="shared" si="114"/>
        <v>2.148148148148148E-2</v>
      </c>
      <c r="J4320" s="118">
        <v>1.1599999999999999</v>
      </c>
      <c r="K4320" s="196">
        <v>184</v>
      </c>
      <c r="L4320" s="119" t="s">
        <v>12106</v>
      </c>
      <c r="M4320" s="38" t="s">
        <v>15050</v>
      </c>
    </row>
    <row r="4321" spans="1:13" ht="25.5" outlineLevel="1" x14ac:dyDescent="0.25">
      <c r="A4321" s="47" t="s">
        <v>4444</v>
      </c>
      <c r="B4321" s="150">
        <v>4293</v>
      </c>
      <c r="C4321" s="40" t="s">
        <v>13843</v>
      </c>
      <c r="D4321" s="35" t="s">
        <v>4444</v>
      </c>
      <c r="E4321" s="36" t="s">
        <v>11943</v>
      </c>
      <c r="F4321" s="35" t="s">
        <v>15877</v>
      </c>
      <c r="G4321" s="117">
        <v>105</v>
      </c>
      <c r="H4321" s="117">
        <v>1076</v>
      </c>
      <c r="I4321" s="117">
        <f t="shared" si="114"/>
        <v>0.56038095238095242</v>
      </c>
      <c r="J4321" s="118">
        <v>58.84</v>
      </c>
      <c r="K4321" s="196">
        <v>184</v>
      </c>
      <c r="L4321" s="119" t="s">
        <v>12106</v>
      </c>
      <c r="M4321" s="38" t="s">
        <v>15050</v>
      </c>
    </row>
    <row r="4322" spans="1:13" ht="25.5" outlineLevel="1" x14ac:dyDescent="0.25">
      <c r="A4322" s="47" t="s">
        <v>4445</v>
      </c>
      <c r="B4322" s="150">
        <v>4294</v>
      </c>
      <c r="C4322" s="40" t="s">
        <v>13844</v>
      </c>
      <c r="D4322" s="35" t="s">
        <v>4445</v>
      </c>
      <c r="E4322" s="36" t="s">
        <v>11943</v>
      </c>
      <c r="F4322" s="35" t="s">
        <v>15877</v>
      </c>
      <c r="G4322" s="117">
        <v>146</v>
      </c>
      <c r="H4322" s="117">
        <v>1497.09</v>
      </c>
      <c r="I4322" s="117">
        <f t="shared" si="114"/>
        <v>0.56075342465753431</v>
      </c>
      <c r="J4322" s="118">
        <v>81.87</v>
      </c>
      <c r="K4322" s="196">
        <v>184</v>
      </c>
      <c r="L4322" s="119" t="s">
        <v>12106</v>
      </c>
      <c r="M4322" s="38" t="s">
        <v>15050</v>
      </c>
    </row>
    <row r="4323" spans="1:13" ht="25.5" outlineLevel="1" x14ac:dyDescent="0.25">
      <c r="A4323" s="47" t="s">
        <v>4446</v>
      </c>
      <c r="B4323" s="150">
        <v>4295</v>
      </c>
      <c r="C4323" s="40" t="s">
        <v>13845</v>
      </c>
      <c r="D4323" s="35" t="s">
        <v>4446</v>
      </c>
      <c r="E4323" s="36" t="s">
        <v>11943</v>
      </c>
      <c r="F4323" s="35" t="s">
        <v>15878</v>
      </c>
      <c r="G4323" s="117">
        <v>163</v>
      </c>
      <c r="H4323" s="117">
        <v>1665.6</v>
      </c>
      <c r="I4323" s="117">
        <f t="shared" si="114"/>
        <v>0.55877300613496927</v>
      </c>
      <c r="J4323" s="118">
        <v>91.08</v>
      </c>
      <c r="K4323" s="196">
        <v>184</v>
      </c>
      <c r="L4323" s="119" t="s">
        <v>12106</v>
      </c>
      <c r="M4323" s="38" t="s">
        <v>15050</v>
      </c>
    </row>
    <row r="4324" spans="1:13" ht="25.5" outlineLevel="1" x14ac:dyDescent="0.25">
      <c r="A4324" s="47" t="s">
        <v>4447</v>
      </c>
      <c r="B4324" s="150">
        <v>4296</v>
      </c>
      <c r="C4324" s="40" t="s">
        <v>13846</v>
      </c>
      <c r="D4324" s="35" t="s">
        <v>4447</v>
      </c>
      <c r="E4324" s="36" t="s">
        <v>11943</v>
      </c>
      <c r="F4324" s="35" t="s">
        <v>15877</v>
      </c>
      <c r="G4324" s="117">
        <v>234</v>
      </c>
      <c r="H4324" s="117">
        <v>2390.8000000000002</v>
      </c>
      <c r="I4324" s="117">
        <f t="shared" si="114"/>
        <v>0.55871794871794878</v>
      </c>
      <c r="J4324" s="118">
        <v>130.74</v>
      </c>
      <c r="K4324" s="196">
        <v>184</v>
      </c>
      <c r="L4324" s="119" t="s">
        <v>12106</v>
      </c>
      <c r="M4324" s="38" t="s">
        <v>15050</v>
      </c>
    </row>
    <row r="4325" spans="1:13" ht="25.5" outlineLevel="1" x14ac:dyDescent="0.25">
      <c r="A4325" s="47" t="s">
        <v>4448</v>
      </c>
      <c r="B4325" s="150">
        <v>4297</v>
      </c>
      <c r="C4325" s="40" t="s">
        <v>13847</v>
      </c>
      <c r="D4325" s="35" t="s">
        <v>4448</v>
      </c>
      <c r="E4325" s="36" t="s">
        <v>11943</v>
      </c>
      <c r="F4325" s="35" t="s">
        <v>15877</v>
      </c>
      <c r="G4325" s="117">
        <v>14</v>
      </c>
      <c r="H4325" s="117">
        <v>2.8</v>
      </c>
      <c r="I4325" s="117">
        <f t="shared" si="114"/>
        <v>1.0714285714285714E-2</v>
      </c>
      <c r="J4325" s="118">
        <v>0.15</v>
      </c>
      <c r="K4325" s="196">
        <v>184</v>
      </c>
      <c r="L4325" s="119" t="s">
        <v>12106</v>
      </c>
      <c r="M4325" s="38" t="s">
        <v>15050</v>
      </c>
    </row>
    <row r="4326" spans="1:13" ht="25.5" outlineLevel="1" x14ac:dyDescent="0.25">
      <c r="A4326" s="47" t="s">
        <v>4449</v>
      </c>
      <c r="B4326" s="150">
        <v>4298</v>
      </c>
      <c r="C4326" s="40" t="s">
        <v>13848</v>
      </c>
      <c r="D4326" s="35" t="s">
        <v>4449</v>
      </c>
      <c r="E4326" s="36" t="s">
        <v>11943</v>
      </c>
      <c r="F4326" s="35" t="s">
        <v>15877</v>
      </c>
      <c r="G4326" s="117">
        <v>87</v>
      </c>
      <c r="H4326" s="117">
        <v>17.399999999999999</v>
      </c>
      <c r="I4326" s="117">
        <f t="shared" si="114"/>
        <v>1.0919540229885057E-2</v>
      </c>
      <c r="J4326" s="118">
        <v>0.95</v>
      </c>
      <c r="K4326" s="196">
        <v>184</v>
      </c>
      <c r="L4326" s="119" t="s">
        <v>12106</v>
      </c>
      <c r="M4326" s="38" t="s">
        <v>15050</v>
      </c>
    </row>
    <row r="4327" spans="1:13" ht="25.5" outlineLevel="1" x14ac:dyDescent="0.25">
      <c r="A4327" s="47" t="s">
        <v>4450</v>
      </c>
      <c r="B4327" s="150">
        <v>4299</v>
      </c>
      <c r="C4327" s="40" t="s">
        <v>13849</v>
      </c>
      <c r="D4327" s="35" t="s">
        <v>4450</v>
      </c>
      <c r="E4327" s="36" t="s">
        <v>11943</v>
      </c>
      <c r="F4327" s="35" t="s">
        <v>15877</v>
      </c>
      <c r="G4327" s="117">
        <v>152</v>
      </c>
      <c r="H4327" s="117">
        <v>1552.4</v>
      </c>
      <c r="I4327" s="117">
        <f t="shared" si="114"/>
        <v>0.55848684210526311</v>
      </c>
      <c r="J4327" s="118">
        <v>84.89</v>
      </c>
      <c r="K4327" s="196">
        <v>184</v>
      </c>
      <c r="L4327" s="119" t="s">
        <v>12106</v>
      </c>
      <c r="M4327" s="38" t="s">
        <v>15050</v>
      </c>
    </row>
    <row r="4328" spans="1:13" ht="25.5" outlineLevel="1" x14ac:dyDescent="0.25">
      <c r="A4328" s="47" t="s">
        <v>4451</v>
      </c>
      <c r="B4328" s="150">
        <v>4300</v>
      </c>
      <c r="C4328" s="40" t="s">
        <v>13850</v>
      </c>
      <c r="D4328" s="35" t="s">
        <v>4451</v>
      </c>
      <c r="E4328" s="36" t="s">
        <v>11943</v>
      </c>
      <c r="F4328" s="35" t="s">
        <v>15877</v>
      </c>
      <c r="G4328" s="117">
        <v>188</v>
      </c>
      <c r="H4328" s="117">
        <v>1925.6</v>
      </c>
      <c r="I4328" s="117">
        <f t="shared" si="114"/>
        <v>0.56010638297872339</v>
      </c>
      <c r="J4328" s="118">
        <v>105.3</v>
      </c>
      <c r="K4328" s="196">
        <v>184</v>
      </c>
      <c r="L4328" s="119" t="s">
        <v>12106</v>
      </c>
      <c r="M4328" s="38" t="s">
        <v>15050</v>
      </c>
    </row>
    <row r="4329" spans="1:13" ht="25.5" outlineLevel="1" x14ac:dyDescent="0.25">
      <c r="A4329" s="47" t="s">
        <v>4453</v>
      </c>
      <c r="B4329" s="150">
        <v>4301</v>
      </c>
      <c r="C4329" s="36" t="s">
        <v>4452</v>
      </c>
      <c r="D4329" s="35" t="s">
        <v>4453</v>
      </c>
      <c r="E4329" s="36" t="s">
        <v>11943</v>
      </c>
      <c r="F4329" s="35" t="s">
        <v>15877</v>
      </c>
      <c r="G4329" s="117">
        <v>154</v>
      </c>
      <c r="H4329" s="117">
        <v>1578.6</v>
      </c>
      <c r="I4329" s="117">
        <f t="shared" si="114"/>
        <v>0.56051948051948053</v>
      </c>
      <c r="J4329" s="118">
        <v>86.32</v>
      </c>
      <c r="K4329" s="196">
        <v>184</v>
      </c>
      <c r="L4329" s="119" t="s">
        <v>12106</v>
      </c>
      <c r="M4329" s="38" t="s">
        <v>15050</v>
      </c>
    </row>
    <row r="4330" spans="1:13" ht="25.5" outlineLevel="1" x14ac:dyDescent="0.25">
      <c r="A4330" s="47" t="s">
        <v>4454</v>
      </c>
      <c r="B4330" s="150">
        <v>4302</v>
      </c>
      <c r="C4330" s="40" t="s">
        <v>13851</v>
      </c>
      <c r="D4330" s="35" t="s">
        <v>4454</v>
      </c>
      <c r="E4330" s="36" t="s">
        <v>11943</v>
      </c>
      <c r="F4330" s="35" t="s">
        <v>15877</v>
      </c>
      <c r="G4330" s="117">
        <v>46</v>
      </c>
      <c r="H4330" s="117">
        <v>9.1999999999999993</v>
      </c>
      <c r="I4330" s="117">
        <f t="shared" si="114"/>
        <v>1.0869565217391304E-2</v>
      </c>
      <c r="J4330" s="118">
        <v>0.5</v>
      </c>
      <c r="K4330" s="196">
        <v>184</v>
      </c>
      <c r="L4330" s="119" t="s">
        <v>12106</v>
      </c>
      <c r="M4330" s="38" t="s">
        <v>15050</v>
      </c>
    </row>
    <row r="4331" spans="1:13" ht="25.5" outlineLevel="1" x14ac:dyDescent="0.25">
      <c r="A4331" s="47" t="s">
        <v>4455</v>
      </c>
      <c r="B4331" s="150">
        <v>4303</v>
      </c>
      <c r="C4331" s="40" t="s">
        <v>13852</v>
      </c>
      <c r="D4331" s="35" t="s">
        <v>4455</v>
      </c>
      <c r="E4331" s="36" t="s">
        <v>11943</v>
      </c>
      <c r="F4331" s="35" t="s">
        <v>15877</v>
      </c>
      <c r="G4331" s="117">
        <v>123</v>
      </c>
      <c r="H4331" s="117">
        <v>1257.5999999999999</v>
      </c>
      <c r="I4331" s="117">
        <f t="shared" si="114"/>
        <v>0.55910569105691055</v>
      </c>
      <c r="J4331" s="118">
        <v>68.77</v>
      </c>
      <c r="K4331" s="196">
        <v>184</v>
      </c>
      <c r="L4331" s="119" t="s">
        <v>12106</v>
      </c>
      <c r="M4331" s="38" t="s">
        <v>15050</v>
      </c>
    </row>
    <row r="4332" spans="1:13" ht="25.5" outlineLevel="1" x14ac:dyDescent="0.25">
      <c r="A4332" s="47" t="s">
        <v>4456</v>
      </c>
      <c r="B4332" s="150">
        <v>4304</v>
      </c>
      <c r="C4332" s="40" t="s">
        <v>13853</v>
      </c>
      <c r="D4332" s="35" t="s">
        <v>4456</v>
      </c>
      <c r="E4332" s="36" t="s">
        <v>11943</v>
      </c>
      <c r="F4332" s="35" t="s">
        <v>15877</v>
      </c>
      <c r="G4332" s="117">
        <v>326</v>
      </c>
      <c r="H4332" s="117">
        <v>3331.2</v>
      </c>
      <c r="I4332" s="117">
        <f t="shared" si="114"/>
        <v>0.55877300613496927</v>
      </c>
      <c r="J4332" s="118">
        <v>182.16</v>
      </c>
      <c r="K4332" s="196">
        <v>184</v>
      </c>
      <c r="L4332" s="119" t="s">
        <v>12106</v>
      </c>
      <c r="M4332" s="38" t="s">
        <v>15050</v>
      </c>
    </row>
    <row r="4333" spans="1:13" ht="25.5" outlineLevel="1" x14ac:dyDescent="0.25">
      <c r="A4333" s="47" t="s">
        <v>4457</v>
      </c>
      <c r="B4333" s="150">
        <v>4305</v>
      </c>
      <c r="C4333" s="40" t="s">
        <v>13854</v>
      </c>
      <c r="D4333" s="35" t="s">
        <v>4457</v>
      </c>
      <c r="E4333" s="36" t="s">
        <v>11943</v>
      </c>
      <c r="F4333" s="35" t="s">
        <v>15877</v>
      </c>
      <c r="G4333" s="117">
        <v>326</v>
      </c>
      <c r="H4333" s="117">
        <v>3333.55</v>
      </c>
      <c r="I4333" s="117">
        <f t="shared" si="114"/>
        <v>0.55917177914110427</v>
      </c>
      <c r="J4333" s="118">
        <v>182.29</v>
      </c>
      <c r="K4333" s="196">
        <v>184</v>
      </c>
      <c r="L4333" s="119" t="s">
        <v>12106</v>
      </c>
      <c r="M4333" s="38" t="s">
        <v>15050</v>
      </c>
    </row>
    <row r="4334" spans="1:13" ht="25.5" outlineLevel="1" x14ac:dyDescent="0.25">
      <c r="A4334" s="47" t="s">
        <v>4458</v>
      </c>
      <c r="B4334" s="150">
        <v>4306</v>
      </c>
      <c r="C4334" s="40" t="s">
        <v>13855</v>
      </c>
      <c r="D4334" s="35" t="s">
        <v>4458</v>
      </c>
      <c r="E4334" s="36" t="s">
        <v>11943</v>
      </c>
      <c r="F4334" s="35" t="s">
        <v>15877</v>
      </c>
      <c r="G4334" s="117">
        <v>17</v>
      </c>
      <c r="H4334" s="117">
        <v>3.4</v>
      </c>
      <c r="I4334" s="117">
        <f t="shared" si="114"/>
        <v>1.1176470588235295E-2</v>
      </c>
      <c r="J4334" s="118">
        <v>0.19</v>
      </c>
      <c r="K4334" s="196">
        <v>184</v>
      </c>
      <c r="L4334" s="119" t="s">
        <v>12106</v>
      </c>
      <c r="M4334" s="38" t="s">
        <v>15050</v>
      </c>
    </row>
    <row r="4335" spans="1:13" ht="25.5" outlineLevel="1" x14ac:dyDescent="0.25">
      <c r="A4335" s="47" t="s">
        <v>4459</v>
      </c>
      <c r="B4335" s="150">
        <v>4307</v>
      </c>
      <c r="C4335" s="40" t="s">
        <v>13856</v>
      </c>
      <c r="D4335" s="35" t="s">
        <v>4459</v>
      </c>
      <c r="E4335" s="36" t="s">
        <v>11943</v>
      </c>
      <c r="F4335" s="35" t="s">
        <v>15877</v>
      </c>
      <c r="G4335" s="117">
        <v>103</v>
      </c>
      <c r="H4335" s="117">
        <v>1055.5</v>
      </c>
      <c r="I4335" s="117">
        <f t="shared" si="114"/>
        <v>0.56038834951456307</v>
      </c>
      <c r="J4335" s="118">
        <v>57.72</v>
      </c>
      <c r="K4335" s="196">
        <v>184</v>
      </c>
      <c r="L4335" s="119" t="s">
        <v>12106</v>
      </c>
      <c r="M4335" s="38" t="s">
        <v>15050</v>
      </c>
    </row>
    <row r="4336" spans="1:13" ht="25.5" outlineLevel="1" x14ac:dyDescent="0.25">
      <c r="A4336" s="47" t="s">
        <v>4460</v>
      </c>
      <c r="B4336" s="150">
        <v>4308</v>
      </c>
      <c r="C4336" s="40" t="s">
        <v>13857</v>
      </c>
      <c r="D4336" s="35" t="s">
        <v>4460</v>
      </c>
      <c r="E4336" s="36" t="s">
        <v>11943</v>
      </c>
      <c r="F4336" s="35" t="s">
        <v>15877</v>
      </c>
      <c r="G4336" s="117">
        <v>115</v>
      </c>
      <c r="H4336" s="117">
        <v>1178.95</v>
      </c>
      <c r="I4336" s="117">
        <f t="shared" si="114"/>
        <v>0.56060869565217386</v>
      </c>
      <c r="J4336" s="118">
        <v>64.47</v>
      </c>
      <c r="K4336" s="196">
        <v>184</v>
      </c>
      <c r="L4336" s="119" t="s">
        <v>12106</v>
      </c>
      <c r="M4336" s="38" t="s">
        <v>15050</v>
      </c>
    </row>
    <row r="4337" spans="1:13" ht="25.5" outlineLevel="1" x14ac:dyDescent="0.25">
      <c r="A4337" s="47" t="s">
        <v>4461</v>
      </c>
      <c r="B4337" s="150">
        <v>4309</v>
      </c>
      <c r="C4337" s="40" t="s">
        <v>13858</v>
      </c>
      <c r="D4337" s="35" t="s">
        <v>4461</v>
      </c>
      <c r="E4337" s="36" t="s">
        <v>11943</v>
      </c>
      <c r="F4337" s="35" t="s">
        <v>15877</v>
      </c>
      <c r="G4337" s="117">
        <v>19</v>
      </c>
      <c r="H4337" s="117">
        <v>3.8</v>
      </c>
      <c r="I4337" s="117">
        <f t="shared" ref="I4337:I4400" si="115">J4337/G4337</f>
        <v>1.1052631578947368E-2</v>
      </c>
      <c r="J4337" s="118">
        <v>0.21</v>
      </c>
      <c r="K4337" s="196">
        <v>184</v>
      </c>
      <c r="L4337" s="119" t="s">
        <v>12106</v>
      </c>
      <c r="M4337" s="38" t="s">
        <v>15050</v>
      </c>
    </row>
    <row r="4338" spans="1:13" ht="25.5" outlineLevel="1" x14ac:dyDescent="0.25">
      <c r="A4338" s="47" t="s">
        <v>4462</v>
      </c>
      <c r="B4338" s="150">
        <v>4310</v>
      </c>
      <c r="C4338" s="40" t="s">
        <v>13859</v>
      </c>
      <c r="D4338" s="35" t="s">
        <v>4462</v>
      </c>
      <c r="E4338" s="36" t="s">
        <v>11943</v>
      </c>
      <c r="F4338" s="35" t="s">
        <v>15877</v>
      </c>
      <c r="G4338" s="117">
        <v>56</v>
      </c>
      <c r="H4338" s="117">
        <v>11.2</v>
      </c>
      <c r="I4338" s="117">
        <f t="shared" si="115"/>
        <v>1.0892857142857143E-2</v>
      </c>
      <c r="J4338" s="118">
        <v>0.61</v>
      </c>
      <c r="K4338" s="196">
        <v>184</v>
      </c>
      <c r="L4338" s="119" t="s">
        <v>12106</v>
      </c>
      <c r="M4338" s="38" t="s">
        <v>15050</v>
      </c>
    </row>
    <row r="4339" spans="1:13" ht="25.5" outlineLevel="1" x14ac:dyDescent="0.25">
      <c r="A4339" s="47" t="s">
        <v>4463</v>
      </c>
      <c r="B4339" s="150">
        <v>4311</v>
      </c>
      <c r="C4339" s="40" t="s">
        <v>13860</v>
      </c>
      <c r="D4339" s="35" t="s">
        <v>4463</v>
      </c>
      <c r="E4339" s="36" t="s">
        <v>11943</v>
      </c>
      <c r="F4339" s="35" t="s">
        <v>15877</v>
      </c>
      <c r="G4339" s="117">
        <v>20</v>
      </c>
      <c r="H4339" s="117">
        <v>4</v>
      </c>
      <c r="I4339" s="117">
        <f t="shared" si="115"/>
        <v>1.0999999999999999E-2</v>
      </c>
      <c r="J4339" s="118">
        <v>0.22</v>
      </c>
      <c r="K4339" s="196">
        <v>184</v>
      </c>
      <c r="L4339" s="119" t="s">
        <v>12106</v>
      </c>
      <c r="M4339" s="38" t="s">
        <v>15050</v>
      </c>
    </row>
    <row r="4340" spans="1:13" ht="25.5" outlineLevel="1" x14ac:dyDescent="0.25">
      <c r="A4340" s="47" t="s">
        <v>4464</v>
      </c>
      <c r="B4340" s="150">
        <v>4312</v>
      </c>
      <c r="C4340" s="40" t="s">
        <v>13861</v>
      </c>
      <c r="D4340" s="35" t="s">
        <v>4464</v>
      </c>
      <c r="E4340" s="36" t="s">
        <v>11943</v>
      </c>
      <c r="F4340" s="35" t="s">
        <v>15877</v>
      </c>
      <c r="G4340" s="117">
        <v>18</v>
      </c>
      <c r="H4340" s="117">
        <v>3.6</v>
      </c>
      <c r="I4340" s="117">
        <f t="shared" si="115"/>
        <v>1.1111111111111112E-2</v>
      </c>
      <c r="J4340" s="118">
        <v>0.2</v>
      </c>
      <c r="K4340" s="196">
        <v>184</v>
      </c>
      <c r="L4340" s="119" t="s">
        <v>12106</v>
      </c>
      <c r="M4340" s="38" t="s">
        <v>15050</v>
      </c>
    </row>
    <row r="4341" spans="1:13" ht="25.5" outlineLevel="1" x14ac:dyDescent="0.25">
      <c r="A4341" s="47" t="s">
        <v>4465</v>
      </c>
      <c r="B4341" s="150">
        <v>4313</v>
      </c>
      <c r="C4341" s="40" t="s">
        <v>13862</v>
      </c>
      <c r="D4341" s="35" t="s">
        <v>4465</v>
      </c>
      <c r="E4341" s="36" t="s">
        <v>11943</v>
      </c>
      <c r="F4341" s="35" t="s">
        <v>15877</v>
      </c>
      <c r="G4341" s="117">
        <v>163</v>
      </c>
      <c r="H4341" s="117">
        <v>1667.54</v>
      </c>
      <c r="I4341" s="117">
        <f t="shared" si="115"/>
        <v>0.55944785276073616</v>
      </c>
      <c r="J4341" s="118">
        <v>91.19</v>
      </c>
      <c r="K4341" s="196">
        <v>184</v>
      </c>
      <c r="L4341" s="119" t="s">
        <v>12106</v>
      </c>
      <c r="M4341" s="38" t="s">
        <v>15050</v>
      </c>
    </row>
    <row r="4342" spans="1:13" ht="25.5" outlineLevel="1" x14ac:dyDescent="0.25">
      <c r="A4342" s="47" t="s">
        <v>4466</v>
      </c>
      <c r="B4342" s="150">
        <v>4314</v>
      </c>
      <c r="C4342" s="40" t="s">
        <v>13863</v>
      </c>
      <c r="D4342" s="35" t="s">
        <v>4466</v>
      </c>
      <c r="E4342" s="36" t="s">
        <v>11943</v>
      </c>
      <c r="F4342" s="35" t="s">
        <v>15877</v>
      </c>
      <c r="G4342" s="117">
        <v>220</v>
      </c>
      <c r="H4342" s="117">
        <v>2245.19</v>
      </c>
      <c r="I4342" s="117">
        <f t="shared" si="115"/>
        <v>0.55804545454545451</v>
      </c>
      <c r="J4342" s="118">
        <v>122.77</v>
      </c>
      <c r="K4342" s="196">
        <v>184</v>
      </c>
      <c r="L4342" s="119" t="s">
        <v>12106</v>
      </c>
      <c r="M4342" s="38" t="s">
        <v>15050</v>
      </c>
    </row>
    <row r="4343" spans="1:13" ht="25.5" outlineLevel="1" x14ac:dyDescent="0.25">
      <c r="A4343" s="47" t="s">
        <v>4467</v>
      </c>
      <c r="B4343" s="150">
        <v>4315</v>
      </c>
      <c r="C4343" s="40" t="s">
        <v>13864</v>
      </c>
      <c r="D4343" s="35" t="s">
        <v>4467</v>
      </c>
      <c r="E4343" s="36" t="s">
        <v>11943</v>
      </c>
      <c r="F4343" s="35" t="s">
        <v>15877</v>
      </c>
      <c r="G4343" s="117">
        <v>274</v>
      </c>
      <c r="H4343" s="117">
        <v>2798.8</v>
      </c>
      <c r="I4343" s="117">
        <f t="shared" si="115"/>
        <v>0.55857664233576643</v>
      </c>
      <c r="J4343" s="118">
        <v>153.05000000000001</v>
      </c>
      <c r="K4343" s="196">
        <v>184</v>
      </c>
      <c r="L4343" s="119" t="s">
        <v>12106</v>
      </c>
      <c r="M4343" s="38" t="s">
        <v>15050</v>
      </c>
    </row>
    <row r="4344" spans="1:13" ht="25.5" outlineLevel="1" x14ac:dyDescent="0.25">
      <c r="A4344" s="47" t="s">
        <v>4468</v>
      </c>
      <c r="B4344" s="150">
        <v>4316</v>
      </c>
      <c r="C4344" s="40" t="s">
        <v>13865</v>
      </c>
      <c r="D4344" s="35" t="s">
        <v>4468</v>
      </c>
      <c r="E4344" s="36" t="s">
        <v>11943</v>
      </c>
      <c r="F4344" s="35" t="s">
        <v>15877</v>
      </c>
      <c r="G4344" s="117">
        <v>71</v>
      </c>
      <c r="H4344" s="117">
        <v>14.2</v>
      </c>
      <c r="I4344" s="117">
        <f t="shared" si="115"/>
        <v>1.0985915492957746E-2</v>
      </c>
      <c r="J4344" s="118">
        <v>0.78</v>
      </c>
      <c r="K4344" s="196">
        <v>184</v>
      </c>
      <c r="L4344" s="119" t="s">
        <v>12106</v>
      </c>
      <c r="M4344" s="38" t="s">
        <v>15050</v>
      </c>
    </row>
    <row r="4345" spans="1:13" ht="25.5" outlineLevel="1" x14ac:dyDescent="0.25">
      <c r="A4345" s="47" t="s">
        <v>4469</v>
      </c>
      <c r="B4345" s="150">
        <v>4317</v>
      </c>
      <c r="C4345" s="40" t="s">
        <v>13866</v>
      </c>
      <c r="D4345" s="35" t="s">
        <v>4469</v>
      </c>
      <c r="E4345" s="36" t="s">
        <v>11943</v>
      </c>
      <c r="F4345" s="35" t="s">
        <v>15877</v>
      </c>
      <c r="G4345" s="117">
        <v>4</v>
      </c>
      <c r="H4345" s="117">
        <v>0.8</v>
      </c>
      <c r="I4345" s="117">
        <f t="shared" si="115"/>
        <v>0.01</v>
      </c>
      <c r="J4345" s="118">
        <v>0.04</v>
      </c>
      <c r="K4345" s="196">
        <v>184</v>
      </c>
      <c r="L4345" s="119" t="s">
        <v>12106</v>
      </c>
      <c r="M4345" s="38" t="s">
        <v>15050</v>
      </c>
    </row>
    <row r="4346" spans="1:13" ht="25.5" outlineLevel="1" x14ac:dyDescent="0.25">
      <c r="A4346" s="47" t="s">
        <v>4470</v>
      </c>
      <c r="B4346" s="150">
        <v>4318</v>
      </c>
      <c r="C4346" s="40" t="s">
        <v>13867</v>
      </c>
      <c r="D4346" s="35" t="s">
        <v>4470</v>
      </c>
      <c r="E4346" s="36" t="s">
        <v>11943</v>
      </c>
      <c r="F4346" s="35" t="s">
        <v>15877</v>
      </c>
      <c r="G4346" s="117">
        <v>100</v>
      </c>
      <c r="H4346" s="117">
        <v>1020</v>
      </c>
      <c r="I4346" s="117">
        <f t="shared" si="115"/>
        <v>0.55779999999999996</v>
      </c>
      <c r="J4346" s="118">
        <v>55.78</v>
      </c>
      <c r="K4346" s="196">
        <v>184</v>
      </c>
      <c r="L4346" s="119" t="s">
        <v>12106</v>
      </c>
      <c r="M4346" s="38" t="s">
        <v>15050</v>
      </c>
    </row>
    <row r="4347" spans="1:13" ht="25.5" outlineLevel="1" x14ac:dyDescent="0.25">
      <c r="A4347" s="47" t="s">
        <v>4471</v>
      </c>
      <c r="B4347" s="150">
        <v>4319</v>
      </c>
      <c r="C4347" s="40" t="s">
        <v>13868</v>
      </c>
      <c r="D4347" s="35" t="s">
        <v>4471</v>
      </c>
      <c r="E4347" s="36" t="s">
        <v>11943</v>
      </c>
      <c r="F4347" s="35" t="s">
        <v>15877</v>
      </c>
      <c r="G4347" s="117">
        <v>23</v>
      </c>
      <c r="H4347" s="117">
        <v>4.5999999999999996</v>
      </c>
      <c r="I4347" s="117">
        <f t="shared" si="115"/>
        <v>1.0869565217391304E-2</v>
      </c>
      <c r="J4347" s="118">
        <v>0.25</v>
      </c>
      <c r="K4347" s="196">
        <v>184</v>
      </c>
      <c r="L4347" s="119" t="s">
        <v>12106</v>
      </c>
      <c r="M4347" s="38" t="s">
        <v>15050</v>
      </c>
    </row>
    <row r="4348" spans="1:13" ht="25.5" outlineLevel="1" x14ac:dyDescent="0.25">
      <c r="A4348" s="47" t="s">
        <v>4472</v>
      </c>
      <c r="B4348" s="150">
        <v>4320</v>
      </c>
      <c r="C4348" s="40" t="s">
        <v>13869</v>
      </c>
      <c r="D4348" s="35" t="s">
        <v>4472</v>
      </c>
      <c r="E4348" s="36" t="s">
        <v>11943</v>
      </c>
      <c r="F4348" s="35" t="s">
        <v>15877</v>
      </c>
      <c r="G4348" s="117">
        <v>5</v>
      </c>
      <c r="H4348" s="117">
        <v>1</v>
      </c>
      <c r="I4348" s="117">
        <f t="shared" si="115"/>
        <v>0.01</v>
      </c>
      <c r="J4348" s="118">
        <v>0.05</v>
      </c>
      <c r="K4348" s="196">
        <v>184</v>
      </c>
      <c r="L4348" s="119" t="s">
        <v>12106</v>
      </c>
      <c r="M4348" s="38" t="s">
        <v>15050</v>
      </c>
    </row>
    <row r="4349" spans="1:13" ht="25.5" outlineLevel="1" x14ac:dyDescent="0.25">
      <c r="A4349" s="47" t="s">
        <v>4473</v>
      </c>
      <c r="B4349" s="150">
        <v>4321</v>
      </c>
      <c r="C4349" s="40" t="s">
        <v>13870</v>
      </c>
      <c r="D4349" s="35" t="s">
        <v>4473</v>
      </c>
      <c r="E4349" s="36" t="s">
        <v>11943</v>
      </c>
      <c r="F4349" s="35" t="s">
        <v>15879</v>
      </c>
      <c r="G4349" s="117">
        <v>181</v>
      </c>
      <c r="H4349" s="117">
        <v>1847.2</v>
      </c>
      <c r="I4349" s="117">
        <f t="shared" si="115"/>
        <v>0.55806629834254151</v>
      </c>
      <c r="J4349" s="118">
        <v>101.01</v>
      </c>
      <c r="K4349" s="196">
        <v>184</v>
      </c>
      <c r="L4349" s="119" t="s">
        <v>12106</v>
      </c>
      <c r="M4349" s="38" t="s">
        <v>15050</v>
      </c>
    </row>
    <row r="4350" spans="1:13" ht="25.5" outlineLevel="1" x14ac:dyDescent="0.25">
      <c r="A4350" s="47" t="s">
        <v>4474</v>
      </c>
      <c r="B4350" s="150">
        <v>4322</v>
      </c>
      <c r="C4350" s="40" t="s">
        <v>13871</v>
      </c>
      <c r="D4350" s="35" t="s">
        <v>4474</v>
      </c>
      <c r="E4350" s="36" t="s">
        <v>11943</v>
      </c>
      <c r="F4350" s="35" t="s">
        <v>15877</v>
      </c>
      <c r="G4350" s="117">
        <v>156</v>
      </c>
      <c r="H4350" s="117">
        <v>1595.93</v>
      </c>
      <c r="I4350" s="117">
        <f t="shared" si="115"/>
        <v>0.55942307692307691</v>
      </c>
      <c r="J4350" s="118">
        <v>87.27</v>
      </c>
      <c r="K4350" s="196">
        <v>184</v>
      </c>
      <c r="L4350" s="119" t="s">
        <v>12106</v>
      </c>
      <c r="M4350" s="38" t="s">
        <v>15050</v>
      </c>
    </row>
    <row r="4351" spans="1:13" ht="25.5" outlineLevel="1" x14ac:dyDescent="0.25">
      <c r="A4351" s="47" t="s">
        <v>4475</v>
      </c>
      <c r="B4351" s="150">
        <v>4323</v>
      </c>
      <c r="C4351" s="40" t="s">
        <v>13872</v>
      </c>
      <c r="D4351" s="35" t="s">
        <v>4475</v>
      </c>
      <c r="E4351" s="36" t="s">
        <v>11943</v>
      </c>
      <c r="F4351" s="35" t="s">
        <v>15877</v>
      </c>
      <c r="G4351" s="117">
        <v>120</v>
      </c>
      <c r="H4351" s="117">
        <v>1225.97</v>
      </c>
      <c r="I4351" s="117">
        <f t="shared" si="115"/>
        <v>0.55866666666666676</v>
      </c>
      <c r="J4351" s="118">
        <v>67.040000000000006</v>
      </c>
      <c r="K4351" s="196">
        <v>184</v>
      </c>
      <c r="L4351" s="119" t="s">
        <v>12106</v>
      </c>
      <c r="M4351" s="38" t="s">
        <v>15050</v>
      </c>
    </row>
    <row r="4352" spans="1:13" ht="25.5" outlineLevel="1" x14ac:dyDescent="0.25">
      <c r="A4352" s="47" t="s">
        <v>4476</v>
      </c>
      <c r="B4352" s="150">
        <v>4324</v>
      </c>
      <c r="C4352" s="40" t="s">
        <v>13873</v>
      </c>
      <c r="D4352" s="35" t="s">
        <v>4476</v>
      </c>
      <c r="E4352" s="36" t="s">
        <v>11943</v>
      </c>
      <c r="F4352" s="35" t="s">
        <v>15877</v>
      </c>
      <c r="G4352" s="117">
        <v>89</v>
      </c>
      <c r="H4352" s="117">
        <v>17.8</v>
      </c>
      <c r="I4352" s="117">
        <f t="shared" si="115"/>
        <v>1.0898876404494382E-2</v>
      </c>
      <c r="J4352" s="118">
        <v>0.97</v>
      </c>
      <c r="K4352" s="196">
        <v>184</v>
      </c>
      <c r="L4352" s="119" t="s">
        <v>12106</v>
      </c>
      <c r="M4352" s="38" t="s">
        <v>15050</v>
      </c>
    </row>
    <row r="4353" spans="1:13" ht="25.5" outlineLevel="1" x14ac:dyDescent="0.25">
      <c r="A4353" s="47" t="s">
        <v>4477</v>
      </c>
      <c r="B4353" s="150">
        <v>4325</v>
      </c>
      <c r="C4353" s="40" t="s">
        <v>13874</v>
      </c>
      <c r="D4353" s="35" t="s">
        <v>4477</v>
      </c>
      <c r="E4353" s="36" t="s">
        <v>11943</v>
      </c>
      <c r="F4353" s="35" t="s">
        <v>15877</v>
      </c>
      <c r="G4353" s="117">
        <v>147</v>
      </c>
      <c r="H4353" s="117">
        <v>1506.4</v>
      </c>
      <c r="I4353" s="117">
        <f t="shared" si="115"/>
        <v>0.56040816326530607</v>
      </c>
      <c r="J4353" s="118">
        <v>82.38</v>
      </c>
      <c r="K4353" s="196">
        <v>184</v>
      </c>
      <c r="L4353" s="119" t="s">
        <v>12106</v>
      </c>
      <c r="M4353" s="38" t="s">
        <v>15050</v>
      </c>
    </row>
    <row r="4354" spans="1:13" ht="25.5" outlineLevel="1" x14ac:dyDescent="0.25">
      <c r="A4354" s="47" t="s">
        <v>4478</v>
      </c>
      <c r="B4354" s="150">
        <v>4326</v>
      </c>
      <c r="C4354" s="40" t="s">
        <v>13875</v>
      </c>
      <c r="D4354" s="35" t="s">
        <v>4478</v>
      </c>
      <c r="E4354" s="36" t="s">
        <v>11943</v>
      </c>
      <c r="F4354" s="35" t="s">
        <v>15877</v>
      </c>
      <c r="G4354" s="117">
        <v>18</v>
      </c>
      <c r="H4354" s="117">
        <v>3.6</v>
      </c>
      <c r="I4354" s="117">
        <f t="shared" si="115"/>
        <v>1.1111111111111112E-2</v>
      </c>
      <c r="J4354" s="118">
        <v>0.2</v>
      </c>
      <c r="K4354" s="196">
        <v>184</v>
      </c>
      <c r="L4354" s="119" t="s">
        <v>12106</v>
      </c>
      <c r="M4354" s="38" t="s">
        <v>15050</v>
      </c>
    </row>
    <row r="4355" spans="1:13" ht="25.5" outlineLevel="1" x14ac:dyDescent="0.25">
      <c r="A4355" s="47" t="s">
        <v>4479</v>
      </c>
      <c r="B4355" s="150">
        <v>4327</v>
      </c>
      <c r="C4355" s="40" t="s">
        <v>13876</v>
      </c>
      <c r="D4355" s="35" t="s">
        <v>4479</v>
      </c>
      <c r="E4355" s="36" t="s">
        <v>11943</v>
      </c>
      <c r="F4355" s="35" t="s">
        <v>15877</v>
      </c>
      <c r="G4355" s="117">
        <v>213</v>
      </c>
      <c r="H4355" s="117">
        <v>2175.6</v>
      </c>
      <c r="I4355" s="117">
        <f t="shared" si="115"/>
        <v>0.55854460093896718</v>
      </c>
      <c r="J4355" s="118">
        <v>118.97</v>
      </c>
      <c r="K4355" s="196">
        <v>184</v>
      </c>
      <c r="L4355" s="119" t="s">
        <v>12106</v>
      </c>
      <c r="M4355" s="38" t="s">
        <v>15050</v>
      </c>
    </row>
    <row r="4356" spans="1:13" ht="25.5" outlineLevel="1" x14ac:dyDescent="0.25">
      <c r="A4356" s="47" t="s">
        <v>4480</v>
      </c>
      <c r="B4356" s="150">
        <v>4328</v>
      </c>
      <c r="C4356" s="40" t="s">
        <v>13877</v>
      </c>
      <c r="D4356" s="35" t="s">
        <v>4480</v>
      </c>
      <c r="E4356" s="36" t="s">
        <v>11943</v>
      </c>
      <c r="F4356" s="35" t="s">
        <v>15877</v>
      </c>
      <c r="G4356" s="117">
        <v>161</v>
      </c>
      <c r="H4356" s="117">
        <v>1643.2</v>
      </c>
      <c r="I4356" s="117">
        <f t="shared" si="115"/>
        <v>0.55813664596273294</v>
      </c>
      <c r="J4356" s="118">
        <v>89.86</v>
      </c>
      <c r="K4356" s="196">
        <v>184</v>
      </c>
      <c r="L4356" s="119" t="s">
        <v>12106</v>
      </c>
      <c r="M4356" s="38" t="s">
        <v>15050</v>
      </c>
    </row>
    <row r="4357" spans="1:13" ht="25.5" outlineLevel="1" x14ac:dyDescent="0.25">
      <c r="A4357" s="47" t="s">
        <v>4481</v>
      </c>
      <c r="B4357" s="150">
        <v>4329</v>
      </c>
      <c r="C4357" s="40" t="s">
        <v>13878</v>
      </c>
      <c r="D4357" s="35" t="s">
        <v>4481</v>
      </c>
      <c r="E4357" s="36" t="s">
        <v>11943</v>
      </c>
      <c r="F4357" s="35" t="s">
        <v>15877</v>
      </c>
      <c r="G4357" s="117">
        <v>19</v>
      </c>
      <c r="H4357" s="117">
        <v>3.8</v>
      </c>
      <c r="I4357" s="117">
        <f t="shared" si="115"/>
        <v>1.1052631578947368E-2</v>
      </c>
      <c r="J4357" s="118">
        <v>0.21</v>
      </c>
      <c r="K4357" s="196">
        <v>184</v>
      </c>
      <c r="L4357" s="119" t="s">
        <v>12106</v>
      </c>
      <c r="M4357" s="38" t="s">
        <v>15050</v>
      </c>
    </row>
    <row r="4358" spans="1:13" ht="25.5" outlineLevel="1" x14ac:dyDescent="0.25">
      <c r="A4358" s="47" t="s">
        <v>4482</v>
      </c>
      <c r="B4358" s="150">
        <v>4330</v>
      </c>
      <c r="C4358" s="40" t="s">
        <v>13879</v>
      </c>
      <c r="D4358" s="35" t="s">
        <v>4482</v>
      </c>
      <c r="E4358" s="36" t="s">
        <v>11943</v>
      </c>
      <c r="F4358" s="35" t="s">
        <v>15877</v>
      </c>
      <c r="G4358" s="117">
        <v>142</v>
      </c>
      <c r="H4358" s="117">
        <v>1451.38</v>
      </c>
      <c r="I4358" s="117">
        <f t="shared" si="115"/>
        <v>0.55894366197183099</v>
      </c>
      <c r="J4358" s="118">
        <v>79.37</v>
      </c>
      <c r="K4358" s="196">
        <v>184</v>
      </c>
      <c r="L4358" s="119" t="s">
        <v>12106</v>
      </c>
      <c r="M4358" s="38" t="s">
        <v>15050</v>
      </c>
    </row>
    <row r="4359" spans="1:13" ht="25.5" outlineLevel="1" x14ac:dyDescent="0.25">
      <c r="A4359" s="47" t="s">
        <v>4483</v>
      </c>
      <c r="B4359" s="150">
        <v>4331</v>
      </c>
      <c r="C4359" s="40" t="s">
        <v>13880</v>
      </c>
      <c r="D4359" s="35" t="s">
        <v>4483</v>
      </c>
      <c r="E4359" s="36" t="s">
        <v>11943</v>
      </c>
      <c r="F4359" s="35" t="s">
        <v>15877</v>
      </c>
      <c r="G4359" s="117">
        <v>37</v>
      </c>
      <c r="H4359" s="117">
        <v>7.4</v>
      </c>
      <c r="I4359" s="117">
        <f t="shared" si="115"/>
        <v>1.0810810810810811E-2</v>
      </c>
      <c r="J4359" s="118">
        <v>0.4</v>
      </c>
      <c r="K4359" s="196">
        <v>184</v>
      </c>
      <c r="L4359" s="119" t="s">
        <v>12106</v>
      </c>
      <c r="M4359" s="38" t="s">
        <v>15050</v>
      </c>
    </row>
    <row r="4360" spans="1:13" ht="25.5" outlineLevel="1" x14ac:dyDescent="0.25">
      <c r="A4360" s="47" t="s">
        <v>4484</v>
      </c>
      <c r="B4360" s="150">
        <v>4332</v>
      </c>
      <c r="C4360" s="40" t="s">
        <v>13881</v>
      </c>
      <c r="D4360" s="35" t="s">
        <v>4484</v>
      </c>
      <c r="E4360" s="36" t="s">
        <v>11943</v>
      </c>
      <c r="F4360" s="35" t="s">
        <v>15877</v>
      </c>
      <c r="G4360" s="117">
        <v>17</v>
      </c>
      <c r="H4360" s="117">
        <v>3.4</v>
      </c>
      <c r="I4360" s="117">
        <f t="shared" si="115"/>
        <v>1.1176470588235295E-2</v>
      </c>
      <c r="J4360" s="118">
        <v>0.19</v>
      </c>
      <c r="K4360" s="196">
        <v>184</v>
      </c>
      <c r="L4360" s="119" t="s">
        <v>12106</v>
      </c>
      <c r="M4360" s="38" t="s">
        <v>15050</v>
      </c>
    </row>
    <row r="4361" spans="1:13" ht="25.5" outlineLevel="1" x14ac:dyDescent="0.25">
      <c r="A4361" s="47" t="s">
        <v>4485</v>
      </c>
      <c r="B4361" s="150">
        <v>4333</v>
      </c>
      <c r="C4361" s="40" t="s">
        <v>13882</v>
      </c>
      <c r="D4361" s="35" t="s">
        <v>4485</v>
      </c>
      <c r="E4361" s="36" t="s">
        <v>11943</v>
      </c>
      <c r="F4361" s="35" t="s">
        <v>15877</v>
      </c>
      <c r="G4361" s="117">
        <v>56</v>
      </c>
      <c r="H4361" s="117">
        <v>11.2</v>
      </c>
      <c r="I4361" s="117">
        <f t="shared" si="115"/>
        <v>1.0892857142857143E-2</v>
      </c>
      <c r="J4361" s="118">
        <v>0.61</v>
      </c>
      <c r="K4361" s="196">
        <v>184</v>
      </c>
      <c r="L4361" s="119" t="s">
        <v>12106</v>
      </c>
      <c r="M4361" s="38" t="s">
        <v>15050</v>
      </c>
    </row>
    <row r="4362" spans="1:13" ht="25.5" outlineLevel="1" x14ac:dyDescent="0.25">
      <c r="A4362" s="47" t="s">
        <v>4486</v>
      </c>
      <c r="B4362" s="150">
        <v>4334</v>
      </c>
      <c r="C4362" s="40" t="s">
        <v>13883</v>
      </c>
      <c r="D4362" s="35" t="s">
        <v>4486</v>
      </c>
      <c r="E4362" s="36" t="s">
        <v>11943</v>
      </c>
      <c r="F4362" s="35" t="s">
        <v>15877</v>
      </c>
      <c r="G4362" s="117">
        <v>11</v>
      </c>
      <c r="H4362" s="117">
        <v>2.2000000000000002</v>
      </c>
      <c r="I4362" s="117">
        <f t="shared" si="115"/>
        <v>1.0909090909090908E-2</v>
      </c>
      <c r="J4362" s="118">
        <v>0.12</v>
      </c>
      <c r="K4362" s="196">
        <v>184</v>
      </c>
      <c r="L4362" s="119" t="s">
        <v>12106</v>
      </c>
      <c r="M4362" s="38" t="s">
        <v>15050</v>
      </c>
    </row>
    <row r="4363" spans="1:13" ht="25.5" outlineLevel="1" x14ac:dyDescent="0.25">
      <c r="A4363" s="47" t="s">
        <v>4487</v>
      </c>
      <c r="B4363" s="150">
        <v>4335</v>
      </c>
      <c r="C4363" s="40" t="s">
        <v>13884</v>
      </c>
      <c r="D4363" s="35" t="s">
        <v>4487</v>
      </c>
      <c r="E4363" s="36" t="s">
        <v>11943</v>
      </c>
      <c r="F4363" s="35" t="s">
        <v>15877</v>
      </c>
      <c r="G4363" s="117">
        <v>155</v>
      </c>
      <c r="H4363" s="117">
        <v>1586.2</v>
      </c>
      <c r="I4363" s="117">
        <f t="shared" si="115"/>
        <v>0.55961290322580637</v>
      </c>
      <c r="J4363" s="118">
        <v>86.74</v>
      </c>
      <c r="K4363" s="196">
        <v>184</v>
      </c>
      <c r="L4363" s="119" t="s">
        <v>12106</v>
      </c>
      <c r="M4363" s="38" t="s">
        <v>15050</v>
      </c>
    </row>
    <row r="4364" spans="1:13" ht="25.5" outlineLevel="1" x14ac:dyDescent="0.25">
      <c r="A4364" s="47" t="s">
        <v>4488</v>
      </c>
      <c r="B4364" s="150">
        <v>4336</v>
      </c>
      <c r="C4364" s="40" t="s">
        <v>13885</v>
      </c>
      <c r="D4364" s="35" t="s">
        <v>4488</v>
      </c>
      <c r="E4364" s="36" t="s">
        <v>11943</v>
      </c>
      <c r="F4364" s="35" t="s">
        <v>15877</v>
      </c>
      <c r="G4364" s="117">
        <v>40</v>
      </c>
      <c r="H4364" s="117">
        <v>8</v>
      </c>
      <c r="I4364" s="117">
        <f t="shared" si="115"/>
        <v>1.0999999999999999E-2</v>
      </c>
      <c r="J4364" s="118">
        <v>0.44</v>
      </c>
      <c r="K4364" s="196">
        <v>184</v>
      </c>
      <c r="L4364" s="119" t="s">
        <v>12106</v>
      </c>
      <c r="M4364" s="38" t="s">
        <v>15050</v>
      </c>
    </row>
    <row r="4365" spans="1:13" ht="25.5" outlineLevel="1" x14ac:dyDescent="0.25">
      <c r="A4365" s="47" t="s">
        <v>4489</v>
      </c>
      <c r="B4365" s="150">
        <v>4337</v>
      </c>
      <c r="C4365" s="40" t="s">
        <v>13886</v>
      </c>
      <c r="D4365" s="35" t="s">
        <v>4489</v>
      </c>
      <c r="E4365" s="36" t="s">
        <v>11943</v>
      </c>
      <c r="F4365" s="35" t="s">
        <v>15877</v>
      </c>
      <c r="G4365" s="117">
        <v>236</v>
      </c>
      <c r="H4365" s="117">
        <v>2413.1999999999998</v>
      </c>
      <c r="I4365" s="117">
        <f t="shared" si="115"/>
        <v>0.55915254237288137</v>
      </c>
      <c r="J4365" s="118">
        <v>131.96</v>
      </c>
      <c r="K4365" s="196">
        <v>184</v>
      </c>
      <c r="L4365" s="119" t="s">
        <v>12106</v>
      </c>
      <c r="M4365" s="38" t="s">
        <v>15050</v>
      </c>
    </row>
    <row r="4366" spans="1:13" ht="25.5" outlineLevel="1" x14ac:dyDescent="0.25">
      <c r="A4366" s="47" t="s">
        <v>4490</v>
      </c>
      <c r="B4366" s="150">
        <v>4338</v>
      </c>
      <c r="C4366" s="40" t="s">
        <v>13887</v>
      </c>
      <c r="D4366" s="35" t="s">
        <v>4490</v>
      </c>
      <c r="E4366" s="36" t="s">
        <v>11943</v>
      </c>
      <c r="F4366" s="35" t="s">
        <v>15877</v>
      </c>
      <c r="G4366" s="117">
        <v>9</v>
      </c>
      <c r="H4366" s="117">
        <v>1.8</v>
      </c>
      <c r="I4366" s="117">
        <f t="shared" si="115"/>
        <v>1.1111111111111112E-2</v>
      </c>
      <c r="J4366" s="118">
        <v>0.1</v>
      </c>
      <c r="K4366" s="196">
        <v>184</v>
      </c>
      <c r="L4366" s="119" t="s">
        <v>12106</v>
      </c>
      <c r="M4366" s="38" t="s">
        <v>15050</v>
      </c>
    </row>
    <row r="4367" spans="1:13" ht="25.5" outlineLevel="1" x14ac:dyDescent="0.25">
      <c r="A4367" s="47" t="s">
        <v>4491</v>
      </c>
      <c r="B4367" s="150">
        <v>4339</v>
      </c>
      <c r="C4367" s="40" t="s">
        <v>13888</v>
      </c>
      <c r="D4367" s="35" t="s">
        <v>4491</v>
      </c>
      <c r="E4367" s="36" t="s">
        <v>11943</v>
      </c>
      <c r="F4367" s="35" t="s">
        <v>15877</v>
      </c>
      <c r="G4367" s="117">
        <v>17</v>
      </c>
      <c r="H4367" s="117">
        <v>3.4</v>
      </c>
      <c r="I4367" s="117">
        <f t="shared" si="115"/>
        <v>1.1176470588235295E-2</v>
      </c>
      <c r="J4367" s="118">
        <v>0.19</v>
      </c>
      <c r="K4367" s="196">
        <v>184</v>
      </c>
      <c r="L4367" s="119" t="s">
        <v>12106</v>
      </c>
      <c r="M4367" s="38" t="s">
        <v>15050</v>
      </c>
    </row>
    <row r="4368" spans="1:13" ht="25.5" outlineLevel="1" x14ac:dyDescent="0.25">
      <c r="A4368" s="47" t="s">
        <v>4492</v>
      </c>
      <c r="B4368" s="150">
        <v>4340</v>
      </c>
      <c r="C4368" s="40" t="s">
        <v>13889</v>
      </c>
      <c r="D4368" s="35" t="s">
        <v>4492</v>
      </c>
      <c r="E4368" s="36" t="s">
        <v>11943</v>
      </c>
      <c r="F4368" s="35" t="s">
        <v>15877</v>
      </c>
      <c r="G4368" s="117">
        <v>266</v>
      </c>
      <c r="H4368" s="117">
        <v>2719.2</v>
      </c>
      <c r="I4368" s="117">
        <f t="shared" si="115"/>
        <v>0.55902255639097742</v>
      </c>
      <c r="J4368" s="118">
        <v>148.69999999999999</v>
      </c>
      <c r="K4368" s="196">
        <v>184</v>
      </c>
      <c r="L4368" s="119" t="s">
        <v>12106</v>
      </c>
      <c r="M4368" s="38" t="s">
        <v>15050</v>
      </c>
    </row>
    <row r="4369" spans="1:13" ht="25.5" outlineLevel="1" x14ac:dyDescent="0.25">
      <c r="A4369" s="47" t="s">
        <v>4493</v>
      </c>
      <c r="B4369" s="150">
        <v>4341</v>
      </c>
      <c r="C4369" s="40" t="s">
        <v>13890</v>
      </c>
      <c r="D4369" s="35" t="s">
        <v>4493</v>
      </c>
      <c r="E4369" s="36" t="s">
        <v>11943</v>
      </c>
      <c r="F4369" s="35" t="s">
        <v>15877</v>
      </c>
      <c r="G4369" s="117">
        <v>294</v>
      </c>
      <c r="H4369" s="117">
        <v>3003</v>
      </c>
      <c r="I4369" s="117">
        <f t="shared" si="115"/>
        <v>0.55853741496598641</v>
      </c>
      <c r="J4369" s="118">
        <v>164.21</v>
      </c>
      <c r="K4369" s="196">
        <v>184</v>
      </c>
      <c r="L4369" s="119" t="s">
        <v>12106</v>
      </c>
      <c r="M4369" s="38" t="s">
        <v>15050</v>
      </c>
    </row>
    <row r="4370" spans="1:13" ht="25.5" outlineLevel="1" x14ac:dyDescent="0.25">
      <c r="A4370" s="47" t="s">
        <v>4494</v>
      </c>
      <c r="B4370" s="150">
        <v>4342</v>
      </c>
      <c r="C4370" s="40" t="s">
        <v>13891</v>
      </c>
      <c r="D4370" s="35" t="s">
        <v>4494</v>
      </c>
      <c r="E4370" s="36" t="s">
        <v>11943</v>
      </c>
      <c r="F4370" s="35" t="s">
        <v>15877</v>
      </c>
      <c r="G4370" s="117">
        <v>109</v>
      </c>
      <c r="H4370" s="117">
        <v>1120.8</v>
      </c>
      <c r="I4370" s="117">
        <f t="shared" si="115"/>
        <v>0.56229357798165136</v>
      </c>
      <c r="J4370" s="118">
        <v>61.29</v>
      </c>
      <c r="K4370" s="196">
        <v>184</v>
      </c>
      <c r="L4370" s="119" t="s">
        <v>12106</v>
      </c>
      <c r="M4370" s="38" t="s">
        <v>15050</v>
      </c>
    </row>
    <row r="4371" spans="1:13" ht="25.5" outlineLevel="1" x14ac:dyDescent="0.25">
      <c r="A4371" s="47" t="s">
        <v>4495</v>
      </c>
      <c r="B4371" s="150">
        <v>4343</v>
      </c>
      <c r="C4371" s="40" t="s">
        <v>13892</v>
      </c>
      <c r="D4371" s="35" t="s">
        <v>4495</v>
      </c>
      <c r="E4371" s="36" t="s">
        <v>11943</v>
      </c>
      <c r="F4371" s="35" t="s">
        <v>15877</v>
      </c>
      <c r="G4371" s="117">
        <v>5</v>
      </c>
      <c r="H4371" s="117">
        <v>1</v>
      </c>
      <c r="I4371" s="117">
        <f t="shared" si="115"/>
        <v>0.01</v>
      </c>
      <c r="J4371" s="118">
        <v>0.05</v>
      </c>
      <c r="K4371" s="196">
        <v>184</v>
      </c>
      <c r="L4371" s="119" t="s">
        <v>12106</v>
      </c>
      <c r="M4371" s="38" t="s">
        <v>15050</v>
      </c>
    </row>
    <row r="4372" spans="1:13" ht="25.5" outlineLevel="1" x14ac:dyDescent="0.25">
      <c r="A4372" s="47" t="s">
        <v>4497</v>
      </c>
      <c r="B4372" s="150">
        <v>4344</v>
      </c>
      <c r="C4372" s="36" t="s">
        <v>4496</v>
      </c>
      <c r="D4372" s="35" t="s">
        <v>4497</v>
      </c>
      <c r="E4372" s="36" t="s">
        <v>11943</v>
      </c>
      <c r="F4372" s="35" t="s">
        <v>15877</v>
      </c>
      <c r="G4372" s="117">
        <v>49</v>
      </c>
      <c r="H4372" s="117">
        <v>9.8000000000000007</v>
      </c>
      <c r="I4372" s="117">
        <f t="shared" si="115"/>
        <v>1.1020408163265306E-2</v>
      </c>
      <c r="J4372" s="118">
        <v>0.54</v>
      </c>
      <c r="K4372" s="196">
        <v>184</v>
      </c>
      <c r="L4372" s="119" t="s">
        <v>12106</v>
      </c>
      <c r="M4372" s="38" t="s">
        <v>15050</v>
      </c>
    </row>
    <row r="4373" spans="1:13" ht="25.5" outlineLevel="1" x14ac:dyDescent="0.25">
      <c r="A4373" s="47" t="s">
        <v>4498</v>
      </c>
      <c r="B4373" s="150">
        <v>4345</v>
      </c>
      <c r="C4373" s="40" t="s">
        <v>13893</v>
      </c>
      <c r="D4373" s="35" t="s">
        <v>4498</v>
      </c>
      <c r="E4373" s="36" t="s">
        <v>11943</v>
      </c>
      <c r="F4373" s="35" t="s">
        <v>15877</v>
      </c>
      <c r="G4373" s="117">
        <v>126</v>
      </c>
      <c r="H4373" s="117">
        <v>1291.2</v>
      </c>
      <c r="I4373" s="117">
        <f t="shared" si="115"/>
        <v>0.56039682539682534</v>
      </c>
      <c r="J4373" s="118">
        <v>70.61</v>
      </c>
      <c r="K4373" s="196">
        <v>184</v>
      </c>
      <c r="L4373" s="119" t="s">
        <v>12106</v>
      </c>
      <c r="M4373" s="38" t="s">
        <v>15050</v>
      </c>
    </row>
    <row r="4374" spans="1:13" ht="25.5" outlineLevel="1" x14ac:dyDescent="0.25">
      <c r="A4374" s="47" t="s">
        <v>4499</v>
      </c>
      <c r="B4374" s="150">
        <v>4346</v>
      </c>
      <c r="C4374" s="40" t="s">
        <v>13894</v>
      </c>
      <c r="D4374" s="35" t="s">
        <v>4499</v>
      </c>
      <c r="E4374" s="36" t="s">
        <v>11943</v>
      </c>
      <c r="F4374" s="35" t="s">
        <v>15877</v>
      </c>
      <c r="G4374" s="117">
        <v>4</v>
      </c>
      <c r="H4374" s="117">
        <v>0.8</v>
      </c>
      <c r="I4374" s="117">
        <f t="shared" si="115"/>
        <v>0.01</v>
      </c>
      <c r="J4374" s="118">
        <v>0.04</v>
      </c>
      <c r="K4374" s="196">
        <v>184</v>
      </c>
      <c r="L4374" s="119" t="s">
        <v>12106</v>
      </c>
      <c r="M4374" s="38" t="s">
        <v>15050</v>
      </c>
    </row>
    <row r="4375" spans="1:13" ht="25.5" outlineLevel="1" x14ac:dyDescent="0.25">
      <c r="A4375" s="47" t="s">
        <v>4500</v>
      </c>
      <c r="B4375" s="150">
        <v>4347</v>
      </c>
      <c r="C4375" s="40" t="s">
        <v>13895</v>
      </c>
      <c r="D4375" s="35" t="s">
        <v>4500</v>
      </c>
      <c r="E4375" s="36" t="s">
        <v>11943</v>
      </c>
      <c r="F4375" s="35" t="s">
        <v>15877</v>
      </c>
      <c r="G4375" s="117">
        <v>289</v>
      </c>
      <c r="H4375" s="117">
        <v>2956.8</v>
      </c>
      <c r="I4375" s="117">
        <f t="shared" si="115"/>
        <v>0.55948096885813148</v>
      </c>
      <c r="J4375" s="118">
        <v>161.69</v>
      </c>
      <c r="K4375" s="196">
        <v>184</v>
      </c>
      <c r="L4375" s="119" t="s">
        <v>12106</v>
      </c>
      <c r="M4375" s="38" t="s">
        <v>15050</v>
      </c>
    </row>
    <row r="4376" spans="1:13" ht="25.5" outlineLevel="1" x14ac:dyDescent="0.25">
      <c r="A4376" s="47" t="s">
        <v>4501</v>
      </c>
      <c r="B4376" s="150">
        <v>4348</v>
      </c>
      <c r="C4376" s="40" t="s">
        <v>13896</v>
      </c>
      <c r="D4376" s="35" t="s">
        <v>4501</v>
      </c>
      <c r="E4376" s="36" t="s">
        <v>11943</v>
      </c>
      <c r="F4376" s="35" t="s">
        <v>15877</v>
      </c>
      <c r="G4376" s="117">
        <v>106</v>
      </c>
      <c r="H4376" s="117">
        <v>1082.1500000000001</v>
      </c>
      <c r="I4376" s="117">
        <f t="shared" si="115"/>
        <v>0.55830188679245285</v>
      </c>
      <c r="J4376" s="118">
        <v>59.18</v>
      </c>
      <c r="K4376" s="196">
        <v>184</v>
      </c>
      <c r="L4376" s="119" t="s">
        <v>12106</v>
      </c>
      <c r="M4376" s="38" t="s">
        <v>15050</v>
      </c>
    </row>
    <row r="4377" spans="1:13" ht="25.5" outlineLevel="1" x14ac:dyDescent="0.25">
      <c r="A4377" s="47" t="s">
        <v>4502</v>
      </c>
      <c r="B4377" s="150">
        <v>4349</v>
      </c>
      <c r="C4377" s="40" t="s">
        <v>13897</v>
      </c>
      <c r="D4377" s="35" t="s">
        <v>4502</v>
      </c>
      <c r="E4377" s="36" t="s">
        <v>11943</v>
      </c>
      <c r="F4377" s="35" t="s">
        <v>15877</v>
      </c>
      <c r="G4377" s="117">
        <v>238</v>
      </c>
      <c r="H4377" s="117">
        <v>2435.6</v>
      </c>
      <c r="I4377" s="117">
        <f t="shared" si="115"/>
        <v>0.55962184873949583</v>
      </c>
      <c r="J4377" s="118">
        <v>133.19</v>
      </c>
      <c r="K4377" s="196">
        <v>184</v>
      </c>
      <c r="L4377" s="119" t="s">
        <v>12106</v>
      </c>
      <c r="M4377" s="38" t="s">
        <v>15050</v>
      </c>
    </row>
    <row r="4378" spans="1:13" ht="25.5" outlineLevel="1" x14ac:dyDescent="0.25">
      <c r="A4378" s="47" t="s">
        <v>4503</v>
      </c>
      <c r="B4378" s="150">
        <v>4350</v>
      </c>
      <c r="C4378" s="40" t="s">
        <v>13898</v>
      </c>
      <c r="D4378" s="35" t="s">
        <v>4503</v>
      </c>
      <c r="E4378" s="36" t="s">
        <v>11943</v>
      </c>
      <c r="F4378" s="35" t="s">
        <v>15877</v>
      </c>
      <c r="G4378" s="117">
        <v>148</v>
      </c>
      <c r="H4378" s="117">
        <v>1517.6</v>
      </c>
      <c r="I4378" s="117">
        <f t="shared" si="115"/>
        <v>0.56074324324324321</v>
      </c>
      <c r="J4378" s="118">
        <v>82.99</v>
      </c>
      <c r="K4378" s="196">
        <v>184</v>
      </c>
      <c r="L4378" s="119" t="s">
        <v>12106</v>
      </c>
      <c r="M4378" s="38" t="s">
        <v>15050</v>
      </c>
    </row>
    <row r="4379" spans="1:13" ht="25.5" outlineLevel="1" x14ac:dyDescent="0.25">
      <c r="A4379" s="47" t="s">
        <v>4504</v>
      </c>
      <c r="B4379" s="150">
        <v>4351</v>
      </c>
      <c r="C4379" s="40" t="s">
        <v>13899</v>
      </c>
      <c r="D4379" s="35" t="s">
        <v>4504</v>
      </c>
      <c r="E4379" s="36" t="s">
        <v>11943</v>
      </c>
      <c r="F4379" s="35" t="s">
        <v>15877</v>
      </c>
      <c r="G4379" s="117">
        <v>145</v>
      </c>
      <c r="H4379" s="117">
        <v>1484.96</v>
      </c>
      <c r="I4379" s="117">
        <f t="shared" si="115"/>
        <v>0.56000000000000005</v>
      </c>
      <c r="J4379" s="118">
        <v>81.2</v>
      </c>
      <c r="K4379" s="196">
        <v>184</v>
      </c>
      <c r="L4379" s="119" t="s">
        <v>12106</v>
      </c>
      <c r="M4379" s="38" t="s">
        <v>15050</v>
      </c>
    </row>
    <row r="4380" spans="1:13" ht="25.5" outlineLevel="1" x14ac:dyDescent="0.25">
      <c r="A4380" s="47" t="s">
        <v>4505</v>
      </c>
      <c r="B4380" s="150">
        <v>4352</v>
      </c>
      <c r="C4380" s="40" t="s">
        <v>13900</v>
      </c>
      <c r="D4380" s="35" t="s">
        <v>4505</v>
      </c>
      <c r="E4380" s="36" t="s">
        <v>11943</v>
      </c>
      <c r="F4380" s="35" t="s">
        <v>15877</v>
      </c>
      <c r="G4380" s="117">
        <v>141</v>
      </c>
      <c r="H4380" s="117">
        <v>1439.2</v>
      </c>
      <c r="I4380" s="117">
        <f t="shared" si="115"/>
        <v>0.5581560283687943</v>
      </c>
      <c r="J4380" s="118">
        <v>78.7</v>
      </c>
      <c r="K4380" s="196">
        <v>184</v>
      </c>
      <c r="L4380" s="119" t="s">
        <v>12106</v>
      </c>
      <c r="M4380" s="38" t="s">
        <v>15050</v>
      </c>
    </row>
    <row r="4381" spans="1:13" ht="25.5" outlineLevel="1" x14ac:dyDescent="0.25">
      <c r="A4381" s="47" t="s">
        <v>4506</v>
      </c>
      <c r="B4381" s="150">
        <v>4353</v>
      </c>
      <c r="C4381" s="40" t="s">
        <v>13901</v>
      </c>
      <c r="D4381" s="35" t="s">
        <v>4506</v>
      </c>
      <c r="E4381" s="36" t="s">
        <v>11943</v>
      </c>
      <c r="F4381" s="35" t="s">
        <v>15877</v>
      </c>
      <c r="G4381" s="117">
        <v>166</v>
      </c>
      <c r="H4381" s="117">
        <v>1700.16</v>
      </c>
      <c r="I4381" s="117">
        <f t="shared" si="115"/>
        <v>0.56006024096385543</v>
      </c>
      <c r="J4381" s="118">
        <v>92.97</v>
      </c>
      <c r="K4381" s="196">
        <v>184</v>
      </c>
      <c r="L4381" s="119" t="s">
        <v>12106</v>
      </c>
      <c r="M4381" s="38" t="s">
        <v>15050</v>
      </c>
    </row>
    <row r="4382" spans="1:13" ht="25.5" outlineLevel="1" x14ac:dyDescent="0.25">
      <c r="A4382" s="47" t="s">
        <v>4507</v>
      </c>
      <c r="B4382" s="150">
        <v>4354</v>
      </c>
      <c r="C4382" s="40" t="s">
        <v>13902</v>
      </c>
      <c r="D4382" s="35" t="s">
        <v>4507</v>
      </c>
      <c r="E4382" s="36" t="s">
        <v>11943</v>
      </c>
      <c r="F4382" s="35" t="s">
        <v>15877</v>
      </c>
      <c r="G4382" s="117">
        <v>25</v>
      </c>
      <c r="H4382" s="117">
        <v>5</v>
      </c>
      <c r="I4382" s="117">
        <f t="shared" si="115"/>
        <v>1.0800000000000001E-2</v>
      </c>
      <c r="J4382" s="118">
        <v>0.27</v>
      </c>
      <c r="K4382" s="196">
        <v>184</v>
      </c>
      <c r="L4382" s="119" t="s">
        <v>12106</v>
      </c>
      <c r="M4382" s="38" t="s">
        <v>15050</v>
      </c>
    </row>
    <row r="4383" spans="1:13" ht="25.5" outlineLevel="1" x14ac:dyDescent="0.25">
      <c r="A4383" s="47" t="s">
        <v>4508</v>
      </c>
      <c r="B4383" s="150">
        <v>4355</v>
      </c>
      <c r="C4383" s="40" t="s">
        <v>13903</v>
      </c>
      <c r="D4383" s="35" t="s">
        <v>4508</v>
      </c>
      <c r="E4383" s="36" t="s">
        <v>11943</v>
      </c>
      <c r="F4383" s="35" t="s">
        <v>15877</v>
      </c>
      <c r="G4383" s="117">
        <v>5</v>
      </c>
      <c r="H4383" s="117">
        <v>1</v>
      </c>
      <c r="I4383" s="117">
        <f t="shared" si="115"/>
        <v>0.01</v>
      </c>
      <c r="J4383" s="118">
        <v>0.05</v>
      </c>
      <c r="K4383" s="196">
        <v>184</v>
      </c>
      <c r="L4383" s="119" t="s">
        <v>12106</v>
      </c>
      <c r="M4383" s="38" t="s">
        <v>15050</v>
      </c>
    </row>
    <row r="4384" spans="1:13" ht="25.5" outlineLevel="1" x14ac:dyDescent="0.25">
      <c r="A4384" s="47" t="s">
        <v>4509</v>
      </c>
      <c r="B4384" s="150">
        <v>4356</v>
      </c>
      <c r="C4384" s="40" t="s">
        <v>13904</v>
      </c>
      <c r="D4384" s="35" t="s">
        <v>4509</v>
      </c>
      <c r="E4384" s="36" t="s">
        <v>11943</v>
      </c>
      <c r="F4384" s="35" t="s">
        <v>15877</v>
      </c>
      <c r="G4384" s="117">
        <v>140</v>
      </c>
      <c r="H4384" s="117">
        <v>1428</v>
      </c>
      <c r="I4384" s="117">
        <f t="shared" si="115"/>
        <v>0.55778571428571433</v>
      </c>
      <c r="J4384" s="118">
        <v>78.09</v>
      </c>
      <c r="K4384" s="196">
        <v>184</v>
      </c>
      <c r="L4384" s="119" t="s">
        <v>12106</v>
      </c>
      <c r="M4384" s="38" t="s">
        <v>15050</v>
      </c>
    </row>
    <row r="4385" spans="1:13" ht="25.5" outlineLevel="1" x14ac:dyDescent="0.25">
      <c r="A4385" s="47" t="s">
        <v>4510</v>
      </c>
      <c r="B4385" s="150">
        <v>4357</v>
      </c>
      <c r="C4385" s="40" t="s">
        <v>13905</v>
      </c>
      <c r="D4385" s="35" t="s">
        <v>4510</v>
      </c>
      <c r="E4385" s="36" t="s">
        <v>11943</v>
      </c>
      <c r="F4385" s="35" t="s">
        <v>15877</v>
      </c>
      <c r="G4385" s="117">
        <v>99</v>
      </c>
      <c r="H4385" s="117">
        <v>19.8</v>
      </c>
      <c r="I4385" s="117">
        <f t="shared" si="115"/>
        <v>1.090909090909091E-2</v>
      </c>
      <c r="J4385" s="118">
        <v>1.08</v>
      </c>
      <c r="K4385" s="196">
        <v>184</v>
      </c>
      <c r="L4385" s="119" t="s">
        <v>12106</v>
      </c>
      <c r="M4385" s="38" t="s">
        <v>15050</v>
      </c>
    </row>
    <row r="4386" spans="1:13" ht="25.5" outlineLevel="1" x14ac:dyDescent="0.25">
      <c r="A4386" s="47" t="s">
        <v>4511</v>
      </c>
      <c r="B4386" s="150">
        <v>4358</v>
      </c>
      <c r="C4386" s="40" t="s">
        <v>13906</v>
      </c>
      <c r="D4386" s="35" t="s">
        <v>4511</v>
      </c>
      <c r="E4386" s="36" t="s">
        <v>11943</v>
      </c>
      <c r="F4386" s="35" t="s">
        <v>15877</v>
      </c>
      <c r="G4386" s="117">
        <v>18</v>
      </c>
      <c r="H4386" s="117">
        <v>3.6</v>
      </c>
      <c r="I4386" s="117">
        <f t="shared" si="115"/>
        <v>1.1111111111111112E-2</v>
      </c>
      <c r="J4386" s="118">
        <v>0.2</v>
      </c>
      <c r="K4386" s="196">
        <v>184</v>
      </c>
      <c r="L4386" s="119" t="s">
        <v>12106</v>
      </c>
      <c r="M4386" s="38" t="s">
        <v>15050</v>
      </c>
    </row>
    <row r="4387" spans="1:13" ht="25.5" outlineLevel="1" x14ac:dyDescent="0.25">
      <c r="A4387" s="47" t="s">
        <v>4512</v>
      </c>
      <c r="B4387" s="150">
        <v>4359</v>
      </c>
      <c r="C4387" s="40" t="s">
        <v>13907</v>
      </c>
      <c r="D4387" s="35" t="s">
        <v>4512</v>
      </c>
      <c r="E4387" s="36" t="s">
        <v>11943</v>
      </c>
      <c r="F4387" s="35" t="s">
        <v>15877</v>
      </c>
      <c r="G4387" s="117">
        <v>92</v>
      </c>
      <c r="H4387" s="117">
        <v>18.399999999999999</v>
      </c>
      <c r="I4387" s="117">
        <f t="shared" si="115"/>
        <v>1.0978260869565217E-2</v>
      </c>
      <c r="J4387" s="118">
        <v>1.01</v>
      </c>
      <c r="K4387" s="196">
        <v>184</v>
      </c>
      <c r="L4387" s="119" t="s">
        <v>12106</v>
      </c>
      <c r="M4387" s="38" t="s">
        <v>15050</v>
      </c>
    </row>
    <row r="4388" spans="1:13" ht="25.5" outlineLevel="1" x14ac:dyDescent="0.25">
      <c r="A4388" s="47" t="s">
        <v>4513</v>
      </c>
      <c r="B4388" s="150">
        <v>4360</v>
      </c>
      <c r="C4388" s="40" t="s">
        <v>13908</v>
      </c>
      <c r="D4388" s="35" t="s">
        <v>4513</v>
      </c>
      <c r="E4388" s="36" t="s">
        <v>11943</v>
      </c>
      <c r="F4388" s="35" t="s">
        <v>15877</v>
      </c>
      <c r="G4388" s="117">
        <v>137</v>
      </c>
      <c r="H4388" s="117">
        <v>1404.4</v>
      </c>
      <c r="I4388" s="117">
        <f t="shared" si="115"/>
        <v>0.56058394160583935</v>
      </c>
      <c r="J4388" s="118">
        <v>76.8</v>
      </c>
      <c r="K4388" s="196">
        <v>184</v>
      </c>
      <c r="L4388" s="119" t="s">
        <v>12106</v>
      </c>
      <c r="M4388" s="38" t="s">
        <v>15050</v>
      </c>
    </row>
    <row r="4389" spans="1:13" ht="25.5" outlineLevel="1" x14ac:dyDescent="0.25">
      <c r="A4389" s="47" t="s">
        <v>4514</v>
      </c>
      <c r="B4389" s="150">
        <v>4361</v>
      </c>
      <c r="C4389" s="40" t="s">
        <v>13909</v>
      </c>
      <c r="D4389" s="35" t="s">
        <v>4514</v>
      </c>
      <c r="E4389" s="36" t="s">
        <v>11943</v>
      </c>
      <c r="F4389" s="35" t="s">
        <v>15877</v>
      </c>
      <c r="G4389" s="117">
        <v>98</v>
      </c>
      <c r="H4389" s="117">
        <v>14.7</v>
      </c>
      <c r="I4389" s="117">
        <f t="shared" si="115"/>
        <v>8.1632653061224497E-3</v>
      </c>
      <c r="J4389" s="118">
        <v>0.8</v>
      </c>
      <c r="K4389" s="196">
        <v>184</v>
      </c>
      <c r="L4389" s="119" t="s">
        <v>12106</v>
      </c>
      <c r="M4389" s="38" t="s">
        <v>15050</v>
      </c>
    </row>
    <row r="4390" spans="1:13" ht="25.5" outlineLevel="1" x14ac:dyDescent="0.25">
      <c r="A4390" s="47" t="s">
        <v>4515</v>
      </c>
      <c r="B4390" s="150">
        <v>4362</v>
      </c>
      <c r="C4390" s="40" t="s">
        <v>13910</v>
      </c>
      <c r="D4390" s="35" t="s">
        <v>4515</v>
      </c>
      <c r="E4390" s="36" t="s">
        <v>11943</v>
      </c>
      <c r="F4390" s="35" t="s">
        <v>15877</v>
      </c>
      <c r="G4390" s="117">
        <v>189</v>
      </c>
      <c r="H4390" s="117">
        <v>1927.35</v>
      </c>
      <c r="I4390" s="117">
        <f t="shared" si="115"/>
        <v>0.55761904761904757</v>
      </c>
      <c r="J4390" s="118">
        <v>105.39</v>
      </c>
      <c r="K4390" s="196">
        <v>184</v>
      </c>
      <c r="L4390" s="119" t="s">
        <v>12106</v>
      </c>
      <c r="M4390" s="38" t="s">
        <v>15050</v>
      </c>
    </row>
    <row r="4391" spans="1:13" ht="25.5" outlineLevel="1" x14ac:dyDescent="0.25">
      <c r="A4391" s="47" t="s">
        <v>4516</v>
      </c>
      <c r="B4391" s="150">
        <v>4363</v>
      </c>
      <c r="C4391" s="40" t="s">
        <v>13911</v>
      </c>
      <c r="D4391" s="35" t="s">
        <v>4516</v>
      </c>
      <c r="E4391" s="36" t="s">
        <v>11943</v>
      </c>
      <c r="F4391" s="35" t="s">
        <v>15877</v>
      </c>
      <c r="G4391" s="117">
        <v>78</v>
      </c>
      <c r="H4391" s="117">
        <v>11.7</v>
      </c>
      <c r="I4391" s="117">
        <f t="shared" si="115"/>
        <v>8.2051282051282051E-3</v>
      </c>
      <c r="J4391" s="118">
        <v>0.64</v>
      </c>
      <c r="K4391" s="196">
        <v>184</v>
      </c>
      <c r="L4391" s="119" t="s">
        <v>12106</v>
      </c>
      <c r="M4391" s="38" t="s">
        <v>15050</v>
      </c>
    </row>
    <row r="4392" spans="1:13" ht="25.5" outlineLevel="1" x14ac:dyDescent="0.25">
      <c r="A4392" s="47" t="s">
        <v>4517</v>
      </c>
      <c r="B4392" s="150">
        <v>4364</v>
      </c>
      <c r="C4392" s="40" t="s">
        <v>13912</v>
      </c>
      <c r="D4392" s="35" t="s">
        <v>4517</v>
      </c>
      <c r="E4392" s="36" t="s">
        <v>11943</v>
      </c>
      <c r="F4392" s="35" t="s">
        <v>15877</v>
      </c>
      <c r="G4392" s="117">
        <v>65</v>
      </c>
      <c r="H4392" s="117">
        <v>9.75</v>
      </c>
      <c r="I4392" s="117">
        <f t="shared" si="115"/>
        <v>8.1538461538461539E-3</v>
      </c>
      <c r="J4392" s="118">
        <v>0.53</v>
      </c>
      <c r="K4392" s="196">
        <v>184</v>
      </c>
      <c r="L4392" s="119" t="s">
        <v>12106</v>
      </c>
      <c r="M4392" s="38" t="s">
        <v>15050</v>
      </c>
    </row>
    <row r="4393" spans="1:13" ht="25.5" outlineLevel="1" x14ac:dyDescent="0.25">
      <c r="A4393" s="47" t="s">
        <v>4518</v>
      </c>
      <c r="B4393" s="150">
        <v>4365</v>
      </c>
      <c r="C4393" s="40" t="s">
        <v>13913</v>
      </c>
      <c r="D4393" s="35" t="s">
        <v>4518</v>
      </c>
      <c r="E4393" s="36" t="s">
        <v>11943</v>
      </c>
      <c r="F4393" s="35" t="s">
        <v>15877</v>
      </c>
      <c r="G4393" s="117">
        <v>280</v>
      </c>
      <c r="H4393" s="117">
        <v>2842</v>
      </c>
      <c r="I4393" s="117">
        <f t="shared" si="115"/>
        <v>0.5550357142857143</v>
      </c>
      <c r="J4393" s="118">
        <v>155.41</v>
      </c>
      <c r="K4393" s="196">
        <v>184</v>
      </c>
      <c r="L4393" s="119" t="s">
        <v>12106</v>
      </c>
      <c r="M4393" s="38" t="s">
        <v>15050</v>
      </c>
    </row>
    <row r="4394" spans="1:13" ht="25.5" outlineLevel="1" x14ac:dyDescent="0.25">
      <c r="A4394" s="47" t="s">
        <v>4519</v>
      </c>
      <c r="B4394" s="150">
        <v>4366</v>
      </c>
      <c r="C4394" s="40" t="s">
        <v>13914</v>
      </c>
      <c r="D4394" s="35" t="s">
        <v>4519</v>
      </c>
      <c r="E4394" s="36" t="s">
        <v>11943</v>
      </c>
      <c r="F4394" s="35" t="s">
        <v>15877</v>
      </c>
      <c r="G4394" s="117">
        <v>178</v>
      </c>
      <c r="H4394" s="117">
        <v>1815.65</v>
      </c>
      <c r="I4394" s="117">
        <f t="shared" si="115"/>
        <v>0.55780898876404494</v>
      </c>
      <c r="J4394" s="118">
        <v>99.29</v>
      </c>
      <c r="K4394" s="196">
        <v>184</v>
      </c>
      <c r="L4394" s="119" t="s">
        <v>12106</v>
      </c>
      <c r="M4394" s="38" t="s">
        <v>15050</v>
      </c>
    </row>
    <row r="4395" spans="1:13" ht="25.5" outlineLevel="1" x14ac:dyDescent="0.25">
      <c r="A4395" s="47" t="s">
        <v>4520</v>
      </c>
      <c r="B4395" s="150">
        <v>4367</v>
      </c>
      <c r="C4395" s="40" t="s">
        <v>13915</v>
      </c>
      <c r="D4395" s="35" t="s">
        <v>4520</v>
      </c>
      <c r="E4395" s="36" t="s">
        <v>11943</v>
      </c>
      <c r="F4395" s="35" t="s">
        <v>15877</v>
      </c>
      <c r="G4395" s="117">
        <v>109</v>
      </c>
      <c r="H4395" s="117">
        <v>1115.3499999999999</v>
      </c>
      <c r="I4395" s="117">
        <f t="shared" si="115"/>
        <v>0.55954128440366979</v>
      </c>
      <c r="J4395" s="118">
        <v>60.99</v>
      </c>
      <c r="K4395" s="196">
        <v>184</v>
      </c>
      <c r="L4395" s="119" t="s">
        <v>12106</v>
      </c>
      <c r="M4395" s="38" t="s">
        <v>15050</v>
      </c>
    </row>
    <row r="4396" spans="1:13" ht="25.5" outlineLevel="1" x14ac:dyDescent="0.25">
      <c r="A4396" s="47" t="s">
        <v>4521</v>
      </c>
      <c r="B4396" s="150">
        <v>4368</v>
      </c>
      <c r="C4396" s="40" t="s">
        <v>13916</v>
      </c>
      <c r="D4396" s="35" t="s">
        <v>4521</v>
      </c>
      <c r="E4396" s="36" t="s">
        <v>11943</v>
      </c>
      <c r="F4396" s="35" t="s">
        <v>15877</v>
      </c>
      <c r="G4396" s="117">
        <v>186</v>
      </c>
      <c r="H4396" s="117">
        <v>1888.86</v>
      </c>
      <c r="I4396" s="117">
        <f t="shared" si="115"/>
        <v>0.55532258064516138</v>
      </c>
      <c r="J4396" s="118">
        <v>103.29</v>
      </c>
      <c r="K4396" s="196">
        <v>184</v>
      </c>
      <c r="L4396" s="119" t="s">
        <v>12106</v>
      </c>
      <c r="M4396" s="38" t="s">
        <v>15050</v>
      </c>
    </row>
    <row r="4397" spans="1:13" ht="25.5" outlineLevel="1" x14ac:dyDescent="0.25">
      <c r="A4397" s="47" t="s">
        <v>4522</v>
      </c>
      <c r="B4397" s="150">
        <v>4369</v>
      </c>
      <c r="C4397" s="40" t="s">
        <v>13917</v>
      </c>
      <c r="D4397" s="35" t="s">
        <v>4522</v>
      </c>
      <c r="E4397" s="36" t="s">
        <v>11943</v>
      </c>
      <c r="F4397" s="35" t="s">
        <v>15877</v>
      </c>
      <c r="G4397" s="117">
        <v>195</v>
      </c>
      <c r="H4397" s="117">
        <v>1984.25</v>
      </c>
      <c r="I4397" s="117">
        <f t="shared" si="115"/>
        <v>0.55646153846153845</v>
      </c>
      <c r="J4397" s="118">
        <v>108.51</v>
      </c>
      <c r="K4397" s="196">
        <v>184</v>
      </c>
      <c r="L4397" s="119" t="s">
        <v>12106</v>
      </c>
      <c r="M4397" s="38" t="s">
        <v>15050</v>
      </c>
    </row>
    <row r="4398" spans="1:13" ht="25.5" outlineLevel="1" x14ac:dyDescent="0.25">
      <c r="A4398" s="47" t="s">
        <v>4523</v>
      </c>
      <c r="B4398" s="150">
        <v>4370</v>
      </c>
      <c r="C4398" s="40" t="s">
        <v>13918</v>
      </c>
      <c r="D4398" s="35" t="s">
        <v>4523</v>
      </c>
      <c r="E4398" s="36" t="s">
        <v>11943</v>
      </c>
      <c r="F4398" s="35" t="s">
        <v>15877</v>
      </c>
      <c r="G4398" s="117">
        <v>107</v>
      </c>
      <c r="H4398" s="117">
        <v>16.05</v>
      </c>
      <c r="I4398" s="117">
        <f t="shared" si="115"/>
        <v>8.2242990654205605E-3</v>
      </c>
      <c r="J4398" s="118">
        <v>0.88</v>
      </c>
      <c r="K4398" s="196">
        <v>184</v>
      </c>
      <c r="L4398" s="119" t="s">
        <v>12106</v>
      </c>
      <c r="M4398" s="38" t="s">
        <v>15050</v>
      </c>
    </row>
    <row r="4399" spans="1:13" ht="25.5" outlineLevel="1" x14ac:dyDescent="0.25">
      <c r="A4399" s="47" t="s">
        <v>4524</v>
      </c>
      <c r="B4399" s="150">
        <v>4371</v>
      </c>
      <c r="C4399" s="40" t="s">
        <v>13919</v>
      </c>
      <c r="D4399" s="35" t="s">
        <v>4524</v>
      </c>
      <c r="E4399" s="36" t="s">
        <v>11943</v>
      </c>
      <c r="F4399" s="35" t="s">
        <v>15877</v>
      </c>
      <c r="G4399" s="117">
        <v>135</v>
      </c>
      <c r="H4399" s="117">
        <v>1376.25</v>
      </c>
      <c r="I4399" s="117">
        <f t="shared" si="115"/>
        <v>0.55748148148148147</v>
      </c>
      <c r="J4399" s="118">
        <v>75.260000000000005</v>
      </c>
      <c r="K4399" s="196">
        <v>184</v>
      </c>
      <c r="L4399" s="119" t="s">
        <v>12106</v>
      </c>
      <c r="M4399" s="38" t="s">
        <v>15050</v>
      </c>
    </row>
    <row r="4400" spans="1:13" ht="25.5" outlineLevel="1" x14ac:dyDescent="0.25">
      <c r="A4400" s="47" t="s">
        <v>4525</v>
      </c>
      <c r="B4400" s="150">
        <v>4372</v>
      </c>
      <c r="C4400" s="40" t="s">
        <v>13920</v>
      </c>
      <c r="D4400" s="35" t="s">
        <v>4525</v>
      </c>
      <c r="E4400" s="36" t="s">
        <v>11943</v>
      </c>
      <c r="F4400" s="35" t="s">
        <v>15877</v>
      </c>
      <c r="G4400" s="117">
        <v>129</v>
      </c>
      <c r="H4400" s="117">
        <v>1314.31</v>
      </c>
      <c r="I4400" s="117">
        <f t="shared" si="115"/>
        <v>0.55713178294573651</v>
      </c>
      <c r="J4400" s="118">
        <v>71.87</v>
      </c>
      <c r="K4400" s="196">
        <v>184</v>
      </c>
      <c r="L4400" s="119" t="s">
        <v>12106</v>
      </c>
      <c r="M4400" s="38" t="s">
        <v>15050</v>
      </c>
    </row>
    <row r="4401" spans="1:13" ht="25.5" outlineLevel="1" x14ac:dyDescent="0.25">
      <c r="A4401" s="47" t="s">
        <v>4526</v>
      </c>
      <c r="B4401" s="150">
        <v>4373</v>
      </c>
      <c r="C4401" s="40" t="s">
        <v>13921</v>
      </c>
      <c r="D4401" s="35" t="s">
        <v>4526</v>
      </c>
      <c r="E4401" s="36" t="s">
        <v>11943</v>
      </c>
      <c r="F4401" s="35" t="s">
        <v>15877</v>
      </c>
      <c r="G4401" s="117">
        <v>109</v>
      </c>
      <c r="H4401" s="117">
        <v>1113.3499999999999</v>
      </c>
      <c r="I4401" s="117">
        <f t="shared" ref="I4401:I4464" si="116">J4401/G4401</f>
        <v>0.55853211009174319</v>
      </c>
      <c r="J4401" s="118">
        <v>60.88</v>
      </c>
      <c r="K4401" s="196">
        <v>184</v>
      </c>
      <c r="L4401" s="119" t="s">
        <v>12106</v>
      </c>
      <c r="M4401" s="38" t="s">
        <v>15050</v>
      </c>
    </row>
    <row r="4402" spans="1:13" ht="25.5" outlineLevel="1" x14ac:dyDescent="0.25">
      <c r="A4402" s="47" t="s">
        <v>4527</v>
      </c>
      <c r="B4402" s="150">
        <v>4374</v>
      </c>
      <c r="C4402" s="40" t="s">
        <v>13922</v>
      </c>
      <c r="D4402" s="35" t="s">
        <v>4527</v>
      </c>
      <c r="E4402" s="36" t="s">
        <v>11943</v>
      </c>
      <c r="F4402" s="35" t="s">
        <v>15877</v>
      </c>
      <c r="G4402" s="117">
        <v>143</v>
      </c>
      <c r="H4402" s="117">
        <v>1456.42</v>
      </c>
      <c r="I4402" s="117">
        <f t="shared" si="116"/>
        <v>0.55692307692307697</v>
      </c>
      <c r="J4402" s="118">
        <v>79.64</v>
      </c>
      <c r="K4402" s="196">
        <v>184</v>
      </c>
      <c r="L4402" s="119" t="s">
        <v>12106</v>
      </c>
      <c r="M4402" s="38" t="s">
        <v>15050</v>
      </c>
    </row>
    <row r="4403" spans="1:13" ht="25.5" outlineLevel="1" x14ac:dyDescent="0.25">
      <c r="A4403" s="47" t="s">
        <v>4528</v>
      </c>
      <c r="B4403" s="150">
        <v>4375</v>
      </c>
      <c r="C4403" s="40" t="s">
        <v>13923</v>
      </c>
      <c r="D4403" s="35" t="s">
        <v>4528</v>
      </c>
      <c r="E4403" s="36" t="s">
        <v>11943</v>
      </c>
      <c r="F4403" s="35" t="s">
        <v>15877</v>
      </c>
      <c r="G4403" s="117">
        <v>36</v>
      </c>
      <c r="H4403" s="117">
        <v>5.4</v>
      </c>
      <c r="I4403" s="117">
        <f t="shared" si="116"/>
        <v>8.3333333333333332E-3</v>
      </c>
      <c r="J4403" s="118">
        <v>0.3</v>
      </c>
      <c r="K4403" s="196">
        <v>184</v>
      </c>
      <c r="L4403" s="119" t="s">
        <v>12106</v>
      </c>
      <c r="M4403" s="38" t="s">
        <v>15050</v>
      </c>
    </row>
    <row r="4404" spans="1:13" ht="25.5" outlineLevel="1" x14ac:dyDescent="0.25">
      <c r="A4404" s="47" t="s">
        <v>4529</v>
      </c>
      <c r="B4404" s="150">
        <v>4376</v>
      </c>
      <c r="C4404" s="40" t="s">
        <v>13924</v>
      </c>
      <c r="D4404" s="35" t="s">
        <v>4529</v>
      </c>
      <c r="E4404" s="36" t="s">
        <v>11943</v>
      </c>
      <c r="F4404" s="35" t="s">
        <v>15877</v>
      </c>
      <c r="G4404" s="117">
        <v>176</v>
      </c>
      <c r="H4404" s="117">
        <v>1789.4</v>
      </c>
      <c r="I4404" s="117">
        <f t="shared" si="116"/>
        <v>0.55596590909090904</v>
      </c>
      <c r="J4404" s="118">
        <v>97.85</v>
      </c>
      <c r="K4404" s="196">
        <v>184</v>
      </c>
      <c r="L4404" s="119" t="s">
        <v>12106</v>
      </c>
      <c r="M4404" s="38" t="s">
        <v>15050</v>
      </c>
    </row>
    <row r="4405" spans="1:13" ht="25.5" outlineLevel="1" x14ac:dyDescent="0.25">
      <c r="A4405" s="47" t="s">
        <v>4530</v>
      </c>
      <c r="B4405" s="150">
        <v>4377</v>
      </c>
      <c r="C4405" s="40" t="s">
        <v>13925</v>
      </c>
      <c r="D4405" s="35" t="s">
        <v>4530</v>
      </c>
      <c r="E4405" s="36" t="s">
        <v>11943</v>
      </c>
      <c r="F4405" s="35" t="s">
        <v>15877</v>
      </c>
      <c r="G4405" s="117">
        <v>306</v>
      </c>
      <c r="H4405" s="117">
        <v>3107.9</v>
      </c>
      <c r="I4405" s="117">
        <f t="shared" si="116"/>
        <v>0.55539215686274501</v>
      </c>
      <c r="J4405" s="118">
        <v>169.95</v>
      </c>
      <c r="K4405" s="196">
        <v>184</v>
      </c>
      <c r="L4405" s="119" t="s">
        <v>12106</v>
      </c>
      <c r="M4405" s="38" t="s">
        <v>15050</v>
      </c>
    </row>
    <row r="4406" spans="1:13" ht="25.5" outlineLevel="1" x14ac:dyDescent="0.25">
      <c r="A4406" s="47" t="s">
        <v>4531</v>
      </c>
      <c r="B4406" s="150">
        <v>4378</v>
      </c>
      <c r="C4406" s="40" t="s">
        <v>13926</v>
      </c>
      <c r="D4406" s="35" t="s">
        <v>4531</v>
      </c>
      <c r="E4406" s="36" t="s">
        <v>11943</v>
      </c>
      <c r="F4406" s="35" t="s">
        <v>15877</v>
      </c>
      <c r="G4406" s="117">
        <v>98</v>
      </c>
      <c r="H4406" s="117">
        <v>1003.52</v>
      </c>
      <c r="I4406" s="117">
        <f t="shared" si="116"/>
        <v>0.56000000000000005</v>
      </c>
      <c r="J4406" s="118">
        <v>54.88</v>
      </c>
      <c r="K4406" s="196">
        <v>184</v>
      </c>
      <c r="L4406" s="119" t="s">
        <v>12106</v>
      </c>
      <c r="M4406" s="38" t="s">
        <v>15050</v>
      </c>
    </row>
    <row r="4407" spans="1:13" ht="25.5" outlineLevel="1" x14ac:dyDescent="0.25">
      <c r="A4407" s="47" t="s">
        <v>4532</v>
      </c>
      <c r="B4407" s="150">
        <v>4379</v>
      </c>
      <c r="C4407" s="40" t="s">
        <v>13927</v>
      </c>
      <c r="D4407" s="35" t="s">
        <v>4532</v>
      </c>
      <c r="E4407" s="36" t="s">
        <v>11943</v>
      </c>
      <c r="F4407" s="35" t="s">
        <v>15877</v>
      </c>
      <c r="G4407" s="117">
        <v>140</v>
      </c>
      <c r="H4407" s="117">
        <v>1429</v>
      </c>
      <c r="I4407" s="117">
        <f t="shared" si="116"/>
        <v>0.55814285714285716</v>
      </c>
      <c r="J4407" s="118">
        <v>78.14</v>
      </c>
      <c r="K4407" s="196">
        <v>184</v>
      </c>
      <c r="L4407" s="119" t="s">
        <v>12106</v>
      </c>
      <c r="M4407" s="38" t="s">
        <v>15050</v>
      </c>
    </row>
    <row r="4408" spans="1:13" ht="25.5" outlineLevel="1" x14ac:dyDescent="0.25">
      <c r="A4408" s="47" t="s">
        <v>4533</v>
      </c>
      <c r="B4408" s="150">
        <v>4380</v>
      </c>
      <c r="C4408" s="40" t="s">
        <v>13928</v>
      </c>
      <c r="D4408" s="35" t="s">
        <v>4533</v>
      </c>
      <c r="E4408" s="36" t="s">
        <v>11943</v>
      </c>
      <c r="F4408" s="35" t="s">
        <v>15877</v>
      </c>
      <c r="G4408" s="117">
        <v>35</v>
      </c>
      <c r="H4408" s="117">
        <v>5.25</v>
      </c>
      <c r="I4408" s="117">
        <f t="shared" si="116"/>
        <v>8.2857142857142851E-3</v>
      </c>
      <c r="J4408" s="118">
        <v>0.28999999999999998</v>
      </c>
      <c r="K4408" s="196">
        <v>184</v>
      </c>
      <c r="L4408" s="119" t="s">
        <v>12106</v>
      </c>
      <c r="M4408" s="38" t="s">
        <v>15050</v>
      </c>
    </row>
    <row r="4409" spans="1:13" ht="25.5" outlineLevel="1" x14ac:dyDescent="0.25">
      <c r="A4409" s="47" t="s">
        <v>4534</v>
      </c>
      <c r="B4409" s="150">
        <v>4381</v>
      </c>
      <c r="C4409" s="40" t="s">
        <v>13929</v>
      </c>
      <c r="D4409" s="35" t="s">
        <v>4534</v>
      </c>
      <c r="E4409" s="36" t="s">
        <v>11943</v>
      </c>
      <c r="F4409" s="35" t="s">
        <v>15877</v>
      </c>
      <c r="G4409" s="117">
        <v>178</v>
      </c>
      <c r="H4409" s="117">
        <v>1812.7</v>
      </c>
      <c r="I4409" s="117">
        <f t="shared" si="116"/>
        <v>0.55685393258426974</v>
      </c>
      <c r="J4409" s="118">
        <v>99.12</v>
      </c>
      <c r="K4409" s="196">
        <v>184</v>
      </c>
      <c r="L4409" s="119" t="s">
        <v>12106</v>
      </c>
      <c r="M4409" s="38" t="s">
        <v>15050</v>
      </c>
    </row>
    <row r="4410" spans="1:13" ht="25.5" outlineLevel="1" x14ac:dyDescent="0.25">
      <c r="A4410" s="47" t="s">
        <v>4535</v>
      </c>
      <c r="B4410" s="150">
        <v>4382</v>
      </c>
      <c r="C4410" s="40" t="s">
        <v>13930</v>
      </c>
      <c r="D4410" s="35" t="s">
        <v>4535</v>
      </c>
      <c r="E4410" s="36" t="s">
        <v>11943</v>
      </c>
      <c r="F4410" s="35" t="s">
        <v>15877</v>
      </c>
      <c r="G4410" s="117">
        <v>103</v>
      </c>
      <c r="H4410" s="117">
        <v>1054.45</v>
      </c>
      <c r="I4410" s="117">
        <f t="shared" si="116"/>
        <v>0.55980582524271838</v>
      </c>
      <c r="J4410" s="118">
        <v>57.66</v>
      </c>
      <c r="K4410" s="196">
        <v>184</v>
      </c>
      <c r="L4410" s="119" t="s">
        <v>12106</v>
      </c>
      <c r="M4410" s="38" t="s">
        <v>15050</v>
      </c>
    </row>
    <row r="4411" spans="1:13" ht="25.5" outlineLevel="1" x14ac:dyDescent="0.25">
      <c r="A4411" s="47" t="s">
        <v>4536</v>
      </c>
      <c r="B4411" s="150">
        <v>4383</v>
      </c>
      <c r="C4411" s="40" t="s">
        <v>13931</v>
      </c>
      <c r="D4411" s="35" t="s">
        <v>4536</v>
      </c>
      <c r="E4411" s="36" t="s">
        <v>11943</v>
      </c>
      <c r="F4411" s="35" t="s">
        <v>15877</v>
      </c>
      <c r="G4411" s="117">
        <v>326</v>
      </c>
      <c r="H4411" s="117">
        <v>3316.9</v>
      </c>
      <c r="I4411" s="117">
        <f t="shared" si="116"/>
        <v>0.55638036809815949</v>
      </c>
      <c r="J4411" s="118">
        <v>181.38</v>
      </c>
      <c r="K4411" s="196">
        <v>184</v>
      </c>
      <c r="L4411" s="119" t="s">
        <v>12106</v>
      </c>
      <c r="M4411" s="38" t="s">
        <v>15050</v>
      </c>
    </row>
    <row r="4412" spans="1:13" ht="25.5" outlineLevel="1" x14ac:dyDescent="0.25">
      <c r="A4412" s="47" t="s">
        <v>4537</v>
      </c>
      <c r="B4412" s="150">
        <v>4384</v>
      </c>
      <c r="C4412" s="40" t="s">
        <v>13932</v>
      </c>
      <c r="D4412" s="35" t="s">
        <v>4537</v>
      </c>
      <c r="E4412" s="36" t="s">
        <v>11943</v>
      </c>
      <c r="F4412" s="35" t="s">
        <v>15877</v>
      </c>
      <c r="G4412" s="117">
        <v>55</v>
      </c>
      <c r="H4412" s="117">
        <v>562.25</v>
      </c>
      <c r="I4412" s="117">
        <f t="shared" si="116"/>
        <v>0.55909090909090908</v>
      </c>
      <c r="J4412" s="118">
        <v>30.75</v>
      </c>
      <c r="K4412" s="196">
        <v>184</v>
      </c>
      <c r="L4412" s="119" t="s">
        <v>12106</v>
      </c>
      <c r="M4412" s="38" t="s">
        <v>15050</v>
      </c>
    </row>
    <row r="4413" spans="1:13" ht="25.5" outlineLevel="1" x14ac:dyDescent="0.25">
      <c r="A4413" s="47" t="s">
        <v>4538</v>
      </c>
      <c r="B4413" s="150">
        <v>4385</v>
      </c>
      <c r="C4413" s="40" t="s">
        <v>13933</v>
      </c>
      <c r="D4413" s="35" t="s">
        <v>4538</v>
      </c>
      <c r="E4413" s="36" t="s">
        <v>11943</v>
      </c>
      <c r="F4413" s="35" t="s">
        <v>15877</v>
      </c>
      <c r="G4413" s="117">
        <v>129</v>
      </c>
      <c r="H4413" s="117">
        <v>1313.35</v>
      </c>
      <c r="I4413" s="117">
        <f t="shared" si="116"/>
        <v>0.55674418604651155</v>
      </c>
      <c r="J4413" s="118">
        <v>71.819999999999993</v>
      </c>
      <c r="K4413" s="196">
        <v>184</v>
      </c>
      <c r="L4413" s="119" t="s">
        <v>12106</v>
      </c>
      <c r="M4413" s="38" t="s">
        <v>15050</v>
      </c>
    </row>
    <row r="4414" spans="1:13" ht="25.5" outlineLevel="1" x14ac:dyDescent="0.25">
      <c r="A4414" s="47" t="s">
        <v>4539</v>
      </c>
      <c r="B4414" s="150">
        <v>4386</v>
      </c>
      <c r="C4414" s="40" t="s">
        <v>13934</v>
      </c>
      <c r="D4414" s="35" t="s">
        <v>4539</v>
      </c>
      <c r="E4414" s="36" t="s">
        <v>11943</v>
      </c>
      <c r="F4414" s="35" t="s">
        <v>15877</v>
      </c>
      <c r="G4414" s="117">
        <v>107</v>
      </c>
      <c r="H4414" s="117">
        <v>1091</v>
      </c>
      <c r="I4414" s="117">
        <f t="shared" si="116"/>
        <v>0.55757009345794384</v>
      </c>
      <c r="J4414" s="118">
        <v>59.66</v>
      </c>
      <c r="K4414" s="196">
        <v>184</v>
      </c>
      <c r="L4414" s="119" t="s">
        <v>12106</v>
      </c>
      <c r="M4414" s="38" t="s">
        <v>15050</v>
      </c>
    </row>
    <row r="4415" spans="1:13" ht="25.5" outlineLevel="1" x14ac:dyDescent="0.25">
      <c r="A4415" s="47" t="s">
        <v>4540</v>
      </c>
      <c r="B4415" s="150">
        <v>4387</v>
      </c>
      <c r="C4415" s="40" t="s">
        <v>13935</v>
      </c>
      <c r="D4415" s="35" t="s">
        <v>4540</v>
      </c>
      <c r="E4415" s="36" t="s">
        <v>11943</v>
      </c>
      <c r="F4415" s="35" t="s">
        <v>15877</v>
      </c>
      <c r="G4415" s="117">
        <v>288</v>
      </c>
      <c r="H4415" s="117">
        <v>2925.2</v>
      </c>
      <c r="I4415" s="117">
        <f t="shared" si="116"/>
        <v>0.55541666666666667</v>
      </c>
      <c r="J4415" s="118">
        <v>159.96</v>
      </c>
      <c r="K4415" s="196">
        <v>184</v>
      </c>
      <c r="L4415" s="119" t="s">
        <v>12106</v>
      </c>
      <c r="M4415" s="38" t="s">
        <v>15050</v>
      </c>
    </row>
    <row r="4416" spans="1:13" ht="25.5" outlineLevel="1" x14ac:dyDescent="0.25">
      <c r="A4416" s="47" t="s">
        <v>4541</v>
      </c>
      <c r="B4416" s="150">
        <v>4388</v>
      </c>
      <c r="C4416" s="40" t="s">
        <v>13936</v>
      </c>
      <c r="D4416" s="35" t="s">
        <v>4541</v>
      </c>
      <c r="E4416" s="36" t="s">
        <v>11943</v>
      </c>
      <c r="F4416" s="35" t="s">
        <v>15877</v>
      </c>
      <c r="G4416" s="117">
        <v>293</v>
      </c>
      <c r="H4416" s="117">
        <v>2979.95</v>
      </c>
      <c r="I4416" s="117">
        <f t="shared" si="116"/>
        <v>0.55614334470989757</v>
      </c>
      <c r="J4416" s="118">
        <v>162.94999999999999</v>
      </c>
      <c r="K4416" s="196">
        <v>184</v>
      </c>
      <c r="L4416" s="119" t="s">
        <v>12106</v>
      </c>
      <c r="M4416" s="38" t="s">
        <v>15050</v>
      </c>
    </row>
    <row r="4417" spans="1:13" ht="25.5" outlineLevel="1" x14ac:dyDescent="0.25">
      <c r="A4417" s="47" t="s">
        <v>4542</v>
      </c>
      <c r="B4417" s="150">
        <v>4389</v>
      </c>
      <c r="C4417" s="40" t="s">
        <v>13937</v>
      </c>
      <c r="D4417" s="35" t="s">
        <v>4542</v>
      </c>
      <c r="E4417" s="36" t="s">
        <v>11943</v>
      </c>
      <c r="F4417" s="35" t="s">
        <v>15877</v>
      </c>
      <c r="G4417" s="117">
        <v>307</v>
      </c>
      <c r="H4417" s="117">
        <v>3125.05</v>
      </c>
      <c r="I4417" s="117">
        <f t="shared" si="116"/>
        <v>0.55664495114006507</v>
      </c>
      <c r="J4417" s="118">
        <v>170.89</v>
      </c>
      <c r="K4417" s="196">
        <v>184</v>
      </c>
      <c r="L4417" s="119" t="s">
        <v>12106</v>
      </c>
      <c r="M4417" s="38" t="s">
        <v>15050</v>
      </c>
    </row>
    <row r="4418" spans="1:13" ht="25.5" outlineLevel="1" x14ac:dyDescent="0.25">
      <c r="A4418" s="47" t="s">
        <v>4543</v>
      </c>
      <c r="B4418" s="150">
        <v>4390</v>
      </c>
      <c r="C4418" s="40" t="s">
        <v>13938</v>
      </c>
      <c r="D4418" s="35" t="s">
        <v>4543</v>
      </c>
      <c r="E4418" s="36" t="s">
        <v>11943</v>
      </c>
      <c r="F4418" s="35" t="s">
        <v>15877</v>
      </c>
      <c r="G4418" s="117">
        <v>183</v>
      </c>
      <c r="H4418" s="117">
        <v>1862.42</v>
      </c>
      <c r="I4418" s="117">
        <f t="shared" si="116"/>
        <v>0.55650273224043723</v>
      </c>
      <c r="J4418" s="118">
        <v>101.84</v>
      </c>
      <c r="K4418" s="196">
        <v>184</v>
      </c>
      <c r="L4418" s="119" t="s">
        <v>12106</v>
      </c>
      <c r="M4418" s="38" t="s">
        <v>15050</v>
      </c>
    </row>
    <row r="4419" spans="1:13" ht="25.5" outlineLevel="1" x14ac:dyDescent="0.25">
      <c r="A4419" s="47" t="s">
        <v>4544</v>
      </c>
      <c r="B4419" s="150">
        <v>4391</v>
      </c>
      <c r="C4419" s="40" t="s">
        <v>13939</v>
      </c>
      <c r="D4419" s="35" t="s">
        <v>4544</v>
      </c>
      <c r="E4419" s="36" t="s">
        <v>11943</v>
      </c>
      <c r="F4419" s="35" t="s">
        <v>15877</v>
      </c>
      <c r="G4419" s="117">
        <v>163</v>
      </c>
      <c r="H4419" s="117">
        <v>1659.42</v>
      </c>
      <c r="I4419" s="117">
        <f t="shared" si="116"/>
        <v>0.55668711656441716</v>
      </c>
      <c r="J4419" s="118">
        <v>90.74</v>
      </c>
      <c r="K4419" s="196">
        <v>184</v>
      </c>
      <c r="L4419" s="119" t="s">
        <v>12106</v>
      </c>
      <c r="M4419" s="38" t="s">
        <v>15050</v>
      </c>
    </row>
    <row r="4420" spans="1:13" ht="25.5" outlineLevel="1" x14ac:dyDescent="0.25">
      <c r="A4420" s="47" t="s">
        <v>4545</v>
      </c>
      <c r="B4420" s="150">
        <v>4392</v>
      </c>
      <c r="C4420" s="40" t="s">
        <v>13940</v>
      </c>
      <c r="D4420" s="35" t="s">
        <v>4545</v>
      </c>
      <c r="E4420" s="36" t="s">
        <v>11943</v>
      </c>
      <c r="F4420" s="35" t="s">
        <v>15877</v>
      </c>
      <c r="G4420" s="117">
        <v>278</v>
      </c>
      <c r="H4420" s="117">
        <v>2825.7</v>
      </c>
      <c r="I4420" s="117">
        <f t="shared" si="116"/>
        <v>0.55582733812949647</v>
      </c>
      <c r="J4420" s="118">
        <v>154.52000000000001</v>
      </c>
      <c r="K4420" s="196">
        <v>184</v>
      </c>
      <c r="L4420" s="119" t="s">
        <v>12106</v>
      </c>
      <c r="M4420" s="38" t="s">
        <v>15050</v>
      </c>
    </row>
    <row r="4421" spans="1:13" ht="25.5" outlineLevel="1" x14ac:dyDescent="0.25">
      <c r="A4421" s="47" t="s">
        <v>4546</v>
      </c>
      <c r="B4421" s="150">
        <v>4393</v>
      </c>
      <c r="C4421" s="40" t="s">
        <v>13941</v>
      </c>
      <c r="D4421" s="35" t="s">
        <v>4546</v>
      </c>
      <c r="E4421" s="36" t="s">
        <v>11943</v>
      </c>
      <c r="F4421" s="35" t="s">
        <v>15877</v>
      </c>
      <c r="G4421" s="117">
        <v>127</v>
      </c>
      <c r="H4421" s="117">
        <v>1292.03</v>
      </c>
      <c r="I4421" s="117">
        <f t="shared" si="116"/>
        <v>0.5562992125984253</v>
      </c>
      <c r="J4421" s="118">
        <v>70.650000000000006</v>
      </c>
      <c r="K4421" s="196">
        <v>184</v>
      </c>
      <c r="L4421" s="119" t="s">
        <v>12106</v>
      </c>
      <c r="M4421" s="38" t="s">
        <v>15050</v>
      </c>
    </row>
    <row r="4422" spans="1:13" ht="25.5" outlineLevel="1" x14ac:dyDescent="0.25">
      <c r="A4422" s="47" t="s">
        <v>4547</v>
      </c>
      <c r="B4422" s="150">
        <v>4394</v>
      </c>
      <c r="C4422" s="40" t="s">
        <v>13942</v>
      </c>
      <c r="D4422" s="35" t="s">
        <v>4547</v>
      </c>
      <c r="E4422" s="36" t="s">
        <v>11943</v>
      </c>
      <c r="F4422" s="35" t="s">
        <v>15877</v>
      </c>
      <c r="G4422" s="117">
        <v>160</v>
      </c>
      <c r="H4422" s="117">
        <v>1625.96</v>
      </c>
      <c r="I4422" s="117">
        <f t="shared" si="116"/>
        <v>0.5556875</v>
      </c>
      <c r="J4422" s="118">
        <v>88.91</v>
      </c>
      <c r="K4422" s="196">
        <v>184</v>
      </c>
      <c r="L4422" s="119" t="s">
        <v>12106</v>
      </c>
      <c r="M4422" s="38" t="s">
        <v>15050</v>
      </c>
    </row>
    <row r="4423" spans="1:13" ht="25.5" outlineLevel="1" x14ac:dyDescent="0.25">
      <c r="A4423" s="47" t="s">
        <v>4548</v>
      </c>
      <c r="B4423" s="150">
        <v>4395</v>
      </c>
      <c r="C4423" s="40" t="s">
        <v>13943</v>
      </c>
      <c r="D4423" s="35" t="s">
        <v>4548</v>
      </c>
      <c r="E4423" s="36" t="s">
        <v>11943</v>
      </c>
      <c r="F4423" s="35" t="s">
        <v>15877</v>
      </c>
      <c r="G4423" s="117">
        <v>182</v>
      </c>
      <c r="H4423" s="117">
        <v>1853.24</v>
      </c>
      <c r="I4423" s="117">
        <f t="shared" si="116"/>
        <v>0.55681318681318681</v>
      </c>
      <c r="J4423" s="118">
        <v>101.34</v>
      </c>
      <c r="K4423" s="196">
        <v>184</v>
      </c>
      <c r="L4423" s="119" t="s">
        <v>12106</v>
      </c>
      <c r="M4423" s="38" t="s">
        <v>15050</v>
      </c>
    </row>
    <row r="4424" spans="1:13" ht="25.5" outlineLevel="1" x14ac:dyDescent="0.25">
      <c r="A4424" s="47" t="s">
        <v>4549</v>
      </c>
      <c r="B4424" s="150">
        <v>4396</v>
      </c>
      <c r="C4424" s="40" t="s">
        <v>13944</v>
      </c>
      <c r="D4424" s="35" t="s">
        <v>4549</v>
      </c>
      <c r="E4424" s="36" t="s">
        <v>11943</v>
      </c>
      <c r="F4424" s="35" t="s">
        <v>15877</v>
      </c>
      <c r="G4424" s="117">
        <v>157</v>
      </c>
      <c r="H4424" s="117">
        <v>1602.55</v>
      </c>
      <c r="I4424" s="117">
        <f t="shared" si="116"/>
        <v>0.55815286624203819</v>
      </c>
      <c r="J4424" s="118">
        <v>87.63</v>
      </c>
      <c r="K4424" s="196">
        <v>184</v>
      </c>
      <c r="L4424" s="119" t="s">
        <v>12106</v>
      </c>
      <c r="M4424" s="38" t="s">
        <v>15050</v>
      </c>
    </row>
    <row r="4425" spans="1:13" ht="25.5" outlineLevel="1" x14ac:dyDescent="0.25">
      <c r="A4425" s="47" t="s">
        <v>4550</v>
      </c>
      <c r="B4425" s="150">
        <v>4397</v>
      </c>
      <c r="C4425" s="40" t="s">
        <v>13945</v>
      </c>
      <c r="D4425" s="35" t="s">
        <v>4550</v>
      </c>
      <c r="E4425" s="36" t="s">
        <v>11943</v>
      </c>
      <c r="F4425" s="35" t="s">
        <v>15877</v>
      </c>
      <c r="G4425" s="117">
        <v>369</v>
      </c>
      <c r="H4425" s="117">
        <v>3747.35</v>
      </c>
      <c r="I4425" s="117">
        <f t="shared" si="116"/>
        <v>0.5553387533875338</v>
      </c>
      <c r="J4425" s="118">
        <v>204.92</v>
      </c>
      <c r="K4425" s="196">
        <v>184</v>
      </c>
      <c r="L4425" s="119" t="s">
        <v>12106</v>
      </c>
      <c r="M4425" s="38" t="s">
        <v>15050</v>
      </c>
    </row>
    <row r="4426" spans="1:13" ht="25.5" outlineLevel="1" x14ac:dyDescent="0.25">
      <c r="A4426" s="47" t="s">
        <v>4551</v>
      </c>
      <c r="B4426" s="150">
        <v>4398</v>
      </c>
      <c r="C4426" s="40" t="s">
        <v>13946</v>
      </c>
      <c r="D4426" s="35" t="s">
        <v>4551</v>
      </c>
      <c r="E4426" s="36" t="s">
        <v>11943</v>
      </c>
      <c r="F4426" s="35" t="s">
        <v>15877</v>
      </c>
      <c r="G4426" s="117">
        <v>88</v>
      </c>
      <c r="H4426" s="117">
        <v>13.2</v>
      </c>
      <c r="I4426" s="117">
        <f t="shared" si="116"/>
        <v>8.1818181818181807E-3</v>
      </c>
      <c r="J4426" s="118">
        <v>0.72</v>
      </c>
      <c r="K4426" s="196">
        <v>184</v>
      </c>
      <c r="L4426" s="119" t="s">
        <v>12106</v>
      </c>
      <c r="M4426" s="38" t="s">
        <v>15050</v>
      </c>
    </row>
    <row r="4427" spans="1:13" ht="25.5" outlineLevel="1" x14ac:dyDescent="0.25">
      <c r="A4427" s="47" t="s">
        <v>4552</v>
      </c>
      <c r="B4427" s="150">
        <v>4399</v>
      </c>
      <c r="C4427" s="40" t="s">
        <v>13947</v>
      </c>
      <c r="D4427" s="35" t="s">
        <v>4552</v>
      </c>
      <c r="E4427" s="36" t="s">
        <v>11943</v>
      </c>
      <c r="F4427" s="35" t="s">
        <v>15877</v>
      </c>
      <c r="G4427" s="117">
        <v>177</v>
      </c>
      <c r="H4427" s="117">
        <v>1802.55</v>
      </c>
      <c r="I4427" s="117">
        <f t="shared" si="116"/>
        <v>0.55689265536723165</v>
      </c>
      <c r="J4427" s="118">
        <v>98.57</v>
      </c>
      <c r="K4427" s="196">
        <v>184</v>
      </c>
      <c r="L4427" s="119" t="s">
        <v>12106</v>
      </c>
      <c r="M4427" s="38" t="s">
        <v>15050</v>
      </c>
    </row>
    <row r="4428" spans="1:13" ht="25.5" outlineLevel="1" x14ac:dyDescent="0.25">
      <c r="A4428" s="47" t="s">
        <v>4553</v>
      </c>
      <c r="B4428" s="150">
        <v>4400</v>
      </c>
      <c r="C4428" s="40" t="s">
        <v>13948</v>
      </c>
      <c r="D4428" s="35" t="s">
        <v>4553</v>
      </c>
      <c r="E4428" s="36" t="s">
        <v>11943</v>
      </c>
      <c r="F4428" s="35" t="s">
        <v>15877</v>
      </c>
      <c r="G4428" s="117">
        <v>179</v>
      </c>
      <c r="H4428" s="117">
        <v>1821.85</v>
      </c>
      <c r="I4428" s="117">
        <f t="shared" si="116"/>
        <v>0.55659217877094969</v>
      </c>
      <c r="J4428" s="118">
        <v>99.63</v>
      </c>
      <c r="K4428" s="196">
        <v>184</v>
      </c>
      <c r="L4428" s="119" t="s">
        <v>12106</v>
      </c>
      <c r="M4428" s="38" t="s">
        <v>15050</v>
      </c>
    </row>
    <row r="4429" spans="1:13" ht="25.5" outlineLevel="1" x14ac:dyDescent="0.25">
      <c r="A4429" s="47" t="s">
        <v>4554</v>
      </c>
      <c r="B4429" s="150">
        <v>4401</v>
      </c>
      <c r="C4429" s="40" t="s">
        <v>13949</v>
      </c>
      <c r="D4429" s="35" t="s">
        <v>4554</v>
      </c>
      <c r="E4429" s="36" t="s">
        <v>11943</v>
      </c>
      <c r="F4429" s="35" t="s">
        <v>15877</v>
      </c>
      <c r="G4429" s="117">
        <v>164</v>
      </c>
      <c r="H4429" s="117">
        <v>1666.6</v>
      </c>
      <c r="I4429" s="117">
        <f t="shared" si="116"/>
        <v>0.55573170731707322</v>
      </c>
      <c r="J4429" s="118">
        <v>91.14</v>
      </c>
      <c r="K4429" s="196">
        <v>184</v>
      </c>
      <c r="L4429" s="119" t="s">
        <v>12106</v>
      </c>
      <c r="M4429" s="38" t="s">
        <v>15050</v>
      </c>
    </row>
    <row r="4430" spans="1:13" ht="25.5" outlineLevel="1" x14ac:dyDescent="0.25">
      <c r="A4430" s="47" t="s">
        <v>4555</v>
      </c>
      <c r="B4430" s="150">
        <v>4402</v>
      </c>
      <c r="C4430" s="40" t="s">
        <v>13950</v>
      </c>
      <c r="D4430" s="35" t="s">
        <v>4555</v>
      </c>
      <c r="E4430" s="36" t="s">
        <v>11943</v>
      </c>
      <c r="F4430" s="35" t="s">
        <v>15877</v>
      </c>
      <c r="G4430" s="117">
        <v>232</v>
      </c>
      <c r="H4430" s="117">
        <v>2359.8000000000002</v>
      </c>
      <c r="I4430" s="117">
        <f t="shared" si="116"/>
        <v>0.55620689655172406</v>
      </c>
      <c r="J4430" s="118">
        <v>129.04</v>
      </c>
      <c r="K4430" s="196">
        <v>184</v>
      </c>
      <c r="L4430" s="119" t="s">
        <v>12106</v>
      </c>
      <c r="M4430" s="38" t="s">
        <v>15050</v>
      </c>
    </row>
    <row r="4431" spans="1:13" ht="25.5" outlineLevel="1" x14ac:dyDescent="0.25">
      <c r="A4431" s="47" t="s">
        <v>4556</v>
      </c>
      <c r="B4431" s="150">
        <v>4403</v>
      </c>
      <c r="C4431" s="40" t="s">
        <v>13951</v>
      </c>
      <c r="D4431" s="35" t="s">
        <v>4556</v>
      </c>
      <c r="E4431" s="36" t="s">
        <v>11943</v>
      </c>
      <c r="F4431" s="35" t="s">
        <v>15877</v>
      </c>
      <c r="G4431" s="117">
        <v>363</v>
      </c>
      <c r="H4431" s="117">
        <v>3686.44</v>
      </c>
      <c r="I4431" s="117">
        <f t="shared" si="116"/>
        <v>0.55534435261707993</v>
      </c>
      <c r="J4431" s="118">
        <v>201.59</v>
      </c>
      <c r="K4431" s="196">
        <v>184</v>
      </c>
      <c r="L4431" s="119" t="s">
        <v>12106</v>
      </c>
      <c r="M4431" s="38" t="s">
        <v>15050</v>
      </c>
    </row>
    <row r="4432" spans="1:13" ht="25.5" outlineLevel="1" x14ac:dyDescent="0.25">
      <c r="A4432" s="47" t="s">
        <v>4557</v>
      </c>
      <c r="B4432" s="150">
        <v>4404</v>
      </c>
      <c r="C4432" s="40" t="s">
        <v>13952</v>
      </c>
      <c r="D4432" s="35" t="s">
        <v>4557</v>
      </c>
      <c r="E4432" s="36" t="s">
        <v>11943</v>
      </c>
      <c r="F4432" s="35" t="s">
        <v>15877</v>
      </c>
      <c r="G4432" s="117">
        <v>78</v>
      </c>
      <c r="H4432" s="117">
        <v>11.7</v>
      </c>
      <c r="I4432" s="117">
        <f t="shared" si="116"/>
        <v>8.2051282051282051E-3</v>
      </c>
      <c r="J4432" s="118">
        <v>0.64</v>
      </c>
      <c r="K4432" s="196">
        <v>184</v>
      </c>
      <c r="L4432" s="119" t="s">
        <v>12106</v>
      </c>
      <c r="M4432" s="38" t="s">
        <v>15050</v>
      </c>
    </row>
    <row r="4433" spans="1:13" ht="25.5" outlineLevel="1" x14ac:dyDescent="0.25">
      <c r="A4433" s="47" t="s">
        <v>4558</v>
      </c>
      <c r="B4433" s="150">
        <v>4405</v>
      </c>
      <c r="C4433" s="40" t="s">
        <v>13953</v>
      </c>
      <c r="D4433" s="35" t="s">
        <v>4558</v>
      </c>
      <c r="E4433" s="36" t="s">
        <v>11943</v>
      </c>
      <c r="F4433" s="35" t="s">
        <v>15877</v>
      </c>
      <c r="G4433" s="117">
        <v>3</v>
      </c>
      <c r="H4433" s="117">
        <v>0.45</v>
      </c>
      <c r="I4433" s="117">
        <f t="shared" si="116"/>
        <v>6.6666666666666671E-3</v>
      </c>
      <c r="J4433" s="118">
        <v>0.02</v>
      </c>
      <c r="K4433" s="196">
        <v>184</v>
      </c>
      <c r="L4433" s="119" t="s">
        <v>12106</v>
      </c>
      <c r="M4433" s="38" t="s">
        <v>15050</v>
      </c>
    </row>
    <row r="4434" spans="1:13" ht="25.5" outlineLevel="1" x14ac:dyDescent="0.25">
      <c r="A4434" s="47" t="s">
        <v>4559</v>
      </c>
      <c r="B4434" s="150">
        <v>4406</v>
      </c>
      <c r="C4434" s="40" t="s">
        <v>13954</v>
      </c>
      <c r="D4434" s="35" t="s">
        <v>4559</v>
      </c>
      <c r="E4434" s="36" t="s">
        <v>11943</v>
      </c>
      <c r="F4434" s="35" t="s">
        <v>15877</v>
      </c>
      <c r="G4434" s="117">
        <v>294</v>
      </c>
      <c r="H4434" s="117">
        <v>2989.1</v>
      </c>
      <c r="I4434" s="117">
        <f t="shared" si="116"/>
        <v>0.55595238095238086</v>
      </c>
      <c r="J4434" s="118">
        <v>163.44999999999999</v>
      </c>
      <c r="K4434" s="196">
        <v>184</v>
      </c>
      <c r="L4434" s="119" t="s">
        <v>12106</v>
      </c>
      <c r="M4434" s="38" t="s">
        <v>15050</v>
      </c>
    </row>
    <row r="4435" spans="1:13" ht="25.5" outlineLevel="1" x14ac:dyDescent="0.25">
      <c r="A4435" s="47" t="s">
        <v>4560</v>
      </c>
      <c r="B4435" s="150">
        <v>4407</v>
      </c>
      <c r="C4435" s="40" t="s">
        <v>13955</v>
      </c>
      <c r="D4435" s="35" t="s">
        <v>4560</v>
      </c>
      <c r="E4435" s="36" t="s">
        <v>11943</v>
      </c>
      <c r="F4435" s="35" t="s">
        <v>15877</v>
      </c>
      <c r="G4435" s="117">
        <v>112</v>
      </c>
      <c r="H4435" s="117">
        <v>4776</v>
      </c>
      <c r="I4435" s="117">
        <f t="shared" si="116"/>
        <v>2.3318750000000001</v>
      </c>
      <c r="J4435" s="118">
        <v>261.17</v>
      </c>
      <c r="K4435" s="196">
        <v>184</v>
      </c>
      <c r="L4435" s="119" t="s">
        <v>12106</v>
      </c>
      <c r="M4435" s="38" t="s">
        <v>15050</v>
      </c>
    </row>
    <row r="4436" spans="1:13" ht="25.5" outlineLevel="1" x14ac:dyDescent="0.25">
      <c r="A4436" s="47" t="s">
        <v>4561</v>
      </c>
      <c r="B4436" s="150">
        <v>4408</v>
      </c>
      <c r="C4436" s="40" t="s">
        <v>13956</v>
      </c>
      <c r="D4436" s="35" t="s">
        <v>4561</v>
      </c>
      <c r="E4436" s="36" t="s">
        <v>11943</v>
      </c>
      <c r="F4436" s="35" t="s">
        <v>15877</v>
      </c>
      <c r="G4436" s="117">
        <v>84</v>
      </c>
      <c r="H4436" s="117">
        <v>12.6</v>
      </c>
      <c r="I4436" s="117">
        <f t="shared" si="116"/>
        <v>8.2142857142857139E-3</v>
      </c>
      <c r="J4436" s="118">
        <v>0.69</v>
      </c>
      <c r="K4436" s="196">
        <v>184</v>
      </c>
      <c r="L4436" s="119" t="s">
        <v>12106</v>
      </c>
      <c r="M4436" s="38" t="s">
        <v>15050</v>
      </c>
    </row>
    <row r="4437" spans="1:13" ht="25.5" outlineLevel="1" x14ac:dyDescent="0.25">
      <c r="A4437" s="47" t="s">
        <v>4562</v>
      </c>
      <c r="B4437" s="150">
        <v>4409</v>
      </c>
      <c r="C4437" s="40" t="s">
        <v>13957</v>
      </c>
      <c r="D4437" s="35" t="s">
        <v>4562</v>
      </c>
      <c r="E4437" s="36" t="s">
        <v>11943</v>
      </c>
      <c r="F4437" s="35" t="s">
        <v>15877</v>
      </c>
      <c r="G4437" s="117">
        <v>353</v>
      </c>
      <c r="H4437" s="117">
        <v>52.95</v>
      </c>
      <c r="I4437" s="117">
        <f t="shared" si="116"/>
        <v>8.2152974504249281E-3</v>
      </c>
      <c r="J4437" s="118">
        <v>2.9</v>
      </c>
      <c r="K4437" s="196">
        <v>184</v>
      </c>
      <c r="L4437" s="119" t="s">
        <v>12106</v>
      </c>
      <c r="M4437" s="38" t="s">
        <v>15050</v>
      </c>
    </row>
    <row r="4438" spans="1:13" ht="25.5" outlineLevel="1" x14ac:dyDescent="0.25">
      <c r="A4438" s="47" t="s">
        <v>4563</v>
      </c>
      <c r="B4438" s="150">
        <v>4410</v>
      </c>
      <c r="C4438" s="40" t="s">
        <v>13958</v>
      </c>
      <c r="D4438" s="35" t="s">
        <v>4563</v>
      </c>
      <c r="E4438" s="36" t="s">
        <v>11943</v>
      </c>
      <c r="F4438" s="35" t="s">
        <v>15877</v>
      </c>
      <c r="G4438" s="117">
        <v>115</v>
      </c>
      <c r="H4438" s="117">
        <v>1172.0899999999999</v>
      </c>
      <c r="I4438" s="117">
        <f t="shared" si="116"/>
        <v>0.55730434782608695</v>
      </c>
      <c r="J4438" s="118">
        <v>64.09</v>
      </c>
      <c r="K4438" s="196">
        <v>184</v>
      </c>
      <c r="L4438" s="119" t="s">
        <v>12106</v>
      </c>
      <c r="M4438" s="38" t="s">
        <v>15050</v>
      </c>
    </row>
    <row r="4439" spans="1:13" ht="25.5" outlineLevel="1" x14ac:dyDescent="0.25">
      <c r="A4439" s="47" t="s">
        <v>4564</v>
      </c>
      <c r="B4439" s="150">
        <v>4411</v>
      </c>
      <c r="C4439" s="40" t="s">
        <v>13959</v>
      </c>
      <c r="D4439" s="35" t="s">
        <v>4564</v>
      </c>
      <c r="E4439" s="36" t="s">
        <v>11943</v>
      </c>
      <c r="F4439" s="35" t="s">
        <v>15877</v>
      </c>
      <c r="G4439" s="117">
        <v>318</v>
      </c>
      <c r="H4439" s="117">
        <v>3234.7</v>
      </c>
      <c r="I4439" s="117">
        <f t="shared" si="116"/>
        <v>0.55622641509433957</v>
      </c>
      <c r="J4439" s="118">
        <v>176.88</v>
      </c>
      <c r="K4439" s="196">
        <v>184</v>
      </c>
      <c r="L4439" s="119" t="s">
        <v>12106</v>
      </c>
      <c r="M4439" s="38" t="s">
        <v>15050</v>
      </c>
    </row>
    <row r="4440" spans="1:13" ht="25.5" outlineLevel="1" x14ac:dyDescent="0.25">
      <c r="A4440" s="47" t="s">
        <v>4565</v>
      </c>
      <c r="B4440" s="150">
        <v>4412</v>
      </c>
      <c r="C4440" s="40" t="s">
        <v>13960</v>
      </c>
      <c r="D4440" s="35" t="s">
        <v>4565</v>
      </c>
      <c r="E4440" s="36" t="s">
        <v>11943</v>
      </c>
      <c r="F4440" s="35" t="s">
        <v>15877</v>
      </c>
      <c r="G4440" s="117">
        <v>318</v>
      </c>
      <c r="H4440" s="117">
        <v>3234.7</v>
      </c>
      <c r="I4440" s="117">
        <f t="shared" si="116"/>
        <v>0.55622641509433957</v>
      </c>
      <c r="J4440" s="118">
        <v>176.88</v>
      </c>
      <c r="K4440" s="196">
        <v>184</v>
      </c>
      <c r="L4440" s="119" t="s">
        <v>12106</v>
      </c>
      <c r="M4440" s="38" t="s">
        <v>15050</v>
      </c>
    </row>
    <row r="4441" spans="1:13" ht="25.5" outlineLevel="1" x14ac:dyDescent="0.25">
      <c r="A4441" s="47" t="s">
        <v>4566</v>
      </c>
      <c r="B4441" s="150">
        <v>4413</v>
      </c>
      <c r="C4441" s="40" t="s">
        <v>13961</v>
      </c>
      <c r="D4441" s="35" t="s">
        <v>4566</v>
      </c>
      <c r="E4441" s="36" t="s">
        <v>11943</v>
      </c>
      <c r="F4441" s="35" t="s">
        <v>15877</v>
      </c>
      <c r="G4441" s="117">
        <v>106</v>
      </c>
      <c r="H4441" s="117">
        <v>1082.78</v>
      </c>
      <c r="I4441" s="117">
        <f t="shared" si="116"/>
        <v>0.55858490566037733</v>
      </c>
      <c r="J4441" s="118">
        <v>59.21</v>
      </c>
      <c r="K4441" s="196">
        <v>184</v>
      </c>
      <c r="L4441" s="119" t="s">
        <v>12106</v>
      </c>
      <c r="M4441" s="38" t="s">
        <v>15050</v>
      </c>
    </row>
    <row r="4442" spans="1:13" ht="25.5" outlineLevel="1" x14ac:dyDescent="0.25">
      <c r="A4442" s="47" t="s">
        <v>4567</v>
      </c>
      <c r="B4442" s="150">
        <v>4414</v>
      </c>
      <c r="C4442" s="40" t="s">
        <v>13962</v>
      </c>
      <c r="D4442" s="35" t="s">
        <v>4567</v>
      </c>
      <c r="E4442" s="36" t="s">
        <v>11943</v>
      </c>
      <c r="F4442" s="35" t="s">
        <v>15877</v>
      </c>
      <c r="G4442" s="117">
        <v>28</v>
      </c>
      <c r="H4442" s="117">
        <v>4.2</v>
      </c>
      <c r="I4442" s="117">
        <f t="shared" si="116"/>
        <v>8.2142857142857139E-3</v>
      </c>
      <c r="J4442" s="118">
        <v>0.23</v>
      </c>
      <c r="K4442" s="196">
        <v>184</v>
      </c>
      <c r="L4442" s="119" t="s">
        <v>12106</v>
      </c>
      <c r="M4442" s="38" t="s">
        <v>15050</v>
      </c>
    </row>
    <row r="4443" spans="1:13" ht="25.5" outlineLevel="1" x14ac:dyDescent="0.25">
      <c r="A4443" s="47" t="s">
        <v>4568</v>
      </c>
      <c r="B4443" s="150">
        <v>4415</v>
      </c>
      <c r="C4443" s="40" t="s">
        <v>13963</v>
      </c>
      <c r="D4443" s="35" t="s">
        <v>4568</v>
      </c>
      <c r="E4443" s="36" t="s">
        <v>11943</v>
      </c>
      <c r="F4443" s="35" t="s">
        <v>15877</v>
      </c>
      <c r="G4443" s="117">
        <v>260</v>
      </c>
      <c r="H4443" s="117">
        <v>2643</v>
      </c>
      <c r="I4443" s="117">
        <f t="shared" si="116"/>
        <v>0.55588461538461542</v>
      </c>
      <c r="J4443" s="118">
        <v>144.53</v>
      </c>
      <c r="K4443" s="196">
        <v>184</v>
      </c>
      <c r="L4443" s="119" t="s">
        <v>12106</v>
      </c>
      <c r="M4443" s="38" t="s">
        <v>15050</v>
      </c>
    </row>
    <row r="4444" spans="1:13" ht="25.5" outlineLevel="1" x14ac:dyDescent="0.25">
      <c r="A4444" s="47" t="s">
        <v>4569</v>
      </c>
      <c r="B4444" s="150">
        <v>4416</v>
      </c>
      <c r="C4444" s="40" t="s">
        <v>13964</v>
      </c>
      <c r="D4444" s="35" t="s">
        <v>4569</v>
      </c>
      <c r="E4444" s="36" t="s">
        <v>11943</v>
      </c>
      <c r="F4444" s="35" t="s">
        <v>15877</v>
      </c>
      <c r="G4444" s="117">
        <v>143</v>
      </c>
      <c r="H4444" s="117">
        <v>1457.45</v>
      </c>
      <c r="I4444" s="117">
        <f t="shared" si="116"/>
        <v>0.55734265734265731</v>
      </c>
      <c r="J4444" s="118">
        <v>79.7</v>
      </c>
      <c r="K4444" s="196">
        <v>184</v>
      </c>
      <c r="L4444" s="119" t="s">
        <v>12106</v>
      </c>
      <c r="M4444" s="38" t="s">
        <v>15050</v>
      </c>
    </row>
    <row r="4445" spans="1:13" ht="25.5" outlineLevel="1" x14ac:dyDescent="0.25">
      <c r="A4445" s="47" t="s">
        <v>4570</v>
      </c>
      <c r="B4445" s="150">
        <v>4417</v>
      </c>
      <c r="C4445" s="40" t="s">
        <v>13965</v>
      </c>
      <c r="D4445" s="35" t="s">
        <v>4570</v>
      </c>
      <c r="E4445" s="36" t="s">
        <v>11943</v>
      </c>
      <c r="F4445" s="35" t="s">
        <v>15877</v>
      </c>
      <c r="G4445" s="117">
        <v>136</v>
      </c>
      <c r="H4445" s="117">
        <v>1385.4</v>
      </c>
      <c r="I4445" s="117">
        <f t="shared" si="116"/>
        <v>0.55705882352941183</v>
      </c>
      <c r="J4445" s="118">
        <v>75.760000000000005</v>
      </c>
      <c r="K4445" s="196">
        <v>184</v>
      </c>
      <c r="L4445" s="119" t="s">
        <v>12106</v>
      </c>
      <c r="M4445" s="38" t="s">
        <v>15050</v>
      </c>
    </row>
    <row r="4446" spans="1:13" ht="25.5" outlineLevel="1" x14ac:dyDescent="0.25">
      <c r="A4446" s="47" t="s">
        <v>4571</v>
      </c>
      <c r="B4446" s="150">
        <v>4418</v>
      </c>
      <c r="C4446" s="40" t="s">
        <v>13966</v>
      </c>
      <c r="D4446" s="35" t="s">
        <v>4571</v>
      </c>
      <c r="E4446" s="36" t="s">
        <v>11943</v>
      </c>
      <c r="F4446" s="35" t="s">
        <v>15877</v>
      </c>
      <c r="G4446" s="117">
        <v>166</v>
      </c>
      <c r="H4446" s="117">
        <v>1688.9</v>
      </c>
      <c r="I4446" s="117">
        <f t="shared" si="116"/>
        <v>0.55638554216867464</v>
      </c>
      <c r="J4446" s="118">
        <v>92.36</v>
      </c>
      <c r="K4446" s="196">
        <v>184</v>
      </c>
      <c r="L4446" s="119" t="s">
        <v>12106</v>
      </c>
      <c r="M4446" s="38" t="s">
        <v>15050</v>
      </c>
    </row>
    <row r="4447" spans="1:13" ht="25.5" outlineLevel="1" x14ac:dyDescent="0.25">
      <c r="A4447" s="47" t="s">
        <v>4572</v>
      </c>
      <c r="B4447" s="150">
        <v>4419</v>
      </c>
      <c r="C4447" s="40" t="s">
        <v>13967</v>
      </c>
      <c r="D4447" s="35" t="s">
        <v>4572</v>
      </c>
      <c r="E4447" s="36" t="s">
        <v>11943</v>
      </c>
      <c r="F4447" s="35" t="s">
        <v>15877</v>
      </c>
      <c r="G4447" s="117">
        <v>159</v>
      </c>
      <c r="H4447" s="117">
        <v>1620.85</v>
      </c>
      <c r="I4447" s="117">
        <f t="shared" si="116"/>
        <v>0.5574213836477987</v>
      </c>
      <c r="J4447" s="118">
        <v>88.63</v>
      </c>
      <c r="K4447" s="196">
        <v>184</v>
      </c>
      <c r="L4447" s="119" t="s">
        <v>12106</v>
      </c>
      <c r="M4447" s="38" t="s">
        <v>15050</v>
      </c>
    </row>
    <row r="4448" spans="1:13" ht="25.5" outlineLevel="1" x14ac:dyDescent="0.25">
      <c r="A4448" s="47" t="s">
        <v>4573</v>
      </c>
      <c r="B4448" s="150">
        <v>4420</v>
      </c>
      <c r="C4448" s="40" t="s">
        <v>13968</v>
      </c>
      <c r="D4448" s="35" t="s">
        <v>4573</v>
      </c>
      <c r="E4448" s="36" t="s">
        <v>11943</v>
      </c>
      <c r="F4448" s="35" t="s">
        <v>15877</v>
      </c>
      <c r="G4448" s="117">
        <v>160</v>
      </c>
      <c r="H4448" s="117">
        <v>1628.82</v>
      </c>
      <c r="I4448" s="117">
        <f t="shared" si="116"/>
        <v>0.5566875</v>
      </c>
      <c r="J4448" s="118">
        <v>89.07</v>
      </c>
      <c r="K4448" s="196">
        <v>184</v>
      </c>
      <c r="L4448" s="119" t="s">
        <v>12106</v>
      </c>
      <c r="M4448" s="38" t="s">
        <v>15050</v>
      </c>
    </row>
    <row r="4449" spans="1:13" ht="25.5" outlineLevel="1" x14ac:dyDescent="0.25">
      <c r="A4449" s="47" t="s">
        <v>4574</v>
      </c>
      <c r="B4449" s="150">
        <v>4421</v>
      </c>
      <c r="C4449" s="40" t="s">
        <v>13969</v>
      </c>
      <c r="D4449" s="35" t="s">
        <v>4574</v>
      </c>
      <c r="E4449" s="36" t="s">
        <v>11943</v>
      </c>
      <c r="F4449" s="35" t="s">
        <v>15877</v>
      </c>
      <c r="G4449" s="117">
        <v>183</v>
      </c>
      <c r="H4449" s="117">
        <v>1865.66</v>
      </c>
      <c r="I4449" s="117">
        <f t="shared" si="116"/>
        <v>0.55748633879781417</v>
      </c>
      <c r="J4449" s="118">
        <v>102.02</v>
      </c>
      <c r="K4449" s="196">
        <v>184</v>
      </c>
      <c r="L4449" s="119" t="s">
        <v>12106</v>
      </c>
      <c r="M4449" s="38" t="s">
        <v>15050</v>
      </c>
    </row>
    <row r="4450" spans="1:13" ht="25.5" outlineLevel="1" x14ac:dyDescent="0.25">
      <c r="A4450" s="47" t="s">
        <v>4575</v>
      </c>
      <c r="B4450" s="150">
        <v>4422</v>
      </c>
      <c r="C4450" s="40" t="s">
        <v>13970</v>
      </c>
      <c r="D4450" s="35" t="s">
        <v>4575</v>
      </c>
      <c r="E4450" s="36" t="s">
        <v>11943</v>
      </c>
      <c r="F4450" s="35" t="s">
        <v>15877</v>
      </c>
      <c r="G4450" s="117">
        <v>96</v>
      </c>
      <c r="H4450" s="117">
        <v>979.4</v>
      </c>
      <c r="I4450" s="117">
        <f t="shared" si="116"/>
        <v>0.55791666666666673</v>
      </c>
      <c r="J4450" s="118">
        <v>53.56</v>
      </c>
      <c r="K4450" s="196">
        <v>184</v>
      </c>
      <c r="L4450" s="119" t="s">
        <v>12106</v>
      </c>
      <c r="M4450" s="38" t="s">
        <v>15050</v>
      </c>
    </row>
    <row r="4451" spans="1:13" ht="25.5" outlineLevel="1" x14ac:dyDescent="0.25">
      <c r="A4451" s="47" t="s">
        <v>4576</v>
      </c>
      <c r="B4451" s="150">
        <v>4423</v>
      </c>
      <c r="C4451" s="40" t="s">
        <v>13971</v>
      </c>
      <c r="D4451" s="35" t="s">
        <v>4576</v>
      </c>
      <c r="E4451" s="36" t="s">
        <v>11943</v>
      </c>
      <c r="F4451" s="35" t="s">
        <v>15877</v>
      </c>
      <c r="G4451" s="117">
        <v>262</v>
      </c>
      <c r="H4451" s="117">
        <v>2663.3</v>
      </c>
      <c r="I4451" s="117">
        <f t="shared" si="116"/>
        <v>0.55587786259541982</v>
      </c>
      <c r="J4451" s="118">
        <v>145.63999999999999</v>
      </c>
      <c r="K4451" s="196">
        <v>184</v>
      </c>
      <c r="L4451" s="119" t="s">
        <v>12106</v>
      </c>
      <c r="M4451" s="38" t="s">
        <v>15050</v>
      </c>
    </row>
    <row r="4452" spans="1:13" ht="25.5" outlineLevel="1" x14ac:dyDescent="0.25">
      <c r="A4452" s="47" t="s">
        <v>4577</v>
      </c>
      <c r="B4452" s="150">
        <v>4424</v>
      </c>
      <c r="C4452" s="40" t="s">
        <v>13972</v>
      </c>
      <c r="D4452" s="35" t="s">
        <v>4577</v>
      </c>
      <c r="E4452" s="36" t="s">
        <v>11943</v>
      </c>
      <c r="F4452" s="35" t="s">
        <v>15877</v>
      </c>
      <c r="G4452" s="117">
        <v>184</v>
      </c>
      <c r="H4452" s="117">
        <v>1871.58</v>
      </c>
      <c r="I4452" s="117">
        <f t="shared" si="116"/>
        <v>0.55619565217391309</v>
      </c>
      <c r="J4452" s="118">
        <v>102.34</v>
      </c>
      <c r="K4452" s="196">
        <v>184</v>
      </c>
      <c r="L4452" s="119" t="s">
        <v>12106</v>
      </c>
      <c r="M4452" s="38" t="s">
        <v>15050</v>
      </c>
    </row>
    <row r="4453" spans="1:13" ht="25.5" outlineLevel="1" x14ac:dyDescent="0.25">
      <c r="A4453" s="47" t="s">
        <v>4578</v>
      </c>
      <c r="B4453" s="150">
        <v>4425</v>
      </c>
      <c r="C4453" s="40" t="s">
        <v>13973</v>
      </c>
      <c r="D4453" s="35" t="s">
        <v>4578</v>
      </c>
      <c r="E4453" s="36" t="s">
        <v>11943</v>
      </c>
      <c r="F4453" s="35" t="s">
        <v>15877</v>
      </c>
      <c r="G4453" s="117">
        <v>71</v>
      </c>
      <c r="H4453" s="117">
        <v>724.65</v>
      </c>
      <c r="I4453" s="117">
        <f t="shared" si="116"/>
        <v>0.55816901408450703</v>
      </c>
      <c r="J4453" s="118">
        <v>39.630000000000003</v>
      </c>
      <c r="K4453" s="196">
        <v>184</v>
      </c>
      <c r="L4453" s="119" t="s">
        <v>12106</v>
      </c>
      <c r="M4453" s="38" t="s">
        <v>15050</v>
      </c>
    </row>
    <row r="4454" spans="1:13" ht="25.5" outlineLevel="1" x14ac:dyDescent="0.25">
      <c r="A4454" s="47" t="s">
        <v>4579</v>
      </c>
      <c r="B4454" s="150">
        <v>4426</v>
      </c>
      <c r="C4454" s="40" t="s">
        <v>13974</v>
      </c>
      <c r="D4454" s="35" t="s">
        <v>4579</v>
      </c>
      <c r="E4454" s="36" t="s">
        <v>11943</v>
      </c>
      <c r="F4454" s="35" t="s">
        <v>15877</v>
      </c>
      <c r="G4454" s="117">
        <v>133</v>
      </c>
      <c r="H4454" s="117">
        <v>1355.95</v>
      </c>
      <c r="I4454" s="117">
        <f t="shared" si="116"/>
        <v>0.55751879699248119</v>
      </c>
      <c r="J4454" s="118">
        <v>74.150000000000006</v>
      </c>
      <c r="K4454" s="196">
        <v>184</v>
      </c>
      <c r="L4454" s="119" t="s">
        <v>12106</v>
      </c>
      <c r="M4454" s="38" t="s">
        <v>15050</v>
      </c>
    </row>
    <row r="4455" spans="1:13" ht="25.5" outlineLevel="1" x14ac:dyDescent="0.25">
      <c r="A4455" s="47" t="s">
        <v>4580</v>
      </c>
      <c r="B4455" s="150">
        <v>4427</v>
      </c>
      <c r="C4455" s="40" t="s">
        <v>13975</v>
      </c>
      <c r="D4455" s="35" t="s">
        <v>4580</v>
      </c>
      <c r="E4455" s="36" t="s">
        <v>11943</v>
      </c>
      <c r="F4455" s="35" t="s">
        <v>15877</v>
      </c>
      <c r="G4455" s="117">
        <v>80</v>
      </c>
      <c r="H4455" s="117">
        <v>817</v>
      </c>
      <c r="I4455" s="117">
        <f t="shared" si="116"/>
        <v>0.5585</v>
      </c>
      <c r="J4455" s="118">
        <v>44.68</v>
      </c>
      <c r="K4455" s="196">
        <v>184</v>
      </c>
      <c r="L4455" s="119" t="s">
        <v>12106</v>
      </c>
      <c r="M4455" s="38" t="s">
        <v>15050</v>
      </c>
    </row>
    <row r="4456" spans="1:13" ht="25.5" outlineLevel="1" x14ac:dyDescent="0.25">
      <c r="A4456" s="47" t="s">
        <v>4581</v>
      </c>
      <c r="B4456" s="150">
        <v>4428</v>
      </c>
      <c r="C4456" s="40" t="s">
        <v>13976</v>
      </c>
      <c r="D4456" s="35" t="s">
        <v>4581</v>
      </c>
      <c r="E4456" s="36" t="s">
        <v>11943</v>
      </c>
      <c r="F4456" s="35" t="s">
        <v>15877</v>
      </c>
      <c r="G4456" s="117">
        <v>206</v>
      </c>
      <c r="H4456" s="117">
        <v>2098.7800000000002</v>
      </c>
      <c r="I4456" s="117">
        <f t="shared" si="116"/>
        <v>0.55713592233009712</v>
      </c>
      <c r="J4456" s="118">
        <v>114.77</v>
      </c>
      <c r="K4456" s="196">
        <v>184</v>
      </c>
      <c r="L4456" s="119" t="s">
        <v>12106</v>
      </c>
      <c r="M4456" s="38" t="s">
        <v>15050</v>
      </c>
    </row>
    <row r="4457" spans="1:13" ht="25.5" outlineLevel="1" x14ac:dyDescent="0.25">
      <c r="A4457" s="47" t="s">
        <v>4582</v>
      </c>
      <c r="B4457" s="150">
        <v>4429</v>
      </c>
      <c r="C4457" s="40" t="s">
        <v>13977</v>
      </c>
      <c r="D4457" s="35" t="s">
        <v>4582</v>
      </c>
      <c r="E4457" s="36" t="s">
        <v>11943</v>
      </c>
      <c r="F4457" s="35" t="s">
        <v>15877</v>
      </c>
      <c r="G4457" s="117">
        <v>213</v>
      </c>
      <c r="H4457" s="117">
        <v>2167.92</v>
      </c>
      <c r="I4457" s="117">
        <f t="shared" si="116"/>
        <v>0.5565727699530516</v>
      </c>
      <c r="J4457" s="118">
        <v>118.55</v>
      </c>
      <c r="K4457" s="196">
        <v>184</v>
      </c>
      <c r="L4457" s="119" t="s">
        <v>12106</v>
      </c>
      <c r="M4457" s="38" t="s">
        <v>15050</v>
      </c>
    </row>
    <row r="4458" spans="1:13" ht="25.5" outlineLevel="1" x14ac:dyDescent="0.25">
      <c r="A4458" s="47" t="s">
        <v>4583</v>
      </c>
      <c r="B4458" s="150">
        <v>4430</v>
      </c>
      <c r="C4458" s="40" t="s">
        <v>13978</v>
      </c>
      <c r="D4458" s="35" t="s">
        <v>4583</v>
      </c>
      <c r="E4458" s="36" t="s">
        <v>11943</v>
      </c>
      <c r="F4458" s="35" t="s">
        <v>15877</v>
      </c>
      <c r="G4458" s="117">
        <v>203</v>
      </c>
      <c r="H4458" s="117">
        <v>2068.37</v>
      </c>
      <c r="I4458" s="117">
        <f t="shared" si="116"/>
        <v>0.55719211822660097</v>
      </c>
      <c r="J4458" s="118">
        <v>113.11</v>
      </c>
      <c r="K4458" s="196">
        <v>184</v>
      </c>
      <c r="L4458" s="119" t="s">
        <v>12106</v>
      </c>
      <c r="M4458" s="38" t="s">
        <v>15050</v>
      </c>
    </row>
    <row r="4459" spans="1:13" ht="25.5" outlineLevel="1" x14ac:dyDescent="0.25">
      <c r="A4459" s="47" t="s">
        <v>4584</v>
      </c>
      <c r="B4459" s="150">
        <v>4431</v>
      </c>
      <c r="C4459" s="40" t="s">
        <v>13979</v>
      </c>
      <c r="D4459" s="35" t="s">
        <v>4584</v>
      </c>
      <c r="E4459" s="36" t="s">
        <v>11943</v>
      </c>
      <c r="F4459" s="35" t="s">
        <v>15877</v>
      </c>
      <c r="G4459" s="117">
        <v>270</v>
      </c>
      <c r="H4459" s="117">
        <v>2746.5</v>
      </c>
      <c r="I4459" s="117">
        <f t="shared" si="116"/>
        <v>0.55625925925925923</v>
      </c>
      <c r="J4459" s="118">
        <v>150.19</v>
      </c>
      <c r="K4459" s="196">
        <v>184</v>
      </c>
      <c r="L4459" s="119" t="s">
        <v>12106</v>
      </c>
      <c r="M4459" s="38" t="s">
        <v>15050</v>
      </c>
    </row>
    <row r="4460" spans="1:13" ht="25.5" outlineLevel="1" x14ac:dyDescent="0.25">
      <c r="A4460" s="47" t="s">
        <v>4585</v>
      </c>
      <c r="B4460" s="150">
        <v>4432</v>
      </c>
      <c r="C4460" s="40" t="s">
        <v>13980</v>
      </c>
      <c r="D4460" s="35" t="s">
        <v>4585</v>
      </c>
      <c r="E4460" s="36" t="s">
        <v>11943</v>
      </c>
      <c r="F4460" s="35" t="s">
        <v>15877</v>
      </c>
      <c r="G4460" s="117">
        <v>212</v>
      </c>
      <c r="H4460" s="117">
        <v>2156.7600000000002</v>
      </c>
      <c r="I4460" s="117">
        <f t="shared" si="116"/>
        <v>0.55632075471698117</v>
      </c>
      <c r="J4460" s="118">
        <v>117.94</v>
      </c>
      <c r="K4460" s="196">
        <v>184</v>
      </c>
      <c r="L4460" s="119" t="s">
        <v>12106</v>
      </c>
      <c r="M4460" s="38" t="s">
        <v>15050</v>
      </c>
    </row>
    <row r="4461" spans="1:13" ht="25.5" outlineLevel="1" x14ac:dyDescent="0.25">
      <c r="A4461" s="47" t="s">
        <v>4586</v>
      </c>
      <c r="B4461" s="150">
        <v>4433</v>
      </c>
      <c r="C4461" s="40" t="s">
        <v>13981</v>
      </c>
      <c r="D4461" s="35" t="s">
        <v>4586</v>
      </c>
      <c r="E4461" s="36" t="s">
        <v>11943</v>
      </c>
      <c r="F4461" s="35" t="s">
        <v>15877</v>
      </c>
      <c r="G4461" s="117">
        <v>177</v>
      </c>
      <c r="H4461" s="117">
        <v>1805.55</v>
      </c>
      <c r="I4461" s="117">
        <f t="shared" si="116"/>
        <v>0.55779661016949156</v>
      </c>
      <c r="J4461" s="118">
        <v>98.73</v>
      </c>
      <c r="K4461" s="196">
        <v>184</v>
      </c>
      <c r="L4461" s="119" t="s">
        <v>12106</v>
      </c>
      <c r="M4461" s="38" t="s">
        <v>15050</v>
      </c>
    </row>
    <row r="4462" spans="1:13" ht="25.5" outlineLevel="1" x14ac:dyDescent="0.25">
      <c r="A4462" s="47" t="s">
        <v>4587</v>
      </c>
      <c r="B4462" s="150">
        <v>4434</v>
      </c>
      <c r="C4462" s="40" t="s">
        <v>13982</v>
      </c>
      <c r="D4462" s="35" t="s">
        <v>4587</v>
      </c>
      <c r="E4462" s="36" t="s">
        <v>11943</v>
      </c>
      <c r="F4462" s="35" t="s">
        <v>15877</v>
      </c>
      <c r="G4462" s="117">
        <v>52</v>
      </c>
      <c r="H4462" s="117">
        <v>531.79999999999995</v>
      </c>
      <c r="I4462" s="117">
        <f t="shared" si="116"/>
        <v>0.5592307692307692</v>
      </c>
      <c r="J4462" s="118">
        <v>29.08</v>
      </c>
      <c r="K4462" s="196">
        <v>184</v>
      </c>
      <c r="L4462" s="119" t="s">
        <v>12106</v>
      </c>
      <c r="M4462" s="38" t="s">
        <v>15050</v>
      </c>
    </row>
    <row r="4463" spans="1:13" ht="25.5" outlineLevel="1" x14ac:dyDescent="0.25">
      <c r="A4463" s="47" t="s">
        <v>4588</v>
      </c>
      <c r="B4463" s="150">
        <v>4435</v>
      </c>
      <c r="C4463" s="40" t="s">
        <v>13983</v>
      </c>
      <c r="D4463" s="35" t="s">
        <v>4588</v>
      </c>
      <c r="E4463" s="36" t="s">
        <v>11943</v>
      </c>
      <c r="F4463" s="35" t="s">
        <v>15877</v>
      </c>
      <c r="G4463" s="117">
        <v>247</v>
      </c>
      <c r="H4463" s="117">
        <v>2516.0500000000002</v>
      </c>
      <c r="I4463" s="117">
        <f t="shared" si="116"/>
        <v>0.55704453441295543</v>
      </c>
      <c r="J4463" s="118">
        <v>137.59</v>
      </c>
      <c r="K4463" s="196">
        <v>184</v>
      </c>
      <c r="L4463" s="119" t="s">
        <v>12106</v>
      </c>
      <c r="M4463" s="38" t="s">
        <v>15050</v>
      </c>
    </row>
    <row r="4464" spans="1:13" ht="25.5" outlineLevel="1" x14ac:dyDescent="0.25">
      <c r="A4464" s="47" t="s">
        <v>4589</v>
      </c>
      <c r="B4464" s="150">
        <v>4436</v>
      </c>
      <c r="C4464" s="40" t="s">
        <v>13984</v>
      </c>
      <c r="D4464" s="35" t="s">
        <v>4589</v>
      </c>
      <c r="E4464" s="36" t="s">
        <v>11943</v>
      </c>
      <c r="F4464" s="35" t="s">
        <v>15877</v>
      </c>
      <c r="G4464" s="117">
        <v>211</v>
      </c>
      <c r="H4464" s="117">
        <v>2147.65</v>
      </c>
      <c r="I4464" s="117">
        <f t="shared" si="116"/>
        <v>0.55658767772511852</v>
      </c>
      <c r="J4464" s="118">
        <v>117.44</v>
      </c>
      <c r="K4464" s="196">
        <v>184</v>
      </c>
      <c r="L4464" s="119" t="s">
        <v>12106</v>
      </c>
      <c r="M4464" s="38" t="s">
        <v>15050</v>
      </c>
    </row>
    <row r="4465" spans="1:13" ht="25.5" outlineLevel="1" x14ac:dyDescent="0.25">
      <c r="A4465" s="47" t="s">
        <v>4590</v>
      </c>
      <c r="B4465" s="150">
        <v>4437</v>
      </c>
      <c r="C4465" s="40" t="s">
        <v>13985</v>
      </c>
      <c r="D4465" s="35" t="s">
        <v>4590</v>
      </c>
      <c r="E4465" s="36" t="s">
        <v>11943</v>
      </c>
      <c r="F4465" s="35" t="s">
        <v>15877</v>
      </c>
      <c r="G4465" s="117">
        <v>173</v>
      </c>
      <c r="H4465" s="117">
        <v>1760.95</v>
      </c>
      <c r="I4465" s="117">
        <f t="shared" ref="I4465:I4528" si="117">J4465/G4465</f>
        <v>0.55658959537572261</v>
      </c>
      <c r="J4465" s="118">
        <v>96.29</v>
      </c>
      <c r="K4465" s="196">
        <v>184</v>
      </c>
      <c r="L4465" s="119" t="s">
        <v>12106</v>
      </c>
      <c r="M4465" s="38" t="s">
        <v>15050</v>
      </c>
    </row>
    <row r="4466" spans="1:13" ht="25.5" outlineLevel="1" x14ac:dyDescent="0.25">
      <c r="A4466" s="47" t="s">
        <v>4591</v>
      </c>
      <c r="B4466" s="150">
        <v>4438</v>
      </c>
      <c r="C4466" s="40" t="s">
        <v>13986</v>
      </c>
      <c r="D4466" s="35" t="s">
        <v>4591</v>
      </c>
      <c r="E4466" s="36" t="s">
        <v>11943</v>
      </c>
      <c r="F4466" s="35" t="s">
        <v>15877</v>
      </c>
      <c r="G4466" s="117">
        <v>612</v>
      </c>
      <c r="H4466" s="117">
        <v>6217.78</v>
      </c>
      <c r="I4466" s="117">
        <f t="shared" si="117"/>
        <v>0.55557189542483654</v>
      </c>
      <c r="J4466" s="118">
        <v>340.01</v>
      </c>
      <c r="K4466" s="196">
        <v>184</v>
      </c>
      <c r="L4466" s="119" t="s">
        <v>12106</v>
      </c>
      <c r="M4466" s="38" t="s">
        <v>15050</v>
      </c>
    </row>
    <row r="4467" spans="1:13" ht="25.5" outlineLevel="1" x14ac:dyDescent="0.25">
      <c r="A4467" s="47" t="s">
        <v>4592</v>
      </c>
      <c r="B4467" s="150">
        <v>4439</v>
      </c>
      <c r="C4467" s="40" t="s">
        <v>13987</v>
      </c>
      <c r="D4467" s="35" t="s">
        <v>4592</v>
      </c>
      <c r="E4467" s="36" t="s">
        <v>11943</v>
      </c>
      <c r="F4467" s="35" t="s">
        <v>15877</v>
      </c>
      <c r="G4467" s="117">
        <v>148</v>
      </c>
      <c r="H4467" s="117">
        <v>1507.2</v>
      </c>
      <c r="I4467" s="117">
        <f t="shared" si="117"/>
        <v>0.55689189189189192</v>
      </c>
      <c r="J4467" s="118">
        <v>82.42</v>
      </c>
      <c r="K4467" s="196">
        <v>184</v>
      </c>
      <c r="L4467" s="119" t="s">
        <v>12106</v>
      </c>
      <c r="M4467" s="38" t="s">
        <v>15050</v>
      </c>
    </row>
    <row r="4468" spans="1:13" ht="25.5" outlineLevel="1" x14ac:dyDescent="0.25">
      <c r="A4468" s="47" t="s">
        <v>4593</v>
      </c>
      <c r="B4468" s="150">
        <v>4440</v>
      </c>
      <c r="C4468" s="40" t="s">
        <v>13988</v>
      </c>
      <c r="D4468" s="35" t="s">
        <v>4593</v>
      </c>
      <c r="E4468" s="36" t="s">
        <v>11943</v>
      </c>
      <c r="F4468" s="35" t="s">
        <v>15877</v>
      </c>
      <c r="G4468" s="117">
        <v>143</v>
      </c>
      <c r="H4468" s="117">
        <v>1457.41</v>
      </c>
      <c r="I4468" s="117">
        <f t="shared" si="117"/>
        <v>0.55734265734265731</v>
      </c>
      <c r="J4468" s="118">
        <v>79.7</v>
      </c>
      <c r="K4468" s="196">
        <v>184</v>
      </c>
      <c r="L4468" s="119" t="s">
        <v>12106</v>
      </c>
      <c r="M4468" s="38" t="s">
        <v>15050</v>
      </c>
    </row>
    <row r="4469" spans="1:13" ht="25.5" outlineLevel="1" x14ac:dyDescent="0.25">
      <c r="A4469" s="47" t="s">
        <v>4594</v>
      </c>
      <c r="B4469" s="150">
        <v>4441</v>
      </c>
      <c r="C4469" s="40" t="s">
        <v>13989</v>
      </c>
      <c r="D4469" s="35" t="s">
        <v>4594</v>
      </c>
      <c r="E4469" s="36" t="s">
        <v>11943</v>
      </c>
      <c r="F4469" s="35" t="s">
        <v>15877</v>
      </c>
      <c r="G4469" s="117">
        <v>388</v>
      </c>
      <c r="H4469" s="117">
        <v>3943.2</v>
      </c>
      <c r="I4469" s="117">
        <f t="shared" si="117"/>
        <v>0.55574742268041233</v>
      </c>
      <c r="J4469" s="118">
        <v>215.63</v>
      </c>
      <c r="K4469" s="196">
        <v>184</v>
      </c>
      <c r="L4469" s="119" t="s">
        <v>12106</v>
      </c>
      <c r="M4469" s="38" t="s">
        <v>15050</v>
      </c>
    </row>
    <row r="4470" spans="1:13" ht="25.5" outlineLevel="1" x14ac:dyDescent="0.25">
      <c r="A4470" s="47" t="s">
        <v>4595</v>
      </c>
      <c r="B4470" s="150">
        <v>4442</v>
      </c>
      <c r="C4470" s="40" t="s">
        <v>13990</v>
      </c>
      <c r="D4470" s="35" t="s">
        <v>4595</v>
      </c>
      <c r="E4470" s="36" t="s">
        <v>11943</v>
      </c>
      <c r="F4470" s="35" t="s">
        <v>15877</v>
      </c>
      <c r="G4470" s="117">
        <v>177</v>
      </c>
      <c r="H4470" s="117">
        <v>1802.55</v>
      </c>
      <c r="I4470" s="117">
        <f t="shared" si="117"/>
        <v>0.55689265536723165</v>
      </c>
      <c r="J4470" s="118">
        <v>98.57</v>
      </c>
      <c r="K4470" s="196">
        <v>184</v>
      </c>
      <c r="L4470" s="119" t="s">
        <v>12106</v>
      </c>
      <c r="M4470" s="38" t="s">
        <v>15050</v>
      </c>
    </row>
    <row r="4471" spans="1:13" ht="25.5" outlineLevel="1" x14ac:dyDescent="0.25">
      <c r="A4471" s="47" t="s">
        <v>4596</v>
      </c>
      <c r="B4471" s="150">
        <v>4443</v>
      </c>
      <c r="C4471" s="40" t="s">
        <v>13991</v>
      </c>
      <c r="D4471" s="35" t="s">
        <v>4596</v>
      </c>
      <c r="E4471" s="36" t="s">
        <v>11943</v>
      </c>
      <c r="F4471" s="35" t="s">
        <v>15877</v>
      </c>
      <c r="G4471" s="117">
        <v>48</v>
      </c>
      <c r="H4471" s="117">
        <v>491.04</v>
      </c>
      <c r="I4471" s="117">
        <f t="shared" si="117"/>
        <v>0.55937500000000007</v>
      </c>
      <c r="J4471" s="118">
        <v>26.85</v>
      </c>
      <c r="K4471" s="196">
        <v>184</v>
      </c>
      <c r="L4471" s="119" t="s">
        <v>12106</v>
      </c>
      <c r="M4471" s="38" t="s">
        <v>15050</v>
      </c>
    </row>
    <row r="4472" spans="1:13" ht="25.5" outlineLevel="1" x14ac:dyDescent="0.25">
      <c r="A4472" s="47" t="s">
        <v>4597</v>
      </c>
      <c r="B4472" s="150">
        <v>4444</v>
      </c>
      <c r="C4472" s="40" t="s">
        <v>13992</v>
      </c>
      <c r="D4472" s="35" t="s">
        <v>4597</v>
      </c>
      <c r="E4472" s="36" t="s">
        <v>11943</v>
      </c>
      <c r="F4472" s="35" t="s">
        <v>15877</v>
      </c>
      <c r="G4472" s="117">
        <v>137</v>
      </c>
      <c r="H4472" s="117">
        <v>1399.55</v>
      </c>
      <c r="I4472" s="117">
        <f t="shared" si="117"/>
        <v>0.55861313868613138</v>
      </c>
      <c r="J4472" s="118">
        <v>76.53</v>
      </c>
      <c r="K4472" s="196">
        <v>184</v>
      </c>
      <c r="L4472" s="119" t="s">
        <v>12106</v>
      </c>
      <c r="M4472" s="38" t="s">
        <v>15050</v>
      </c>
    </row>
    <row r="4473" spans="1:13" ht="25.5" outlineLevel="1" x14ac:dyDescent="0.25">
      <c r="A4473" s="47" t="s">
        <v>4598</v>
      </c>
      <c r="B4473" s="150">
        <v>4445</v>
      </c>
      <c r="C4473" s="40" t="s">
        <v>13993</v>
      </c>
      <c r="D4473" s="35" t="s">
        <v>4598</v>
      </c>
      <c r="E4473" s="36" t="s">
        <v>11943</v>
      </c>
      <c r="F4473" s="35" t="s">
        <v>15877</v>
      </c>
      <c r="G4473" s="117">
        <v>189</v>
      </c>
      <c r="H4473" s="117">
        <v>1923.35</v>
      </c>
      <c r="I4473" s="117">
        <f t="shared" si="117"/>
        <v>0.55650793650793651</v>
      </c>
      <c r="J4473" s="118">
        <v>105.18</v>
      </c>
      <c r="K4473" s="196">
        <v>184</v>
      </c>
      <c r="L4473" s="119" t="s">
        <v>12106</v>
      </c>
      <c r="M4473" s="38" t="s">
        <v>15050</v>
      </c>
    </row>
    <row r="4474" spans="1:13" ht="25.5" outlineLevel="1" x14ac:dyDescent="0.25">
      <c r="A4474" s="47" t="s">
        <v>4599</v>
      </c>
      <c r="B4474" s="150">
        <v>4446</v>
      </c>
      <c r="C4474" s="40" t="s">
        <v>13994</v>
      </c>
      <c r="D4474" s="35" t="s">
        <v>4599</v>
      </c>
      <c r="E4474" s="36" t="s">
        <v>11943</v>
      </c>
      <c r="F4474" s="35" t="s">
        <v>15877</v>
      </c>
      <c r="G4474" s="117">
        <v>3</v>
      </c>
      <c r="H4474" s="117">
        <v>36.450000000000003</v>
      </c>
      <c r="I4474" s="117">
        <f t="shared" si="117"/>
        <v>0.66333333333333333</v>
      </c>
      <c r="J4474" s="118">
        <v>1.99</v>
      </c>
      <c r="K4474" s="196">
        <v>184</v>
      </c>
      <c r="L4474" s="119" t="s">
        <v>12106</v>
      </c>
      <c r="M4474" s="38" t="s">
        <v>15050</v>
      </c>
    </row>
    <row r="4475" spans="1:13" ht="25.5" outlineLevel="1" x14ac:dyDescent="0.25">
      <c r="A4475" s="47" t="s">
        <v>4600</v>
      </c>
      <c r="B4475" s="150">
        <v>4447</v>
      </c>
      <c r="C4475" s="40" t="s">
        <v>13995</v>
      </c>
      <c r="D4475" s="35" t="s">
        <v>4600</v>
      </c>
      <c r="E4475" s="36" t="s">
        <v>11943</v>
      </c>
      <c r="F4475" s="35" t="s">
        <v>15877</v>
      </c>
      <c r="G4475" s="117">
        <v>119</v>
      </c>
      <c r="H4475" s="117">
        <v>1215.8499999999999</v>
      </c>
      <c r="I4475" s="117">
        <f t="shared" si="117"/>
        <v>0.55873949579831927</v>
      </c>
      <c r="J4475" s="118">
        <v>66.489999999999995</v>
      </c>
      <c r="K4475" s="196">
        <v>184</v>
      </c>
      <c r="L4475" s="119" t="s">
        <v>12106</v>
      </c>
      <c r="M4475" s="38" t="s">
        <v>15050</v>
      </c>
    </row>
    <row r="4476" spans="1:13" ht="25.5" outlineLevel="1" x14ac:dyDescent="0.25">
      <c r="A4476" s="47" t="s">
        <v>4601</v>
      </c>
      <c r="B4476" s="150">
        <v>4448</v>
      </c>
      <c r="C4476" s="40" t="s">
        <v>13996</v>
      </c>
      <c r="D4476" s="35" t="s">
        <v>4601</v>
      </c>
      <c r="E4476" s="36" t="s">
        <v>11943</v>
      </c>
      <c r="F4476" s="35" t="s">
        <v>15877</v>
      </c>
      <c r="G4476" s="117">
        <v>42</v>
      </c>
      <c r="H4476" s="117">
        <v>432.03</v>
      </c>
      <c r="I4476" s="117">
        <f t="shared" si="117"/>
        <v>0.56238095238095243</v>
      </c>
      <c r="J4476" s="118">
        <v>23.62</v>
      </c>
      <c r="K4476" s="196">
        <v>184</v>
      </c>
      <c r="L4476" s="119" t="s">
        <v>12106</v>
      </c>
      <c r="M4476" s="38" t="s">
        <v>15050</v>
      </c>
    </row>
    <row r="4477" spans="1:13" ht="25.5" outlineLevel="1" x14ac:dyDescent="0.25">
      <c r="A4477" s="47" t="s">
        <v>4602</v>
      </c>
      <c r="B4477" s="150">
        <v>4449</v>
      </c>
      <c r="C4477" s="40" t="s">
        <v>13997</v>
      </c>
      <c r="D4477" s="35" t="s">
        <v>4602</v>
      </c>
      <c r="E4477" s="36" t="s">
        <v>11943</v>
      </c>
      <c r="F4477" s="35" t="s">
        <v>15877</v>
      </c>
      <c r="G4477" s="117">
        <v>175</v>
      </c>
      <c r="H4477" s="117">
        <v>1781.25</v>
      </c>
      <c r="I4477" s="117">
        <f t="shared" si="117"/>
        <v>0.55662857142857136</v>
      </c>
      <c r="J4477" s="118">
        <v>97.41</v>
      </c>
      <c r="K4477" s="196">
        <v>184</v>
      </c>
      <c r="L4477" s="119" t="s">
        <v>12106</v>
      </c>
      <c r="M4477" s="38" t="s">
        <v>15050</v>
      </c>
    </row>
    <row r="4478" spans="1:13" ht="25.5" outlineLevel="1" x14ac:dyDescent="0.25">
      <c r="A4478" s="47" t="s">
        <v>4603</v>
      </c>
      <c r="B4478" s="150">
        <v>4450</v>
      </c>
      <c r="C4478" s="40" t="s">
        <v>13998</v>
      </c>
      <c r="D4478" s="35" t="s">
        <v>4603</v>
      </c>
      <c r="E4478" s="36" t="s">
        <v>11943</v>
      </c>
      <c r="F4478" s="35" t="s">
        <v>15877</v>
      </c>
      <c r="G4478" s="117">
        <v>95</v>
      </c>
      <c r="H4478" s="117">
        <v>973.25</v>
      </c>
      <c r="I4478" s="117">
        <f t="shared" si="117"/>
        <v>0.56021052631578949</v>
      </c>
      <c r="J4478" s="118">
        <v>53.22</v>
      </c>
      <c r="K4478" s="196">
        <v>184</v>
      </c>
      <c r="L4478" s="119" t="s">
        <v>12106</v>
      </c>
      <c r="M4478" s="38" t="s">
        <v>15050</v>
      </c>
    </row>
    <row r="4479" spans="1:13" ht="25.5" outlineLevel="1" x14ac:dyDescent="0.25">
      <c r="A4479" s="47" t="s">
        <v>4604</v>
      </c>
      <c r="B4479" s="150">
        <v>4451</v>
      </c>
      <c r="C4479" s="40" t="s">
        <v>13999</v>
      </c>
      <c r="D4479" s="35" t="s">
        <v>4604</v>
      </c>
      <c r="E4479" s="36" t="s">
        <v>11943</v>
      </c>
      <c r="F4479" s="35" t="s">
        <v>15877</v>
      </c>
      <c r="G4479" s="117">
        <v>64</v>
      </c>
      <c r="H4479" s="117">
        <v>652.6</v>
      </c>
      <c r="I4479" s="117">
        <f t="shared" si="117"/>
        <v>0.55765624999999996</v>
      </c>
      <c r="J4479" s="118">
        <v>35.69</v>
      </c>
      <c r="K4479" s="196">
        <v>184</v>
      </c>
      <c r="L4479" s="119" t="s">
        <v>12106</v>
      </c>
      <c r="M4479" s="38" t="s">
        <v>15050</v>
      </c>
    </row>
    <row r="4480" spans="1:13" ht="25.5" outlineLevel="1" x14ac:dyDescent="0.25">
      <c r="A4480" s="47" t="s">
        <v>4605</v>
      </c>
      <c r="B4480" s="150">
        <v>4452</v>
      </c>
      <c r="C4480" s="40" t="s">
        <v>14000</v>
      </c>
      <c r="D4480" s="35" t="s">
        <v>4605</v>
      </c>
      <c r="E4480" s="36" t="s">
        <v>11943</v>
      </c>
      <c r="F4480" s="35" t="s">
        <v>15877</v>
      </c>
      <c r="G4480" s="117">
        <v>98</v>
      </c>
      <c r="H4480" s="117">
        <v>996.66</v>
      </c>
      <c r="I4480" s="117">
        <f t="shared" si="117"/>
        <v>0.55612244897959184</v>
      </c>
      <c r="J4480" s="118">
        <v>54.5</v>
      </c>
      <c r="K4480" s="196">
        <v>184</v>
      </c>
      <c r="L4480" s="119" t="s">
        <v>12106</v>
      </c>
      <c r="M4480" s="38" t="s">
        <v>15050</v>
      </c>
    </row>
    <row r="4481" spans="1:13" ht="25.5" outlineLevel="1" x14ac:dyDescent="0.25">
      <c r="A4481" s="47" t="s">
        <v>4606</v>
      </c>
      <c r="B4481" s="150">
        <v>4453</v>
      </c>
      <c r="C4481" s="40" t="s">
        <v>14001</v>
      </c>
      <c r="D4481" s="35" t="s">
        <v>4606</v>
      </c>
      <c r="E4481" s="36" t="s">
        <v>11943</v>
      </c>
      <c r="F4481" s="35" t="s">
        <v>15877</v>
      </c>
      <c r="G4481" s="117">
        <v>2</v>
      </c>
      <c r="H4481" s="117">
        <v>22.8</v>
      </c>
      <c r="I4481" s="117">
        <f t="shared" si="117"/>
        <v>0.625</v>
      </c>
      <c r="J4481" s="118">
        <v>1.25</v>
      </c>
      <c r="K4481" s="196">
        <v>184</v>
      </c>
      <c r="L4481" s="119" t="s">
        <v>12106</v>
      </c>
      <c r="M4481" s="38" t="s">
        <v>15050</v>
      </c>
    </row>
    <row r="4482" spans="1:13" ht="25.5" outlineLevel="1" x14ac:dyDescent="0.25">
      <c r="A4482" s="47" t="s">
        <v>4607</v>
      </c>
      <c r="B4482" s="150">
        <v>4454</v>
      </c>
      <c r="C4482" s="40" t="s">
        <v>14002</v>
      </c>
      <c r="D4482" s="35" t="s">
        <v>4607</v>
      </c>
      <c r="E4482" s="36" t="s">
        <v>11943</v>
      </c>
      <c r="F4482" s="35" t="s">
        <v>15877</v>
      </c>
      <c r="G4482" s="117">
        <v>167</v>
      </c>
      <c r="H4482" s="117">
        <v>1700.05</v>
      </c>
      <c r="I4482" s="117">
        <f t="shared" si="117"/>
        <v>0.55664670658682636</v>
      </c>
      <c r="J4482" s="118">
        <v>92.96</v>
      </c>
      <c r="K4482" s="196">
        <v>184</v>
      </c>
      <c r="L4482" s="119" t="s">
        <v>12106</v>
      </c>
      <c r="M4482" s="38" t="s">
        <v>15050</v>
      </c>
    </row>
    <row r="4483" spans="1:13" ht="25.5" outlineLevel="1" x14ac:dyDescent="0.25">
      <c r="A4483" s="47" t="s">
        <v>4608</v>
      </c>
      <c r="B4483" s="150">
        <v>4455</v>
      </c>
      <c r="C4483" s="40" t="s">
        <v>14003</v>
      </c>
      <c r="D4483" s="35" t="s">
        <v>4608</v>
      </c>
      <c r="E4483" s="36" t="s">
        <v>11943</v>
      </c>
      <c r="F4483" s="35" t="s">
        <v>15877</v>
      </c>
      <c r="G4483" s="117">
        <v>268</v>
      </c>
      <c r="H4483" s="117">
        <v>2729.2</v>
      </c>
      <c r="I4483" s="117">
        <f t="shared" si="117"/>
        <v>0.55686567164179113</v>
      </c>
      <c r="J4483" s="118">
        <v>149.24</v>
      </c>
      <c r="K4483" s="196">
        <v>184</v>
      </c>
      <c r="L4483" s="119" t="s">
        <v>12106</v>
      </c>
      <c r="M4483" s="38" t="s">
        <v>15050</v>
      </c>
    </row>
    <row r="4484" spans="1:13" ht="25.5" outlineLevel="1" x14ac:dyDescent="0.25">
      <c r="A4484" s="47" t="s">
        <v>4609</v>
      </c>
      <c r="B4484" s="150">
        <v>4456</v>
      </c>
      <c r="C4484" s="40" t="s">
        <v>14004</v>
      </c>
      <c r="D4484" s="35" t="s">
        <v>4609</v>
      </c>
      <c r="E4484" s="36" t="s">
        <v>11943</v>
      </c>
      <c r="F4484" s="35" t="s">
        <v>15877</v>
      </c>
      <c r="G4484" s="117">
        <v>155</v>
      </c>
      <c r="H4484" s="117">
        <v>1577.25</v>
      </c>
      <c r="I4484" s="117">
        <f t="shared" si="117"/>
        <v>0.55645161290322576</v>
      </c>
      <c r="J4484" s="118">
        <v>86.25</v>
      </c>
      <c r="K4484" s="196">
        <v>184</v>
      </c>
      <c r="L4484" s="119" t="s">
        <v>12106</v>
      </c>
      <c r="M4484" s="38" t="s">
        <v>15050</v>
      </c>
    </row>
    <row r="4485" spans="1:13" ht="25.5" outlineLevel="1" x14ac:dyDescent="0.25">
      <c r="A4485" s="47" t="s">
        <v>4611</v>
      </c>
      <c r="B4485" s="150">
        <v>4457</v>
      </c>
      <c r="C4485" s="36" t="s">
        <v>4610</v>
      </c>
      <c r="D4485" s="35" t="s">
        <v>4611</v>
      </c>
      <c r="E4485" s="36" t="s">
        <v>11943</v>
      </c>
      <c r="F4485" s="35" t="s">
        <v>15877</v>
      </c>
      <c r="G4485" s="117">
        <v>10</v>
      </c>
      <c r="H4485" s="117">
        <v>26.7</v>
      </c>
      <c r="I4485" s="117">
        <f t="shared" si="117"/>
        <v>0.14599999999999999</v>
      </c>
      <c r="J4485" s="118">
        <v>1.46</v>
      </c>
      <c r="K4485" s="196">
        <v>184</v>
      </c>
      <c r="L4485" s="119" t="s">
        <v>12106</v>
      </c>
      <c r="M4485" s="38" t="s">
        <v>15050</v>
      </c>
    </row>
    <row r="4486" spans="1:13" ht="25.5" outlineLevel="1" x14ac:dyDescent="0.25">
      <c r="A4486" s="47" t="s">
        <v>4612</v>
      </c>
      <c r="B4486" s="150">
        <v>4458</v>
      </c>
      <c r="C4486" s="40" t="s">
        <v>14005</v>
      </c>
      <c r="D4486" s="35" t="s">
        <v>4612</v>
      </c>
      <c r="E4486" s="36" t="s">
        <v>11943</v>
      </c>
      <c r="F4486" s="35" t="s">
        <v>15877</v>
      </c>
      <c r="G4486" s="117">
        <v>220</v>
      </c>
      <c r="H4486" s="117">
        <v>2241</v>
      </c>
      <c r="I4486" s="117">
        <f t="shared" si="117"/>
        <v>0.55704545454545451</v>
      </c>
      <c r="J4486" s="118">
        <v>122.55</v>
      </c>
      <c r="K4486" s="196">
        <v>184</v>
      </c>
      <c r="L4486" s="119" t="s">
        <v>12106</v>
      </c>
      <c r="M4486" s="38" t="s">
        <v>15050</v>
      </c>
    </row>
    <row r="4487" spans="1:13" ht="25.5" outlineLevel="1" x14ac:dyDescent="0.25">
      <c r="A4487" s="47" t="s">
        <v>4613</v>
      </c>
      <c r="B4487" s="150">
        <v>4459</v>
      </c>
      <c r="C4487" s="40" t="s">
        <v>14006</v>
      </c>
      <c r="D4487" s="35" t="s">
        <v>4613</v>
      </c>
      <c r="E4487" s="36" t="s">
        <v>11943</v>
      </c>
      <c r="F4487" s="35" t="s">
        <v>15877</v>
      </c>
      <c r="G4487" s="117">
        <v>312</v>
      </c>
      <c r="H4487" s="117">
        <v>3170.8</v>
      </c>
      <c r="I4487" s="117">
        <f t="shared" si="117"/>
        <v>0.55573717948717949</v>
      </c>
      <c r="J4487" s="118">
        <v>173.39</v>
      </c>
      <c r="K4487" s="196">
        <v>184</v>
      </c>
      <c r="L4487" s="119" t="s">
        <v>12106</v>
      </c>
      <c r="M4487" s="38" t="s">
        <v>15050</v>
      </c>
    </row>
    <row r="4488" spans="1:13" ht="25.5" outlineLevel="1" x14ac:dyDescent="0.25">
      <c r="A4488" s="47" t="s">
        <v>4614</v>
      </c>
      <c r="B4488" s="150">
        <v>4460</v>
      </c>
      <c r="C4488" s="40" t="s">
        <v>14007</v>
      </c>
      <c r="D4488" s="35" t="s">
        <v>4614</v>
      </c>
      <c r="E4488" s="36" t="s">
        <v>11943</v>
      </c>
      <c r="F4488" s="35" t="s">
        <v>15877</v>
      </c>
      <c r="G4488" s="117">
        <v>89</v>
      </c>
      <c r="H4488" s="117">
        <v>908.97</v>
      </c>
      <c r="I4488" s="117">
        <f t="shared" si="117"/>
        <v>0.55853932584269661</v>
      </c>
      <c r="J4488" s="118">
        <v>49.71</v>
      </c>
      <c r="K4488" s="196">
        <v>184</v>
      </c>
      <c r="L4488" s="119" t="s">
        <v>12106</v>
      </c>
      <c r="M4488" s="38" t="s">
        <v>15050</v>
      </c>
    </row>
    <row r="4489" spans="1:13" ht="25.5" outlineLevel="1" x14ac:dyDescent="0.25">
      <c r="A4489" s="47" t="s">
        <v>4615</v>
      </c>
      <c r="B4489" s="150">
        <v>4461</v>
      </c>
      <c r="C4489" s="40" t="s">
        <v>14008</v>
      </c>
      <c r="D4489" s="35" t="s">
        <v>4615</v>
      </c>
      <c r="E4489" s="36" t="s">
        <v>11943</v>
      </c>
      <c r="F4489" s="35" t="s">
        <v>15877</v>
      </c>
      <c r="G4489" s="117">
        <v>155</v>
      </c>
      <c r="H4489" s="117">
        <v>1581.25</v>
      </c>
      <c r="I4489" s="117">
        <f t="shared" si="117"/>
        <v>0.55787096774193545</v>
      </c>
      <c r="J4489" s="118">
        <v>86.47</v>
      </c>
      <c r="K4489" s="196">
        <v>184</v>
      </c>
      <c r="L4489" s="119" t="s">
        <v>12106</v>
      </c>
      <c r="M4489" s="38" t="s">
        <v>15050</v>
      </c>
    </row>
    <row r="4490" spans="1:13" ht="25.5" outlineLevel="1" x14ac:dyDescent="0.25">
      <c r="A4490" s="47" t="s">
        <v>4616</v>
      </c>
      <c r="B4490" s="150">
        <v>4462</v>
      </c>
      <c r="C4490" s="40" t="s">
        <v>14009</v>
      </c>
      <c r="D4490" s="35" t="s">
        <v>4616</v>
      </c>
      <c r="E4490" s="36" t="s">
        <v>11943</v>
      </c>
      <c r="F4490" s="35" t="s">
        <v>15877</v>
      </c>
      <c r="G4490" s="117">
        <v>204</v>
      </c>
      <c r="H4490" s="117">
        <v>2077.6</v>
      </c>
      <c r="I4490" s="117">
        <f t="shared" si="117"/>
        <v>0.55691176470588233</v>
      </c>
      <c r="J4490" s="118">
        <v>113.61</v>
      </c>
      <c r="K4490" s="196">
        <v>184</v>
      </c>
      <c r="L4490" s="119" t="s">
        <v>12106</v>
      </c>
      <c r="M4490" s="38" t="s">
        <v>15050</v>
      </c>
    </row>
    <row r="4491" spans="1:13" ht="25.5" outlineLevel="1" x14ac:dyDescent="0.25">
      <c r="A4491" s="47" t="s">
        <v>4617</v>
      </c>
      <c r="B4491" s="150">
        <v>4463</v>
      </c>
      <c r="C4491" s="40" t="s">
        <v>14010</v>
      </c>
      <c r="D4491" s="35" t="s">
        <v>4617</v>
      </c>
      <c r="E4491" s="36" t="s">
        <v>11943</v>
      </c>
      <c r="F4491" s="35" t="s">
        <v>15877</v>
      </c>
      <c r="G4491" s="117">
        <v>104</v>
      </c>
      <c r="H4491" s="117">
        <v>1061.5999999999999</v>
      </c>
      <c r="I4491" s="117">
        <f t="shared" si="117"/>
        <v>0.55817307692307694</v>
      </c>
      <c r="J4491" s="118">
        <v>58.05</v>
      </c>
      <c r="K4491" s="196">
        <v>184</v>
      </c>
      <c r="L4491" s="119" t="s">
        <v>12106</v>
      </c>
      <c r="M4491" s="38" t="s">
        <v>15050</v>
      </c>
    </row>
    <row r="4492" spans="1:13" ht="25.5" outlineLevel="1" x14ac:dyDescent="0.25">
      <c r="A4492" s="47" t="s">
        <v>4618</v>
      </c>
      <c r="B4492" s="150">
        <v>4464</v>
      </c>
      <c r="C4492" s="40" t="s">
        <v>14011</v>
      </c>
      <c r="D4492" s="35" t="s">
        <v>4618</v>
      </c>
      <c r="E4492" s="36" t="s">
        <v>11943</v>
      </c>
      <c r="F4492" s="35" t="s">
        <v>15877</v>
      </c>
      <c r="G4492" s="117">
        <v>363</v>
      </c>
      <c r="H4492" s="117">
        <v>3693.45</v>
      </c>
      <c r="I4492" s="117">
        <f t="shared" si="117"/>
        <v>0.55639118457300274</v>
      </c>
      <c r="J4492" s="118">
        <v>201.97</v>
      </c>
      <c r="K4492" s="196">
        <v>184</v>
      </c>
      <c r="L4492" s="119" t="s">
        <v>12106</v>
      </c>
      <c r="M4492" s="38" t="s">
        <v>15050</v>
      </c>
    </row>
    <row r="4493" spans="1:13" ht="25.5" outlineLevel="1" x14ac:dyDescent="0.25">
      <c r="A4493" s="47" t="s">
        <v>4619</v>
      </c>
      <c r="B4493" s="150">
        <v>4465</v>
      </c>
      <c r="C4493" s="40" t="s">
        <v>14012</v>
      </c>
      <c r="D4493" s="35" t="s">
        <v>4619</v>
      </c>
      <c r="E4493" s="36" t="s">
        <v>11943</v>
      </c>
      <c r="F4493" s="35" t="s">
        <v>15877</v>
      </c>
      <c r="G4493" s="117">
        <v>94</v>
      </c>
      <c r="H4493" s="117">
        <v>959.1</v>
      </c>
      <c r="I4493" s="117">
        <f t="shared" si="117"/>
        <v>0.55797872340425536</v>
      </c>
      <c r="J4493" s="118">
        <v>52.45</v>
      </c>
      <c r="K4493" s="196">
        <v>184</v>
      </c>
      <c r="L4493" s="119" t="s">
        <v>12106</v>
      </c>
      <c r="M4493" s="38" t="s">
        <v>15050</v>
      </c>
    </row>
    <row r="4494" spans="1:13" ht="25.5" outlineLevel="1" x14ac:dyDescent="0.25">
      <c r="A4494" s="47" t="s">
        <v>4620</v>
      </c>
      <c r="B4494" s="150">
        <v>4466</v>
      </c>
      <c r="C4494" s="40" t="s">
        <v>14013</v>
      </c>
      <c r="D4494" s="35" t="s">
        <v>4620</v>
      </c>
      <c r="E4494" s="36" t="s">
        <v>11943</v>
      </c>
      <c r="F4494" s="35" t="s">
        <v>15877</v>
      </c>
      <c r="G4494" s="117">
        <v>122</v>
      </c>
      <c r="H4494" s="117">
        <v>1243.3</v>
      </c>
      <c r="I4494" s="117">
        <f t="shared" si="117"/>
        <v>0.55729508196721311</v>
      </c>
      <c r="J4494" s="118">
        <v>67.989999999999995</v>
      </c>
      <c r="K4494" s="196">
        <v>184</v>
      </c>
      <c r="L4494" s="119" t="s">
        <v>12106</v>
      </c>
      <c r="M4494" s="38" t="s">
        <v>15050</v>
      </c>
    </row>
    <row r="4495" spans="1:13" ht="25.5" outlineLevel="1" x14ac:dyDescent="0.25">
      <c r="A4495" s="47" t="s">
        <v>4621</v>
      </c>
      <c r="B4495" s="150">
        <v>4467</v>
      </c>
      <c r="C4495" s="40" t="s">
        <v>14014</v>
      </c>
      <c r="D4495" s="35" t="s">
        <v>4621</v>
      </c>
      <c r="E4495" s="36" t="s">
        <v>11943</v>
      </c>
      <c r="F4495" s="35" t="s">
        <v>15877</v>
      </c>
      <c r="G4495" s="117">
        <v>43</v>
      </c>
      <c r="H4495" s="117">
        <v>441.45</v>
      </c>
      <c r="I4495" s="117">
        <f t="shared" si="117"/>
        <v>0.56139534883720932</v>
      </c>
      <c r="J4495" s="118">
        <v>24.14</v>
      </c>
      <c r="K4495" s="196">
        <v>184</v>
      </c>
      <c r="L4495" s="119" t="s">
        <v>12106</v>
      </c>
      <c r="M4495" s="38" t="s">
        <v>15050</v>
      </c>
    </row>
    <row r="4496" spans="1:13" ht="25.5" outlineLevel="1" x14ac:dyDescent="0.25">
      <c r="A4496" s="47" t="s">
        <v>4622</v>
      </c>
      <c r="B4496" s="150">
        <v>4468</v>
      </c>
      <c r="C4496" s="40" t="s">
        <v>14015</v>
      </c>
      <c r="D4496" s="35" t="s">
        <v>4622</v>
      </c>
      <c r="E4496" s="36" t="s">
        <v>11943</v>
      </c>
      <c r="F4496" s="35" t="s">
        <v>15877</v>
      </c>
      <c r="G4496" s="117">
        <v>131</v>
      </c>
      <c r="H4496" s="117">
        <v>1334.65</v>
      </c>
      <c r="I4496" s="117">
        <f t="shared" si="117"/>
        <v>0.55709923664122141</v>
      </c>
      <c r="J4496" s="118">
        <v>72.98</v>
      </c>
      <c r="K4496" s="196">
        <v>184</v>
      </c>
      <c r="L4496" s="119" t="s">
        <v>12106</v>
      </c>
      <c r="M4496" s="38" t="s">
        <v>15050</v>
      </c>
    </row>
    <row r="4497" spans="1:13" ht="25.5" outlineLevel="1" x14ac:dyDescent="0.25">
      <c r="A4497" s="47" t="s">
        <v>4624</v>
      </c>
      <c r="B4497" s="150">
        <v>4469</v>
      </c>
      <c r="C4497" s="36" t="s">
        <v>4623</v>
      </c>
      <c r="D4497" s="35" t="s">
        <v>4624</v>
      </c>
      <c r="E4497" s="36" t="s">
        <v>11943</v>
      </c>
      <c r="F4497" s="35" t="s">
        <v>15877</v>
      </c>
      <c r="G4497" s="117">
        <v>372</v>
      </c>
      <c r="H4497" s="117">
        <v>3781.78</v>
      </c>
      <c r="I4497" s="117">
        <f t="shared" si="117"/>
        <v>0.55591397849462365</v>
      </c>
      <c r="J4497" s="118">
        <v>206.8</v>
      </c>
      <c r="K4497" s="196">
        <v>184</v>
      </c>
      <c r="L4497" s="119" t="s">
        <v>12106</v>
      </c>
      <c r="M4497" s="38" t="s">
        <v>15050</v>
      </c>
    </row>
    <row r="4498" spans="1:13" ht="25.5" outlineLevel="1" x14ac:dyDescent="0.25">
      <c r="A4498" s="47" t="s">
        <v>4625</v>
      </c>
      <c r="B4498" s="150">
        <v>4470</v>
      </c>
      <c r="C4498" s="40" t="s">
        <v>14016</v>
      </c>
      <c r="D4498" s="35" t="s">
        <v>4625</v>
      </c>
      <c r="E4498" s="36" t="s">
        <v>11943</v>
      </c>
      <c r="F4498" s="35" t="s">
        <v>15877</v>
      </c>
      <c r="G4498" s="117">
        <v>112</v>
      </c>
      <c r="H4498" s="117">
        <v>1141.8</v>
      </c>
      <c r="I4498" s="117">
        <f t="shared" si="117"/>
        <v>0.5575</v>
      </c>
      <c r="J4498" s="118">
        <v>62.44</v>
      </c>
      <c r="K4498" s="196">
        <v>184</v>
      </c>
      <c r="L4498" s="119" t="s">
        <v>12106</v>
      </c>
      <c r="M4498" s="38" t="s">
        <v>15050</v>
      </c>
    </row>
    <row r="4499" spans="1:13" ht="25.5" outlineLevel="1" x14ac:dyDescent="0.25">
      <c r="A4499" s="47" t="s">
        <v>4626</v>
      </c>
      <c r="B4499" s="150">
        <v>4471</v>
      </c>
      <c r="C4499" s="40" t="s">
        <v>14017</v>
      </c>
      <c r="D4499" s="35" t="s">
        <v>4626</v>
      </c>
      <c r="E4499" s="36" t="s">
        <v>11943</v>
      </c>
      <c r="F4499" s="35" t="s">
        <v>15877</v>
      </c>
      <c r="G4499" s="117">
        <v>113</v>
      </c>
      <c r="H4499" s="117">
        <v>1191.6500000000001</v>
      </c>
      <c r="I4499" s="117">
        <f t="shared" si="117"/>
        <v>0.57663716814159294</v>
      </c>
      <c r="J4499" s="118">
        <v>65.16</v>
      </c>
      <c r="K4499" s="196">
        <v>184</v>
      </c>
      <c r="L4499" s="119" t="s">
        <v>12106</v>
      </c>
      <c r="M4499" s="38" t="s">
        <v>15050</v>
      </c>
    </row>
    <row r="4500" spans="1:13" ht="25.5" outlineLevel="1" x14ac:dyDescent="0.25">
      <c r="A4500" s="47" t="s">
        <v>4627</v>
      </c>
      <c r="B4500" s="150">
        <v>4472</v>
      </c>
      <c r="C4500" s="40" t="s">
        <v>14018</v>
      </c>
      <c r="D4500" s="35" t="s">
        <v>4627</v>
      </c>
      <c r="E4500" s="36" t="s">
        <v>11943</v>
      </c>
      <c r="F4500" s="35" t="s">
        <v>15877</v>
      </c>
      <c r="G4500" s="117">
        <v>252</v>
      </c>
      <c r="H4500" s="117">
        <v>2561.8000000000002</v>
      </c>
      <c r="I4500" s="117">
        <f t="shared" si="117"/>
        <v>0.55591269841269841</v>
      </c>
      <c r="J4500" s="118">
        <v>140.09</v>
      </c>
      <c r="K4500" s="196">
        <v>185</v>
      </c>
      <c r="L4500" s="119" t="s">
        <v>12106</v>
      </c>
      <c r="M4500" s="38" t="s">
        <v>15050</v>
      </c>
    </row>
    <row r="4501" spans="1:13" ht="25.5" outlineLevel="1" x14ac:dyDescent="0.25">
      <c r="A4501" s="47" t="s">
        <v>4628</v>
      </c>
      <c r="B4501" s="150">
        <v>4473</v>
      </c>
      <c r="C4501" s="40" t="s">
        <v>14019</v>
      </c>
      <c r="D4501" s="35" t="s">
        <v>4628</v>
      </c>
      <c r="E4501" s="36" t="s">
        <v>11943</v>
      </c>
      <c r="F4501" s="35" t="s">
        <v>15877</v>
      </c>
      <c r="G4501" s="117">
        <v>364</v>
      </c>
      <c r="H4501" s="117">
        <v>3681.2</v>
      </c>
      <c r="I4501" s="117">
        <f t="shared" si="117"/>
        <v>0.55302197802197806</v>
      </c>
      <c r="J4501" s="118">
        <v>201.3</v>
      </c>
      <c r="K4501" s="196">
        <v>185</v>
      </c>
      <c r="L4501" s="119" t="s">
        <v>12106</v>
      </c>
      <c r="M4501" s="38" t="s">
        <v>15050</v>
      </c>
    </row>
    <row r="4502" spans="1:13" ht="25.5" outlineLevel="1" x14ac:dyDescent="0.25">
      <c r="A4502" s="47" t="s">
        <v>4629</v>
      </c>
      <c r="B4502" s="150">
        <v>4474</v>
      </c>
      <c r="C4502" s="40" t="s">
        <v>14020</v>
      </c>
      <c r="D4502" s="35" t="s">
        <v>4629</v>
      </c>
      <c r="E4502" s="36" t="s">
        <v>11943</v>
      </c>
      <c r="F4502" s="35" t="s">
        <v>15877</v>
      </c>
      <c r="G4502" s="117">
        <v>220</v>
      </c>
      <c r="H4502" s="117">
        <v>2238</v>
      </c>
      <c r="I4502" s="117">
        <f t="shared" si="117"/>
        <v>0.55627272727272725</v>
      </c>
      <c r="J4502" s="118">
        <v>122.38</v>
      </c>
      <c r="K4502" s="196">
        <v>185</v>
      </c>
      <c r="L4502" s="119" t="s">
        <v>12106</v>
      </c>
      <c r="M4502" s="38" t="s">
        <v>15050</v>
      </c>
    </row>
    <row r="4503" spans="1:13" ht="25.5" outlineLevel="1" x14ac:dyDescent="0.25">
      <c r="A4503" s="47" t="s">
        <v>4630</v>
      </c>
      <c r="B4503" s="150">
        <v>4475</v>
      </c>
      <c r="C4503" s="40" t="s">
        <v>14021</v>
      </c>
      <c r="D4503" s="35" t="s">
        <v>4630</v>
      </c>
      <c r="E4503" s="36" t="s">
        <v>11943</v>
      </c>
      <c r="F4503" s="35" t="s">
        <v>15877</v>
      </c>
      <c r="G4503" s="117">
        <v>94</v>
      </c>
      <c r="H4503" s="117">
        <v>959.1</v>
      </c>
      <c r="I4503" s="117">
        <f t="shared" si="117"/>
        <v>0.55797872340425536</v>
      </c>
      <c r="J4503" s="118">
        <v>52.45</v>
      </c>
      <c r="K4503" s="196">
        <v>185</v>
      </c>
      <c r="L4503" s="119" t="s">
        <v>12106</v>
      </c>
      <c r="M4503" s="38" t="s">
        <v>15050</v>
      </c>
    </row>
    <row r="4504" spans="1:13" ht="25.5" outlineLevel="1" x14ac:dyDescent="0.25">
      <c r="A4504" s="47" t="s">
        <v>4631</v>
      </c>
      <c r="B4504" s="150">
        <v>4476</v>
      </c>
      <c r="C4504" s="40" t="s">
        <v>14022</v>
      </c>
      <c r="D4504" s="35" t="s">
        <v>4631</v>
      </c>
      <c r="E4504" s="36" t="s">
        <v>11943</v>
      </c>
      <c r="F4504" s="35" t="s">
        <v>15877</v>
      </c>
      <c r="G4504" s="117">
        <v>6</v>
      </c>
      <c r="H4504" s="117">
        <v>66.23</v>
      </c>
      <c r="I4504" s="117">
        <f t="shared" si="117"/>
        <v>0.60333333333333339</v>
      </c>
      <c r="J4504" s="118">
        <v>3.62</v>
      </c>
      <c r="K4504" s="196">
        <v>185</v>
      </c>
      <c r="L4504" s="119" t="s">
        <v>12106</v>
      </c>
      <c r="M4504" s="38" t="s">
        <v>15050</v>
      </c>
    </row>
    <row r="4505" spans="1:13" ht="25.5" outlineLevel="1" x14ac:dyDescent="0.25">
      <c r="A4505" s="47" t="s">
        <v>4632</v>
      </c>
      <c r="B4505" s="150">
        <v>4477</v>
      </c>
      <c r="C4505" s="40" t="s">
        <v>14023</v>
      </c>
      <c r="D4505" s="35" t="s">
        <v>4632</v>
      </c>
      <c r="E4505" s="36" t="s">
        <v>11943</v>
      </c>
      <c r="F4505" s="35" t="s">
        <v>15877</v>
      </c>
      <c r="G4505" s="117">
        <v>233</v>
      </c>
      <c r="H4505" s="117">
        <v>2371.9499999999998</v>
      </c>
      <c r="I4505" s="117">
        <f t="shared" si="117"/>
        <v>0.55669527896995707</v>
      </c>
      <c r="J4505" s="118">
        <v>129.71</v>
      </c>
      <c r="K4505" s="196">
        <v>185</v>
      </c>
      <c r="L4505" s="119" t="s">
        <v>12106</v>
      </c>
      <c r="M4505" s="38" t="s">
        <v>15050</v>
      </c>
    </row>
    <row r="4506" spans="1:13" ht="25.5" outlineLevel="1" x14ac:dyDescent="0.25">
      <c r="A4506" s="47" t="s">
        <v>4633</v>
      </c>
      <c r="B4506" s="150">
        <v>4478</v>
      </c>
      <c r="C4506" s="40" t="s">
        <v>14024</v>
      </c>
      <c r="D4506" s="35" t="s">
        <v>4633</v>
      </c>
      <c r="E4506" s="36" t="s">
        <v>11943</v>
      </c>
      <c r="F4506" s="35" t="s">
        <v>15877</v>
      </c>
      <c r="G4506" s="117">
        <v>238</v>
      </c>
      <c r="H4506" s="117">
        <v>2421.65</v>
      </c>
      <c r="I4506" s="117">
        <f t="shared" si="117"/>
        <v>0.55638655462184872</v>
      </c>
      <c r="J4506" s="118">
        <v>132.41999999999999</v>
      </c>
      <c r="K4506" s="196">
        <v>185</v>
      </c>
      <c r="L4506" s="119" t="s">
        <v>12106</v>
      </c>
      <c r="M4506" s="38" t="s">
        <v>15050</v>
      </c>
    </row>
    <row r="4507" spans="1:13" ht="25.5" outlineLevel="1" x14ac:dyDescent="0.25">
      <c r="A4507" s="47" t="s">
        <v>4634</v>
      </c>
      <c r="B4507" s="150">
        <v>4479</v>
      </c>
      <c r="C4507" s="40" t="s">
        <v>14025</v>
      </c>
      <c r="D4507" s="35" t="s">
        <v>4634</v>
      </c>
      <c r="E4507" s="36" t="s">
        <v>11943</v>
      </c>
      <c r="F4507" s="35" t="s">
        <v>15877</v>
      </c>
      <c r="G4507" s="117">
        <v>307</v>
      </c>
      <c r="H4507" s="117">
        <v>3125.05</v>
      </c>
      <c r="I4507" s="117">
        <f t="shared" si="117"/>
        <v>0.55664495114006507</v>
      </c>
      <c r="J4507" s="118">
        <v>170.89</v>
      </c>
      <c r="K4507" s="196">
        <v>185</v>
      </c>
      <c r="L4507" s="119" t="s">
        <v>12106</v>
      </c>
      <c r="M4507" s="38" t="s">
        <v>15050</v>
      </c>
    </row>
    <row r="4508" spans="1:13" ht="25.5" outlineLevel="1" x14ac:dyDescent="0.25">
      <c r="A4508" s="47" t="s">
        <v>4635</v>
      </c>
      <c r="B4508" s="150">
        <v>4480</v>
      </c>
      <c r="C4508" s="40" t="s">
        <v>14026</v>
      </c>
      <c r="D4508" s="35" t="s">
        <v>4635</v>
      </c>
      <c r="E4508" s="36" t="s">
        <v>11943</v>
      </c>
      <c r="F4508" s="35" t="s">
        <v>15877</v>
      </c>
      <c r="G4508" s="117">
        <v>151</v>
      </c>
      <c r="H4508" s="117">
        <v>1538.65</v>
      </c>
      <c r="I4508" s="117">
        <f t="shared" si="117"/>
        <v>0.55721854304635765</v>
      </c>
      <c r="J4508" s="118">
        <v>84.14</v>
      </c>
      <c r="K4508" s="196">
        <v>185</v>
      </c>
      <c r="L4508" s="119" t="s">
        <v>12106</v>
      </c>
      <c r="M4508" s="38" t="s">
        <v>15050</v>
      </c>
    </row>
    <row r="4509" spans="1:13" ht="25.5" outlineLevel="1" x14ac:dyDescent="0.25">
      <c r="A4509" s="47" t="s">
        <v>4636</v>
      </c>
      <c r="B4509" s="150">
        <v>4481</v>
      </c>
      <c r="C4509" s="40" t="s">
        <v>14027</v>
      </c>
      <c r="D4509" s="35" t="s">
        <v>4636</v>
      </c>
      <c r="E4509" s="36" t="s">
        <v>11943</v>
      </c>
      <c r="F4509" s="35" t="s">
        <v>15877</v>
      </c>
      <c r="G4509" s="117">
        <v>232</v>
      </c>
      <c r="H4509" s="117">
        <v>2358.8000000000002</v>
      </c>
      <c r="I4509" s="117">
        <f t="shared" si="117"/>
        <v>0.55599137931034481</v>
      </c>
      <c r="J4509" s="118">
        <v>128.99</v>
      </c>
      <c r="K4509" s="196">
        <v>185</v>
      </c>
      <c r="L4509" s="119" t="s">
        <v>12106</v>
      </c>
      <c r="M4509" s="38" t="s">
        <v>15050</v>
      </c>
    </row>
    <row r="4510" spans="1:13" ht="25.5" outlineLevel="1" x14ac:dyDescent="0.25">
      <c r="A4510" s="47" t="s">
        <v>4637</v>
      </c>
      <c r="B4510" s="150">
        <v>4482</v>
      </c>
      <c r="C4510" s="40" t="s">
        <v>14028</v>
      </c>
      <c r="D4510" s="35" t="s">
        <v>4637</v>
      </c>
      <c r="E4510" s="36" t="s">
        <v>11943</v>
      </c>
      <c r="F4510" s="35" t="s">
        <v>15877</v>
      </c>
      <c r="G4510" s="117">
        <v>107</v>
      </c>
      <c r="H4510" s="117">
        <v>1092.99</v>
      </c>
      <c r="I4510" s="117">
        <f t="shared" si="117"/>
        <v>0.55859813084112153</v>
      </c>
      <c r="J4510" s="118">
        <v>59.77</v>
      </c>
      <c r="K4510" s="196">
        <v>185</v>
      </c>
      <c r="L4510" s="119" t="s">
        <v>12106</v>
      </c>
      <c r="M4510" s="38" t="s">
        <v>15050</v>
      </c>
    </row>
    <row r="4511" spans="1:13" ht="25.5" outlineLevel="1" x14ac:dyDescent="0.25">
      <c r="A4511" s="47" t="s">
        <v>4638</v>
      </c>
      <c r="B4511" s="150">
        <v>4483</v>
      </c>
      <c r="C4511" s="40" t="s">
        <v>14029</v>
      </c>
      <c r="D4511" s="35" t="s">
        <v>4638</v>
      </c>
      <c r="E4511" s="36" t="s">
        <v>11943</v>
      </c>
      <c r="F4511" s="35" t="s">
        <v>15877</v>
      </c>
      <c r="G4511" s="117">
        <v>234</v>
      </c>
      <c r="H4511" s="117">
        <v>2384.1</v>
      </c>
      <c r="I4511" s="117">
        <f t="shared" si="117"/>
        <v>0.55713675213675218</v>
      </c>
      <c r="J4511" s="118">
        <v>130.37</v>
      </c>
      <c r="K4511" s="196">
        <v>185</v>
      </c>
      <c r="L4511" s="119" t="s">
        <v>12106</v>
      </c>
      <c r="M4511" s="38" t="s">
        <v>15050</v>
      </c>
    </row>
    <row r="4512" spans="1:13" ht="25.5" outlineLevel="1" x14ac:dyDescent="0.25">
      <c r="A4512" s="47" t="s">
        <v>4639</v>
      </c>
      <c r="B4512" s="150">
        <v>4484</v>
      </c>
      <c r="C4512" s="40" t="s">
        <v>14030</v>
      </c>
      <c r="D4512" s="35" t="s">
        <v>4639</v>
      </c>
      <c r="E4512" s="36" t="s">
        <v>11943</v>
      </c>
      <c r="F4512" s="35" t="s">
        <v>15877</v>
      </c>
      <c r="G4512" s="117">
        <v>153</v>
      </c>
      <c r="H4512" s="117">
        <v>1560.95</v>
      </c>
      <c r="I4512" s="117">
        <f t="shared" si="117"/>
        <v>0.55790849673202614</v>
      </c>
      <c r="J4512" s="118">
        <v>85.36</v>
      </c>
      <c r="K4512" s="196">
        <v>185</v>
      </c>
      <c r="L4512" s="119" t="s">
        <v>12106</v>
      </c>
      <c r="M4512" s="38" t="s">
        <v>15050</v>
      </c>
    </row>
    <row r="4513" spans="1:13" ht="25.5" outlineLevel="1" x14ac:dyDescent="0.25">
      <c r="A4513" s="47" t="s">
        <v>4640</v>
      </c>
      <c r="B4513" s="150">
        <v>4485</v>
      </c>
      <c r="C4513" s="40" t="s">
        <v>14031</v>
      </c>
      <c r="D4513" s="35" t="s">
        <v>4640</v>
      </c>
      <c r="E4513" s="36" t="s">
        <v>11943</v>
      </c>
      <c r="F4513" s="35" t="s">
        <v>15877</v>
      </c>
      <c r="G4513" s="117">
        <v>50</v>
      </c>
      <c r="H4513" s="117">
        <v>510.5</v>
      </c>
      <c r="I4513" s="117">
        <f t="shared" si="117"/>
        <v>0.55840000000000001</v>
      </c>
      <c r="J4513" s="118">
        <v>27.92</v>
      </c>
      <c r="K4513" s="196">
        <v>185</v>
      </c>
      <c r="L4513" s="119" t="s">
        <v>12106</v>
      </c>
      <c r="M4513" s="38" t="s">
        <v>15050</v>
      </c>
    </row>
    <row r="4514" spans="1:13" ht="25.5" outlineLevel="1" x14ac:dyDescent="0.25">
      <c r="A4514" s="47" t="s">
        <v>4641</v>
      </c>
      <c r="B4514" s="150">
        <v>4486</v>
      </c>
      <c r="C4514" s="40" t="s">
        <v>14032</v>
      </c>
      <c r="D4514" s="35" t="s">
        <v>4641</v>
      </c>
      <c r="E4514" s="36" t="s">
        <v>11943</v>
      </c>
      <c r="F4514" s="35" t="s">
        <v>15877</v>
      </c>
      <c r="G4514" s="117">
        <v>143</v>
      </c>
      <c r="H4514" s="117">
        <v>1457.45</v>
      </c>
      <c r="I4514" s="117">
        <f t="shared" si="117"/>
        <v>0.55734265734265731</v>
      </c>
      <c r="J4514" s="118">
        <v>79.7</v>
      </c>
      <c r="K4514" s="196">
        <v>185</v>
      </c>
      <c r="L4514" s="119" t="s">
        <v>12106</v>
      </c>
      <c r="M4514" s="38" t="s">
        <v>15050</v>
      </c>
    </row>
    <row r="4515" spans="1:13" ht="25.5" outlineLevel="1" x14ac:dyDescent="0.25">
      <c r="A4515" s="47" t="s">
        <v>4642</v>
      </c>
      <c r="B4515" s="150">
        <v>4487</v>
      </c>
      <c r="C4515" s="40" t="s">
        <v>14033</v>
      </c>
      <c r="D4515" s="35" t="s">
        <v>4642</v>
      </c>
      <c r="E4515" s="36" t="s">
        <v>11943</v>
      </c>
      <c r="F4515" s="35" t="s">
        <v>15877</v>
      </c>
      <c r="G4515" s="117">
        <v>244</v>
      </c>
      <c r="H4515" s="117">
        <v>2477.6</v>
      </c>
      <c r="I4515" s="117">
        <f t="shared" si="117"/>
        <v>0.55524590163934417</v>
      </c>
      <c r="J4515" s="118">
        <v>135.47999999999999</v>
      </c>
      <c r="K4515" s="196">
        <v>185</v>
      </c>
      <c r="L4515" s="119" t="s">
        <v>12106</v>
      </c>
      <c r="M4515" s="38" t="s">
        <v>15050</v>
      </c>
    </row>
    <row r="4516" spans="1:13" ht="25.5" outlineLevel="1" x14ac:dyDescent="0.25">
      <c r="A4516" s="47" t="s">
        <v>4644</v>
      </c>
      <c r="B4516" s="150">
        <v>4488</v>
      </c>
      <c r="C4516" s="36" t="s">
        <v>4643</v>
      </c>
      <c r="D4516" s="35" t="s">
        <v>4644</v>
      </c>
      <c r="E4516" s="36" t="s">
        <v>11943</v>
      </c>
      <c r="F4516" s="35" t="s">
        <v>15877</v>
      </c>
      <c r="G4516" s="117">
        <v>167</v>
      </c>
      <c r="H4516" s="117">
        <v>1691.36</v>
      </c>
      <c r="I4516" s="117">
        <f t="shared" si="117"/>
        <v>0.55383233532934129</v>
      </c>
      <c r="J4516" s="118">
        <v>92.49</v>
      </c>
      <c r="K4516" s="196">
        <v>185</v>
      </c>
      <c r="L4516" s="119" t="s">
        <v>12106</v>
      </c>
      <c r="M4516" s="38" t="s">
        <v>15050</v>
      </c>
    </row>
    <row r="4517" spans="1:13" ht="25.5" outlineLevel="1" x14ac:dyDescent="0.25">
      <c r="A4517" s="47" t="s">
        <v>4646</v>
      </c>
      <c r="B4517" s="150">
        <v>4489</v>
      </c>
      <c r="C4517" s="36" t="s">
        <v>4645</v>
      </c>
      <c r="D4517" s="35" t="s">
        <v>4646</v>
      </c>
      <c r="E4517" s="36" t="s">
        <v>11943</v>
      </c>
      <c r="F4517" s="35" t="s">
        <v>15877</v>
      </c>
      <c r="G4517" s="117">
        <v>28</v>
      </c>
      <c r="H4517" s="117">
        <v>287.07</v>
      </c>
      <c r="I4517" s="117">
        <f t="shared" si="117"/>
        <v>0.56071428571428572</v>
      </c>
      <c r="J4517" s="118">
        <v>15.7</v>
      </c>
      <c r="K4517" s="196">
        <v>185</v>
      </c>
      <c r="L4517" s="119" t="s">
        <v>12106</v>
      </c>
      <c r="M4517" s="38" t="s">
        <v>15050</v>
      </c>
    </row>
    <row r="4518" spans="1:13" outlineLevel="1" x14ac:dyDescent="0.25">
      <c r="A4518" s="47" t="s">
        <v>9776</v>
      </c>
      <c r="B4518" s="150">
        <v>4490</v>
      </c>
      <c r="C4518" s="36" t="s">
        <v>9775</v>
      </c>
      <c r="D4518" s="35" t="s">
        <v>9776</v>
      </c>
      <c r="E4518" s="36" t="s">
        <v>11491</v>
      </c>
      <c r="F4518" s="35" t="s">
        <v>15877</v>
      </c>
      <c r="G4518" s="117">
        <v>103</v>
      </c>
      <c r="H4518" s="117">
        <v>1046.99</v>
      </c>
      <c r="I4518" s="117">
        <f t="shared" si="117"/>
        <v>10.56126213592233</v>
      </c>
      <c r="J4518" s="118">
        <v>1087.81</v>
      </c>
      <c r="K4518" s="196">
        <v>176</v>
      </c>
      <c r="L4518" s="119" t="s">
        <v>11479</v>
      </c>
      <c r="M4518" s="38" t="s">
        <v>15050</v>
      </c>
    </row>
    <row r="4519" spans="1:13" ht="25.5" outlineLevel="1" x14ac:dyDescent="0.25">
      <c r="A4519" s="47" t="s">
        <v>4648</v>
      </c>
      <c r="B4519" s="150">
        <v>4491</v>
      </c>
      <c r="C4519" s="36" t="s">
        <v>4647</v>
      </c>
      <c r="D4519" s="35" t="s">
        <v>4648</v>
      </c>
      <c r="E4519" s="36" t="s">
        <v>11943</v>
      </c>
      <c r="F4519" s="35" t="s">
        <v>15877</v>
      </c>
      <c r="G4519" s="117">
        <v>138</v>
      </c>
      <c r="H4519" s="117">
        <v>1393.04</v>
      </c>
      <c r="I4519" s="117">
        <f t="shared" si="117"/>
        <v>0.55202898550724644</v>
      </c>
      <c r="J4519" s="118">
        <v>76.180000000000007</v>
      </c>
      <c r="K4519" s="196">
        <v>185</v>
      </c>
      <c r="L4519" s="119" t="s">
        <v>12106</v>
      </c>
      <c r="M4519" s="38" t="s">
        <v>15050</v>
      </c>
    </row>
    <row r="4520" spans="1:13" ht="25.5" outlineLevel="1" x14ac:dyDescent="0.25">
      <c r="A4520" s="47" t="s">
        <v>4650</v>
      </c>
      <c r="B4520" s="150">
        <v>4492</v>
      </c>
      <c r="C4520" s="36" t="s">
        <v>4649</v>
      </c>
      <c r="D4520" s="35" t="s">
        <v>4650</v>
      </c>
      <c r="E4520" s="36" t="s">
        <v>11943</v>
      </c>
      <c r="F4520" s="35" t="s">
        <v>15877</v>
      </c>
      <c r="G4520" s="117">
        <v>178</v>
      </c>
      <c r="H4520" s="117">
        <v>1799.24</v>
      </c>
      <c r="I4520" s="117">
        <f t="shared" si="117"/>
        <v>0.552752808988764</v>
      </c>
      <c r="J4520" s="118">
        <v>98.39</v>
      </c>
      <c r="K4520" s="196">
        <v>185</v>
      </c>
      <c r="L4520" s="119" t="s">
        <v>12106</v>
      </c>
      <c r="M4520" s="38" t="s">
        <v>15050</v>
      </c>
    </row>
    <row r="4521" spans="1:13" ht="25.5" outlineLevel="1" x14ac:dyDescent="0.25">
      <c r="A4521" s="47" t="s">
        <v>4652</v>
      </c>
      <c r="B4521" s="150">
        <v>4493</v>
      </c>
      <c r="C4521" s="36" t="s">
        <v>4651</v>
      </c>
      <c r="D4521" s="35" t="s">
        <v>4652</v>
      </c>
      <c r="E4521" s="36" t="s">
        <v>11943</v>
      </c>
      <c r="F4521" s="35" t="s">
        <v>15877</v>
      </c>
      <c r="G4521" s="117">
        <v>19</v>
      </c>
      <c r="H4521" s="117">
        <v>193.52</v>
      </c>
      <c r="I4521" s="117">
        <f t="shared" si="117"/>
        <v>0.55684210526315792</v>
      </c>
      <c r="J4521" s="118">
        <v>10.58</v>
      </c>
      <c r="K4521" s="196">
        <v>185</v>
      </c>
      <c r="L4521" s="119" t="s">
        <v>12106</v>
      </c>
      <c r="M4521" s="38" t="s">
        <v>15050</v>
      </c>
    </row>
    <row r="4522" spans="1:13" ht="25.5" outlineLevel="1" x14ac:dyDescent="0.25">
      <c r="A4522" s="47" t="s">
        <v>4654</v>
      </c>
      <c r="B4522" s="150">
        <v>4494</v>
      </c>
      <c r="C4522" s="36" t="s">
        <v>4653</v>
      </c>
      <c r="D4522" s="35" t="s">
        <v>4654</v>
      </c>
      <c r="E4522" s="36" t="s">
        <v>11943</v>
      </c>
      <c r="F4522" s="35" t="s">
        <v>15877</v>
      </c>
      <c r="G4522" s="117">
        <v>192</v>
      </c>
      <c r="H4522" s="117">
        <v>1938.28</v>
      </c>
      <c r="I4522" s="117">
        <f t="shared" si="117"/>
        <v>0.55203124999999997</v>
      </c>
      <c r="J4522" s="118">
        <v>105.99</v>
      </c>
      <c r="K4522" s="196">
        <v>185</v>
      </c>
      <c r="L4522" s="119" t="s">
        <v>12106</v>
      </c>
      <c r="M4522" s="38" t="s">
        <v>15050</v>
      </c>
    </row>
    <row r="4523" spans="1:13" ht="25.5" outlineLevel="1" x14ac:dyDescent="0.25">
      <c r="A4523" s="47" t="s">
        <v>4656</v>
      </c>
      <c r="B4523" s="150">
        <v>4495</v>
      </c>
      <c r="C4523" s="36" t="s">
        <v>4655</v>
      </c>
      <c r="D4523" s="35" t="s">
        <v>4656</v>
      </c>
      <c r="E4523" s="36" t="s">
        <v>11943</v>
      </c>
      <c r="F4523" s="35" t="s">
        <v>15877</v>
      </c>
      <c r="G4523" s="117">
        <v>97</v>
      </c>
      <c r="H4523" s="117">
        <v>978.76</v>
      </c>
      <c r="I4523" s="117">
        <f t="shared" si="117"/>
        <v>0.55175257731958771</v>
      </c>
      <c r="J4523" s="118">
        <v>53.52</v>
      </c>
      <c r="K4523" s="196">
        <v>185</v>
      </c>
      <c r="L4523" s="119" t="s">
        <v>12106</v>
      </c>
      <c r="M4523" s="38" t="s">
        <v>15050</v>
      </c>
    </row>
    <row r="4524" spans="1:13" ht="25.5" outlineLevel="1" x14ac:dyDescent="0.25">
      <c r="A4524" s="47" t="s">
        <v>4658</v>
      </c>
      <c r="B4524" s="150">
        <v>4496</v>
      </c>
      <c r="C4524" s="36" t="s">
        <v>4657</v>
      </c>
      <c r="D4524" s="35" t="s">
        <v>4658</v>
      </c>
      <c r="E4524" s="36" t="s">
        <v>11943</v>
      </c>
      <c r="F4524" s="35" t="s">
        <v>15877</v>
      </c>
      <c r="G4524" s="117">
        <v>2</v>
      </c>
      <c r="H4524" s="117">
        <v>24.16</v>
      </c>
      <c r="I4524" s="117">
        <f t="shared" si="117"/>
        <v>0.66</v>
      </c>
      <c r="J4524" s="118">
        <v>1.32</v>
      </c>
      <c r="K4524" s="196">
        <v>185</v>
      </c>
      <c r="L4524" s="119" t="s">
        <v>12106</v>
      </c>
      <c r="M4524" s="38" t="s">
        <v>15050</v>
      </c>
    </row>
    <row r="4525" spans="1:13" ht="25.5" outlineLevel="1" x14ac:dyDescent="0.25">
      <c r="A4525" s="47" t="s">
        <v>4660</v>
      </c>
      <c r="B4525" s="150">
        <v>4497</v>
      </c>
      <c r="C4525" s="36" t="s">
        <v>4659</v>
      </c>
      <c r="D4525" s="35" t="s">
        <v>4660</v>
      </c>
      <c r="E4525" s="36" t="s">
        <v>11943</v>
      </c>
      <c r="F4525" s="35" t="s">
        <v>15877</v>
      </c>
      <c r="G4525" s="117">
        <v>382</v>
      </c>
      <c r="H4525" s="117">
        <v>3859.56</v>
      </c>
      <c r="I4525" s="117">
        <f t="shared" si="117"/>
        <v>0.55248691099476444</v>
      </c>
      <c r="J4525" s="118">
        <v>211.05</v>
      </c>
      <c r="K4525" s="196">
        <v>185</v>
      </c>
      <c r="L4525" s="119" t="s">
        <v>12106</v>
      </c>
      <c r="M4525" s="38" t="s">
        <v>15050</v>
      </c>
    </row>
    <row r="4526" spans="1:13" ht="25.5" outlineLevel="1" x14ac:dyDescent="0.25">
      <c r="A4526" s="47" t="s">
        <v>4661</v>
      </c>
      <c r="B4526" s="150">
        <v>4498</v>
      </c>
      <c r="C4526" s="40" t="s">
        <v>14034</v>
      </c>
      <c r="D4526" s="35" t="s">
        <v>4661</v>
      </c>
      <c r="E4526" s="36" t="s">
        <v>11943</v>
      </c>
      <c r="F4526" s="35" t="s">
        <v>15877</v>
      </c>
      <c r="G4526" s="117">
        <v>196</v>
      </c>
      <c r="H4526" s="117">
        <v>1982.4</v>
      </c>
      <c r="I4526" s="117">
        <f t="shared" si="117"/>
        <v>0.553061224489796</v>
      </c>
      <c r="J4526" s="118">
        <v>108.4</v>
      </c>
      <c r="K4526" s="196">
        <v>185</v>
      </c>
      <c r="L4526" s="119" t="s">
        <v>12106</v>
      </c>
      <c r="M4526" s="38" t="s">
        <v>15050</v>
      </c>
    </row>
    <row r="4527" spans="1:13" ht="25.5" outlineLevel="1" x14ac:dyDescent="0.25">
      <c r="A4527" s="47" t="s">
        <v>4663</v>
      </c>
      <c r="B4527" s="150">
        <v>4499</v>
      </c>
      <c r="C4527" s="36" t="s">
        <v>4662</v>
      </c>
      <c r="D4527" s="35" t="s">
        <v>4663</v>
      </c>
      <c r="E4527" s="36" t="s">
        <v>11943</v>
      </c>
      <c r="F4527" s="35" t="s">
        <v>15877</v>
      </c>
      <c r="G4527" s="117">
        <v>146</v>
      </c>
      <c r="H4527" s="117">
        <v>1473.68</v>
      </c>
      <c r="I4527" s="117">
        <f t="shared" si="117"/>
        <v>0.55198630136986304</v>
      </c>
      <c r="J4527" s="118">
        <v>80.59</v>
      </c>
      <c r="K4527" s="196">
        <v>185</v>
      </c>
      <c r="L4527" s="119" t="s">
        <v>12106</v>
      </c>
      <c r="M4527" s="38" t="s">
        <v>15050</v>
      </c>
    </row>
    <row r="4528" spans="1:13" ht="25.5" outlineLevel="1" x14ac:dyDescent="0.25">
      <c r="A4528" s="47" t="s">
        <v>4665</v>
      </c>
      <c r="B4528" s="150">
        <v>4500</v>
      </c>
      <c r="C4528" s="36" t="s">
        <v>4664</v>
      </c>
      <c r="D4528" s="35" t="s">
        <v>4665</v>
      </c>
      <c r="E4528" s="36" t="s">
        <v>11943</v>
      </c>
      <c r="F4528" s="35" t="s">
        <v>15877</v>
      </c>
      <c r="G4528" s="117">
        <v>102</v>
      </c>
      <c r="H4528" s="117">
        <v>1034.1600000000001</v>
      </c>
      <c r="I4528" s="117">
        <f t="shared" si="117"/>
        <v>0.55441176470588227</v>
      </c>
      <c r="J4528" s="118">
        <v>56.55</v>
      </c>
      <c r="K4528" s="196">
        <v>185</v>
      </c>
      <c r="L4528" s="119" t="s">
        <v>12106</v>
      </c>
      <c r="M4528" s="38" t="s">
        <v>15050</v>
      </c>
    </row>
    <row r="4529" spans="1:13" ht="25.5" outlineLevel="1" x14ac:dyDescent="0.25">
      <c r="A4529" s="47" t="s">
        <v>4667</v>
      </c>
      <c r="B4529" s="150">
        <v>4501</v>
      </c>
      <c r="C4529" s="36" t="s">
        <v>4666</v>
      </c>
      <c r="D4529" s="35" t="s">
        <v>4667</v>
      </c>
      <c r="E4529" s="36" t="s">
        <v>11943</v>
      </c>
      <c r="F4529" s="35" t="s">
        <v>15877</v>
      </c>
      <c r="G4529" s="117">
        <v>53</v>
      </c>
      <c r="H4529" s="117">
        <v>536.24</v>
      </c>
      <c r="I4529" s="117">
        <f t="shared" ref="I4529:I4592" si="118">J4529/G4529</f>
        <v>0.55320754716981135</v>
      </c>
      <c r="J4529" s="118">
        <v>29.32</v>
      </c>
      <c r="K4529" s="196">
        <v>185</v>
      </c>
      <c r="L4529" s="119" t="s">
        <v>12106</v>
      </c>
      <c r="M4529" s="38" t="s">
        <v>15050</v>
      </c>
    </row>
    <row r="4530" spans="1:13" ht="25.5" outlineLevel="1" x14ac:dyDescent="0.25">
      <c r="A4530" s="47" t="s">
        <v>4669</v>
      </c>
      <c r="B4530" s="150">
        <v>4502</v>
      </c>
      <c r="C4530" s="36" t="s">
        <v>4668</v>
      </c>
      <c r="D4530" s="35" t="s">
        <v>4669</v>
      </c>
      <c r="E4530" s="36" t="s">
        <v>11943</v>
      </c>
      <c r="F4530" s="35" t="s">
        <v>15877</v>
      </c>
      <c r="G4530" s="117">
        <v>194</v>
      </c>
      <c r="H4530" s="117">
        <v>1959.5</v>
      </c>
      <c r="I4530" s="117">
        <f t="shared" si="118"/>
        <v>0.55231958762886602</v>
      </c>
      <c r="J4530" s="118">
        <v>107.15</v>
      </c>
      <c r="K4530" s="196">
        <v>185</v>
      </c>
      <c r="L4530" s="119" t="s">
        <v>12106</v>
      </c>
      <c r="M4530" s="38" t="s">
        <v>15050</v>
      </c>
    </row>
    <row r="4531" spans="1:13" ht="25.5" outlineLevel="1" x14ac:dyDescent="0.25">
      <c r="A4531" s="47" t="s">
        <v>4671</v>
      </c>
      <c r="B4531" s="150">
        <v>4503</v>
      </c>
      <c r="C4531" s="36" t="s">
        <v>4670</v>
      </c>
      <c r="D4531" s="35" t="s">
        <v>4671</v>
      </c>
      <c r="E4531" s="36" t="s">
        <v>11943</v>
      </c>
      <c r="F4531" s="35" t="s">
        <v>15877</v>
      </c>
      <c r="G4531" s="117">
        <v>193</v>
      </c>
      <c r="H4531" s="117">
        <v>1947.44</v>
      </c>
      <c r="I4531" s="117">
        <f t="shared" si="118"/>
        <v>0.55176165803108801</v>
      </c>
      <c r="J4531" s="118">
        <v>106.49</v>
      </c>
      <c r="K4531" s="196">
        <v>185</v>
      </c>
      <c r="L4531" s="119" t="s">
        <v>12106</v>
      </c>
      <c r="M4531" s="38" t="s">
        <v>15050</v>
      </c>
    </row>
    <row r="4532" spans="1:13" ht="25.5" outlineLevel="1" x14ac:dyDescent="0.25">
      <c r="A4532" s="47" t="s">
        <v>4673</v>
      </c>
      <c r="B4532" s="150">
        <v>4504</v>
      </c>
      <c r="C4532" s="36" t="s">
        <v>4672</v>
      </c>
      <c r="D4532" s="35" t="s">
        <v>4673</v>
      </c>
      <c r="E4532" s="36" t="s">
        <v>11943</v>
      </c>
      <c r="F4532" s="35" t="s">
        <v>15877</v>
      </c>
      <c r="G4532" s="117">
        <v>95</v>
      </c>
      <c r="H4532" s="117">
        <v>958.6</v>
      </c>
      <c r="I4532" s="117">
        <f t="shared" si="118"/>
        <v>0.5517894736842105</v>
      </c>
      <c r="J4532" s="118">
        <v>52.42</v>
      </c>
      <c r="K4532" s="196">
        <v>185</v>
      </c>
      <c r="L4532" s="119" t="s">
        <v>12106</v>
      </c>
      <c r="M4532" s="38" t="s">
        <v>15050</v>
      </c>
    </row>
    <row r="4533" spans="1:13" ht="25.5" outlineLevel="1" x14ac:dyDescent="0.25">
      <c r="A4533" s="47" t="s">
        <v>4675</v>
      </c>
      <c r="B4533" s="150">
        <v>4505</v>
      </c>
      <c r="C4533" s="36" t="s">
        <v>4674</v>
      </c>
      <c r="D4533" s="35" t="s">
        <v>4675</v>
      </c>
      <c r="E4533" s="36" t="s">
        <v>11943</v>
      </c>
      <c r="F4533" s="35" t="s">
        <v>15877</v>
      </c>
      <c r="G4533" s="117">
        <v>36</v>
      </c>
      <c r="H4533" s="117">
        <v>366.88</v>
      </c>
      <c r="I4533" s="117">
        <f t="shared" si="118"/>
        <v>0.55722222222222217</v>
      </c>
      <c r="J4533" s="118">
        <v>20.059999999999999</v>
      </c>
      <c r="K4533" s="196">
        <v>185</v>
      </c>
      <c r="L4533" s="119" t="s">
        <v>12106</v>
      </c>
      <c r="M4533" s="38" t="s">
        <v>15050</v>
      </c>
    </row>
    <row r="4534" spans="1:13" ht="25.5" outlineLevel="1" x14ac:dyDescent="0.25">
      <c r="A4534" s="47" t="s">
        <v>4677</v>
      </c>
      <c r="B4534" s="150">
        <v>4506</v>
      </c>
      <c r="C4534" s="36" t="s">
        <v>4676</v>
      </c>
      <c r="D4534" s="35" t="s">
        <v>4677</v>
      </c>
      <c r="E4534" s="36" t="s">
        <v>11943</v>
      </c>
      <c r="F4534" s="35" t="s">
        <v>15877</v>
      </c>
      <c r="G4534" s="117">
        <v>18</v>
      </c>
      <c r="H4534" s="117">
        <v>183.44</v>
      </c>
      <c r="I4534" s="117">
        <f t="shared" si="118"/>
        <v>0.55722222222222217</v>
      </c>
      <c r="J4534" s="118">
        <v>10.029999999999999</v>
      </c>
      <c r="K4534" s="196">
        <v>185</v>
      </c>
      <c r="L4534" s="119" t="s">
        <v>12106</v>
      </c>
      <c r="M4534" s="38" t="s">
        <v>15050</v>
      </c>
    </row>
    <row r="4535" spans="1:13" ht="25.5" outlineLevel="1" x14ac:dyDescent="0.25">
      <c r="A4535" s="47" t="s">
        <v>4679</v>
      </c>
      <c r="B4535" s="150">
        <v>4507</v>
      </c>
      <c r="C4535" s="36" t="s">
        <v>4678</v>
      </c>
      <c r="D4535" s="35" t="s">
        <v>4679</v>
      </c>
      <c r="E4535" s="36" t="s">
        <v>11943</v>
      </c>
      <c r="F4535" s="35" t="s">
        <v>15877</v>
      </c>
      <c r="G4535" s="117">
        <v>153</v>
      </c>
      <c r="H4535" s="117">
        <v>1547.24</v>
      </c>
      <c r="I4535" s="117">
        <f t="shared" si="118"/>
        <v>0.55300653594771243</v>
      </c>
      <c r="J4535" s="118">
        <v>84.61</v>
      </c>
      <c r="K4535" s="196">
        <v>185</v>
      </c>
      <c r="L4535" s="119" t="s">
        <v>12106</v>
      </c>
      <c r="M4535" s="38" t="s">
        <v>15050</v>
      </c>
    </row>
    <row r="4536" spans="1:13" ht="25.5" outlineLevel="1" x14ac:dyDescent="0.25">
      <c r="A4536" s="47" t="s">
        <v>4681</v>
      </c>
      <c r="B4536" s="150">
        <v>4508</v>
      </c>
      <c r="C4536" s="36" t="s">
        <v>4680</v>
      </c>
      <c r="D4536" s="35" t="s">
        <v>4681</v>
      </c>
      <c r="E4536" s="36" t="s">
        <v>11943</v>
      </c>
      <c r="F4536" s="35" t="s">
        <v>15877</v>
      </c>
      <c r="G4536" s="117">
        <v>90</v>
      </c>
      <c r="H4536" s="117">
        <v>914.2</v>
      </c>
      <c r="I4536" s="117">
        <f t="shared" si="118"/>
        <v>0.55544444444444452</v>
      </c>
      <c r="J4536" s="118">
        <v>49.99</v>
      </c>
      <c r="K4536" s="196">
        <v>185</v>
      </c>
      <c r="L4536" s="119" t="s">
        <v>12106</v>
      </c>
      <c r="M4536" s="38" t="s">
        <v>15050</v>
      </c>
    </row>
    <row r="4537" spans="1:13" outlineLevel="1" x14ac:dyDescent="0.25">
      <c r="A4537" s="47" t="s">
        <v>9778</v>
      </c>
      <c r="B4537" s="150">
        <v>4509</v>
      </c>
      <c r="C4537" s="36" t="s">
        <v>9777</v>
      </c>
      <c r="D4537" s="35" t="s">
        <v>9778</v>
      </c>
      <c r="E4537" s="36" t="s">
        <v>11491</v>
      </c>
      <c r="F4537" s="35" t="s">
        <v>15877</v>
      </c>
      <c r="G4537" s="117">
        <v>151</v>
      </c>
      <c r="H4537" s="117">
        <v>1523.08</v>
      </c>
      <c r="I4537" s="117">
        <f t="shared" si="118"/>
        <v>10.479867549668874</v>
      </c>
      <c r="J4537" s="118">
        <v>1582.46</v>
      </c>
      <c r="K4537" s="196">
        <v>176</v>
      </c>
      <c r="L4537" s="119" t="s">
        <v>11479</v>
      </c>
      <c r="M4537" s="38" t="s">
        <v>15050</v>
      </c>
    </row>
    <row r="4538" spans="1:13" outlineLevel="1" x14ac:dyDescent="0.25">
      <c r="A4538" s="47" t="s">
        <v>9780</v>
      </c>
      <c r="B4538" s="150">
        <v>4510</v>
      </c>
      <c r="C4538" s="36" t="s">
        <v>9779</v>
      </c>
      <c r="D4538" s="35" t="s">
        <v>9780</v>
      </c>
      <c r="E4538" s="36" t="s">
        <v>11491</v>
      </c>
      <c r="F4538" s="35" t="s">
        <v>15877</v>
      </c>
      <c r="G4538" s="117">
        <v>167</v>
      </c>
      <c r="H4538" s="117">
        <v>1692.31</v>
      </c>
      <c r="I4538" s="117">
        <f t="shared" si="118"/>
        <v>10.528682634730538</v>
      </c>
      <c r="J4538" s="118">
        <v>1758.29</v>
      </c>
      <c r="K4538" s="196">
        <v>177</v>
      </c>
      <c r="L4538" s="119" t="s">
        <v>11479</v>
      </c>
      <c r="M4538" s="38" t="s">
        <v>15050</v>
      </c>
    </row>
    <row r="4539" spans="1:13" ht="25.5" outlineLevel="1" x14ac:dyDescent="0.25">
      <c r="A4539" s="47" t="s">
        <v>4683</v>
      </c>
      <c r="B4539" s="150">
        <v>4511</v>
      </c>
      <c r="C4539" s="36" t="s">
        <v>4682</v>
      </c>
      <c r="D4539" s="35" t="s">
        <v>4683</v>
      </c>
      <c r="E4539" s="36" t="s">
        <v>11943</v>
      </c>
      <c r="F4539" s="35" t="s">
        <v>15877</v>
      </c>
      <c r="G4539" s="117">
        <v>105</v>
      </c>
      <c r="H4539" s="117">
        <v>2640.51</v>
      </c>
      <c r="I4539" s="117">
        <f t="shared" si="118"/>
        <v>1.375142857142857</v>
      </c>
      <c r="J4539" s="118">
        <v>144.38999999999999</v>
      </c>
      <c r="K4539" s="196">
        <v>185</v>
      </c>
      <c r="L4539" s="119" t="s">
        <v>12106</v>
      </c>
      <c r="M4539" s="38" t="s">
        <v>15050</v>
      </c>
    </row>
    <row r="4540" spans="1:13" ht="25.5" outlineLevel="1" x14ac:dyDescent="0.25">
      <c r="A4540" s="47" t="s">
        <v>4685</v>
      </c>
      <c r="B4540" s="150">
        <v>4512</v>
      </c>
      <c r="C4540" s="36" t="s">
        <v>4684</v>
      </c>
      <c r="D4540" s="35" t="s">
        <v>4685</v>
      </c>
      <c r="E4540" s="36" t="s">
        <v>11943</v>
      </c>
      <c r="F4540" s="35" t="s">
        <v>15877</v>
      </c>
      <c r="G4540" s="117">
        <v>349</v>
      </c>
      <c r="H4540" s="117">
        <v>3487.92</v>
      </c>
      <c r="I4540" s="117">
        <f t="shared" si="118"/>
        <v>0.54650429799426936</v>
      </c>
      <c r="J4540" s="118">
        <v>190.73</v>
      </c>
      <c r="K4540" s="196">
        <v>185</v>
      </c>
      <c r="L4540" s="119" t="s">
        <v>12106</v>
      </c>
      <c r="M4540" s="38" t="s">
        <v>15050</v>
      </c>
    </row>
    <row r="4541" spans="1:13" ht="25.5" outlineLevel="1" x14ac:dyDescent="0.25">
      <c r="A4541" s="47" t="s">
        <v>4687</v>
      </c>
      <c r="B4541" s="150">
        <v>4513</v>
      </c>
      <c r="C4541" s="36" t="s">
        <v>4686</v>
      </c>
      <c r="D4541" s="35" t="s">
        <v>4687</v>
      </c>
      <c r="E4541" s="36" t="s">
        <v>11943</v>
      </c>
      <c r="F4541" s="35" t="s">
        <v>15877</v>
      </c>
      <c r="G4541" s="117">
        <v>135</v>
      </c>
      <c r="H4541" s="117">
        <v>1339.8</v>
      </c>
      <c r="I4541" s="117">
        <f t="shared" si="118"/>
        <v>0.54274074074074075</v>
      </c>
      <c r="J4541" s="118">
        <v>73.27</v>
      </c>
      <c r="K4541" s="196">
        <v>185</v>
      </c>
      <c r="L4541" s="119" t="s">
        <v>12106</v>
      </c>
      <c r="M4541" s="38" t="s">
        <v>15050</v>
      </c>
    </row>
    <row r="4542" spans="1:13" ht="25.5" outlineLevel="1" x14ac:dyDescent="0.25">
      <c r="A4542" s="47" t="s">
        <v>4689</v>
      </c>
      <c r="B4542" s="150">
        <v>4514</v>
      </c>
      <c r="C4542" s="36" t="s">
        <v>4688</v>
      </c>
      <c r="D4542" s="35" t="s">
        <v>4689</v>
      </c>
      <c r="E4542" s="36" t="s">
        <v>11943</v>
      </c>
      <c r="F4542" s="35" t="s">
        <v>15877</v>
      </c>
      <c r="G4542" s="117">
        <v>99</v>
      </c>
      <c r="H4542" s="117">
        <v>1001.92</v>
      </c>
      <c r="I4542" s="117">
        <f t="shared" si="118"/>
        <v>0.55343434343434339</v>
      </c>
      <c r="J4542" s="118">
        <v>54.79</v>
      </c>
      <c r="K4542" s="196">
        <v>185</v>
      </c>
      <c r="L4542" s="119" t="s">
        <v>12106</v>
      </c>
      <c r="M4542" s="38" t="s">
        <v>15050</v>
      </c>
    </row>
    <row r="4543" spans="1:13" outlineLevel="1" x14ac:dyDescent="0.25">
      <c r="A4543" s="47" t="s">
        <v>9782</v>
      </c>
      <c r="B4543" s="150">
        <v>4515</v>
      </c>
      <c r="C4543" s="36" t="s">
        <v>9781</v>
      </c>
      <c r="D4543" s="35" t="s">
        <v>9782</v>
      </c>
      <c r="E4543" s="36" t="s">
        <v>11491</v>
      </c>
      <c r="F4543" s="35" t="s">
        <v>15877</v>
      </c>
      <c r="G4543" s="117">
        <v>87</v>
      </c>
      <c r="H4543" s="117">
        <v>852.96</v>
      </c>
      <c r="I4543" s="117">
        <f t="shared" si="118"/>
        <v>10.18632183908046</v>
      </c>
      <c r="J4543" s="118">
        <v>886.21</v>
      </c>
      <c r="K4543" s="196">
        <v>177</v>
      </c>
      <c r="L4543" s="119" t="s">
        <v>11479</v>
      </c>
      <c r="M4543" s="38" t="s">
        <v>15050</v>
      </c>
    </row>
    <row r="4544" spans="1:13" ht="25.5" outlineLevel="1" x14ac:dyDescent="0.25">
      <c r="A4544" s="47" t="s">
        <v>4691</v>
      </c>
      <c r="B4544" s="150">
        <v>4516</v>
      </c>
      <c r="C4544" s="36" t="s">
        <v>4690</v>
      </c>
      <c r="D4544" s="35" t="s">
        <v>4691</v>
      </c>
      <c r="E4544" s="36" t="s">
        <v>11943</v>
      </c>
      <c r="F4544" s="35" t="s">
        <v>15877</v>
      </c>
      <c r="G4544" s="117">
        <v>202</v>
      </c>
      <c r="H4544" s="117">
        <v>2051.16</v>
      </c>
      <c r="I4544" s="117">
        <f t="shared" si="118"/>
        <v>0.55524752475247519</v>
      </c>
      <c r="J4544" s="118">
        <v>112.16</v>
      </c>
      <c r="K4544" s="196">
        <v>185</v>
      </c>
      <c r="L4544" s="119" t="s">
        <v>12106</v>
      </c>
      <c r="M4544" s="38" t="s">
        <v>15050</v>
      </c>
    </row>
    <row r="4545" spans="1:13" outlineLevel="1" x14ac:dyDescent="0.25">
      <c r="A4545" s="47" t="s">
        <v>9784</v>
      </c>
      <c r="B4545" s="150">
        <v>4517</v>
      </c>
      <c r="C4545" s="36" t="s">
        <v>9783</v>
      </c>
      <c r="D4545" s="35" t="s">
        <v>9784</v>
      </c>
      <c r="E4545" s="36" t="s">
        <v>11491</v>
      </c>
      <c r="F4545" s="35" t="s">
        <v>15877</v>
      </c>
      <c r="G4545" s="117">
        <v>96</v>
      </c>
      <c r="H4545" s="117">
        <v>970.59</v>
      </c>
      <c r="I4545" s="117">
        <f t="shared" si="118"/>
        <v>10.504479166666666</v>
      </c>
      <c r="J4545" s="118">
        <v>1008.43</v>
      </c>
      <c r="K4545" s="196">
        <v>177</v>
      </c>
      <c r="L4545" s="119" t="s">
        <v>11479</v>
      </c>
      <c r="M4545" s="38" t="s">
        <v>15050</v>
      </c>
    </row>
    <row r="4546" spans="1:13" ht="25.5" outlineLevel="1" x14ac:dyDescent="0.25">
      <c r="A4546" s="47" t="s">
        <v>4693</v>
      </c>
      <c r="B4546" s="150">
        <v>4518</v>
      </c>
      <c r="C4546" s="36" t="s">
        <v>4692</v>
      </c>
      <c r="D4546" s="35" t="s">
        <v>4693</v>
      </c>
      <c r="E4546" s="36" t="s">
        <v>11943</v>
      </c>
      <c r="F4546" s="35" t="s">
        <v>15877</v>
      </c>
      <c r="G4546" s="117">
        <v>125</v>
      </c>
      <c r="H4546" s="117">
        <v>1248.19</v>
      </c>
      <c r="I4546" s="117">
        <f t="shared" si="118"/>
        <v>0.54608000000000001</v>
      </c>
      <c r="J4546" s="118">
        <v>68.260000000000005</v>
      </c>
      <c r="K4546" s="196">
        <v>185</v>
      </c>
      <c r="L4546" s="119" t="s">
        <v>12106</v>
      </c>
      <c r="M4546" s="38" t="s">
        <v>15050</v>
      </c>
    </row>
    <row r="4547" spans="1:13" ht="25.5" outlineLevel="1" x14ac:dyDescent="0.25">
      <c r="A4547" s="47" t="s">
        <v>4695</v>
      </c>
      <c r="B4547" s="150">
        <v>4519</v>
      </c>
      <c r="C4547" s="36" t="s">
        <v>4694</v>
      </c>
      <c r="D4547" s="35" t="s">
        <v>4695</v>
      </c>
      <c r="E4547" s="36" t="s">
        <v>11943</v>
      </c>
      <c r="F4547" s="35" t="s">
        <v>15877</v>
      </c>
      <c r="G4547" s="117">
        <v>100</v>
      </c>
      <c r="H4547" s="117">
        <v>1016</v>
      </c>
      <c r="I4547" s="117">
        <f t="shared" si="118"/>
        <v>0.55559999999999998</v>
      </c>
      <c r="J4547" s="118">
        <v>55.56</v>
      </c>
      <c r="K4547" s="196">
        <v>185</v>
      </c>
      <c r="L4547" s="119" t="s">
        <v>12106</v>
      </c>
      <c r="M4547" s="38" t="s">
        <v>15050</v>
      </c>
    </row>
    <row r="4548" spans="1:13" outlineLevel="1" x14ac:dyDescent="0.25">
      <c r="A4548" s="47" t="s">
        <v>9786</v>
      </c>
      <c r="B4548" s="150">
        <v>4520</v>
      </c>
      <c r="C4548" s="36" t="s">
        <v>9785</v>
      </c>
      <c r="D4548" s="35" t="s">
        <v>9786</v>
      </c>
      <c r="E4548" s="36" t="s">
        <v>11491</v>
      </c>
      <c r="F4548" s="35" t="s">
        <v>15877</v>
      </c>
      <c r="G4548" s="117">
        <v>193</v>
      </c>
      <c r="H4548" s="117">
        <v>1953.36</v>
      </c>
      <c r="I4548" s="117">
        <f t="shared" si="118"/>
        <v>10.515647668393783</v>
      </c>
      <c r="J4548" s="118">
        <v>2029.52</v>
      </c>
      <c r="K4548" s="196">
        <v>177</v>
      </c>
      <c r="L4548" s="119" t="s">
        <v>11479</v>
      </c>
      <c r="M4548" s="38" t="s">
        <v>15050</v>
      </c>
    </row>
    <row r="4549" spans="1:13" ht="25.5" outlineLevel="1" x14ac:dyDescent="0.25">
      <c r="A4549" s="47" t="s">
        <v>4697</v>
      </c>
      <c r="B4549" s="150">
        <v>4521</v>
      </c>
      <c r="C4549" s="36" t="s">
        <v>4696</v>
      </c>
      <c r="D4549" s="35" t="s">
        <v>4697</v>
      </c>
      <c r="E4549" s="36" t="s">
        <v>11943</v>
      </c>
      <c r="F4549" s="35" t="s">
        <v>15877</v>
      </c>
      <c r="G4549" s="117">
        <v>167</v>
      </c>
      <c r="H4549" s="117">
        <v>1610.36</v>
      </c>
      <c r="I4549" s="117">
        <f t="shared" si="118"/>
        <v>0.5273053892215569</v>
      </c>
      <c r="J4549" s="118">
        <v>88.06</v>
      </c>
      <c r="K4549" s="196">
        <v>185</v>
      </c>
      <c r="L4549" s="119" t="s">
        <v>12106</v>
      </c>
      <c r="M4549" s="38" t="s">
        <v>15050</v>
      </c>
    </row>
    <row r="4550" spans="1:13" ht="25.5" outlineLevel="1" x14ac:dyDescent="0.25">
      <c r="A4550" s="47" t="s">
        <v>4699</v>
      </c>
      <c r="B4550" s="150">
        <v>4522</v>
      </c>
      <c r="C4550" s="36" t="s">
        <v>4698</v>
      </c>
      <c r="D4550" s="35" t="s">
        <v>4699</v>
      </c>
      <c r="E4550" s="36" t="s">
        <v>11943</v>
      </c>
      <c r="F4550" s="35" t="s">
        <v>15877</v>
      </c>
      <c r="G4550" s="117">
        <v>99</v>
      </c>
      <c r="H4550" s="117">
        <v>991.92</v>
      </c>
      <c r="I4550" s="117">
        <f t="shared" si="118"/>
        <v>0.54787878787878785</v>
      </c>
      <c r="J4550" s="118">
        <v>54.24</v>
      </c>
      <c r="K4550" s="196">
        <v>185</v>
      </c>
      <c r="L4550" s="119" t="s">
        <v>12106</v>
      </c>
      <c r="M4550" s="38" t="s">
        <v>15050</v>
      </c>
    </row>
    <row r="4551" spans="1:13" ht="25.5" outlineLevel="1" x14ac:dyDescent="0.25">
      <c r="A4551" s="47" t="s">
        <v>4701</v>
      </c>
      <c r="B4551" s="150">
        <v>4523</v>
      </c>
      <c r="C4551" s="36" t="s">
        <v>4700</v>
      </c>
      <c r="D4551" s="35" t="s">
        <v>4701</v>
      </c>
      <c r="E4551" s="36" t="s">
        <v>11943</v>
      </c>
      <c r="F4551" s="35" t="s">
        <v>15877</v>
      </c>
      <c r="G4551" s="117">
        <v>14</v>
      </c>
      <c r="H4551" s="117">
        <v>144.12</v>
      </c>
      <c r="I4551" s="117">
        <f t="shared" si="118"/>
        <v>0.56285714285714283</v>
      </c>
      <c r="J4551" s="118">
        <v>7.88</v>
      </c>
      <c r="K4551" s="196">
        <v>185</v>
      </c>
      <c r="L4551" s="119" t="s">
        <v>12106</v>
      </c>
      <c r="M4551" s="38" t="s">
        <v>15050</v>
      </c>
    </row>
    <row r="4552" spans="1:13" ht="25.5" outlineLevel="1" x14ac:dyDescent="0.25">
      <c r="A4552" s="47" t="s">
        <v>4703</v>
      </c>
      <c r="B4552" s="150">
        <v>4524</v>
      </c>
      <c r="C4552" s="36" t="s">
        <v>4702</v>
      </c>
      <c r="D4552" s="35" t="s">
        <v>4703</v>
      </c>
      <c r="E4552" s="36" t="s">
        <v>11943</v>
      </c>
      <c r="F4552" s="35" t="s">
        <v>15877</v>
      </c>
      <c r="G4552" s="117">
        <v>90</v>
      </c>
      <c r="H4552" s="117">
        <v>923.02</v>
      </c>
      <c r="I4552" s="117">
        <f t="shared" si="118"/>
        <v>0.56077777777777782</v>
      </c>
      <c r="J4552" s="118">
        <v>50.47</v>
      </c>
      <c r="K4552" s="196">
        <v>185</v>
      </c>
      <c r="L4552" s="119" t="s">
        <v>12106</v>
      </c>
      <c r="M4552" s="38" t="s">
        <v>15050</v>
      </c>
    </row>
    <row r="4553" spans="1:13" outlineLevel="1" x14ac:dyDescent="0.25">
      <c r="A4553" s="47" t="s">
        <v>9788</v>
      </c>
      <c r="B4553" s="150">
        <v>4525</v>
      </c>
      <c r="C4553" s="36" t="s">
        <v>9787</v>
      </c>
      <c r="D4553" s="35" t="s">
        <v>9788</v>
      </c>
      <c r="E4553" s="36" t="s">
        <v>11491</v>
      </c>
      <c r="F4553" s="35" t="s">
        <v>15877</v>
      </c>
      <c r="G4553" s="117">
        <v>105</v>
      </c>
      <c r="H4553" s="117">
        <v>1071.4000000000001</v>
      </c>
      <c r="I4553" s="117">
        <f t="shared" si="118"/>
        <v>10.601619047619048</v>
      </c>
      <c r="J4553" s="118">
        <v>1113.17</v>
      </c>
      <c r="K4553" s="196">
        <v>177</v>
      </c>
      <c r="L4553" s="119" t="s">
        <v>11479</v>
      </c>
      <c r="M4553" s="38" t="s">
        <v>15050</v>
      </c>
    </row>
    <row r="4554" spans="1:13" outlineLevel="1" x14ac:dyDescent="0.25">
      <c r="A4554" s="47" t="s">
        <v>9790</v>
      </c>
      <c r="B4554" s="150">
        <v>4526</v>
      </c>
      <c r="C4554" s="36" t="s">
        <v>9789</v>
      </c>
      <c r="D4554" s="35" t="s">
        <v>9790</v>
      </c>
      <c r="E4554" s="36" t="s">
        <v>11491</v>
      </c>
      <c r="F4554" s="35" t="s">
        <v>15877</v>
      </c>
      <c r="G4554" s="117">
        <v>181</v>
      </c>
      <c r="H4554" s="117">
        <v>1850.2</v>
      </c>
      <c r="I4554" s="117">
        <f t="shared" si="118"/>
        <v>10.620607734806629</v>
      </c>
      <c r="J4554" s="118">
        <v>1922.33</v>
      </c>
      <c r="K4554" s="196">
        <v>177</v>
      </c>
      <c r="L4554" s="119" t="s">
        <v>11479</v>
      </c>
      <c r="M4554" s="38" t="s">
        <v>15050</v>
      </c>
    </row>
    <row r="4555" spans="1:13" ht="25.5" outlineLevel="1" x14ac:dyDescent="0.25">
      <c r="A4555" s="47" t="s">
        <v>4705</v>
      </c>
      <c r="B4555" s="150">
        <v>4527</v>
      </c>
      <c r="C4555" s="36" t="s">
        <v>4704</v>
      </c>
      <c r="D4555" s="35" t="s">
        <v>4705</v>
      </c>
      <c r="E4555" s="36" t="s">
        <v>11943</v>
      </c>
      <c r="F4555" s="35" t="s">
        <v>15877</v>
      </c>
      <c r="G4555" s="117">
        <v>150</v>
      </c>
      <c r="H4555" s="117">
        <v>1581</v>
      </c>
      <c r="I4555" s="117">
        <f t="shared" si="118"/>
        <v>0.57633333333333336</v>
      </c>
      <c r="J4555" s="118">
        <v>86.45</v>
      </c>
      <c r="K4555" s="196">
        <v>185</v>
      </c>
      <c r="L4555" s="119" t="s">
        <v>12106</v>
      </c>
      <c r="M4555" s="38" t="s">
        <v>15050</v>
      </c>
    </row>
    <row r="4556" spans="1:13" ht="25.5" outlineLevel="1" x14ac:dyDescent="0.25">
      <c r="A4556" s="47" t="s">
        <v>4707</v>
      </c>
      <c r="B4556" s="150">
        <v>4528</v>
      </c>
      <c r="C4556" s="36" t="s">
        <v>4706</v>
      </c>
      <c r="D4556" s="35" t="s">
        <v>4707</v>
      </c>
      <c r="E4556" s="36" t="s">
        <v>11943</v>
      </c>
      <c r="F4556" s="35" t="s">
        <v>15877</v>
      </c>
      <c r="G4556" s="117">
        <v>200</v>
      </c>
      <c r="H4556" s="117">
        <v>2022</v>
      </c>
      <c r="I4556" s="117">
        <f t="shared" si="118"/>
        <v>0.55284999999999995</v>
      </c>
      <c r="J4556" s="118">
        <v>110.57</v>
      </c>
      <c r="K4556" s="196">
        <v>185</v>
      </c>
      <c r="L4556" s="119" t="s">
        <v>12106</v>
      </c>
      <c r="M4556" s="38" t="s">
        <v>15050</v>
      </c>
    </row>
    <row r="4557" spans="1:13" ht="25.5" outlineLevel="1" x14ac:dyDescent="0.25">
      <c r="A4557" s="47" t="s">
        <v>4709</v>
      </c>
      <c r="B4557" s="150">
        <v>4529</v>
      </c>
      <c r="C4557" s="36" t="s">
        <v>4708</v>
      </c>
      <c r="D4557" s="35" t="s">
        <v>4709</v>
      </c>
      <c r="E4557" s="36" t="s">
        <v>11943</v>
      </c>
      <c r="F4557" s="35" t="s">
        <v>15877</v>
      </c>
      <c r="G4557" s="117">
        <v>182</v>
      </c>
      <c r="H4557" s="117">
        <v>1853.25</v>
      </c>
      <c r="I4557" s="117">
        <f t="shared" si="118"/>
        <v>0.55681318681318681</v>
      </c>
      <c r="J4557" s="118">
        <v>101.34</v>
      </c>
      <c r="K4557" s="196">
        <v>185</v>
      </c>
      <c r="L4557" s="119" t="s">
        <v>12106</v>
      </c>
      <c r="M4557" s="38" t="s">
        <v>15050</v>
      </c>
    </row>
    <row r="4558" spans="1:13" ht="25.5" outlineLevel="1" x14ac:dyDescent="0.25">
      <c r="A4558" s="47" t="s">
        <v>4711</v>
      </c>
      <c r="B4558" s="150">
        <v>4530</v>
      </c>
      <c r="C4558" s="36" t="s">
        <v>4710</v>
      </c>
      <c r="D4558" s="35" t="s">
        <v>4711</v>
      </c>
      <c r="E4558" s="36" t="s">
        <v>11943</v>
      </c>
      <c r="F4558" s="35" t="s">
        <v>15877</v>
      </c>
      <c r="G4558" s="117">
        <v>70</v>
      </c>
      <c r="H4558" s="117">
        <v>708.6</v>
      </c>
      <c r="I4558" s="117">
        <f t="shared" si="118"/>
        <v>0.5535714285714286</v>
      </c>
      <c r="J4558" s="118">
        <v>38.75</v>
      </c>
      <c r="K4558" s="196">
        <v>185</v>
      </c>
      <c r="L4558" s="119" t="s">
        <v>12106</v>
      </c>
      <c r="M4558" s="38" t="s">
        <v>15050</v>
      </c>
    </row>
    <row r="4559" spans="1:13" ht="25.5" outlineLevel="1" x14ac:dyDescent="0.25">
      <c r="A4559" s="47" t="s">
        <v>4713</v>
      </c>
      <c r="B4559" s="150">
        <v>4531</v>
      </c>
      <c r="C4559" s="36" t="s">
        <v>4712</v>
      </c>
      <c r="D4559" s="35" t="s">
        <v>4713</v>
      </c>
      <c r="E4559" s="36" t="s">
        <v>11943</v>
      </c>
      <c r="F4559" s="35" t="s">
        <v>15877</v>
      </c>
      <c r="G4559" s="117">
        <v>71</v>
      </c>
      <c r="H4559" s="117">
        <v>729.68</v>
      </c>
      <c r="I4559" s="117">
        <f t="shared" si="118"/>
        <v>0.56197183098591552</v>
      </c>
      <c r="J4559" s="118">
        <v>39.9</v>
      </c>
      <c r="K4559" s="196">
        <v>185</v>
      </c>
      <c r="L4559" s="119" t="s">
        <v>12106</v>
      </c>
      <c r="M4559" s="38" t="s">
        <v>15050</v>
      </c>
    </row>
    <row r="4560" spans="1:13" ht="25.5" outlineLevel="1" x14ac:dyDescent="0.25">
      <c r="A4560" s="47" t="s">
        <v>4715</v>
      </c>
      <c r="B4560" s="150">
        <v>4532</v>
      </c>
      <c r="C4560" s="36" t="s">
        <v>4714</v>
      </c>
      <c r="D4560" s="35" t="s">
        <v>4715</v>
      </c>
      <c r="E4560" s="36" t="s">
        <v>11943</v>
      </c>
      <c r="F4560" s="35" t="s">
        <v>15877</v>
      </c>
      <c r="G4560" s="117">
        <v>159</v>
      </c>
      <c r="H4560" s="117">
        <v>1703.29</v>
      </c>
      <c r="I4560" s="117">
        <f t="shared" si="118"/>
        <v>0.58578616352201263</v>
      </c>
      <c r="J4560" s="118">
        <v>93.14</v>
      </c>
      <c r="K4560" s="196">
        <v>185</v>
      </c>
      <c r="L4560" s="119" t="s">
        <v>12106</v>
      </c>
      <c r="M4560" s="38" t="s">
        <v>15050</v>
      </c>
    </row>
    <row r="4561" spans="1:13" ht="25.5" outlineLevel="1" x14ac:dyDescent="0.25">
      <c r="A4561" s="47" t="s">
        <v>4717</v>
      </c>
      <c r="B4561" s="150">
        <v>4533</v>
      </c>
      <c r="C4561" s="36" t="s">
        <v>4716</v>
      </c>
      <c r="D4561" s="35" t="s">
        <v>4717</v>
      </c>
      <c r="E4561" s="36" t="s">
        <v>11943</v>
      </c>
      <c r="F4561" s="35" t="s">
        <v>15877</v>
      </c>
      <c r="G4561" s="117">
        <v>135</v>
      </c>
      <c r="H4561" s="117">
        <v>1386</v>
      </c>
      <c r="I4561" s="117">
        <f t="shared" si="118"/>
        <v>0.56140740740740747</v>
      </c>
      <c r="J4561" s="118">
        <v>75.790000000000006</v>
      </c>
      <c r="K4561" s="196">
        <v>185</v>
      </c>
      <c r="L4561" s="119" t="s">
        <v>12106</v>
      </c>
      <c r="M4561" s="38" t="s">
        <v>15050</v>
      </c>
    </row>
    <row r="4562" spans="1:13" ht="25.5" outlineLevel="1" x14ac:dyDescent="0.25">
      <c r="A4562" s="47" t="s">
        <v>4719</v>
      </c>
      <c r="B4562" s="150">
        <v>4534</v>
      </c>
      <c r="C4562" s="36" t="s">
        <v>4718</v>
      </c>
      <c r="D4562" s="35" t="s">
        <v>4719</v>
      </c>
      <c r="E4562" s="36" t="s">
        <v>11943</v>
      </c>
      <c r="F4562" s="35" t="s">
        <v>15877</v>
      </c>
      <c r="G4562" s="117">
        <v>180</v>
      </c>
      <c r="H4562" s="117">
        <v>1838</v>
      </c>
      <c r="I4562" s="117">
        <f t="shared" si="118"/>
        <v>0.55838888888888893</v>
      </c>
      <c r="J4562" s="118">
        <v>100.51</v>
      </c>
      <c r="K4562" s="196">
        <v>185</v>
      </c>
      <c r="L4562" s="119" t="s">
        <v>12106</v>
      </c>
      <c r="M4562" s="38" t="s">
        <v>15050</v>
      </c>
    </row>
    <row r="4563" spans="1:13" ht="25.5" outlineLevel="1" x14ac:dyDescent="0.25">
      <c r="A4563" s="47" t="s">
        <v>4721</v>
      </c>
      <c r="B4563" s="150">
        <v>4535</v>
      </c>
      <c r="C4563" s="36" t="s">
        <v>4720</v>
      </c>
      <c r="D4563" s="35" t="s">
        <v>4721</v>
      </c>
      <c r="E4563" s="36" t="s">
        <v>11943</v>
      </c>
      <c r="F4563" s="35" t="s">
        <v>15877</v>
      </c>
      <c r="G4563" s="117">
        <v>99</v>
      </c>
      <c r="H4563" s="117">
        <v>1016.73</v>
      </c>
      <c r="I4563" s="117">
        <f t="shared" si="118"/>
        <v>0.56161616161616168</v>
      </c>
      <c r="J4563" s="118">
        <v>55.6</v>
      </c>
      <c r="K4563" s="196">
        <v>185</v>
      </c>
      <c r="L4563" s="119" t="s">
        <v>12106</v>
      </c>
      <c r="M4563" s="38" t="s">
        <v>15050</v>
      </c>
    </row>
    <row r="4564" spans="1:13" ht="25.5" outlineLevel="1" x14ac:dyDescent="0.25">
      <c r="A4564" s="47" t="s">
        <v>4723</v>
      </c>
      <c r="B4564" s="150">
        <v>4536</v>
      </c>
      <c r="C4564" s="36" t="s">
        <v>4722</v>
      </c>
      <c r="D4564" s="35" t="s">
        <v>4723</v>
      </c>
      <c r="E4564" s="36" t="s">
        <v>11943</v>
      </c>
      <c r="F4564" s="35" t="s">
        <v>15877</v>
      </c>
      <c r="G4564" s="117">
        <v>94</v>
      </c>
      <c r="H4564" s="117">
        <v>963.8</v>
      </c>
      <c r="I4564" s="117">
        <f t="shared" si="118"/>
        <v>0.56063829787234043</v>
      </c>
      <c r="J4564" s="118">
        <v>52.7</v>
      </c>
      <c r="K4564" s="196">
        <v>185</v>
      </c>
      <c r="L4564" s="119" t="s">
        <v>12106</v>
      </c>
      <c r="M4564" s="38" t="s">
        <v>15050</v>
      </c>
    </row>
    <row r="4565" spans="1:13" ht="25.5" outlineLevel="1" x14ac:dyDescent="0.25">
      <c r="A4565" s="47" t="s">
        <v>4725</v>
      </c>
      <c r="B4565" s="150">
        <v>4537</v>
      </c>
      <c r="C4565" s="36" t="s">
        <v>4724</v>
      </c>
      <c r="D4565" s="35" t="s">
        <v>4725</v>
      </c>
      <c r="E4565" s="36" t="s">
        <v>11943</v>
      </c>
      <c r="F4565" s="35" t="s">
        <v>15877</v>
      </c>
      <c r="G4565" s="117">
        <v>137</v>
      </c>
      <c r="H4565" s="117">
        <v>1403.4</v>
      </c>
      <c r="I4565" s="117">
        <f t="shared" si="118"/>
        <v>0.56014598540145977</v>
      </c>
      <c r="J4565" s="118">
        <v>76.739999999999995</v>
      </c>
      <c r="K4565" s="196">
        <v>185</v>
      </c>
      <c r="L4565" s="119" t="s">
        <v>12106</v>
      </c>
      <c r="M4565" s="38" t="s">
        <v>15050</v>
      </c>
    </row>
    <row r="4566" spans="1:13" ht="25.5" outlineLevel="1" x14ac:dyDescent="0.25">
      <c r="A4566" s="47" t="s">
        <v>4726</v>
      </c>
      <c r="B4566" s="150">
        <v>4538</v>
      </c>
      <c r="C4566" s="40" t="s">
        <v>14035</v>
      </c>
      <c r="D4566" s="35" t="s">
        <v>4726</v>
      </c>
      <c r="E4566" s="36" t="s">
        <v>11943</v>
      </c>
      <c r="F4566" s="35" t="s">
        <v>15879</v>
      </c>
      <c r="G4566" s="117">
        <v>186</v>
      </c>
      <c r="H4566" s="117">
        <v>1902.2</v>
      </c>
      <c r="I4566" s="117">
        <f t="shared" si="118"/>
        <v>0.55924731182795695</v>
      </c>
      <c r="J4566" s="118">
        <v>104.02</v>
      </c>
      <c r="K4566" s="196">
        <v>185</v>
      </c>
      <c r="L4566" s="119" t="s">
        <v>12106</v>
      </c>
      <c r="M4566" s="38" t="s">
        <v>15050</v>
      </c>
    </row>
    <row r="4567" spans="1:13" ht="25.5" outlineLevel="1" x14ac:dyDescent="0.25">
      <c r="A4567" s="47" t="s">
        <v>4728</v>
      </c>
      <c r="B4567" s="150">
        <v>4539</v>
      </c>
      <c r="C4567" s="36" t="s">
        <v>4727</v>
      </c>
      <c r="D4567" s="35" t="s">
        <v>4728</v>
      </c>
      <c r="E4567" s="36" t="s">
        <v>11943</v>
      </c>
      <c r="F4567" s="35" t="s">
        <v>15877</v>
      </c>
      <c r="G4567" s="117">
        <v>170</v>
      </c>
      <c r="H4567" s="117">
        <v>2281.61</v>
      </c>
      <c r="I4567" s="117">
        <f t="shared" si="118"/>
        <v>0.73394117647058821</v>
      </c>
      <c r="J4567" s="118">
        <v>124.77</v>
      </c>
      <c r="K4567" s="196">
        <v>185</v>
      </c>
      <c r="L4567" s="119" t="s">
        <v>12106</v>
      </c>
      <c r="M4567" s="38" t="s">
        <v>15050</v>
      </c>
    </row>
    <row r="4568" spans="1:13" ht="25.5" outlineLevel="1" x14ac:dyDescent="0.25">
      <c r="A4568" s="47" t="s">
        <v>4730</v>
      </c>
      <c r="B4568" s="150">
        <v>4540</v>
      </c>
      <c r="C4568" s="36" t="s">
        <v>4729</v>
      </c>
      <c r="D4568" s="35" t="s">
        <v>4730</v>
      </c>
      <c r="E4568" s="36" t="s">
        <v>11943</v>
      </c>
      <c r="F4568" s="35" t="s">
        <v>15877</v>
      </c>
      <c r="G4568" s="117">
        <v>85</v>
      </c>
      <c r="H4568" s="117">
        <v>866.22</v>
      </c>
      <c r="I4568" s="117">
        <f t="shared" si="118"/>
        <v>0.55729411764705883</v>
      </c>
      <c r="J4568" s="118">
        <v>47.37</v>
      </c>
      <c r="K4568" s="196">
        <v>185</v>
      </c>
      <c r="L4568" s="119" t="s">
        <v>12106</v>
      </c>
      <c r="M4568" s="38" t="s">
        <v>15050</v>
      </c>
    </row>
    <row r="4569" spans="1:13" ht="25.5" outlineLevel="1" x14ac:dyDescent="0.25">
      <c r="A4569" s="47" t="s">
        <v>4732</v>
      </c>
      <c r="B4569" s="150">
        <v>4541</v>
      </c>
      <c r="C4569" s="36" t="s">
        <v>4731</v>
      </c>
      <c r="D4569" s="35" t="s">
        <v>4732</v>
      </c>
      <c r="E4569" s="36" t="s">
        <v>11943</v>
      </c>
      <c r="F4569" s="35" t="s">
        <v>15877</v>
      </c>
      <c r="G4569" s="117">
        <v>151</v>
      </c>
      <c r="H4569" s="117">
        <v>1539.38</v>
      </c>
      <c r="I4569" s="117">
        <f t="shared" si="118"/>
        <v>0.55748344370860936</v>
      </c>
      <c r="J4569" s="118">
        <v>84.18</v>
      </c>
      <c r="K4569" s="196">
        <v>185</v>
      </c>
      <c r="L4569" s="119" t="s">
        <v>12106</v>
      </c>
      <c r="M4569" s="38" t="s">
        <v>15050</v>
      </c>
    </row>
    <row r="4570" spans="1:13" ht="25.5" outlineLevel="1" x14ac:dyDescent="0.25">
      <c r="A4570" s="47" t="s">
        <v>4734</v>
      </c>
      <c r="B4570" s="150">
        <v>4542</v>
      </c>
      <c r="C4570" s="36" t="s">
        <v>4733</v>
      </c>
      <c r="D4570" s="35" t="s">
        <v>4734</v>
      </c>
      <c r="E4570" s="36" t="s">
        <v>11943</v>
      </c>
      <c r="F4570" s="35" t="s">
        <v>15877</v>
      </c>
      <c r="G4570" s="117">
        <v>59</v>
      </c>
      <c r="H4570" s="117">
        <v>607.70000000000005</v>
      </c>
      <c r="I4570" s="117">
        <f t="shared" si="118"/>
        <v>0.56322033898305079</v>
      </c>
      <c r="J4570" s="118">
        <v>33.229999999999997</v>
      </c>
      <c r="K4570" s="196">
        <v>185</v>
      </c>
      <c r="L4570" s="119" t="s">
        <v>12106</v>
      </c>
      <c r="M4570" s="38" t="s">
        <v>15050</v>
      </c>
    </row>
    <row r="4571" spans="1:13" ht="25.5" outlineLevel="1" x14ac:dyDescent="0.25">
      <c r="A4571" s="47" t="s">
        <v>4735</v>
      </c>
      <c r="B4571" s="150">
        <v>4543</v>
      </c>
      <c r="C4571" s="40" t="s">
        <v>14036</v>
      </c>
      <c r="D4571" s="35" t="s">
        <v>4735</v>
      </c>
      <c r="E4571" s="36" t="s">
        <v>11943</v>
      </c>
      <c r="F4571" s="35" t="s">
        <v>15877</v>
      </c>
      <c r="G4571" s="117">
        <v>80</v>
      </c>
      <c r="H4571" s="117">
        <v>820.82</v>
      </c>
      <c r="I4571" s="117">
        <f t="shared" si="118"/>
        <v>0.56112499999999998</v>
      </c>
      <c r="J4571" s="118">
        <v>44.89</v>
      </c>
      <c r="K4571" s="196">
        <v>185</v>
      </c>
      <c r="L4571" s="119" t="s">
        <v>12106</v>
      </c>
      <c r="M4571" s="38" t="s">
        <v>15050</v>
      </c>
    </row>
    <row r="4572" spans="1:13" ht="25.5" outlineLevel="1" x14ac:dyDescent="0.25">
      <c r="A4572" s="47" t="s">
        <v>4736</v>
      </c>
      <c r="B4572" s="150">
        <v>4544</v>
      </c>
      <c r="C4572" s="40" t="s">
        <v>14037</v>
      </c>
      <c r="D4572" s="35" t="s">
        <v>4736</v>
      </c>
      <c r="E4572" s="36" t="s">
        <v>11943</v>
      </c>
      <c r="F4572" s="35" t="s">
        <v>15877</v>
      </c>
      <c r="G4572" s="117">
        <v>189</v>
      </c>
      <c r="H4572" s="117">
        <v>1929.8</v>
      </c>
      <c r="I4572" s="117">
        <f t="shared" si="118"/>
        <v>0.55835978835978839</v>
      </c>
      <c r="J4572" s="118">
        <v>105.53</v>
      </c>
      <c r="K4572" s="196">
        <v>185</v>
      </c>
      <c r="L4572" s="119" t="s">
        <v>12106</v>
      </c>
      <c r="M4572" s="38" t="s">
        <v>15050</v>
      </c>
    </row>
    <row r="4573" spans="1:13" ht="25.5" outlineLevel="1" x14ac:dyDescent="0.25">
      <c r="A4573" s="47" t="s">
        <v>4737</v>
      </c>
      <c r="B4573" s="150">
        <v>4545</v>
      </c>
      <c r="C4573" s="40" t="s">
        <v>14038</v>
      </c>
      <c r="D4573" s="35" t="s">
        <v>4737</v>
      </c>
      <c r="E4573" s="36" t="s">
        <v>11943</v>
      </c>
      <c r="F4573" s="35" t="s">
        <v>15877</v>
      </c>
      <c r="G4573" s="117">
        <v>252</v>
      </c>
      <c r="H4573" s="117">
        <v>2578.4</v>
      </c>
      <c r="I4573" s="117">
        <f t="shared" si="118"/>
        <v>0.55952380952380953</v>
      </c>
      <c r="J4573" s="118">
        <v>141</v>
      </c>
      <c r="K4573" s="196">
        <v>185</v>
      </c>
      <c r="L4573" s="119" t="s">
        <v>12106</v>
      </c>
      <c r="M4573" s="38" t="s">
        <v>15050</v>
      </c>
    </row>
    <row r="4574" spans="1:13" ht="25.5" outlineLevel="1" x14ac:dyDescent="0.25">
      <c r="A4574" s="47" t="s">
        <v>4738</v>
      </c>
      <c r="B4574" s="150">
        <v>4546</v>
      </c>
      <c r="C4574" s="40" t="s">
        <v>14039</v>
      </c>
      <c r="D4574" s="35" t="s">
        <v>4738</v>
      </c>
      <c r="E4574" s="36" t="s">
        <v>11943</v>
      </c>
      <c r="F4574" s="35" t="s">
        <v>15877</v>
      </c>
      <c r="G4574" s="117">
        <v>261</v>
      </c>
      <c r="H4574" s="117">
        <v>2666.2</v>
      </c>
      <c r="I4574" s="117">
        <f t="shared" si="118"/>
        <v>0.55862068965517242</v>
      </c>
      <c r="J4574" s="118">
        <v>145.80000000000001</v>
      </c>
      <c r="K4574" s="196">
        <v>185</v>
      </c>
      <c r="L4574" s="119" t="s">
        <v>12106</v>
      </c>
      <c r="M4574" s="38" t="s">
        <v>15050</v>
      </c>
    </row>
    <row r="4575" spans="1:13" ht="25.5" outlineLevel="1" x14ac:dyDescent="0.25">
      <c r="A4575" s="47" t="s">
        <v>4739</v>
      </c>
      <c r="B4575" s="150">
        <v>4547</v>
      </c>
      <c r="C4575" s="40" t="s">
        <v>14040</v>
      </c>
      <c r="D4575" s="35" t="s">
        <v>4739</v>
      </c>
      <c r="E4575" s="36" t="s">
        <v>11943</v>
      </c>
      <c r="F4575" s="35" t="s">
        <v>15877</v>
      </c>
      <c r="G4575" s="117">
        <v>218</v>
      </c>
      <c r="H4575" s="117">
        <v>2228.6</v>
      </c>
      <c r="I4575" s="117">
        <f t="shared" si="118"/>
        <v>0.55903669724770644</v>
      </c>
      <c r="J4575" s="118">
        <v>121.87</v>
      </c>
      <c r="K4575" s="196">
        <v>185</v>
      </c>
      <c r="L4575" s="119" t="s">
        <v>12106</v>
      </c>
      <c r="M4575" s="38" t="s">
        <v>15050</v>
      </c>
    </row>
    <row r="4576" spans="1:13" ht="25.5" outlineLevel="1" x14ac:dyDescent="0.25">
      <c r="A4576" s="47" t="s">
        <v>4740</v>
      </c>
      <c r="B4576" s="150">
        <v>4548</v>
      </c>
      <c r="C4576" s="40" t="s">
        <v>14041</v>
      </c>
      <c r="D4576" s="35" t="s">
        <v>4740</v>
      </c>
      <c r="E4576" s="36" t="s">
        <v>11943</v>
      </c>
      <c r="F4576" s="35" t="s">
        <v>15877</v>
      </c>
      <c r="G4576" s="117">
        <v>237</v>
      </c>
      <c r="H4576" s="117">
        <v>2420.37</v>
      </c>
      <c r="I4576" s="117">
        <f t="shared" si="118"/>
        <v>0.55843881856540079</v>
      </c>
      <c r="J4576" s="118">
        <v>132.35</v>
      </c>
      <c r="K4576" s="196">
        <v>185</v>
      </c>
      <c r="L4576" s="119" t="s">
        <v>12106</v>
      </c>
      <c r="M4576" s="38" t="s">
        <v>15050</v>
      </c>
    </row>
    <row r="4577" spans="1:13" ht="25.5" outlineLevel="1" x14ac:dyDescent="0.25">
      <c r="A4577" s="47" t="s">
        <v>4741</v>
      </c>
      <c r="B4577" s="150">
        <v>4549</v>
      </c>
      <c r="C4577" s="40" t="s">
        <v>14042</v>
      </c>
      <c r="D4577" s="35" t="s">
        <v>4741</v>
      </c>
      <c r="E4577" s="36" t="s">
        <v>11943</v>
      </c>
      <c r="F4577" s="35" t="s">
        <v>15877</v>
      </c>
      <c r="G4577" s="117">
        <v>180</v>
      </c>
      <c r="H4577" s="117">
        <v>1842</v>
      </c>
      <c r="I4577" s="117">
        <f t="shared" si="118"/>
        <v>0.55961111111111117</v>
      </c>
      <c r="J4577" s="118">
        <v>100.73</v>
      </c>
      <c r="K4577" s="196">
        <v>185</v>
      </c>
      <c r="L4577" s="119" t="s">
        <v>12106</v>
      </c>
      <c r="M4577" s="38" t="s">
        <v>15050</v>
      </c>
    </row>
    <row r="4578" spans="1:13" ht="25.5" outlineLevel="1" x14ac:dyDescent="0.25">
      <c r="A4578" s="47" t="s">
        <v>4742</v>
      </c>
      <c r="B4578" s="150">
        <v>4550</v>
      </c>
      <c r="C4578" s="40" t="s">
        <v>14043</v>
      </c>
      <c r="D4578" s="35" t="s">
        <v>4742</v>
      </c>
      <c r="E4578" s="36" t="s">
        <v>11943</v>
      </c>
      <c r="F4578" s="35" t="s">
        <v>15877</v>
      </c>
      <c r="G4578" s="117">
        <v>114</v>
      </c>
      <c r="H4578" s="117">
        <v>1165.72</v>
      </c>
      <c r="I4578" s="117">
        <f t="shared" si="118"/>
        <v>0.55921052631578949</v>
      </c>
      <c r="J4578" s="118">
        <v>63.75</v>
      </c>
      <c r="K4578" s="196">
        <v>185</v>
      </c>
      <c r="L4578" s="119" t="s">
        <v>12106</v>
      </c>
      <c r="M4578" s="38" t="s">
        <v>15050</v>
      </c>
    </row>
    <row r="4579" spans="1:13" ht="25.5" outlineLevel="1" x14ac:dyDescent="0.25">
      <c r="A4579" s="47" t="s">
        <v>4743</v>
      </c>
      <c r="B4579" s="150">
        <v>4551</v>
      </c>
      <c r="C4579" s="40" t="s">
        <v>14044</v>
      </c>
      <c r="D4579" s="35" t="s">
        <v>4743</v>
      </c>
      <c r="E4579" s="36" t="s">
        <v>11943</v>
      </c>
      <c r="F4579" s="35" t="s">
        <v>15877</v>
      </c>
      <c r="G4579" s="117">
        <v>146</v>
      </c>
      <c r="H4579" s="117">
        <v>1491.2</v>
      </c>
      <c r="I4579" s="117">
        <f t="shared" si="118"/>
        <v>0.55849315068493155</v>
      </c>
      <c r="J4579" s="118">
        <v>81.540000000000006</v>
      </c>
      <c r="K4579" s="196">
        <v>185</v>
      </c>
      <c r="L4579" s="119" t="s">
        <v>12106</v>
      </c>
      <c r="M4579" s="38" t="s">
        <v>15050</v>
      </c>
    </row>
    <row r="4580" spans="1:13" ht="25.5" outlineLevel="1" x14ac:dyDescent="0.25">
      <c r="A4580" s="47" t="s">
        <v>4744</v>
      </c>
      <c r="B4580" s="150">
        <v>4552</v>
      </c>
      <c r="C4580" s="40" t="s">
        <v>14045</v>
      </c>
      <c r="D4580" s="35" t="s">
        <v>4744</v>
      </c>
      <c r="E4580" s="36" t="s">
        <v>11943</v>
      </c>
      <c r="F4580" s="35" t="s">
        <v>15877</v>
      </c>
      <c r="G4580" s="117">
        <v>277</v>
      </c>
      <c r="H4580" s="117">
        <v>2831.4</v>
      </c>
      <c r="I4580" s="117">
        <f t="shared" si="118"/>
        <v>0.55895306859205784</v>
      </c>
      <c r="J4580" s="118">
        <v>154.83000000000001</v>
      </c>
      <c r="K4580" s="196">
        <v>185</v>
      </c>
      <c r="L4580" s="119" t="s">
        <v>12106</v>
      </c>
      <c r="M4580" s="38" t="s">
        <v>15050</v>
      </c>
    </row>
    <row r="4581" spans="1:13" ht="25.5" outlineLevel="1" x14ac:dyDescent="0.25">
      <c r="A4581" s="47" t="s">
        <v>4745</v>
      </c>
      <c r="B4581" s="150">
        <v>4553</v>
      </c>
      <c r="C4581" s="40" t="s">
        <v>14046</v>
      </c>
      <c r="D4581" s="35" t="s">
        <v>4745</v>
      </c>
      <c r="E4581" s="36" t="s">
        <v>11943</v>
      </c>
      <c r="F4581" s="35" t="s">
        <v>15877</v>
      </c>
      <c r="G4581" s="117">
        <v>191</v>
      </c>
      <c r="H4581" s="117">
        <v>1956.2</v>
      </c>
      <c r="I4581" s="117">
        <f t="shared" si="118"/>
        <v>0.56005235602094239</v>
      </c>
      <c r="J4581" s="118">
        <v>106.97</v>
      </c>
      <c r="K4581" s="196">
        <v>185</v>
      </c>
      <c r="L4581" s="119" t="s">
        <v>12106</v>
      </c>
      <c r="M4581" s="38" t="s">
        <v>15050</v>
      </c>
    </row>
    <row r="4582" spans="1:13" ht="25.5" outlineLevel="1" x14ac:dyDescent="0.25">
      <c r="A4582" s="47" t="s">
        <v>4746</v>
      </c>
      <c r="B4582" s="150">
        <v>4554</v>
      </c>
      <c r="C4582" s="40" t="s">
        <v>14047</v>
      </c>
      <c r="D4582" s="35" t="s">
        <v>4746</v>
      </c>
      <c r="E4582" s="36" t="s">
        <v>11943</v>
      </c>
      <c r="F4582" s="35" t="s">
        <v>15877</v>
      </c>
      <c r="G4582" s="117">
        <v>134</v>
      </c>
      <c r="H4582" s="117">
        <v>1375.8</v>
      </c>
      <c r="I4582" s="117">
        <f t="shared" si="118"/>
        <v>0.56141791044776124</v>
      </c>
      <c r="J4582" s="118">
        <v>75.23</v>
      </c>
      <c r="K4582" s="196">
        <v>185</v>
      </c>
      <c r="L4582" s="119" t="s">
        <v>12106</v>
      </c>
      <c r="M4582" s="38" t="s">
        <v>15050</v>
      </c>
    </row>
    <row r="4583" spans="1:13" ht="25.5" outlineLevel="1" x14ac:dyDescent="0.25">
      <c r="A4583" s="47" t="s">
        <v>4747</v>
      </c>
      <c r="B4583" s="150">
        <v>4555</v>
      </c>
      <c r="C4583" s="40" t="s">
        <v>14048</v>
      </c>
      <c r="D4583" s="35" t="s">
        <v>4747</v>
      </c>
      <c r="E4583" s="36" t="s">
        <v>11943</v>
      </c>
      <c r="F4583" s="35" t="s">
        <v>15877</v>
      </c>
      <c r="G4583" s="117">
        <v>87</v>
      </c>
      <c r="H4583" s="117">
        <v>893.4</v>
      </c>
      <c r="I4583" s="117">
        <f t="shared" si="118"/>
        <v>0.56149425287356325</v>
      </c>
      <c r="J4583" s="118">
        <v>48.85</v>
      </c>
      <c r="K4583" s="196">
        <v>185</v>
      </c>
      <c r="L4583" s="119" t="s">
        <v>12106</v>
      </c>
      <c r="M4583" s="38" t="s">
        <v>15050</v>
      </c>
    </row>
    <row r="4584" spans="1:13" ht="25.5" outlineLevel="1" x14ac:dyDescent="0.25">
      <c r="A4584" s="47" t="s">
        <v>4748</v>
      </c>
      <c r="B4584" s="150">
        <v>4556</v>
      </c>
      <c r="C4584" s="40" t="s">
        <v>14049</v>
      </c>
      <c r="D4584" s="35" t="s">
        <v>4748</v>
      </c>
      <c r="E4584" s="36" t="s">
        <v>11943</v>
      </c>
      <c r="F4584" s="35" t="s">
        <v>15877</v>
      </c>
      <c r="G4584" s="117">
        <v>145</v>
      </c>
      <c r="H4584" s="117">
        <v>1481</v>
      </c>
      <c r="I4584" s="117">
        <f t="shared" si="118"/>
        <v>0.55855172413793097</v>
      </c>
      <c r="J4584" s="118">
        <v>80.989999999999995</v>
      </c>
      <c r="K4584" s="196">
        <v>185</v>
      </c>
      <c r="L4584" s="119" t="s">
        <v>12106</v>
      </c>
      <c r="M4584" s="38" t="s">
        <v>15050</v>
      </c>
    </row>
    <row r="4585" spans="1:13" ht="25.5" outlineLevel="1" x14ac:dyDescent="0.25">
      <c r="A4585" s="47" t="s">
        <v>4749</v>
      </c>
      <c r="B4585" s="150">
        <v>4557</v>
      </c>
      <c r="C4585" s="40" t="s">
        <v>14050</v>
      </c>
      <c r="D4585" s="35" t="s">
        <v>4749</v>
      </c>
      <c r="E4585" s="36" t="s">
        <v>11943</v>
      </c>
      <c r="F4585" s="35" t="s">
        <v>15877</v>
      </c>
      <c r="G4585" s="117">
        <v>96</v>
      </c>
      <c r="H4585" s="117">
        <v>980.2</v>
      </c>
      <c r="I4585" s="117">
        <f t="shared" si="118"/>
        <v>0.55833333333333335</v>
      </c>
      <c r="J4585" s="118">
        <v>53.6</v>
      </c>
      <c r="K4585" s="196">
        <v>185</v>
      </c>
      <c r="L4585" s="119" t="s">
        <v>12106</v>
      </c>
      <c r="M4585" s="38" t="s">
        <v>15050</v>
      </c>
    </row>
    <row r="4586" spans="1:13" ht="25.5" outlineLevel="1" x14ac:dyDescent="0.25">
      <c r="A4586" s="47" t="s">
        <v>4750</v>
      </c>
      <c r="B4586" s="150">
        <v>4558</v>
      </c>
      <c r="C4586" s="40" t="s">
        <v>14051</v>
      </c>
      <c r="D4586" s="35" t="s">
        <v>4750</v>
      </c>
      <c r="E4586" s="36" t="s">
        <v>11943</v>
      </c>
      <c r="F4586" s="35" t="s">
        <v>15877</v>
      </c>
      <c r="G4586" s="117">
        <v>325</v>
      </c>
      <c r="H4586" s="117">
        <v>3320.96</v>
      </c>
      <c r="I4586" s="117">
        <f t="shared" si="118"/>
        <v>0.5587692307692308</v>
      </c>
      <c r="J4586" s="118">
        <v>181.6</v>
      </c>
      <c r="K4586" s="196">
        <v>185</v>
      </c>
      <c r="L4586" s="119" t="s">
        <v>12106</v>
      </c>
      <c r="M4586" s="38" t="s">
        <v>15050</v>
      </c>
    </row>
    <row r="4587" spans="1:13" ht="25.5" outlineLevel="1" x14ac:dyDescent="0.25">
      <c r="A4587" s="47" t="s">
        <v>4751</v>
      </c>
      <c r="B4587" s="150">
        <v>4559</v>
      </c>
      <c r="C4587" s="40" t="s">
        <v>14052</v>
      </c>
      <c r="D4587" s="35" t="s">
        <v>4751</v>
      </c>
      <c r="E4587" s="36" t="s">
        <v>11943</v>
      </c>
      <c r="F4587" s="35" t="s">
        <v>15877</v>
      </c>
      <c r="G4587" s="117">
        <v>189</v>
      </c>
      <c r="H4587" s="117">
        <v>4061.8</v>
      </c>
      <c r="I4587" s="117">
        <f t="shared" si="118"/>
        <v>1.1751851851851853</v>
      </c>
      <c r="J4587" s="118">
        <v>222.11</v>
      </c>
      <c r="K4587" s="196">
        <v>185</v>
      </c>
      <c r="L4587" s="119" t="s">
        <v>12106</v>
      </c>
      <c r="M4587" s="38" t="s">
        <v>15050</v>
      </c>
    </row>
    <row r="4588" spans="1:13" ht="25.5" outlineLevel="1" x14ac:dyDescent="0.25">
      <c r="A4588" s="47" t="s">
        <v>4752</v>
      </c>
      <c r="B4588" s="150">
        <v>4560</v>
      </c>
      <c r="C4588" s="40" t="s">
        <v>14053</v>
      </c>
      <c r="D4588" s="35" t="s">
        <v>4752</v>
      </c>
      <c r="E4588" s="36" t="s">
        <v>11943</v>
      </c>
      <c r="F4588" s="35" t="s">
        <v>15877</v>
      </c>
      <c r="G4588" s="117">
        <v>212</v>
      </c>
      <c r="H4588" s="117">
        <v>42.4</v>
      </c>
      <c r="I4588" s="117">
        <f t="shared" si="118"/>
        <v>1.0943396226415094E-2</v>
      </c>
      <c r="J4588" s="118">
        <v>2.3199999999999998</v>
      </c>
      <c r="K4588" s="196">
        <v>185</v>
      </c>
      <c r="L4588" s="119" t="s">
        <v>12106</v>
      </c>
      <c r="M4588" s="38" t="s">
        <v>15050</v>
      </c>
    </row>
    <row r="4589" spans="1:13" ht="25.5" outlineLevel="1" x14ac:dyDescent="0.25">
      <c r="A4589" s="47" t="s">
        <v>4753</v>
      </c>
      <c r="B4589" s="150">
        <v>4561</v>
      </c>
      <c r="C4589" s="40" t="s">
        <v>14054</v>
      </c>
      <c r="D4589" s="35" t="s">
        <v>4753</v>
      </c>
      <c r="E4589" s="36" t="s">
        <v>11943</v>
      </c>
      <c r="F4589" s="35" t="s">
        <v>15877</v>
      </c>
      <c r="G4589" s="117">
        <v>226</v>
      </c>
      <c r="H4589" s="117">
        <v>2308.1999999999998</v>
      </c>
      <c r="I4589" s="117">
        <f t="shared" si="118"/>
        <v>0.55849557522123894</v>
      </c>
      <c r="J4589" s="118">
        <v>126.22</v>
      </c>
      <c r="K4589" s="196">
        <v>185</v>
      </c>
      <c r="L4589" s="119" t="s">
        <v>12106</v>
      </c>
      <c r="M4589" s="38" t="s">
        <v>15050</v>
      </c>
    </row>
    <row r="4590" spans="1:13" ht="25.5" outlineLevel="1" x14ac:dyDescent="0.25">
      <c r="A4590" s="47" t="s">
        <v>4754</v>
      </c>
      <c r="B4590" s="150">
        <v>4562</v>
      </c>
      <c r="C4590" s="40" t="s">
        <v>14055</v>
      </c>
      <c r="D4590" s="35" t="s">
        <v>4754</v>
      </c>
      <c r="E4590" s="36" t="s">
        <v>11943</v>
      </c>
      <c r="F4590" s="35" t="s">
        <v>15877</v>
      </c>
      <c r="G4590" s="117">
        <v>268</v>
      </c>
      <c r="H4590" s="117">
        <v>2735.6</v>
      </c>
      <c r="I4590" s="117">
        <f t="shared" si="118"/>
        <v>0.55817164179104484</v>
      </c>
      <c r="J4590" s="118">
        <v>149.59</v>
      </c>
      <c r="K4590" s="196">
        <v>185</v>
      </c>
      <c r="L4590" s="119" t="s">
        <v>12106</v>
      </c>
      <c r="M4590" s="38" t="s">
        <v>15050</v>
      </c>
    </row>
    <row r="4591" spans="1:13" ht="25.5" outlineLevel="1" x14ac:dyDescent="0.25">
      <c r="A4591" s="47" t="s">
        <v>4755</v>
      </c>
      <c r="B4591" s="150">
        <v>4563</v>
      </c>
      <c r="C4591" s="40" t="s">
        <v>14056</v>
      </c>
      <c r="D4591" s="35" t="s">
        <v>4755</v>
      </c>
      <c r="E4591" s="36" t="s">
        <v>11943</v>
      </c>
      <c r="F4591" s="35" t="s">
        <v>15877</v>
      </c>
      <c r="G4591" s="117">
        <v>182</v>
      </c>
      <c r="H4591" s="117">
        <v>1863.4</v>
      </c>
      <c r="I4591" s="117">
        <f t="shared" si="118"/>
        <v>0.5598901098901099</v>
      </c>
      <c r="J4591" s="118">
        <v>101.9</v>
      </c>
      <c r="K4591" s="196">
        <v>185</v>
      </c>
      <c r="L4591" s="119" t="s">
        <v>12106</v>
      </c>
      <c r="M4591" s="38" t="s">
        <v>15050</v>
      </c>
    </row>
    <row r="4592" spans="1:13" ht="25.5" outlineLevel="1" x14ac:dyDescent="0.25">
      <c r="A4592" s="47" t="s">
        <v>4756</v>
      </c>
      <c r="B4592" s="150">
        <v>4564</v>
      </c>
      <c r="C4592" s="40" t="s">
        <v>14057</v>
      </c>
      <c r="D4592" s="35" t="s">
        <v>4756</v>
      </c>
      <c r="E4592" s="36" t="s">
        <v>11943</v>
      </c>
      <c r="F4592" s="35" t="s">
        <v>15877</v>
      </c>
      <c r="G4592" s="117">
        <v>139</v>
      </c>
      <c r="H4592" s="117">
        <v>1419.8</v>
      </c>
      <c r="I4592" s="117">
        <f t="shared" si="118"/>
        <v>0.55856115107913673</v>
      </c>
      <c r="J4592" s="118">
        <v>77.64</v>
      </c>
      <c r="K4592" s="196">
        <v>185</v>
      </c>
      <c r="L4592" s="119" t="s">
        <v>12106</v>
      </c>
      <c r="M4592" s="38" t="s">
        <v>15050</v>
      </c>
    </row>
    <row r="4593" spans="1:13" ht="25.5" outlineLevel="1" x14ac:dyDescent="0.25">
      <c r="A4593" s="47" t="s">
        <v>4757</v>
      </c>
      <c r="B4593" s="150">
        <v>4565</v>
      </c>
      <c r="C4593" s="40" t="s">
        <v>14058</v>
      </c>
      <c r="D4593" s="35" t="s">
        <v>4757</v>
      </c>
      <c r="E4593" s="36" t="s">
        <v>11943</v>
      </c>
      <c r="F4593" s="35" t="s">
        <v>15877</v>
      </c>
      <c r="G4593" s="117">
        <v>192</v>
      </c>
      <c r="H4593" s="117">
        <v>1964.4</v>
      </c>
      <c r="I4593" s="117">
        <f t="shared" ref="I4593:I4656" si="119">J4593/G4593</f>
        <v>0.55947916666666664</v>
      </c>
      <c r="J4593" s="118">
        <v>107.42</v>
      </c>
      <c r="K4593" s="196">
        <v>185</v>
      </c>
      <c r="L4593" s="119" t="s">
        <v>12106</v>
      </c>
      <c r="M4593" s="38" t="s">
        <v>15050</v>
      </c>
    </row>
    <row r="4594" spans="1:13" ht="25.5" outlineLevel="1" x14ac:dyDescent="0.25">
      <c r="A4594" s="47" t="s">
        <v>4758</v>
      </c>
      <c r="B4594" s="150">
        <v>4566</v>
      </c>
      <c r="C4594" s="40" t="s">
        <v>14059</v>
      </c>
      <c r="D4594" s="35" t="s">
        <v>4758</v>
      </c>
      <c r="E4594" s="36" t="s">
        <v>11943</v>
      </c>
      <c r="F4594" s="35" t="s">
        <v>15877</v>
      </c>
      <c r="G4594" s="117">
        <v>353</v>
      </c>
      <c r="H4594" s="117">
        <v>3607.6</v>
      </c>
      <c r="I4594" s="117">
        <f t="shared" si="119"/>
        <v>0.55886685552407933</v>
      </c>
      <c r="J4594" s="118">
        <v>197.28</v>
      </c>
      <c r="K4594" s="196">
        <v>185</v>
      </c>
      <c r="L4594" s="119" t="s">
        <v>12106</v>
      </c>
      <c r="M4594" s="38" t="s">
        <v>15050</v>
      </c>
    </row>
    <row r="4595" spans="1:13" ht="25.5" outlineLevel="1" x14ac:dyDescent="0.25">
      <c r="A4595" s="47" t="s">
        <v>4759</v>
      </c>
      <c r="B4595" s="150">
        <v>4567</v>
      </c>
      <c r="C4595" s="40" t="s">
        <v>14060</v>
      </c>
      <c r="D4595" s="35" t="s">
        <v>4759</v>
      </c>
      <c r="E4595" s="36" t="s">
        <v>11943</v>
      </c>
      <c r="F4595" s="35" t="s">
        <v>15877</v>
      </c>
      <c r="G4595" s="117">
        <v>90</v>
      </c>
      <c r="H4595" s="117">
        <v>927</v>
      </c>
      <c r="I4595" s="117">
        <f t="shared" si="119"/>
        <v>0.56322222222222218</v>
      </c>
      <c r="J4595" s="118">
        <v>50.69</v>
      </c>
      <c r="K4595" s="196">
        <v>185</v>
      </c>
      <c r="L4595" s="119" t="s">
        <v>12106</v>
      </c>
      <c r="M4595" s="38" t="s">
        <v>15050</v>
      </c>
    </row>
    <row r="4596" spans="1:13" ht="25.5" outlineLevel="1" x14ac:dyDescent="0.25">
      <c r="A4596" s="47" t="s">
        <v>4760</v>
      </c>
      <c r="B4596" s="150">
        <v>4568</v>
      </c>
      <c r="C4596" s="40" t="s">
        <v>14061</v>
      </c>
      <c r="D4596" s="35" t="s">
        <v>4760</v>
      </c>
      <c r="E4596" s="36" t="s">
        <v>11943</v>
      </c>
      <c r="F4596" s="35" t="s">
        <v>15877</v>
      </c>
      <c r="G4596" s="117">
        <v>82</v>
      </c>
      <c r="H4596" s="117">
        <v>840.4</v>
      </c>
      <c r="I4596" s="117">
        <f t="shared" si="119"/>
        <v>0.56048780487804883</v>
      </c>
      <c r="J4596" s="118">
        <v>45.96</v>
      </c>
      <c r="K4596" s="196">
        <v>185</v>
      </c>
      <c r="L4596" s="119" t="s">
        <v>12106</v>
      </c>
      <c r="M4596" s="38" t="s">
        <v>15050</v>
      </c>
    </row>
    <row r="4597" spans="1:13" ht="25.5" outlineLevel="1" x14ac:dyDescent="0.25">
      <c r="A4597" s="47" t="s">
        <v>4761</v>
      </c>
      <c r="B4597" s="150">
        <v>4569</v>
      </c>
      <c r="C4597" s="40" t="s">
        <v>14062</v>
      </c>
      <c r="D4597" s="35" t="s">
        <v>4761</v>
      </c>
      <c r="E4597" s="36" t="s">
        <v>11943</v>
      </c>
      <c r="F4597" s="35" t="s">
        <v>15877</v>
      </c>
      <c r="G4597" s="117">
        <v>101</v>
      </c>
      <c r="H4597" s="117">
        <v>1039.2</v>
      </c>
      <c r="I4597" s="117">
        <f t="shared" si="119"/>
        <v>0.56267326732673262</v>
      </c>
      <c r="J4597" s="118">
        <v>56.83</v>
      </c>
      <c r="K4597" s="196">
        <v>185</v>
      </c>
      <c r="L4597" s="119" t="s">
        <v>12106</v>
      </c>
      <c r="M4597" s="38" t="s">
        <v>15050</v>
      </c>
    </row>
    <row r="4598" spans="1:13" ht="25.5" outlineLevel="1" x14ac:dyDescent="0.25">
      <c r="A4598" s="47" t="s">
        <v>4762</v>
      </c>
      <c r="B4598" s="150">
        <v>4570</v>
      </c>
      <c r="C4598" s="40" t="s">
        <v>14063</v>
      </c>
      <c r="D4598" s="35" t="s">
        <v>4762</v>
      </c>
      <c r="E4598" s="36" t="s">
        <v>11943</v>
      </c>
      <c r="F4598" s="35" t="s">
        <v>15877</v>
      </c>
      <c r="G4598" s="117">
        <v>174</v>
      </c>
      <c r="H4598" s="117">
        <v>1780.7</v>
      </c>
      <c r="I4598" s="117">
        <f t="shared" si="119"/>
        <v>0.55959770114942531</v>
      </c>
      <c r="J4598" s="118">
        <v>97.37</v>
      </c>
      <c r="K4598" s="196">
        <v>185</v>
      </c>
      <c r="L4598" s="119" t="s">
        <v>12106</v>
      </c>
      <c r="M4598" s="38" t="s">
        <v>15050</v>
      </c>
    </row>
    <row r="4599" spans="1:13" ht="25.5" outlineLevel="1" x14ac:dyDescent="0.25">
      <c r="A4599" s="47" t="s">
        <v>4763</v>
      </c>
      <c r="B4599" s="150">
        <v>4571</v>
      </c>
      <c r="C4599" s="40" t="s">
        <v>14064</v>
      </c>
      <c r="D4599" s="35" t="s">
        <v>4763</v>
      </c>
      <c r="E4599" s="36" t="s">
        <v>11943</v>
      </c>
      <c r="F4599" s="35" t="s">
        <v>15877</v>
      </c>
      <c r="G4599" s="117">
        <v>166</v>
      </c>
      <c r="H4599" s="117">
        <v>1702.15</v>
      </c>
      <c r="I4599" s="117">
        <f t="shared" si="119"/>
        <v>0.56072289156626509</v>
      </c>
      <c r="J4599" s="118">
        <v>93.08</v>
      </c>
      <c r="K4599" s="196">
        <v>185</v>
      </c>
      <c r="L4599" s="119" t="s">
        <v>12106</v>
      </c>
      <c r="M4599" s="38" t="s">
        <v>15050</v>
      </c>
    </row>
    <row r="4600" spans="1:13" ht="25.5" outlineLevel="1" x14ac:dyDescent="0.25">
      <c r="A4600" s="47" t="s">
        <v>4764</v>
      </c>
      <c r="B4600" s="150">
        <v>4572</v>
      </c>
      <c r="C4600" s="40" t="s">
        <v>14065</v>
      </c>
      <c r="D4600" s="35" t="s">
        <v>4764</v>
      </c>
      <c r="E4600" s="36" t="s">
        <v>11943</v>
      </c>
      <c r="F4600" s="35" t="s">
        <v>15877</v>
      </c>
      <c r="G4600" s="117">
        <v>185</v>
      </c>
      <c r="H4600" s="117">
        <v>1889</v>
      </c>
      <c r="I4600" s="117">
        <f t="shared" si="119"/>
        <v>0.55837837837837834</v>
      </c>
      <c r="J4600" s="118">
        <v>103.3</v>
      </c>
      <c r="K4600" s="196">
        <v>185</v>
      </c>
      <c r="L4600" s="119" t="s">
        <v>12106</v>
      </c>
      <c r="M4600" s="38" t="s">
        <v>15050</v>
      </c>
    </row>
    <row r="4601" spans="1:13" ht="25.5" outlineLevel="1" x14ac:dyDescent="0.25">
      <c r="A4601" s="47" t="s">
        <v>4765</v>
      </c>
      <c r="B4601" s="150">
        <v>4573</v>
      </c>
      <c r="C4601" s="40" t="s">
        <v>14066</v>
      </c>
      <c r="D4601" s="35" t="s">
        <v>4765</v>
      </c>
      <c r="E4601" s="36" t="s">
        <v>11943</v>
      </c>
      <c r="F4601" s="35" t="s">
        <v>15877</v>
      </c>
      <c r="G4601" s="117">
        <v>114</v>
      </c>
      <c r="H4601" s="117">
        <v>1171.8</v>
      </c>
      <c r="I4601" s="117">
        <f t="shared" si="119"/>
        <v>0.56210526315789477</v>
      </c>
      <c r="J4601" s="118">
        <v>64.08</v>
      </c>
      <c r="K4601" s="196">
        <v>185</v>
      </c>
      <c r="L4601" s="119" t="s">
        <v>12106</v>
      </c>
      <c r="M4601" s="38" t="s">
        <v>15050</v>
      </c>
    </row>
    <row r="4602" spans="1:13" ht="25.5" outlineLevel="1" x14ac:dyDescent="0.25">
      <c r="A4602" s="47" t="s">
        <v>4766</v>
      </c>
      <c r="B4602" s="150">
        <v>4574</v>
      </c>
      <c r="C4602" s="40" t="s">
        <v>14067</v>
      </c>
      <c r="D4602" s="35" t="s">
        <v>4766</v>
      </c>
      <c r="E4602" s="36" t="s">
        <v>11943</v>
      </c>
      <c r="F4602" s="35" t="s">
        <v>15877</v>
      </c>
      <c r="G4602" s="117">
        <v>180</v>
      </c>
      <c r="H4602" s="117">
        <v>1842</v>
      </c>
      <c r="I4602" s="117">
        <f t="shared" si="119"/>
        <v>0.55961111111111117</v>
      </c>
      <c r="J4602" s="118">
        <v>100.73</v>
      </c>
      <c r="K4602" s="196">
        <v>185</v>
      </c>
      <c r="L4602" s="119" t="s">
        <v>12106</v>
      </c>
      <c r="M4602" s="38" t="s">
        <v>15050</v>
      </c>
    </row>
    <row r="4603" spans="1:13" ht="25.5" outlineLevel="1" x14ac:dyDescent="0.25">
      <c r="A4603" s="47" t="s">
        <v>4767</v>
      </c>
      <c r="B4603" s="150">
        <v>4575</v>
      </c>
      <c r="C4603" s="40" t="s">
        <v>14068</v>
      </c>
      <c r="D4603" s="35" t="s">
        <v>4767</v>
      </c>
      <c r="E4603" s="36" t="s">
        <v>11943</v>
      </c>
      <c r="F4603" s="35" t="s">
        <v>15877</v>
      </c>
      <c r="G4603" s="117">
        <v>245</v>
      </c>
      <c r="H4603" s="117">
        <v>2508</v>
      </c>
      <c r="I4603" s="117">
        <f t="shared" si="119"/>
        <v>0.55979591836734699</v>
      </c>
      <c r="J4603" s="118">
        <v>137.15</v>
      </c>
      <c r="K4603" s="196">
        <v>185</v>
      </c>
      <c r="L4603" s="119" t="s">
        <v>12106</v>
      </c>
      <c r="M4603" s="38" t="s">
        <v>15050</v>
      </c>
    </row>
    <row r="4604" spans="1:13" ht="25.5" outlineLevel="1" x14ac:dyDescent="0.25">
      <c r="A4604" s="47" t="s">
        <v>4768</v>
      </c>
      <c r="B4604" s="150">
        <v>4576</v>
      </c>
      <c r="C4604" s="40" t="s">
        <v>14069</v>
      </c>
      <c r="D4604" s="35" t="s">
        <v>4768</v>
      </c>
      <c r="E4604" s="36" t="s">
        <v>11943</v>
      </c>
      <c r="F4604" s="35" t="s">
        <v>15877</v>
      </c>
      <c r="G4604" s="117">
        <v>151</v>
      </c>
      <c r="H4604" s="117">
        <v>1546.2</v>
      </c>
      <c r="I4604" s="117">
        <f t="shared" si="119"/>
        <v>0.55993377483443707</v>
      </c>
      <c r="J4604" s="118">
        <v>84.55</v>
      </c>
      <c r="K4604" s="196">
        <v>185</v>
      </c>
      <c r="L4604" s="119" t="s">
        <v>12106</v>
      </c>
      <c r="M4604" s="38" t="s">
        <v>15050</v>
      </c>
    </row>
    <row r="4605" spans="1:13" ht="25.5" outlineLevel="1" x14ac:dyDescent="0.25">
      <c r="A4605" s="47" t="s">
        <v>4769</v>
      </c>
      <c r="B4605" s="150">
        <v>4577</v>
      </c>
      <c r="C4605" s="40" t="s">
        <v>14070</v>
      </c>
      <c r="D4605" s="35" t="s">
        <v>4769</v>
      </c>
      <c r="E4605" s="36" t="s">
        <v>11943</v>
      </c>
      <c r="F4605" s="35" t="s">
        <v>15877</v>
      </c>
      <c r="G4605" s="117">
        <v>99</v>
      </c>
      <c r="H4605" s="117">
        <v>4011.8</v>
      </c>
      <c r="I4605" s="117">
        <f t="shared" si="119"/>
        <v>2.2159595959595961</v>
      </c>
      <c r="J4605" s="118">
        <v>219.38</v>
      </c>
      <c r="K4605" s="196">
        <v>185</v>
      </c>
      <c r="L4605" s="119" t="s">
        <v>12106</v>
      </c>
      <c r="M4605" s="38" t="s">
        <v>15050</v>
      </c>
    </row>
    <row r="4606" spans="1:13" ht="25.5" outlineLevel="1" x14ac:dyDescent="0.25">
      <c r="A4606" s="47" t="s">
        <v>4770</v>
      </c>
      <c r="B4606" s="150">
        <v>4578</v>
      </c>
      <c r="C4606" s="40" t="s">
        <v>14071</v>
      </c>
      <c r="D4606" s="35" t="s">
        <v>4770</v>
      </c>
      <c r="E4606" s="36" t="s">
        <v>11943</v>
      </c>
      <c r="F4606" s="35" t="s">
        <v>15877</v>
      </c>
      <c r="G4606" s="117">
        <v>130</v>
      </c>
      <c r="H4606" s="117">
        <v>1330</v>
      </c>
      <c r="I4606" s="117">
        <f t="shared" si="119"/>
        <v>0.55946153846153845</v>
      </c>
      <c r="J4606" s="118">
        <v>72.73</v>
      </c>
      <c r="K4606" s="196">
        <v>185</v>
      </c>
      <c r="L4606" s="119" t="s">
        <v>12106</v>
      </c>
      <c r="M4606" s="38" t="s">
        <v>15050</v>
      </c>
    </row>
    <row r="4607" spans="1:13" ht="25.5" outlineLevel="1" x14ac:dyDescent="0.25">
      <c r="A4607" s="47" t="s">
        <v>4771</v>
      </c>
      <c r="B4607" s="150">
        <v>4579</v>
      </c>
      <c r="C4607" s="40" t="s">
        <v>14072</v>
      </c>
      <c r="D4607" s="35" t="s">
        <v>4771</v>
      </c>
      <c r="E4607" s="36" t="s">
        <v>11943</v>
      </c>
      <c r="F4607" s="35" t="s">
        <v>15877</v>
      </c>
      <c r="G4607" s="117">
        <v>359</v>
      </c>
      <c r="H4607" s="117">
        <v>3663.79</v>
      </c>
      <c r="I4607" s="117">
        <f t="shared" si="119"/>
        <v>0.55807799442896933</v>
      </c>
      <c r="J4607" s="118">
        <v>200.35</v>
      </c>
      <c r="K4607" s="196">
        <v>185</v>
      </c>
      <c r="L4607" s="119" t="s">
        <v>12106</v>
      </c>
      <c r="M4607" s="38" t="s">
        <v>15050</v>
      </c>
    </row>
    <row r="4608" spans="1:13" ht="25.5" outlineLevel="1" x14ac:dyDescent="0.25">
      <c r="A4608" s="47" t="s">
        <v>4772</v>
      </c>
      <c r="B4608" s="150">
        <v>4580</v>
      </c>
      <c r="C4608" s="40" t="s">
        <v>14073</v>
      </c>
      <c r="D4608" s="35" t="s">
        <v>4772</v>
      </c>
      <c r="E4608" s="36" t="s">
        <v>11943</v>
      </c>
      <c r="F4608" s="35" t="s">
        <v>15877</v>
      </c>
      <c r="G4608" s="117">
        <v>288</v>
      </c>
      <c r="H4608" s="117">
        <v>2943.58</v>
      </c>
      <c r="I4608" s="117">
        <f t="shared" si="119"/>
        <v>0.55892361111111111</v>
      </c>
      <c r="J4608" s="118">
        <v>160.97</v>
      </c>
      <c r="K4608" s="196">
        <v>185</v>
      </c>
      <c r="L4608" s="119" t="s">
        <v>12106</v>
      </c>
      <c r="M4608" s="38" t="s">
        <v>15050</v>
      </c>
    </row>
    <row r="4609" spans="1:13" ht="25.5" outlineLevel="1" x14ac:dyDescent="0.25">
      <c r="A4609" s="47" t="s">
        <v>4773</v>
      </c>
      <c r="B4609" s="150">
        <v>4581</v>
      </c>
      <c r="C4609" s="40" t="s">
        <v>14074</v>
      </c>
      <c r="D4609" s="35" t="s">
        <v>4773</v>
      </c>
      <c r="E4609" s="36" t="s">
        <v>11943</v>
      </c>
      <c r="F4609" s="35" t="s">
        <v>15877</v>
      </c>
      <c r="G4609" s="117">
        <v>225</v>
      </c>
      <c r="H4609" s="117">
        <v>2298</v>
      </c>
      <c r="I4609" s="117">
        <f t="shared" si="119"/>
        <v>0.55848888888888892</v>
      </c>
      <c r="J4609" s="118">
        <v>125.66</v>
      </c>
      <c r="K4609" s="196">
        <v>185</v>
      </c>
      <c r="L4609" s="119" t="s">
        <v>12106</v>
      </c>
      <c r="M4609" s="38" t="s">
        <v>15050</v>
      </c>
    </row>
    <row r="4610" spans="1:13" ht="25.5" outlineLevel="1" x14ac:dyDescent="0.25">
      <c r="A4610" s="47" t="s">
        <v>4774</v>
      </c>
      <c r="B4610" s="150">
        <v>4582</v>
      </c>
      <c r="C4610" s="40" t="s">
        <v>14075</v>
      </c>
      <c r="D4610" s="35" t="s">
        <v>4774</v>
      </c>
      <c r="E4610" s="36" t="s">
        <v>11943</v>
      </c>
      <c r="F4610" s="35" t="s">
        <v>15877</v>
      </c>
      <c r="G4610" s="117">
        <v>314</v>
      </c>
      <c r="H4610" s="117">
        <v>3207.8</v>
      </c>
      <c r="I4610" s="117">
        <f t="shared" si="119"/>
        <v>0.55863057324840759</v>
      </c>
      <c r="J4610" s="118">
        <v>175.41</v>
      </c>
      <c r="K4610" s="196">
        <v>185</v>
      </c>
      <c r="L4610" s="119" t="s">
        <v>12106</v>
      </c>
      <c r="M4610" s="38" t="s">
        <v>15050</v>
      </c>
    </row>
    <row r="4611" spans="1:13" ht="25.5" outlineLevel="1" x14ac:dyDescent="0.25">
      <c r="A4611" s="47" t="s">
        <v>4775</v>
      </c>
      <c r="B4611" s="150">
        <v>4583</v>
      </c>
      <c r="C4611" s="40" t="s">
        <v>14076</v>
      </c>
      <c r="D4611" s="35" t="s">
        <v>4775</v>
      </c>
      <c r="E4611" s="36" t="s">
        <v>11943</v>
      </c>
      <c r="F4611" s="35" t="s">
        <v>15877</v>
      </c>
      <c r="G4611" s="117">
        <v>197</v>
      </c>
      <c r="H4611" s="117">
        <v>2015.4</v>
      </c>
      <c r="I4611" s="117">
        <f t="shared" si="119"/>
        <v>0.55944162436548217</v>
      </c>
      <c r="J4611" s="118">
        <v>110.21</v>
      </c>
      <c r="K4611" s="196">
        <v>185</v>
      </c>
      <c r="L4611" s="119" t="s">
        <v>12106</v>
      </c>
      <c r="M4611" s="38" t="s">
        <v>15050</v>
      </c>
    </row>
    <row r="4612" spans="1:13" ht="25.5" outlineLevel="1" x14ac:dyDescent="0.25">
      <c r="A4612" s="47" t="s">
        <v>4776</v>
      </c>
      <c r="B4612" s="150">
        <v>4584</v>
      </c>
      <c r="C4612" s="40" t="s">
        <v>14077</v>
      </c>
      <c r="D4612" s="35" t="s">
        <v>4776</v>
      </c>
      <c r="E4612" s="36" t="s">
        <v>11943</v>
      </c>
      <c r="F4612" s="35" t="s">
        <v>15877</v>
      </c>
      <c r="G4612" s="117">
        <v>161</v>
      </c>
      <c r="H4612" s="117">
        <v>1645.2</v>
      </c>
      <c r="I4612" s="117">
        <f t="shared" si="119"/>
        <v>0.55881987577639747</v>
      </c>
      <c r="J4612" s="118">
        <v>89.97</v>
      </c>
      <c r="K4612" s="196">
        <v>185</v>
      </c>
      <c r="L4612" s="119" t="s">
        <v>12106</v>
      </c>
      <c r="M4612" s="38" t="s">
        <v>15050</v>
      </c>
    </row>
    <row r="4613" spans="1:13" ht="25.5" outlineLevel="1" x14ac:dyDescent="0.25">
      <c r="A4613" s="47" t="s">
        <v>4777</v>
      </c>
      <c r="B4613" s="150">
        <v>4585</v>
      </c>
      <c r="C4613" s="40" t="s">
        <v>14078</v>
      </c>
      <c r="D4613" s="35" t="s">
        <v>4777</v>
      </c>
      <c r="E4613" s="36" t="s">
        <v>11943</v>
      </c>
      <c r="F4613" s="35" t="s">
        <v>15877</v>
      </c>
      <c r="G4613" s="117">
        <v>229</v>
      </c>
      <c r="H4613" s="117">
        <v>2338.8000000000002</v>
      </c>
      <c r="I4613" s="117">
        <f t="shared" si="119"/>
        <v>0.55847161572052406</v>
      </c>
      <c r="J4613" s="118">
        <v>127.89</v>
      </c>
      <c r="K4613" s="196">
        <v>185</v>
      </c>
      <c r="L4613" s="119" t="s">
        <v>12106</v>
      </c>
      <c r="M4613" s="38" t="s">
        <v>15050</v>
      </c>
    </row>
    <row r="4614" spans="1:13" ht="25.5" outlineLevel="1" x14ac:dyDescent="0.25">
      <c r="A4614" s="47" t="s">
        <v>4778</v>
      </c>
      <c r="B4614" s="150">
        <v>4586</v>
      </c>
      <c r="C4614" s="40" t="s">
        <v>14079</v>
      </c>
      <c r="D4614" s="35" t="s">
        <v>4778</v>
      </c>
      <c r="E4614" s="36" t="s">
        <v>11943</v>
      </c>
      <c r="F4614" s="35" t="s">
        <v>15877</v>
      </c>
      <c r="G4614" s="117">
        <v>414</v>
      </c>
      <c r="H4614" s="117">
        <v>4229.8</v>
      </c>
      <c r="I4614" s="117">
        <f t="shared" si="119"/>
        <v>0.55869565217391304</v>
      </c>
      <c r="J4614" s="118">
        <v>231.3</v>
      </c>
      <c r="K4614" s="196">
        <v>185</v>
      </c>
      <c r="L4614" s="119" t="s">
        <v>12106</v>
      </c>
      <c r="M4614" s="38" t="s">
        <v>15050</v>
      </c>
    </row>
    <row r="4615" spans="1:13" ht="25.5" outlineLevel="1" x14ac:dyDescent="0.25">
      <c r="A4615" s="47" t="s">
        <v>4779</v>
      </c>
      <c r="B4615" s="150">
        <v>4587</v>
      </c>
      <c r="C4615" s="40" t="s">
        <v>14080</v>
      </c>
      <c r="D4615" s="35" t="s">
        <v>4779</v>
      </c>
      <c r="E4615" s="36" t="s">
        <v>11943</v>
      </c>
      <c r="F4615" s="35" t="s">
        <v>15877</v>
      </c>
      <c r="G4615" s="117">
        <v>198</v>
      </c>
      <c r="H4615" s="117">
        <v>2026.53</v>
      </c>
      <c r="I4615" s="117">
        <f t="shared" si="119"/>
        <v>0.55969696969696969</v>
      </c>
      <c r="J4615" s="118">
        <v>110.82</v>
      </c>
      <c r="K4615" s="196">
        <v>185</v>
      </c>
      <c r="L4615" s="119" t="s">
        <v>12106</v>
      </c>
      <c r="M4615" s="38" t="s">
        <v>15050</v>
      </c>
    </row>
    <row r="4616" spans="1:13" ht="25.5" outlineLevel="1" x14ac:dyDescent="0.25">
      <c r="A4616" s="47" t="s">
        <v>4780</v>
      </c>
      <c r="B4616" s="150">
        <v>4588</v>
      </c>
      <c r="C4616" s="40" t="s">
        <v>14081</v>
      </c>
      <c r="D4616" s="35" t="s">
        <v>4780</v>
      </c>
      <c r="E4616" s="36" t="s">
        <v>11943</v>
      </c>
      <c r="F4616" s="35" t="s">
        <v>15877</v>
      </c>
      <c r="G4616" s="117">
        <v>193</v>
      </c>
      <c r="H4616" s="117">
        <v>1976.6</v>
      </c>
      <c r="I4616" s="117">
        <f t="shared" si="119"/>
        <v>0.56005181347150257</v>
      </c>
      <c r="J4616" s="118">
        <v>108.09</v>
      </c>
      <c r="K4616" s="196">
        <v>185</v>
      </c>
      <c r="L4616" s="119" t="s">
        <v>12106</v>
      </c>
      <c r="M4616" s="38" t="s">
        <v>15050</v>
      </c>
    </row>
    <row r="4617" spans="1:13" ht="25.5" outlineLevel="1" x14ac:dyDescent="0.25">
      <c r="A4617" s="47" t="s">
        <v>4781</v>
      </c>
      <c r="B4617" s="150">
        <v>4589</v>
      </c>
      <c r="C4617" s="40" t="s">
        <v>14082</v>
      </c>
      <c r="D4617" s="35" t="s">
        <v>4781</v>
      </c>
      <c r="E4617" s="36" t="s">
        <v>11943</v>
      </c>
      <c r="F4617" s="35" t="s">
        <v>15877</v>
      </c>
      <c r="G4617" s="117">
        <v>180</v>
      </c>
      <c r="H4617" s="117">
        <v>1843</v>
      </c>
      <c r="I4617" s="117">
        <f t="shared" si="119"/>
        <v>0.55988888888888888</v>
      </c>
      <c r="J4617" s="118">
        <v>100.78</v>
      </c>
      <c r="K4617" s="196">
        <v>185</v>
      </c>
      <c r="L4617" s="119" t="s">
        <v>12106</v>
      </c>
      <c r="M4617" s="38" t="s">
        <v>15050</v>
      </c>
    </row>
    <row r="4618" spans="1:13" ht="25.5" outlineLevel="1" x14ac:dyDescent="0.25">
      <c r="A4618" s="47" t="s">
        <v>4782</v>
      </c>
      <c r="B4618" s="150">
        <v>4590</v>
      </c>
      <c r="C4618" s="40" t="s">
        <v>14083</v>
      </c>
      <c r="D4618" s="35" t="s">
        <v>4782</v>
      </c>
      <c r="E4618" s="36" t="s">
        <v>11943</v>
      </c>
      <c r="F4618" s="35" t="s">
        <v>15877</v>
      </c>
      <c r="G4618" s="117">
        <v>205</v>
      </c>
      <c r="H4618" s="117">
        <v>2092.96</v>
      </c>
      <c r="I4618" s="117">
        <f t="shared" si="119"/>
        <v>0.55829268292682932</v>
      </c>
      <c r="J4618" s="118">
        <v>114.45</v>
      </c>
      <c r="K4618" s="196">
        <v>185</v>
      </c>
      <c r="L4618" s="119" t="s">
        <v>12106</v>
      </c>
      <c r="M4618" s="38" t="s">
        <v>15050</v>
      </c>
    </row>
    <row r="4619" spans="1:13" ht="25.5" outlineLevel="1" x14ac:dyDescent="0.25">
      <c r="A4619" s="47" t="s">
        <v>4783</v>
      </c>
      <c r="B4619" s="150">
        <v>4591</v>
      </c>
      <c r="C4619" s="40" t="s">
        <v>14084</v>
      </c>
      <c r="D4619" s="35" t="s">
        <v>4783</v>
      </c>
      <c r="E4619" s="36" t="s">
        <v>11943</v>
      </c>
      <c r="F4619" s="35" t="s">
        <v>15877</v>
      </c>
      <c r="G4619" s="117">
        <v>238</v>
      </c>
      <c r="H4619" s="117">
        <v>2431.6</v>
      </c>
      <c r="I4619" s="117">
        <f t="shared" si="119"/>
        <v>0.55869747899159661</v>
      </c>
      <c r="J4619" s="118">
        <v>132.97</v>
      </c>
      <c r="K4619" s="196">
        <v>185</v>
      </c>
      <c r="L4619" s="119" t="s">
        <v>12106</v>
      </c>
      <c r="M4619" s="38" t="s">
        <v>15050</v>
      </c>
    </row>
    <row r="4620" spans="1:13" ht="25.5" outlineLevel="1" x14ac:dyDescent="0.25">
      <c r="A4620" s="47" t="s">
        <v>4784</v>
      </c>
      <c r="B4620" s="150">
        <v>4592</v>
      </c>
      <c r="C4620" s="40" t="s">
        <v>14085</v>
      </c>
      <c r="D4620" s="35" t="s">
        <v>4784</v>
      </c>
      <c r="E4620" s="36" t="s">
        <v>11943</v>
      </c>
      <c r="F4620" s="35" t="s">
        <v>15877</v>
      </c>
      <c r="G4620" s="117">
        <v>169</v>
      </c>
      <c r="H4620" s="117">
        <v>1727.8</v>
      </c>
      <c r="I4620" s="117">
        <f t="shared" si="119"/>
        <v>0.5590532544378698</v>
      </c>
      <c r="J4620" s="118">
        <v>94.48</v>
      </c>
      <c r="K4620" s="196">
        <v>185</v>
      </c>
      <c r="L4620" s="119" t="s">
        <v>12106</v>
      </c>
      <c r="M4620" s="38" t="s">
        <v>15050</v>
      </c>
    </row>
    <row r="4621" spans="1:13" ht="25.5" outlineLevel="1" x14ac:dyDescent="0.25">
      <c r="A4621" s="47" t="s">
        <v>4785</v>
      </c>
      <c r="B4621" s="150">
        <v>4593</v>
      </c>
      <c r="C4621" s="40" t="s">
        <v>14086</v>
      </c>
      <c r="D4621" s="35" t="s">
        <v>4785</v>
      </c>
      <c r="E4621" s="36" t="s">
        <v>11943</v>
      </c>
      <c r="F4621" s="35" t="s">
        <v>15877</v>
      </c>
      <c r="G4621" s="117">
        <v>554</v>
      </c>
      <c r="H4621" s="117">
        <v>5653.8</v>
      </c>
      <c r="I4621" s="117">
        <f t="shared" si="119"/>
        <v>0.55806859205776171</v>
      </c>
      <c r="J4621" s="118">
        <v>309.17</v>
      </c>
      <c r="K4621" s="196">
        <v>185</v>
      </c>
      <c r="L4621" s="119" t="s">
        <v>12106</v>
      </c>
      <c r="M4621" s="38" t="s">
        <v>15050</v>
      </c>
    </row>
    <row r="4622" spans="1:13" ht="25.5" outlineLevel="1" x14ac:dyDescent="0.25">
      <c r="A4622" s="47" t="s">
        <v>4786</v>
      </c>
      <c r="B4622" s="150">
        <v>4594</v>
      </c>
      <c r="C4622" s="40" t="s">
        <v>14087</v>
      </c>
      <c r="D4622" s="35" t="s">
        <v>4786</v>
      </c>
      <c r="E4622" s="36" t="s">
        <v>11943</v>
      </c>
      <c r="F4622" s="35" t="s">
        <v>15877</v>
      </c>
      <c r="G4622" s="117">
        <v>192</v>
      </c>
      <c r="H4622" s="117">
        <v>1965.4</v>
      </c>
      <c r="I4622" s="117">
        <f t="shared" si="119"/>
        <v>0.55979166666666669</v>
      </c>
      <c r="J4622" s="118">
        <v>107.48</v>
      </c>
      <c r="K4622" s="196">
        <v>185</v>
      </c>
      <c r="L4622" s="119" t="s">
        <v>12106</v>
      </c>
      <c r="M4622" s="38" t="s">
        <v>15050</v>
      </c>
    </row>
    <row r="4623" spans="1:13" ht="25.5" outlineLevel="1" x14ac:dyDescent="0.25">
      <c r="A4623" s="47" t="s">
        <v>4788</v>
      </c>
      <c r="B4623" s="150">
        <v>4595</v>
      </c>
      <c r="C4623" s="36" t="s">
        <v>4787</v>
      </c>
      <c r="D4623" s="35" t="s">
        <v>4788</v>
      </c>
      <c r="E4623" s="36" t="s">
        <v>11943</v>
      </c>
      <c r="F4623" s="35" t="s">
        <v>15877</v>
      </c>
      <c r="G4623" s="117">
        <v>23</v>
      </c>
      <c r="H4623" s="117">
        <v>238.28</v>
      </c>
      <c r="I4623" s="117">
        <f t="shared" si="119"/>
        <v>0.5665217391304348</v>
      </c>
      <c r="J4623" s="118">
        <v>13.03</v>
      </c>
      <c r="K4623" s="196">
        <v>185</v>
      </c>
      <c r="L4623" s="119" t="s">
        <v>12106</v>
      </c>
      <c r="M4623" s="38" t="s">
        <v>15050</v>
      </c>
    </row>
    <row r="4624" spans="1:13" ht="25.5" outlineLevel="1" x14ac:dyDescent="0.25">
      <c r="A4624" s="47" t="s">
        <v>4789</v>
      </c>
      <c r="B4624" s="150">
        <v>4596</v>
      </c>
      <c r="C4624" s="40" t="s">
        <v>14088</v>
      </c>
      <c r="D4624" s="35" t="s">
        <v>4789</v>
      </c>
      <c r="E4624" s="36" t="s">
        <v>11943</v>
      </c>
      <c r="F4624" s="35" t="s">
        <v>15877</v>
      </c>
      <c r="G4624" s="117">
        <v>120</v>
      </c>
      <c r="H4624" s="117">
        <v>1228</v>
      </c>
      <c r="I4624" s="117">
        <f t="shared" si="119"/>
        <v>0.55958333333333343</v>
      </c>
      <c r="J4624" s="118">
        <v>67.150000000000006</v>
      </c>
      <c r="K4624" s="196">
        <v>185</v>
      </c>
      <c r="L4624" s="119" t="s">
        <v>12106</v>
      </c>
      <c r="M4624" s="38" t="s">
        <v>15050</v>
      </c>
    </row>
    <row r="4625" spans="1:13" ht="25.5" outlineLevel="1" x14ac:dyDescent="0.25">
      <c r="A4625" s="47" t="s">
        <v>4790</v>
      </c>
      <c r="B4625" s="150">
        <v>4597</v>
      </c>
      <c r="C4625" s="40" t="s">
        <v>14089</v>
      </c>
      <c r="D4625" s="35" t="s">
        <v>4790</v>
      </c>
      <c r="E4625" s="36" t="s">
        <v>11943</v>
      </c>
      <c r="F4625" s="35" t="s">
        <v>15877</v>
      </c>
      <c r="G4625" s="117">
        <v>171</v>
      </c>
      <c r="H4625" s="117">
        <v>1750.2</v>
      </c>
      <c r="I4625" s="117">
        <f t="shared" si="119"/>
        <v>0.55970760233918126</v>
      </c>
      <c r="J4625" s="118">
        <v>95.71</v>
      </c>
      <c r="K4625" s="196">
        <v>185</v>
      </c>
      <c r="L4625" s="119" t="s">
        <v>12106</v>
      </c>
      <c r="M4625" s="38" t="s">
        <v>15050</v>
      </c>
    </row>
    <row r="4626" spans="1:13" ht="25.5" outlineLevel="1" x14ac:dyDescent="0.25">
      <c r="A4626" s="47" t="s">
        <v>4792</v>
      </c>
      <c r="B4626" s="150">
        <v>4598</v>
      </c>
      <c r="C4626" s="36" t="s">
        <v>4791</v>
      </c>
      <c r="D4626" s="35" t="s">
        <v>4792</v>
      </c>
      <c r="E4626" s="36" t="s">
        <v>11943</v>
      </c>
      <c r="F4626" s="35" t="s">
        <v>15877</v>
      </c>
      <c r="G4626" s="117">
        <v>105</v>
      </c>
      <c r="H4626" s="117">
        <v>1080</v>
      </c>
      <c r="I4626" s="117">
        <f t="shared" si="119"/>
        <v>0.56247619047619046</v>
      </c>
      <c r="J4626" s="118">
        <v>59.06</v>
      </c>
      <c r="K4626" s="196">
        <v>185</v>
      </c>
      <c r="L4626" s="119" t="s">
        <v>12106</v>
      </c>
      <c r="M4626" s="38" t="s">
        <v>15050</v>
      </c>
    </row>
    <row r="4627" spans="1:13" ht="25.5" outlineLevel="1" x14ac:dyDescent="0.25">
      <c r="A4627" s="47" t="s">
        <v>4793</v>
      </c>
      <c r="B4627" s="150">
        <v>4599</v>
      </c>
      <c r="C4627" s="40" t="s">
        <v>14090</v>
      </c>
      <c r="D4627" s="35" t="s">
        <v>4793</v>
      </c>
      <c r="E4627" s="36" t="s">
        <v>11943</v>
      </c>
      <c r="F4627" s="35" t="s">
        <v>15877</v>
      </c>
      <c r="G4627" s="117">
        <v>81</v>
      </c>
      <c r="H4627" s="117">
        <v>831.2</v>
      </c>
      <c r="I4627" s="117">
        <f t="shared" si="119"/>
        <v>0.56111111111111112</v>
      </c>
      <c r="J4627" s="118">
        <v>45.45</v>
      </c>
      <c r="K4627" s="196">
        <v>185</v>
      </c>
      <c r="L4627" s="119" t="s">
        <v>12106</v>
      </c>
      <c r="M4627" s="38" t="s">
        <v>15050</v>
      </c>
    </row>
    <row r="4628" spans="1:13" ht="25.5" outlineLevel="1" x14ac:dyDescent="0.25">
      <c r="A4628" s="47" t="s">
        <v>4794</v>
      </c>
      <c r="B4628" s="150">
        <v>4600</v>
      </c>
      <c r="C4628" s="40" t="s">
        <v>14091</v>
      </c>
      <c r="D4628" s="35" t="s">
        <v>4794</v>
      </c>
      <c r="E4628" s="36" t="s">
        <v>11943</v>
      </c>
      <c r="F4628" s="35" t="s">
        <v>15877</v>
      </c>
      <c r="G4628" s="117">
        <v>216</v>
      </c>
      <c r="H4628" s="117">
        <v>2210.1999999999998</v>
      </c>
      <c r="I4628" s="117">
        <f t="shared" si="119"/>
        <v>0.55953703703703705</v>
      </c>
      <c r="J4628" s="118">
        <v>120.86</v>
      </c>
      <c r="K4628" s="196">
        <v>185</v>
      </c>
      <c r="L4628" s="119" t="s">
        <v>12106</v>
      </c>
      <c r="M4628" s="38" t="s">
        <v>15050</v>
      </c>
    </row>
    <row r="4629" spans="1:13" ht="25.5" outlineLevel="1" x14ac:dyDescent="0.25">
      <c r="A4629" s="47" t="s">
        <v>4795</v>
      </c>
      <c r="B4629" s="150">
        <v>4601</v>
      </c>
      <c r="C4629" s="40" t="s">
        <v>14092</v>
      </c>
      <c r="D4629" s="35" t="s">
        <v>4795</v>
      </c>
      <c r="E4629" s="36" t="s">
        <v>11943</v>
      </c>
      <c r="F4629" s="35" t="s">
        <v>15877</v>
      </c>
      <c r="G4629" s="117">
        <v>271</v>
      </c>
      <c r="H4629" s="117">
        <v>2768.2</v>
      </c>
      <c r="I4629" s="117">
        <f t="shared" si="119"/>
        <v>0.55859778597785981</v>
      </c>
      <c r="J4629" s="118">
        <v>151.38</v>
      </c>
      <c r="K4629" s="196">
        <v>185</v>
      </c>
      <c r="L4629" s="119" t="s">
        <v>12106</v>
      </c>
      <c r="M4629" s="38" t="s">
        <v>15050</v>
      </c>
    </row>
    <row r="4630" spans="1:13" ht="25.5" outlineLevel="1" x14ac:dyDescent="0.25">
      <c r="A4630" s="47" t="s">
        <v>4796</v>
      </c>
      <c r="B4630" s="150">
        <v>4602</v>
      </c>
      <c r="C4630" s="40" t="s">
        <v>14093</v>
      </c>
      <c r="D4630" s="35" t="s">
        <v>4796</v>
      </c>
      <c r="E4630" s="36" t="s">
        <v>11943</v>
      </c>
      <c r="F4630" s="35" t="s">
        <v>15877</v>
      </c>
      <c r="G4630" s="117">
        <v>175</v>
      </c>
      <c r="H4630" s="117">
        <v>1794</v>
      </c>
      <c r="I4630" s="117">
        <f t="shared" si="119"/>
        <v>0.5605714285714285</v>
      </c>
      <c r="J4630" s="118">
        <v>98.1</v>
      </c>
      <c r="K4630" s="196">
        <v>185</v>
      </c>
      <c r="L4630" s="119" t="s">
        <v>12106</v>
      </c>
      <c r="M4630" s="38" t="s">
        <v>15050</v>
      </c>
    </row>
    <row r="4631" spans="1:13" ht="25.5" outlineLevel="1" x14ac:dyDescent="0.25">
      <c r="A4631" s="47" t="s">
        <v>4797</v>
      </c>
      <c r="B4631" s="150">
        <v>4603</v>
      </c>
      <c r="C4631" s="40" t="s">
        <v>14094</v>
      </c>
      <c r="D4631" s="35" t="s">
        <v>4797</v>
      </c>
      <c r="E4631" s="36" t="s">
        <v>11943</v>
      </c>
      <c r="F4631" s="35" t="s">
        <v>15877</v>
      </c>
      <c r="G4631" s="117">
        <v>140</v>
      </c>
      <c r="H4631" s="117">
        <v>1433</v>
      </c>
      <c r="I4631" s="117">
        <f t="shared" si="119"/>
        <v>0.55971428571428572</v>
      </c>
      <c r="J4631" s="118">
        <v>78.36</v>
      </c>
      <c r="K4631" s="196">
        <v>185</v>
      </c>
      <c r="L4631" s="119" t="s">
        <v>12106</v>
      </c>
      <c r="M4631" s="38" t="s">
        <v>15050</v>
      </c>
    </row>
    <row r="4632" spans="1:13" ht="25.5" outlineLevel="1" x14ac:dyDescent="0.25">
      <c r="A4632" s="47" t="s">
        <v>4798</v>
      </c>
      <c r="B4632" s="150">
        <v>4604</v>
      </c>
      <c r="C4632" s="40" t="s">
        <v>14095</v>
      </c>
      <c r="D4632" s="35" t="s">
        <v>4798</v>
      </c>
      <c r="E4632" s="36" t="s">
        <v>11943</v>
      </c>
      <c r="F4632" s="35" t="s">
        <v>15877</v>
      </c>
      <c r="G4632" s="117">
        <v>144</v>
      </c>
      <c r="H4632" s="117">
        <v>1471.8</v>
      </c>
      <c r="I4632" s="117">
        <f t="shared" si="119"/>
        <v>0.55888888888888888</v>
      </c>
      <c r="J4632" s="118">
        <v>80.48</v>
      </c>
      <c r="K4632" s="196">
        <v>185</v>
      </c>
      <c r="L4632" s="119" t="s">
        <v>12106</v>
      </c>
      <c r="M4632" s="38" t="s">
        <v>15050</v>
      </c>
    </row>
    <row r="4633" spans="1:13" ht="25.5" outlineLevel="1" x14ac:dyDescent="0.25">
      <c r="A4633" s="47" t="s">
        <v>4799</v>
      </c>
      <c r="B4633" s="150">
        <v>4605</v>
      </c>
      <c r="C4633" s="40" t="s">
        <v>14096</v>
      </c>
      <c r="D4633" s="35" t="s">
        <v>4799</v>
      </c>
      <c r="E4633" s="36" t="s">
        <v>11943</v>
      </c>
      <c r="F4633" s="35" t="s">
        <v>15877</v>
      </c>
      <c r="G4633" s="117">
        <v>160</v>
      </c>
      <c r="H4633" s="117">
        <v>1634</v>
      </c>
      <c r="I4633" s="117">
        <f t="shared" si="119"/>
        <v>0.55843749999999992</v>
      </c>
      <c r="J4633" s="118">
        <v>89.35</v>
      </c>
      <c r="K4633" s="196">
        <v>185</v>
      </c>
      <c r="L4633" s="119" t="s">
        <v>12106</v>
      </c>
      <c r="M4633" s="38" t="s">
        <v>15050</v>
      </c>
    </row>
    <row r="4634" spans="1:13" ht="25.5" outlineLevel="1" x14ac:dyDescent="0.25">
      <c r="A4634" s="47" t="s">
        <v>4800</v>
      </c>
      <c r="B4634" s="150">
        <v>4606</v>
      </c>
      <c r="C4634" s="40" t="s">
        <v>14097</v>
      </c>
      <c r="D4634" s="35" t="s">
        <v>4800</v>
      </c>
      <c r="E4634" s="36" t="s">
        <v>11943</v>
      </c>
      <c r="F4634" s="35" t="s">
        <v>15877</v>
      </c>
      <c r="G4634" s="117">
        <v>386</v>
      </c>
      <c r="H4634" s="117">
        <v>3943.18</v>
      </c>
      <c r="I4634" s="117">
        <f t="shared" si="119"/>
        <v>0.55862694300518134</v>
      </c>
      <c r="J4634" s="118">
        <v>215.63</v>
      </c>
      <c r="K4634" s="196">
        <v>185</v>
      </c>
      <c r="L4634" s="119" t="s">
        <v>12106</v>
      </c>
      <c r="M4634" s="38" t="s">
        <v>15050</v>
      </c>
    </row>
    <row r="4635" spans="1:13" ht="25.5" outlineLevel="1" x14ac:dyDescent="0.25">
      <c r="A4635" s="47" t="s">
        <v>4801</v>
      </c>
      <c r="B4635" s="150">
        <v>4607</v>
      </c>
      <c r="C4635" s="40" t="s">
        <v>14098</v>
      </c>
      <c r="D4635" s="35" t="s">
        <v>4801</v>
      </c>
      <c r="E4635" s="40" t="s">
        <v>13006</v>
      </c>
      <c r="F4635" s="35" t="s">
        <v>15877</v>
      </c>
      <c r="G4635" s="117">
        <v>199</v>
      </c>
      <c r="H4635" s="117">
        <v>2038.8</v>
      </c>
      <c r="I4635" s="117">
        <f t="shared" si="119"/>
        <v>0.56025125628140704</v>
      </c>
      <c r="J4635" s="118">
        <v>111.49</v>
      </c>
      <c r="K4635" s="196">
        <v>185</v>
      </c>
      <c r="L4635" s="119" t="s">
        <v>12106</v>
      </c>
      <c r="M4635" s="38" t="s">
        <v>15050</v>
      </c>
    </row>
    <row r="4636" spans="1:13" ht="25.5" outlineLevel="1" x14ac:dyDescent="0.25">
      <c r="A4636" s="47" t="s">
        <v>4803</v>
      </c>
      <c r="B4636" s="150">
        <v>4608</v>
      </c>
      <c r="C4636" s="36" t="s">
        <v>4802</v>
      </c>
      <c r="D4636" s="35" t="s">
        <v>4803</v>
      </c>
      <c r="E4636" s="36" t="s">
        <v>11943</v>
      </c>
      <c r="F4636" s="35" t="s">
        <v>15877</v>
      </c>
      <c r="G4636" s="117">
        <v>239</v>
      </c>
      <c r="H4636" s="117">
        <v>2443.63</v>
      </c>
      <c r="I4636" s="117">
        <f t="shared" si="119"/>
        <v>0.55912133891213389</v>
      </c>
      <c r="J4636" s="118">
        <v>133.63</v>
      </c>
      <c r="K4636" s="196">
        <v>185</v>
      </c>
      <c r="L4636" s="119" t="s">
        <v>12106</v>
      </c>
      <c r="M4636" s="38" t="s">
        <v>15050</v>
      </c>
    </row>
    <row r="4637" spans="1:13" ht="25.5" outlineLevel="1" x14ac:dyDescent="0.25">
      <c r="A4637" s="47" t="s">
        <v>4804</v>
      </c>
      <c r="B4637" s="150">
        <v>4609</v>
      </c>
      <c r="C4637" s="40" t="s">
        <v>14099</v>
      </c>
      <c r="D4637" s="35" t="s">
        <v>4804</v>
      </c>
      <c r="E4637" s="36" t="s">
        <v>11943</v>
      </c>
      <c r="F4637" s="35" t="s">
        <v>15877</v>
      </c>
      <c r="G4637" s="117">
        <v>56</v>
      </c>
      <c r="H4637" s="117">
        <v>575.20000000000005</v>
      </c>
      <c r="I4637" s="117">
        <f t="shared" si="119"/>
        <v>0.56160714285714286</v>
      </c>
      <c r="J4637" s="118">
        <v>31.45</v>
      </c>
      <c r="K4637" s="196">
        <v>185</v>
      </c>
      <c r="L4637" s="119" t="s">
        <v>12106</v>
      </c>
      <c r="M4637" s="38" t="s">
        <v>15050</v>
      </c>
    </row>
    <row r="4638" spans="1:13" ht="25.5" outlineLevel="1" x14ac:dyDescent="0.25">
      <c r="A4638" s="47" t="s">
        <v>4805</v>
      </c>
      <c r="B4638" s="150">
        <v>4610</v>
      </c>
      <c r="C4638" s="40" t="s">
        <v>14100</v>
      </c>
      <c r="D4638" s="35" t="s">
        <v>4805</v>
      </c>
      <c r="E4638" s="36" t="s">
        <v>11943</v>
      </c>
      <c r="F4638" s="35" t="s">
        <v>15877</v>
      </c>
      <c r="G4638" s="117">
        <v>169</v>
      </c>
      <c r="H4638" s="117">
        <v>1725.8</v>
      </c>
      <c r="I4638" s="117">
        <f t="shared" si="119"/>
        <v>0.55840236686390532</v>
      </c>
      <c r="J4638" s="118">
        <v>94.37</v>
      </c>
      <c r="K4638" s="196">
        <v>185</v>
      </c>
      <c r="L4638" s="119" t="s">
        <v>12106</v>
      </c>
      <c r="M4638" s="38" t="s">
        <v>15050</v>
      </c>
    </row>
    <row r="4639" spans="1:13" ht="25.5" outlineLevel="1" x14ac:dyDescent="0.25">
      <c r="A4639" s="47" t="s">
        <v>4806</v>
      </c>
      <c r="B4639" s="150">
        <v>4611</v>
      </c>
      <c r="C4639" s="40" t="s">
        <v>14101</v>
      </c>
      <c r="D4639" s="35" t="s">
        <v>4806</v>
      </c>
      <c r="E4639" s="36" t="s">
        <v>11943</v>
      </c>
      <c r="F4639" s="35" t="s">
        <v>15877</v>
      </c>
      <c r="G4639" s="117">
        <v>216</v>
      </c>
      <c r="H4639" s="117">
        <v>2205.1999999999998</v>
      </c>
      <c r="I4639" s="117">
        <f t="shared" si="119"/>
        <v>0.55828703703703708</v>
      </c>
      <c r="J4639" s="118">
        <v>120.59</v>
      </c>
      <c r="K4639" s="196">
        <v>185</v>
      </c>
      <c r="L4639" s="119" t="s">
        <v>12106</v>
      </c>
      <c r="M4639" s="38" t="s">
        <v>15050</v>
      </c>
    </row>
    <row r="4640" spans="1:13" ht="25.5" outlineLevel="1" x14ac:dyDescent="0.25">
      <c r="A4640" s="47" t="s">
        <v>4808</v>
      </c>
      <c r="B4640" s="150">
        <v>4612</v>
      </c>
      <c r="C4640" s="36" t="s">
        <v>4807</v>
      </c>
      <c r="D4640" s="35" t="s">
        <v>4808</v>
      </c>
      <c r="E4640" s="36" t="s">
        <v>11943</v>
      </c>
      <c r="F4640" s="35" t="s">
        <v>15877</v>
      </c>
      <c r="G4640" s="117">
        <v>18</v>
      </c>
      <c r="H4640" s="117">
        <v>185.6</v>
      </c>
      <c r="I4640" s="117">
        <f t="shared" si="119"/>
        <v>0.56388888888888888</v>
      </c>
      <c r="J4640" s="118">
        <v>10.15</v>
      </c>
      <c r="K4640" s="196">
        <v>185</v>
      </c>
      <c r="L4640" s="119" t="s">
        <v>12106</v>
      </c>
      <c r="M4640" s="38" t="s">
        <v>15050</v>
      </c>
    </row>
    <row r="4641" spans="1:13" ht="25.5" outlineLevel="1" x14ac:dyDescent="0.25">
      <c r="A4641" s="47" t="s">
        <v>4809</v>
      </c>
      <c r="B4641" s="150">
        <v>4613</v>
      </c>
      <c r="C4641" s="40" t="s">
        <v>14102</v>
      </c>
      <c r="D4641" s="35" t="s">
        <v>4809</v>
      </c>
      <c r="E4641" s="36" t="s">
        <v>11943</v>
      </c>
      <c r="F4641" s="35" t="s">
        <v>15877</v>
      </c>
      <c r="G4641" s="117">
        <v>182</v>
      </c>
      <c r="H4641" s="117">
        <v>1859.4</v>
      </c>
      <c r="I4641" s="117">
        <f t="shared" si="119"/>
        <v>0.55868131868131876</v>
      </c>
      <c r="J4641" s="118">
        <v>101.68</v>
      </c>
      <c r="K4641" s="196">
        <v>185</v>
      </c>
      <c r="L4641" s="119" t="s">
        <v>12106</v>
      </c>
      <c r="M4641" s="38" t="s">
        <v>15050</v>
      </c>
    </row>
    <row r="4642" spans="1:13" ht="25.5" outlineLevel="1" x14ac:dyDescent="0.25">
      <c r="A4642" s="47" t="s">
        <v>4810</v>
      </c>
      <c r="B4642" s="150">
        <v>4614</v>
      </c>
      <c r="C4642" s="40" t="s">
        <v>14103</v>
      </c>
      <c r="D4642" s="35" t="s">
        <v>4810</v>
      </c>
      <c r="E4642" s="36" t="s">
        <v>11943</v>
      </c>
      <c r="F4642" s="35" t="s">
        <v>15877</v>
      </c>
      <c r="G4642" s="117">
        <v>266</v>
      </c>
      <c r="H4642" s="117">
        <v>2717.2</v>
      </c>
      <c r="I4642" s="117">
        <f t="shared" si="119"/>
        <v>0.558609022556391</v>
      </c>
      <c r="J4642" s="118">
        <v>148.59</v>
      </c>
      <c r="K4642" s="196">
        <v>185</v>
      </c>
      <c r="L4642" s="119" t="s">
        <v>12106</v>
      </c>
      <c r="M4642" s="38" t="s">
        <v>15050</v>
      </c>
    </row>
    <row r="4643" spans="1:13" ht="25.5" outlineLevel="1" x14ac:dyDescent="0.25">
      <c r="A4643" s="47" t="s">
        <v>4811</v>
      </c>
      <c r="B4643" s="150">
        <v>4615</v>
      </c>
      <c r="C4643" s="40" t="s">
        <v>14104</v>
      </c>
      <c r="D4643" s="35" t="s">
        <v>4811</v>
      </c>
      <c r="E4643" s="36" t="s">
        <v>11943</v>
      </c>
      <c r="F4643" s="35" t="s">
        <v>15877</v>
      </c>
      <c r="G4643" s="117">
        <v>190</v>
      </c>
      <c r="H4643" s="117">
        <v>1943.88</v>
      </c>
      <c r="I4643" s="117">
        <f t="shared" si="119"/>
        <v>0.55947368421052635</v>
      </c>
      <c r="J4643" s="118">
        <v>106.3</v>
      </c>
      <c r="K4643" s="196">
        <v>185</v>
      </c>
      <c r="L4643" s="119" t="s">
        <v>12106</v>
      </c>
      <c r="M4643" s="38" t="s">
        <v>15050</v>
      </c>
    </row>
    <row r="4644" spans="1:13" ht="25.5" outlineLevel="1" x14ac:dyDescent="0.25">
      <c r="A4644" s="47" t="s">
        <v>4812</v>
      </c>
      <c r="B4644" s="150">
        <v>4616</v>
      </c>
      <c r="C4644" s="40" t="s">
        <v>14105</v>
      </c>
      <c r="D4644" s="35" t="s">
        <v>4812</v>
      </c>
      <c r="E4644" s="36" t="s">
        <v>11943</v>
      </c>
      <c r="F4644" s="35" t="s">
        <v>15877</v>
      </c>
      <c r="G4644" s="117">
        <v>264</v>
      </c>
      <c r="H4644" s="117">
        <v>2697.34</v>
      </c>
      <c r="I4644" s="117">
        <f t="shared" si="119"/>
        <v>0.55871212121212122</v>
      </c>
      <c r="J4644" s="118">
        <v>147.5</v>
      </c>
      <c r="K4644" s="196">
        <v>185</v>
      </c>
      <c r="L4644" s="119" t="s">
        <v>12106</v>
      </c>
      <c r="M4644" s="38" t="s">
        <v>15050</v>
      </c>
    </row>
    <row r="4645" spans="1:13" ht="25.5" outlineLevel="1" x14ac:dyDescent="0.25">
      <c r="A4645" s="47" t="s">
        <v>4813</v>
      </c>
      <c r="B4645" s="150">
        <v>4617</v>
      </c>
      <c r="C4645" s="40" t="s">
        <v>14106</v>
      </c>
      <c r="D4645" s="35" t="s">
        <v>4813</v>
      </c>
      <c r="E4645" s="36" t="s">
        <v>11943</v>
      </c>
      <c r="F4645" s="35" t="s">
        <v>15877</v>
      </c>
      <c r="G4645" s="117">
        <v>227</v>
      </c>
      <c r="H4645" s="117">
        <v>2318.4</v>
      </c>
      <c r="I4645" s="117">
        <f t="shared" si="119"/>
        <v>0.55850220264317185</v>
      </c>
      <c r="J4645" s="118">
        <v>126.78</v>
      </c>
      <c r="K4645" s="196">
        <v>185</v>
      </c>
      <c r="L4645" s="119" t="s">
        <v>12106</v>
      </c>
      <c r="M4645" s="38" t="s">
        <v>15050</v>
      </c>
    </row>
    <row r="4646" spans="1:13" ht="25.5" outlineLevel="1" x14ac:dyDescent="0.25">
      <c r="A4646" s="47" t="s">
        <v>4814</v>
      </c>
      <c r="B4646" s="150">
        <v>4618</v>
      </c>
      <c r="C4646" s="40" t="s">
        <v>14107</v>
      </c>
      <c r="D4646" s="35" t="s">
        <v>4814</v>
      </c>
      <c r="E4646" s="36" t="s">
        <v>11943</v>
      </c>
      <c r="F4646" s="35" t="s">
        <v>15877</v>
      </c>
      <c r="G4646" s="117">
        <v>208</v>
      </c>
      <c r="H4646" s="117">
        <v>2122.6</v>
      </c>
      <c r="I4646" s="117">
        <f t="shared" si="119"/>
        <v>0.55802884615384607</v>
      </c>
      <c r="J4646" s="118">
        <v>116.07</v>
      </c>
      <c r="K4646" s="196">
        <v>185</v>
      </c>
      <c r="L4646" s="119" t="s">
        <v>12106</v>
      </c>
      <c r="M4646" s="38" t="s">
        <v>15050</v>
      </c>
    </row>
    <row r="4647" spans="1:13" ht="25.5" outlineLevel="1" x14ac:dyDescent="0.25">
      <c r="A4647" s="47" t="s">
        <v>4815</v>
      </c>
      <c r="B4647" s="150">
        <v>4619</v>
      </c>
      <c r="C4647" s="40" t="s">
        <v>14108</v>
      </c>
      <c r="D4647" s="35" t="s">
        <v>4815</v>
      </c>
      <c r="E4647" s="36" t="s">
        <v>11943</v>
      </c>
      <c r="F4647" s="35" t="s">
        <v>15877</v>
      </c>
      <c r="G4647" s="117">
        <v>216</v>
      </c>
      <c r="H4647" s="117">
        <v>2206.1999999999998</v>
      </c>
      <c r="I4647" s="117">
        <f t="shared" si="119"/>
        <v>0.55851851851851853</v>
      </c>
      <c r="J4647" s="118">
        <v>120.64</v>
      </c>
      <c r="K4647" s="196">
        <v>185</v>
      </c>
      <c r="L4647" s="119" t="s">
        <v>12106</v>
      </c>
      <c r="M4647" s="38" t="s">
        <v>15050</v>
      </c>
    </row>
    <row r="4648" spans="1:13" ht="25.5" outlineLevel="1" x14ac:dyDescent="0.25">
      <c r="A4648" s="47" t="s">
        <v>4816</v>
      </c>
      <c r="B4648" s="150">
        <v>4620</v>
      </c>
      <c r="C4648" s="40" t="s">
        <v>14109</v>
      </c>
      <c r="D4648" s="35" t="s">
        <v>4816</v>
      </c>
      <c r="E4648" s="36" t="s">
        <v>11943</v>
      </c>
      <c r="F4648" s="35" t="s">
        <v>15877</v>
      </c>
      <c r="G4648" s="117">
        <v>312</v>
      </c>
      <c r="H4648" s="117">
        <v>3191.4</v>
      </c>
      <c r="I4648" s="117">
        <f t="shared" si="119"/>
        <v>0.55935897435897441</v>
      </c>
      <c r="J4648" s="118">
        <v>174.52</v>
      </c>
      <c r="K4648" s="196">
        <v>185</v>
      </c>
      <c r="L4648" s="119" t="s">
        <v>12106</v>
      </c>
      <c r="M4648" s="38" t="s">
        <v>15050</v>
      </c>
    </row>
    <row r="4649" spans="1:13" ht="25.5" outlineLevel="1" x14ac:dyDescent="0.25">
      <c r="A4649" s="47" t="s">
        <v>4817</v>
      </c>
      <c r="B4649" s="150">
        <v>4621</v>
      </c>
      <c r="C4649" s="40" t="s">
        <v>14110</v>
      </c>
      <c r="D4649" s="35" t="s">
        <v>4817</v>
      </c>
      <c r="E4649" s="36" t="s">
        <v>11943</v>
      </c>
      <c r="F4649" s="35" t="s">
        <v>15877</v>
      </c>
      <c r="G4649" s="117">
        <v>193</v>
      </c>
      <c r="H4649" s="117">
        <v>1972.6</v>
      </c>
      <c r="I4649" s="117">
        <f t="shared" si="119"/>
        <v>0.55891191709844557</v>
      </c>
      <c r="J4649" s="118">
        <v>107.87</v>
      </c>
      <c r="K4649" s="196">
        <v>185</v>
      </c>
      <c r="L4649" s="119" t="s">
        <v>12106</v>
      </c>
      <c r="M4649" s="38" t="s">
        <v>15050</v>
      </c>
    </row>
    <row r="4650" spans="1:13" ht="25.5" outlineLevel="1" x14ac:dyDescent="0.25">
      <c r="A4650" s="47" t="s">
        <v>4818</v>
      </c>
      <c r="B4650" s="150">
        <v>4622</v>
      </c>
      <c r="C4650" s="40" t="s">
        <v>14111</v>
      </c>
      <c r="D4650" s="35" t="s">
        <v>4818</v>
      </c>
      <c r="E4650" s="36" t="s">
        <v>11943</v>
      </c>
      <c r="F4650" s="35" t="s">
        <v>15877</v>
      </c>
      <c r="G4650" s="117">
        <v>324</v>
      </c>
      <c r="H4650" s="117">
        <v>3311.8</v>
      </c>
      <c r="I4650" s="117">
        <f t="shared" si="119"/>
        <v>0.55895061728395057</v>
      </c>
      <c r="J4650" s="118">
        <v>181.1</v>
      </c>
      <c r="K4650" s="196">
        <v>185</v>
      </c>
      <c r="L4650" s="119" t="s">
        <v>12106</v>
      </c>
      <c r="M4650" s="38" t="s">
        <v>15050</v>
      </c>
    </row>
    <row r="4651" spans="1:13" ht="25.5" outlineLevel="1" x14ac:dyDescent="0.25">
      <c r="A4651" s="47" t="s">
        <v>4819</v>
      </c>
      <c r="B4651" s="150">
        <v>4623</v>
      </c>
      <c r="C4651" s="40" t="s">
        <v>14112</v>
      </c>
      <c r="D4651" s="35" t="s">
        <v>4819</v>
      </c>
      <c r="E4651" s="36" t="s">
        <v>11943</v>
      </c>
      <c r="F4651" s="35" t="s">
        <v>15877</v>
      </c>
      <c r="G4651" s="117">
        <v>164</v>
      </c>
      <c r="H4651" s="117">
        <v>1679.8</v>
      </c>
      <c r="I4651" s="117">
        <f t="shared" si="119"/>
        <v>0.56012195121951214</v>
      </c>
      <c r="J4651" s="118">
        <v>91.86</v>
      </c>
      <c r="K4651" s="196">
        <v>185</v>
      </c>
      <c r="L4651" s="119" t="s">
        <v>12106</v>
      </c>
      <c r="M4651" s="38" t="s">
        <v>15050</v>
      </c>
    </row>
    <row r="4652" spans="1:13" ht="25.5" outlineLevel="1" x14ac:dyDescent="0.25">
      <c r="A4652" s="47" t="s">
        <v>4820</v>
      </c>
      <c r="B4652" s="150">
        <v>4624</v>
      </c>
      <c r="C4652" s="40" t="s">
        <v>14113</v>
      </c>
      <c r="D4652" s="35" t="s">
        <v>4820</v>
      </c>
      <c r="E4652" s="36" t="s">
        <v>11943</v>
      </c>
      <c r="F4652" s="35" t="s">
        <v>15877</v>
      </c>
      <c r="G4652" s="117">
        <v>187</v>
      </c>
      <c r="H4652" s="117">
        <v>1911.38</v>
      </c>
      <c r="I4652" s="117">
        <f t="shared" si="119"/>
        <v>0.55893048128342249</v>
      </c>
      <c r="J4652" s="118">
        <v>104.52</v>
      </c>
      <c r="K4652" s="196">
        <v>185</v>
      </c>
      <c r="L4652" s="119" t="s">
        <v>12106</v>
      </c>
      <c r="M4652" s="38" t="s">
        <v>15050</v>
      </c>
    </row>
    <row r="4653" spans="1:13" ht="25.5" outlineLevel="1" x14ac:dyDescent="0.25">
      <c r="A4653" s="47" t="s">
        <v>4821</v>
      </c>
      <c r="B4653" s="150">
        <v>4625</v>
      </c>
      <c r="C4653" s="40" t="s">
        <v>14114</v>
      </c>
      <c r="D4653" s="35" t="s">
        <v>4821</v>
      </c>
      <c r="E4653" s="40" t="s">
        <v>13006</v>
      </c>
      <c r="F4653" s="35" t="s">
        <v>15877</v>
      </c>
      <c r="G4653" s="117">
        <v>138</v>
      </c>
      <c r="H4653" s="117">
        <v>1412.6</v>
      </c>
      <c r="I4653" s="117">
        <f t="shared" si="119"/>
        <v>0.55978260869565222</v>
      </c>
      <c r="J4653" s="118">
        <v>77.25</v>
      </c>
      <c r="K4653" s="196">
        <v>185</v>
      </c>
      <c r="L4653" s="119" t="s">
        <v>12106</v>
      </c>
      <c r="M4653" s="38" t="s">
        <v>15050</v>
      </c>
    </row>
    <row r="4654" spans="1:13" ht="25.5" outlineLevel="1" x14ac:dyDescent="0.25">
      <c r="A4654" s="47" t="s">
        <v>4823</v>
      </c>
      <c r="B4654" s="150">
        <v>4626</v>
      </c>
      <c r="C4654" s="36" t="s">
        <v>4822</v>
      </c>
      <c r="D4654" s="35" t="s">
        <v>4823</v>
      </c>
      <c r="E4654" s="36" t="s">
        <v>11943</v>
      </c>
      <c r="F4654" s="35" t="s">
        <v>15877</v>
      </c>
      <c r="G4654" s="117">
        <v>21</v>
      </c>
      <c r="H4654" s="117">
        <v>219.2</v>
      </c>
      <c r="I4654" s="117">
        <f t="shared" si="119"/>
        <v>0.57095238095238099</v>
      </c>
      <c r="J4654" s="118">
        <v>11.99</v>
      </c>
      <c r="K4654" s="196">
        <v>185</v>
      </c>
      <c r="L4654" s="119" t="s">
        <v>12106</v>
      </c>
      <c r="M4654" s="38" t="s">
        <v>15050</v>
      </c>
    </row>
    <row r="4655" spans="1:13" ht="25.5" outlineLevel="1" x14ac:dyDescent="0.25">
      <c r="A4655" s="47" t="s">
        <v>4824</v>
      </c>
      <c r="B4655" s="150">
        <v>4627</v>
      </c>
      <c r="C4655" s="40" t="s">
        <v>14115</v>
      </c>
      <c r="D4655" s="35" t="s">
        <v>4824</v>
      </c>
      <c r="E4655" s="36" t="s">
        <v>11943</v>
      </c>
      <c r="F4655" s="35" t="s">
        <v>15877</v>
      </c>
      <c r="G4655" s="117">
        <v>149</v>
      </c>
      <c r="H4655" s="117">
        <v>1526.8</v>
      </c>
      <c r="I4655" s="117">
        <f t="shared" si="119"/>
        <v>0.56033557046979865</v>
      </c>
      <c r="J4655" s="118">
        <v>83.49</v>
      </c>
      <c r="K4655" s="196">
        <v>185</v>
      </c>
      <c r="L4655" s="119" t="s">
        <v>12106</v>
      </c>
      <c r="M4655" s="38" t="s">
        <v>15050</v>
      </c>
    </row>
    <row r="4656" spans="1:13" ht="25.5" outlineLevel="1" x14ac:dyDescent="0.25">
      <c r="A4656" s="47" t="s">
        <v>4825</v>
      </c>
      <c r="B4656" s="150">
        <v>4628</v>
      </c>
      <c r="C4656" s="40" t="s">
        <v>14116</v>
      </c>
      <c r="D4656" s="35" t="s">
        <v>4825</v>
      </c>
      <c r="E4656" s="36" t="s">
        <v>11943</v>
      </c>
      <c r="F4656" s="35" t="s">
        <v>15877</v>
      </c>
      <c r="G4656" s="117">
        <v>133</v>
      </c>
      <c r="H4656" s="117">
        <v>1363.55</v>
      </c>
      <c r="I4656" s="117">
        <f t="shared" si="119"/>
        <v>0.56060150375939855</v>
      </c>
      <c r="J4656" s="118">
        <v>74.56</v>
      </c>
      <c r="K4656" s="196">
        <v>185</v>
      </c>
      <c r="L4656" s="119" t="s">
        <v>12106</v>
      </c>
      <c r="M4656" s="38" t="s">
        <v>15050</v>
      </c>
    </row>
    <row r="4657" spans="1:13" ht="25.5" outlineLevel="1" x14ac:dyDescent="0.25">
      <c r="A4657" s="47" t="s">
        <v>4826</v>
      </c>
      <c r="B4657" s="150">
        <v>4629</v>
      </c>
      <c r="C4657" s="40" t="s">
        <v>14117</v>
      </c>
      <c r="D4657" s="35" t="s">
        <v>4826</v>
      </c>
      <c r="E4657" s="36" t="s">
        <v>11943</v>
      </c>
      <c r="F4657" s="35" t="s">
        <v>15877</v>
      </c>
      <c r="G4657" s="117">
        <v>118</v>
      </c>
      <c r="H4657" s="117">
        <v>1205.5999999999999</v>
      </c>
      <c r="I4657" s="117">
        <f t="shared" ref="I4657:I4720" si="120">J4657/G4657</f>
        <v>0.55872881355932213</v>
      </c>
      <c r="J4657" s="118">
        <v>65.930000000000007</v>
      </c>
      <c r="K4657" s="196">
        <v>185</v>
      </c>
      <c r="L4657" s="119" t="s">
        <v>12106</v>
      </c>
      <c r="M4657" s="38" t="s">
        <v>15050</v>
      </c>
    </row>
    <row r="4658" spans="1:13" ht="25.5" outlineLevel="1" x14ac:dyDescent="0.25">
      <c r="A4658" s="47" t="s">
        <v>4827</v>
      </c>
      <c r="B4658" s="150">
        <v>4630</v>
      </c>
      <c r="C4658" s="40" t="s">
        <v>14118</v>
      </c>
      <c r="D4658" s="35" t="s">
        <v>4827</v>
      </c>
      <c r="E4658" s="36" t="s">
        <v>11943</v>
      </c>
      <c r="F4658" s="35" t="s">
        <v>15877</v>
      </c>
      <c r="G4658" s="117">
        <v>27</v>
      </c>
      <c r="H4658" s="117">
        <v>278.39999999999998</v>
      </c>
      <c r="I4658" s="117">
        <f t="shared" si="120"/>
        <v>0.56370370370370371</v>
      </c>
      <c r="J4658" s="118">
        <v>15.22</v>
      </c>
      <c r="K4658" s="196">
        <v>185</v>
      </c>
      <c r="L4658" s="119" t="s">
        <v>12106</v>
      </c>
      <c r="M4658" s="38" t="s">
        <v>15050</v>
      </c>
    </row>
    <row r="4659" spans="1:13" ht="25.5" outlineLevel="1" x14ac:dyDescent="0.25">
      <c r="A4659" s="47" t="s">
        <v>4828</v>
      </c>
      <c r="B4659" s="150">
        <v>4631</v>
      </c>
      <c r="C4659" s="40" t="s">
        <v>14119</v>
      </c>
      <c r="D4659" s="35" t="s">
        <v>4828</v>
      </c>
      <c r="E4659" s="36" t="s">
        <v>11943</v>
      </c>
      <c r="F4659" s="35" t="s">
        <v>15877</v>
      </c>
      <c r="G4659" s="117">
        <v>144</v>
      </c>
      <c r="H4659" s="117">
        <v>1470.8</v>
      </c>
      <c r="I4659" s="117">
        <f t="shared" si="120"/>
        <v>0.55854166666666671</v>
      </c>
      <c r="J4659" s="118">
        <v>80.430000000000007</v>
      </c>
      <c r="K4659" s="196">
        <v>185</v>
      </c>
      <c r="L4659" s="119" t="s">
        <v>12106</v>
      </c>
      <c r="M4659" s="38" t="s">
        <v>15050</v>
      </c>
    </row>
    <row r="4660" spans="1:13" ht="25.5" outlineLevel="1" x14ac:dyDescent="0.25">
      <c r="A4660" s="47" t="s">
        <v>4829</v>
      </c>
      <c r="B4660" s="150">
        <v>4632</v>
      </c>
      <c r="C4660" s="40" t="s">
        <v>14120</v>
      </c>
      <c r="D4660" s="35" t="s">
        <v>4829</v>
      </c>
      <c r="E4660" s="36" t="s">
        <v>11943</v>
      </c>
      <c r="F4660" s="35" t="s">
        <v>15877</v>
      </c>
      <c r="G4660" s="117">
        <v>7</v>
      </c>
      <c r="H4660" s="117">
        <v>79.400000000000006</v>
      </c>
      <c r="I4660" s="117">
        <f t="shared" si="120"/>
        <v>0.62</v>
      </c>
      <c r="J4660" s="118">
        <v>4.34</v>
      </c>
      <c r="K4660" s="196">
        <v>185</v>
      </c>
      <c r="L4660" s="119" t="s">
        <v>12106</v>
      </c>
      <c r="M4660" s="38" t="s">
        <v>15050</v>
      </c>
    </row>
    <row r="4661" spans="1:13" ht="25.5" outlineLevel="1" x14ac:dyDescent="0.25">
      <c r="A4661" s="47" t="s">
        <v>4830</v>
      </c>
      <c r="B4661" s="150">
        <v>4633</v>
      </c>
      <c r="C4661" s="40" t="s">
        <v>14121</v>
      </c>
      <c r="D4661" s="35" t="s">
        <v>4830</v>
      </c>
      <c r="E4661" s="36" t="s">
        <v>11943</v>
      </c>
      <c r="F4661" s="35" t="s">
        <v>15877</v>
      </c>
      <c r="G4661" s="117">
        <v>131</v>
      </c>
      <c r="H4661" s="117">
        <v>1344.2</v>
      </c>
      <c r="I4661" s="117">
        <f t="shared" si="120"/>
        <v>0.56114503816793893</v>
      </c>
      <c r="J4661" s="118">
        <v>73.510000000000005</v>
      </c>
      <c r="K4661" s="196">
        <v>185</v>
      </c>
      <c r="L4661" s="119" t="s">
        <v>12106</v>
      </c>
      <c r="M4661" s="38" t="s">
        <v>15050</v>
      </c>
    </row>
    <row r="4662" spans="1:13" ht="25.5" outlineLevel="1" x14ac:dyDescent="0.25">
      <c r="A4662" s="47" t="s">
        <v>8995</v>
      </c>
      <c r="B4662" s="150">
        <v>4634</v>
      </c>
      <c r="C4662" s="40" t="s">
        <v>14122</v>
      </c>
      <c r="D4662" s="35" t="s">
        <v>8995</v>
      </c>
      <c r="E4662" s="36" t="s">
        <v>11943</v>
      </c>
      <c r="F4662" s="35" t="s">
        <v>15877</v>
      </c>
      <c r="G4662" s="117">
        <v>298</v>
      </c>
      <c r="H4662" s="117">
        <v>3047.52</v>
      </c>
      <c r="I4662" s="117">
        <f t="shared" si="120"/>
        <v>0.55922818791946316</v>
      </c>
      <c r="J4662" s="118">
        <v>166.65</v>
      </c>
      <c r="K4662" s="196">
        <v>185</v>
      </c>
      <c r="L4662" s="119" t="s">
        <v>12106</v>
      </c>
      <c r="M4662" s="38" t="s">
        <v>15050</v>
      </c>
    </row>
    <row r="4663" spans="1:13" ht="25.5" outlineLevel="1" x14ac:dyDescent="0.25">
      <c r="A4663" s="47" t="s">
        <v>4831</v>
      </c>
      <c r="B4663" s="150">
        <v>4635</v>
      </c>
      <c r="C4663" s="40" t="s">
        <v>14123</v>
      </c>
      <c r="D4663" s="35" t="s">
        <v>4831</v>
      </c>
      <c r="E4663" s="36" t="s">
        <v>11943</v>
      </c>
      <c r="F4663" s="35" t="s">
        <v>15877</v>
      </c>
      <c r="G4663" s="117">
        <v>176</v>
      </c>
      <c r="H4663" s="117">
        <v>1797.2</v>
      </c>
      <c r="I4663" s="117">
        <f t="shared" si="120"/>
        <v>0.55840909090909097</v>
      </c>
      <c r="J4663" s="118">
        <v>98.28</v>
      </c>
      <c r="K4663" s="196">
        <v>185</v>
      </c>
      <c r="L4663" s="119" t="s">
        <v>12106</v>
      </c>
      <c r="M4663" s="38" t="s">
        <v>15050</v>
      </c>
    </row>
    <row r="4664" spans="1:13" ht="25.5" outlineLevel="1" x14ac:dyDescent="0.25">
      <c r="A4664" s="47" t="s">
        <v>4832</v>
      </c>
      <c r="B4664" s="150">
        <v>4636</v>
      </c>
      <c r="C4664" s="40" t="s">
        <v>14124</v>
      </c>
      <c r="D4664" s="35" t="s">
        <v>4832</v>
      </c>
      <c r="E4664" s="36" t="s">
        <v>11943</v>
      </c>
      <c r="F4664" s="35" t="s">
        <v>15877</v>
      </c>
      <c r="G4664" s="117">
        <v>109</v>
      </c>
      <c r="H4664" s="117">
        <v>1119.8</v>
      </c>
      <c r="I4664" s="117">
        <f t="shared" si="120"/>
        <v>0.56174311926605502</v>
      </c>
      <c r="J4664" s="118">
        <v>61.23</v>
      </c>
      <c r="K4664" s="196">
        <v>185</v>
      </c>
      <c r="L4664" s="119" t="s">
        <v>12106</v>
      </c>
      <c r="M4664" s="38" t="s">
        <v>15050</v>
      </c>
    </row>
    <row r="4665" spans="1:13" ht="25.5" outlineLevel="1" x14ac:dyDescent="0.25">
      <c r="A4665" s="47" t="s">
        <v>4833</v>
      </c>
      <c r="B4665" s="150">
        <v>4637</v>
      </c>
      <c r="C4665" s="40" t="s">
        <v>14125</v>
      </c>
      <c r="D4665" s="35" t="s">
        <v>4833</v>
      </c>
      <c r="E4665" s="36" t="s">
        <v>11943</v>
      </c>
      <c r="F4665" s="35" t="s">
        <v>15877</v>
      </c>
      <c r="G4665" s="117">
        <v>212</v>
      </c>
      <c r="H4665" s="117">
        <v>2167.4</v>
      </c>
      <c r="I4665" s="117">
        <f t="shared" si="120"/>
        <v>0.5590566037735849</v>
      </c>
      <c r="J4665" s="118">
        <v>118.52</v>
      </c>
      <c r="K4665" s="196">
        <v>185</v>
      </c>
      <c r="L4665" s="119" t="s">
        <v>12106</v>
      </c>
      <c r="M4665" s="38" t="s">
        <v>15050</v>
      </c>
    </row>
    <row r="4666" spans="1:13" ht="25.5" outlineLevel="1" x14ac:dyDescent="0.25">
      <c r="A4666" s="47" t="s">
        <v>4834</v>
      </c>
      <c r="B4666" s="150">
        <v>4638</v>
      </c>
      <c r="C4666" s="40" t="s">
        <v>14126</v>
      </c>
      <c r="D4666" s="35" t="s">
        <v>4834</v>
      </c>
      <c r="E4666" s="36" t="s">
        <v>11943</v>
      </c>
      <c r="F4666" s="35" t="s">
        <v>15877</v>
      </c>
      <c r="G4666" s="117">
        <v>203</v>
      </c>
      <c r="H4666" s="117">
        <v>2079.6</v>
      </c>
      <c r="I4666" s="117">
        <f t="shared" si="120"/>
        <v>0.56019704433497541</v>
      </c>
      <c r="J4666" s="118">
        <v>113.72</v>
      </c>
      <c r="K4666" s="196">
        <v>185</v>
      </c>
      <c r="L4666" s="119" t="s">
        <v>12106</v>
      </c>
      <c r="M4666" s="38" t="s">
        <v>15050</v>
      </c>
    </row>
    <row r="4667" spans="1:13" ht="25.5" outlineLevel="1" x14ac:dyDescent="0.25">
      <c r="A4667" s="47" t="s">
        <v>4835</v>
      </c>
      <c r="B4667" s="150">
        <v>4639</v>
      </c>
      <c r="C4667" s="40" t="s">
        <v>14127</v>
      </c>
      <c r="D4667" s="35" t="s">
        <v>4835</v>
      </c>
      <c r="E4667" s="36" t="s">
        <v>11943</v>
      </c>
      <c r="F4667" s="35" t="s">
        <v>15877</v>
      </c>
      <c r="G4667" s="117">
        <v>127</v>
      </c>
      <c r="H4667" s="117">
        <v>1299.4000000000001</v>
      </c>
      <c r="I4667" s="117">
        <f t="shared" si="120"/>
        <v>0.55952755905511808</v>
      </c>
      <c r="J4667" s="118">
        <v>71.06</v>
      </c>
      <c r="K4667" s="196">
        <v>185</v>
      </c>
      <c r="L4667" s="119" t="s">
        <v>12106</v>
      </c>
      <c r="M4667" s="38" t="s">
        <v>15050</v>
      </c>
    </row>
    <row r="4668" spans="1:13" ht="25.5" outlineLevel="1" x14ac:dyDescent="0.25">
      <c r="A4668" s="47" t="s">
        <v>4836</v>
      </c>
      <c r="B4668" s="150">
        <v>4640</v>
      </c>
      <c r="C4668" s="40" t="s">
        <v>14128</v>
      </c>
      <c r="D4668" s="35" t="s">
        <v>4836</v>
      </c>
      <c r="E4668" s="36" t="s">
        <v>11943</v>
      </c>
      <c r="F4668" s="35" t="s">
        <v>15877</v>
      </c>
      <c r="G4668" s="117">
        <v>275</v>
      </c>
      <c r="H4668" s="117">
        <v>2809</v>
      </c>
      <c r="I4668" s="117">
        <f t="shared" si="120"/>
        <v>0.55858181818181818</v>
      </c>
      <c r="J4668" s="118">
        <v>153.61000000000001</v>
      </c>
      <c r="K4668" s="196">
        <v>185</v>
      </c>
      <c r="L4668" s="119" t="s">
        <v>12106</v>
      </c>
      <c r="M4668" s="38" t="s">
        <v>15050</v>
      </c>
    </row>
    <row r="4669" spans="1:13" ht="25.5" outlineLevel="1" x14ac:dyDescent="0.25">
      <c r="A4669" s="47" t="s">
        <v>4837</v>
      </c>
      <c r="B4669" s="150">
        <v>4641</v>
      </c>
      <c r="C4669" s="40" t="s">
        <v>14129</v>
      </c>
      <c r="D4669" s="35" t="s">
        <v>4837</v>
      </c>
      <c r="E4669" s="36" t="s">
        <v>11943</v>
      </c>
      <c r="F4669" s="35" t="s">
        <v>15877</v>
      </c>
      <c r="G4669" s="117">
        <v>197</v>
      </c>
      <c r="H4669" s="117">
        <v>2014.4</v>
      </c>
      <c r="I4669" s="117">
        <f t="shared" si="120"/>
        <v>0.55913705583756346</v>
      </c>
      <c r="J4669" s="118">
        <v>110.15</v>
      </c>
      <c r="K4669" s="196">
        <v>185</v>
      </c>
      <c r="L4669" s="119" t="s">
        <v>12106</v>
      </c>
      <c r="M4669" s="38" t="s">
        <v>15050</v>
      </c>
    </row>
    <row r="4670" spans="1:13" ht="25.5" outlineLevel="1" x14ac:dyDescent="0.25">
      <c r="A4670" s="47" t="s">
        <v>4838</v>
      </c>
      <c r="B4670" s="150">
        <v>4642</v>
      </c>
      <c r="C4670" s="40" t="s">
        <v>14130</v>
      </c>
      <c r="D4670" s="35" t="s">
        <v>4838</v>
      </c>
      <c r="E4670" s="36" t="s">
        <v>11943</v>
      </c>
      <c r="F4670" s="35" t="s">
        <v>15877</v>
      </c>
      <c r="G4670" s="117">
        <v>193</v>
      </c>
      <c r="H4670" s="117">
        <v>1974.6</v>
      </c>
      <c r="I4670" s="117">
        <f t="shared" si="120"/>
        <v>0.55948186528497412</v>
      </c>
      <c r="J4670" s="118">
        <v>107.98</v>
      </c>
      <c r="K4670" s="196">
        <v>185</v>
      </c>
      <c r="L4670" s="119" t="s">
        <v>12106</v>
      </c>
      <c r="M4670" s="38" t="s">
        <v>15050</v>
      </c>
    </row>
    <row r="4671" spans="1:13" ht="25.5" outlineLevel="1" x14ac:dyDescent="0.25">
      <c r="A4671" s="47" t="s">
        <v>4839</v>
      </c>
      <c r="B4671" s="150">
        <v>4643</v>
      </c>
      <c r="C4671" s="40" t="s">
        <v>14131</v>
      </c>
      <c r="D4671" s="35" t="s">
        <v>4839</v>
      </c>
      <c r="E4671" s="36" t="s">
        <v>11943</v>
      </c>
      <c r="F4671" s="35" t="s">
        <v>15877</v>
      </c>
      <c r="G4671" s="117">
        <v>174</v>
      </c>
      <c r="H4671" s="117">
        <v>1770.8</v>
      </c>
      <c r="I4671" s="117">
        <f t="shared" si="120"/>
        <v>0.55649425287356324</v>
      </c>
      <c r="J4671" s="118">
        <v>96.83</v>
      </c>
      <c r="K4671" s="196">
        <v>185</v>
      </c>
      <c r="L4671" s="119" t="s">
        <v>12106</v>
      </c>
      <c r="M4671" s="38" t="s">
        <v>15050</v>
      </c>
    </row>
    <row r="4672" spans="1:13" ht="25.5" outlineLevel="1" x14ac:dyDescent="0.25">
      <c r="A4672" s="47" t="s">
        <v>4840</v>
      </c>
      <c r="B4672" s="150">
        <v>4644</v>
      </c>
      <c r="C4672" s="40" t="s">
        <v>14132</v>
      </c>
      <c r="D4672" s="35" t="s">
        <v>4840</v>
      </c>
      <c r="E4672" s="36" t="s">
        <v>11943</v>
      </c>
      <c r="F4672" s="35" t="s">
        <v>15877</v>
      </c>
      <c r="G4672" s="117">
        <v>125</v>
      </c>
      <c r="H4672" s="117">
        <v>1284</v>
      </c>
      <c r="I4672" s="117">
        <f t="shared" si="120"/>
        <v>0.56167999999999996</v>
      </c>
      <c r="J4672" s="118">
        <v>70.209999999999994</v>
      </c>
      <c r="K4672" s="196">
        <v>185</v>
      </c>
      <c r="L4672" s="119" t="s">
        <v>12106</v>
      </c>
      <c r="M4672" s="38" t="s">
        <v>15050</v>
      </c>
    </row>
    <row r="4673" spans="1:13" ht="25.5" outlineLevel="1" x14ac:dyDescent="0.25">
      <c r="A4673" s="47" t="s">
        <v>4841</v>
      </c>
      <c r="B4673" s="150">
        <v>4645</v>
      </c>
      <c r="C4673" s="40" t="s">
        <v>14133</v>
      </c>
      <c r="D4673" s="35" t="s">
        <v>4841</v>
      </c>
      <c r="E4673" s="36" t="s">
        <v>11943</v>
      </c>
      <c r="F4673" s="35" t="s">
        <v>15877</v>
      </c>
      <c r="G4673" s="117">
        <v>171</v>
      </c>
      <c r="H4673" s="117">
        <v>1746.2</v>
      </c>
      <c r="I4673" s="117">
        <f t="shared" si="120"/>
        <v>0.55842105263157893</v>
      </c>
      <c r="J4673" s="118">
        <v>95.49</v>
      </c>
      <c r="K4673" s="196">
        <v>185</v>
      </c>
      <c r="L4673" s="119" t="s">
        <v>12106</v>
      </c>
      <c r="M4673" s="38" t="s">
        <v>15050</v>
      </c>
    </row>
    <row r="4674" spans="1:13" ht="25.5" outlineLevel="1" x14ac:dyDescent="0.25">
      <c r="A4674" s="47" t="s">
        <v>4843</v>
      </c>
      <c r="B4674" s="150">
        <v>4646</v>
      </c>
      <c r="C4674" s="36" t="s">
        <v>4842</v>
      </c>
      <c r="D4674" s="35" t="s">
        <v>4843</v>
      </c>
      <c r="E4674" s="36" t="s">
        <v>11943</v>
      </c>
      <c r="F4674" s="35" t="s">
        <v>15877</v>
      </c>
      <c r="G4674" s="117">
        <v>51</v>
      </c>
      <c r="H4674" s="117">
        <v>524.20000000000005</v>
      </c>
      <c r="I4674" s="117">
        <f t="shared" si="120"/>
        <v>0.56215686274509802</v>
      </c>
      <c r="J4674" s="118">
        <v>28.67</v>
      </c>
      <c r="K4674" s="196">
        <v>185</v>
      </c>
      <c r="L4674" s="119" t="s">
        <v>12106</v>
      </c>
      <c r="M4674" s="38" t="s">
        <v>15050</v>
      </c>
    </row>
    <row r="4675" spans="1:13" ht="25.5" outlineLevel="1" x14ac:dyDescent="0.25">
      <c r="A4675" s="47" t="s">
        <v>4844</v>
      </c>
      <c r="B4675" s="150">
        <v>4647</v>
      </c>
      <c r="C4675" s="40" t="s">
        <v>14134</v>
      </c>
      <c r="D4675" s="35" t="s">
        <v>4844</v>
      </c>
      <c r="E4675" s="36" t="s">
        <v>11943</v>
      </c>
      <c r="F4675" s="35" t="s">
        <v>15877</v>
      </c>
      <c r="G4675" s="117">
        <v>215</v>
      </c>
      <c r="H4675" s="117">
        <v>2196</v>
      </c>
      <c r="I4675" s="117">
        <f t="shared" si="120"/>
        <v>0.55855813953488376</v>
      </c>
      <c r="J4675" s="118">
        <v>120.09</v>
      </c>
      <c r="K4675" s="196">
        <v>185</v>
      </c>
      <c r="L4675" s="119" t="s">
        <v>12106</v>
      </c>
      <c r="M4675" s="38" t="s">
        <v>15050</v>
      </c>
    </row>
    <row r="4676" spans="1:13" ht="25.5" outlineLevel="1" x14ac:dyDescent="0.25">
      <c r="A4676" s="47" t="s">
        <v>4845</v>
      </c>
      <c r="B4676" s="150">
        <v>4648</v>
      </c>
      <c r="C4676" s="40" t="s">
        <v>14135</v>
      </c>
      <c r="D4676" s="35" t="s">
        <v>4845</v>
      </c>
      <c r="E4676" s="36" t="s">
        <v>11943</v>
      </c>
      <c r="F4676" s="35" t="s">
        <v>15877</v>
      </c>
      <c r="G4676" s="117">
        <v>201</v>
      </c>
      <c r="H4676" s="117">
        <v>2059.1999999999998</v>
      </c>
      <c r="I4676" s="117">
        <f t="shared" si="120"/>
        <v>0.56019900497512432</v>
      </c>
      <c r="J4676" s="118">
        <v>112.6</v>
      </c>
      <c r="K4676" s="196">
        <v>185</v>
      </c>
      <c r="L4676" s="119" t="s">
        <v>12106</v>
      </c>
      <c r="M4676" s="38" t="s">
        <v>15050</v>
      </c>
    </row>
    <row r="4677" spans="1:13" ht="25.5" outlineLevel="1" x14ac:dyDescent="0.25">
      <c r="A4677" s="47" t="s">
        <v>4846</v>
      </c>
      <c r="B4677" s="150">
        <v>4649</v>
      </c>
      <c r="C4677" s="40" t="s">
        <v>14136</v>
      </c>
      <c r="D4677" s="35" t="s">
        <v>4846</v>
      </c>
      <c r="E4677" s="36" t="s">
        <v>11943</v>
      </c>
      <c r="F4677" s="35" t="s">
        <v>15877</v>
      </c>
      <c r="G4677" s="117">
        <v>113</v>
      </c>
      <c r="H4677" s="117">
        <v>1154.5999999999999</v>
      </c>
      <c r="I4677" s="117">
        <f t="shared" si="120"/>
        <v>0.55876106194690267</v>
      </c>
      <c r="J4677" s="118">
        <v>63.14</v>
      </c>
      <c r="K4677" s="196">
        <v>185</v>
      </c>
      <c r="L4677" s="119" t="s">
        <v>12106</v>
      </c>
      <c r="M4677" s="38" t="s">
        <v>15050</v>
      </c>
    </row>
    <row r="4678" spans="1:13" ht="25.5" outlineLevel="1" x14ac:dyDescent="0.25">
      <c r="A4678" s="47" t="s">
        <v>4847</v>
      </c>
      <c r="B4678" s="150">
        <v>4650</v>
      </c>
      <c r="C4678" s="40" t="s">
        <v>14137</v>
      </c>
      <c r="D4678" s="35" t="s">
        <v>4847</v>
      </c>
      <c r="E4678" s="36" t="s">
        <v>11943</v>
      </c>
      <c r="F4678" s="35" t="s">
        <v>15877</v>
      </c>
      <c r="G4678" s="117">
        <v>100</v>
      </c>
      <c r="H4678" s="117">
        <v>1020</v>
      </c>
      <c r="I4678" s="117">
        <f t="shared" si="120"/>
        <v>0.55779999999999996</v>
      </c>
      <c r="J4678" s="118">
        <v>55.78</v>
      </c>
      <c r="K4678" s="196">
        <v>185</v>
      </c>
      <c r="L4678" s="119" t="s">
        <v>12106</v>
      </c>
      <c r="M4678" s="38" t="s">
        <v>15050</v>
      </c>
    </row>
    <row r="4679" spans="1:13" ht="25.5" outlineLevel="1" x14ac:dyDescent="0.25">
      <c r="A4679" s="47" t="s">
        <v>4849</v>
      </c>
      <c r="B4679" s="150">
        <v>4651</v>
      </c>
      <c r="C4679" s="36" t="s">
        <v>4848</v>
      </c>
      <c r="D4679" s="35" t="s">
        <v>4849</v>
      </c>
      <c r="E4679" s="36" t="s">
        <v>11943</v>
      </c>
      <c r="F4679" s="35" t="s">
        <v>15877</v>
      </c>
      <c r="G4679" s="117">
        <v>117</v>
      </c>
      <c r="H4679" s="117">
        <v>1199.4000000000001</v>
      </c>
      <c r="I4679" s="117">
        <f t="shared" si="120"/>
        <v>0.56059829059829058</v>
      </c>
      <c r="J4679" s="118">
        <v>65.59</v>
      </c>
      <c r="K4679" s="196">
        <v>185</v>
      </c>
      <c r="L4679" s="119" t="s">
        <v>12106</v>
      </c>
      <c r="M4679" s="38" t="s">
        <v>15050</v>
      </c>
    </row>
    <row r="4680" spans="1:13" ht="25.5" outlineLevel="1" x14ac:dyDescent="0.25">
      <c r="A4680" s="47" t="s">
        <v>4850</v>
      </c>
      <c r="B4680" s="150">
        <v>4652</v>
      </c>
      <c r="C4680" s="40" t="s">
        <v>14138</v>
      </c>
      <c r="D4680" s="35" t="s">
        <v>4850</v>
      </c>
      <c r="E4680" s="36" t="s">
        <v>11943</v>
      </c>
      <c r="F4680" s="35" t="s">
        <v>15877</v>
      </c>
      <c r="G4680" s="117">
        <v>143</v>
      </c>
      <c r="H4680" s="117">
        <v>1467.6</v>
      </c>
      <c r="I4680" s="117">
        <f t="shared" si="120"/>
        <v>0.56118881118881114</v>
      </c>
      <c r="J4680" s="118">
        <v>80.25</v>
      </c>
      <c r="K4680" s="196">
        <v>185</v>
      </c>
      <c r="L4680" s="119" t="s">
        <v>12106</v>
      </c>
      <c r="M4680" s="38" t="s">
        <v>15050</v>
      </c>
    </row>
    <row r="4681" spans="1:13" ht="25.5" outlineLevel="1" x14ac:dyDescent="0.25">
      <c r="A4681" s="47" t="s">
        <v>4852</v>
      </c>
      <c r="B4681" s="150">
        <v>4653</v>
      </c>
      <c r="C4681" s="36" t="s">
        <v>4851</v>
      </c>
      <c r="D4681" s="35" t="s">
        <v>4852</v>
      </c>
      <c r="E4681" s="36" t="s">
        <v>11943</v>
      </c>
      <c r="F4681" s="35" t="s">
        <v>15877</v>
      </c>
      <c r="G4681" s="117">
        <v>43</v>
      </c>
      <c r="H4681" s="117">
        <v>446.42</v>
      </c>
      <c r="I4681" s="117">
        <f t="shared" si="120"/>
        <v>0.56767441860465118</v>
      </c>
      <c r="J4681" s="118">
        <v>24.41</v>
      </c>
      <c r="K4681" s="196">
        <v>185</v>
      </c>
      <c r="L4681" s="119" t="s">
        <v>12106</v>
      </c>
      <c r="M4681" s="38" t="s">
        <v>15050</v>
      </c>
    </row>
    <row r="4682" spans="1:13" ht="25.5" outlineLevel="1" x14ac:dyDescent="0.25">
      <c r="A4682" s="47" t="s">
        <v>4853</v>
      </c>
      <c r="B4682" s="150">
        <v>4654</v>
      </c>
      <c r="C4682" s="40" t="s">
        <v>14139</v>
      </c>
      <c r="D4682" s="35" t="s">
        <v>4853</v>
      </c>
      <c r="E4682" s="36" t="s">
        <v>11943</v>
      </c>
      <c r="F4682" s="35" t="s">
        <v>15877</v>
      </c>
      <c r="G4682" s="117">
        <v>303</v>
      </c>
      <c r="H4682" s="117">
        <v>3097.48</v>
      </c>
      <c r="I4682" s="117">
        <f t="shared" si="120"/>
        <v>0.55900990099009895</v>
      </c>
      <c r="J4682" s="118">
        <v>169.38</v>
      </c>
      <c r="K4682" s="196">
        <v>185</v>
      </c>
      <c r="L4682" s="119" t="s">
        <v>12106</v>
      </c>
      <c r="M4682" s="38" t="s">
        <v>15050</v>
      </c>
    </row>
    <row r="4683" spans="1:13" ht="25.5" outlineLevel="1" x14ac:dyDescent="0.25">
      <c r="A4683" s="47" t="s">
        <v>4854</v>
      </c>
      <c r="B4683" s="150">
        <v>4655</v>
      </c>
      <c r="C4683" s="40" t="s">
        <v>14140</v>
      </c>
      <c r="D4683" s="35" t="s">
        <v>4854</v>
      </c>
      <c r="E4683" s="36" t="s">
        <v>11943</v>
      </c>
      <c r="F4683" s="35" t="s">
        <v>15877</v>
      </c>
      <c r="G4683" s="117">
        <v>115</v>
      </c>
      <c r="H4683" s="117">
        <v>1182</v>
      </c>
      <c r="I4683" s="117">
        <f t="shared" si="120"/>
        <v>0.56208695652173912</v>
      </c>
      <c r="J4683" s="118">
        <v>64.64</v>
      </c>
      <c r="K4683" s="196">
        <v>185</v>
      </c>
      <c r="L4683" s="119" t="s">
        <v>12106</v>
      </c>
      <c r="M4683" s="38" t="s">
        <v>15050</v>
      </c>
    </row>
    <row r="4684" spans="1:13" ht="25.5" outlineLevel="1" x14ac:dyDescent="0.25">
      <c r="A4684" s="47" t="s">
        <v>4855</v>
      </c>
      <c r="B4684" s="150">
        <v>4656</v>
      </c>
      <c r="C4684" s="40" t="s">
        <v>14141</v>
      </c>
      <c r="D4684" s="35" t="s">
        <v>4855</v>
      </c>
      <c r="E4684" s="36" t="s">
        <v>11943</v>
      </c>
      <c r="F4684" s="35" t="s">
        <v>15877</v>
      </c>
      <c r="G4684" s="117">
        <v>171</v>
      </c>
      <c r="H4684" s="117">
        <v>1748.2</v>
      </c>
      <c r="I4684" s="117">
        <f t="shared" si="120"/>
        <v>0.55906432748538004</v>
      </c>
      <c r="J4684" s="118">
        <v>95.6</v>
      </c>
      <c r="K4684" s="196">
        <v>185</v>
      </c>
      <c r="L4684" s="119" t="s">
        <v>12106</v>
      </c>
      <c r="M4684" s="38" t="s">
        <v>15050</v>
      </c>
    </row>
    <row r="4685" spans="1:13" ht="25.5" outlineLevel="1" x14ac:dyDescent="0.25">
      <c r="A4685" s="47" t="s">
        <v>4856</v>
      </c>
      <c r="B4685" s="150">
        <v>4657</v>
      </c>
      <c r="C4685" s="40" t="s">
        <v>14142</v>
      </c>
      <c r="D4685" s="35" t="s">
        <v>4856</v>
      </c>
      <c r="E4685" s="36" t="s">
        <v>11943</v>
      </c>
      <c r="F4685" s="35" t="s">
        <v>15877</v>
      </c>
      <c r="G4685" s="117">
        <v>271</v>
      </c>
      <c r="H4685" s="117">
        <v>2770.2</v>
      </c>
      <c r="I4685" s="117">
        <f t="shared" si="120"/>
        <v>0.55896678966789659</v>
      </c>
      <c r="J4685" s="118">
        <v>151.47999999999999</v>
      </c>
      <c r="K4685" s="196">
        <v>185</v>
      </c>
      <c r="L4685" s="119" t="s">
        <v>12106</v>
      </c>
      <c r="M4685" s="38" t="s">
        <v>15050</v>
      </c>
    </row>
    <row r="4686" spans="1:13" ht="25.5" outlineLevel="1" x14ac:dyDescent="0.25">
      <c r="A4686" s="47" t="s">
        <v>4857</v>
      </c>
      <c r="B4686" s="150">
        <v>4658</v>
      </c>
      <c r="C4686" s="40" t="s">
        <v>14143</v>
      </c>
      <c r="D4686" s="35" t="s">
        <v>4857</v>
      </c>
      <c r="E4686" s="36" t="s">
        <v>11943</v>
      </c>
      <c r="F4686" s="35" t="s">
        <v>15877</v>
      </c>
      <c r="G4686" s="117">
        <v>104</v>
      </c>
      <c r="H4686" s="117">
        <v>1064.69</v>
      </c>
      <c r="I4686" s="117">
        <f t="shared" si="120"/>
        <v>0.55980769230769234</v>
      </c>
      <c r="J4686" s="118">
        <v>58.22</v>
      </c>
      <c r="K4686" s="196">
        <v>185</v>
      </c>
      <c r="L4686" s="119" t="s">
        <v>12106</v>
      </c>
      <c r="M4686" s="38" t="s">
        <v>15050</v>
      </c>
    </row>
    <row r="4687" spans="1:13" ht="25.5" outlineLevel="1" x14ac:dyDescent="0.25">
      <c r="A4687" s="47" t="s">
        <v>4859</v>
      </c>
      <c r="B4687" s="150">
        <v>4659</v>
      </c>
      <c r="C4687" s="36" t="s">
        <v>4858</v>
      </c>
      <c r="D4687" s="35" t="s">
        <v>4859</v>
      </c>
      <c r="E4687" s="36" t="s">
        <v>11943</v>
      </c>
      <c r="F4687" s="35" t="s">
        <v>15877</v>
      </c>
      <c r="G4687" s="117">
        <v>85</v>
      </c>
      <c r="H4687" s="117">
        <v>874</v>
      </c>
      <c r="I4687" s="117">
        <f t="shared" si="120"/>
        <v>0.56223529411764706</v>
      </c>
      <c r="J4687" s="118">
        <v>47.79</v>
      </c>
      <c r="K4687" s="196">
        <v>185</v>
      </c>
      <c r="L4687" s="119" t="s">
        <v>12106</v>
      </c>
      <c r="M4687" s="38" t="s">
        <v>15050</v>
      </c>
    </row>
    <row r="4688" spans="1:13" ht="25.5" outlineLevel="1" x14ac:dyDescent="0.25">
      <c r="A4688" s="47" t="s">
        <v>4860</v>
      </c>
      <c r="B4688" s="150">
        <v>4660</v>
      </c>
      <c r="C4688" s="40" t="s">
        <v>14144</v>
      </c>
      <c r="D4688" s="35" t="s">
        <v>4860</v>
      </c>
      <c r="E4688" s="36" t="s">
        <v>11943</v>
      </c>
      <c r="F4688" s="35" t="s">
        <v>15877</v>
      </c>
      <c r="G4688" s="117">
        <v>172</v>
      </c>
      <c r="H4688" s="117">
        <v>1758.4</v>
      </c>
      <c r="I4688" s="117">
        <f t="shared" si="120"/>
        <v>0.55906976744186043</v>
      </c>
      <c r="J4688" s="118">
        <v>96.16</v>
      </c>
      <c r="K4688" s="196">
        <v>185</v>
      </c>
      <c r="L4688" s="119" t="s">
        <v>12106</v>
      </c>
      <c r="M4688" s="38" t="s">
        <v>15050</v>
      </c>
    </row>
    <row r="4689" spans="1:13" ht="25.5" outlineLevel="1" x14ac:dyDescent="0.25">
      <c r="A4689" s="47" t="s">
        <v>4861</v>
      </c>
      <c r="B4689" s="150">
        <v>4661</v>
      </c>
      <c r="C4689" s="40" t="s">
        <v>14145</v>
      </c>
      <c r="D4689" s="35" t="s">
        <v>4861</v>
      </c>
      <c r="E4689" s="36" t="s">
        <v>11943</v>
      </c>
      <c r="F4689" s="35" t="s">
        <v>15877</v>
      </c>
      <c r="G4689" s="117">
        <v>143</v>
      </c>
      <c r="H4689" s="117">
        <v>1460.6</v>
      </c>
      <c r="I4689" s="117">
        <f t="shared" si="120"/>
        <v>0.55853146853146851</v>
      </c>
      <c r="J4689" s="118">
        <v>79.87</v>
      </c>
      <c r="K4689" s="196">
        <v>185</v>
      </c>
      <c r="L4689" s="119" t="s">
        <v>12106</v>
      </c>
      <c r="M4689" s="38" t="s">
        <v>15050</v>
      </c>
    </row>
    <row r="4690" spans="1:13" ht="25.5" outlineLevel="1" x14ac:dyDescent="0.25">
      <c r="A4690" s="47" t="s">
        <v>4862</v>
      </c>
      <c r="B4690" s="150">
        <v>4662</v>
      </c>
      <c r="C4690" s="40" t="s">
        <v>14146</v>
      </c>
      <c r="D4690" s="35" t="s">
        <v>4862</v>
      </c>
      <c r="E4690" s="36" t="s">
        <v>11943</v>
      </c>
      <c r="F4690" s="35" t="s">
        <v>15877</v>
      </c>
      <c r="G4690" s="117">
        <v>213</v>
      </c>
      <c r="H4690" s="117">
        <v>2174.6</v>
      </c>
      <c r="I4690" s="117">
        <f t="shared" si="120"/>
        <v>0.55826291079812207</v>
      </c>
      <c r="J4690" s="118">
        <v>118.91</v>
      </c>
      <c r="K4690" s="196">
        <v>185</v>
      </c>
      <c r="L4690" s="119" t="s">
        <v>12106</v>
      </c>
      <c r="M4690" s="38" t="s">
        <v>15050</v>
      </c>
    </row>
    <row r="4691" spans="1:13" ht="25.5" outlineLevel="1" x14ac:dyDescent="0.25">
      <c r="A4691" s="47" t="s">
        <v>4863</v>
      </c>
      <c r="B4691" s="150">
        <v>4663</v>
      </c>
      <c r="C4691" s="40" t="s">
        <v>14147</v>
      </c>
      <c r="D4691" s="35" t="s">
        <v>4863</v>
      </c>
      <c r="E4691" s="36" t="s">
        <v>11943</v>
      </c>
      <c r="F4691" s="35" t="s">
        <v>15877</v>
      </c>
      <c r="G4691" s="117">
        <v>45</v>
      </c>
      <c r="H4691" s="117">
        <v>461</v>
      </c>
      <c r="I4691" s="117">
        <f t="shared" si="120"/>
        <v>0.56022222222222229</v>
      </c>
      <c r="J4691" s="118">
        <v>25.21</v>
      </c>
      <c r="K4691" s="196">
        <v>185</v>
      </c>
      <c r="L4691" s="119" t="s">
        <v>12106</v>
      </c>
      <c r="M4691" s="38" t="s">
        <v>15050</v>
      </c>
    </row>
    <row r="4692" spans="1:13" ht="25.5" outlineLevel="1" x14ac:dyDescent="0.25">
      <c r="A4692" s="47" t="s">
        <v>4864</v>
      </c>
      <c r="B4692" s="150">
        <v>4664</v>
      </c>
      <c r="C4692" s="40" t="s">
        <v>14148</v>
      </c>
      <c r="D4692" s="35" t="s">
        <v>4864</v>
      </c>
      <c r="E4692" s="36" t="s">
        <v>11943</v>
      </c>
      <c r="F4692" s="35" t="s">
        <v>15877</v>
      </c>
      <c r="G4692" s="117">
        <v>182</v>
      </c>
      <c r="H4692" s="117">
        <v>1865.4</v>
      </c>
      <c r="I4692" s="117">
        <f t="shared" si="120"/>
        <v>0.56049450549450552</v>
      </c>
      <c r="J4692" s="118">
        <v>102.01</v>
      </c>
      <c r="K4692" s="196">
        <v>185</v>
      </c>
      <c r="L4692" s="119" t="s">
        <v>12106</v>
      </c>
      <c r="M4692" s="38" t="s">
        <v>15050</v>
      </c>
    </row>
    <row r="4693" spans="1:13" ht="25.5" outlineLevel="1" x14ac:dyDescent="0.25">
      <c r="A4693" s="47" t="s">
        <v>4866</v>
      </c>
      <c r="B4693" s="150">
        <v>4665</v>
      </c>
      <c r="C4693" s="36" t="s">
        <v>4865</v>
      </c>
      <c r="D4693" s="35" t="s">
        <v>4866</v>
      </c>
      <c r="E4693" s="36" t="s">
        <v>11943</v>
      </c>
      <c r="F4693" s="35" t="s">
        <v>15877</v>
      </c>
      <c r="G4693" s="117">
        <v>42</v>
      </c>
      <c r="H4693" s="117">
        <v>432.4</v>
      </c>
      <c r="I4693" s="117">
        <f t="shared" si="120"/>
        <v>0.56309523809523809</v>
      </c>
      <c r="J4693" s="118">
        <v>23.65</v>
      </c>
      <c r="K4693" s="196">
        <v>185</v>
      </c>
      <c r="L4693" s="119" t="s">
        <v>12106</v>
      </c>
      <c r="M4693" s="38" t="s">
        <v>15050</v>
      </c>
    </row>
    <row r="4694" spans="1:13" ht="25.5" outlineLevel="1" x14ac:dyDescent="0.25">
      <c r="A4694" s="47" t="s">
        <v>4867</v>
      </c>
      <c r="B4694" s="150">
        <v>4666</v>
      </c>
      <c r="C4694" s="40" t="s">
        <v>14149</v>
      </c>
      <c r="D4694" s="35" t="s">
        <v>4867</v>
      </c>
      <c r="E4694" s="36" t="s">
        <v>11943</v>
      </c>
      <c r="F4694" s="35" t="s">
        <v>15877</v>
      </c>
      <c r="G4694" s="117">
        <v>201</v>
      </c>
      <c r="H4694" s="117">
        <v>2055.1999999999998</v>
      </c>
      <c r="I4694" s="117">
        <f t="shared" si="120"/>
        <v>0.55915422885572141</v>
      </c>
      <c r="J4694" s="118">
        <v>112.39</v>
      </c>
      <c r="K4694" s="196">
        <v>185</v>
      </c>
      <c r="L4694" s="119" t="s">
        <v>12106</v>
      </c>
      <c r="M4694" s="38" t="s">
        <v>15050</v>
      </c>
    </row>
    <row r="4695" spans="1:13" ht="25.5" outlineLevel="1" x14ac:dyDescent="0.25">
      <c r="A4695" s="47" t="s">
        <v>4868</v>
      </c>
      <c r="B4695" s="150">
        <v>4667</v>
      </c>
      <c r="C4695" s="40" t="s">
        <v>14150</v>
      </c>
      <c r="D4695" s="35" t="s">
        <v>4868</v>
      </c>
      <c r="E4695" s="36" t="s">
        <v>11943</v>
      </c>
      <c r="F4695" s="35" t="s">
        <v>15877</v>
      </c>
      <c r="G4695" s="117">
        <v>121</v>
      </c>
      <c r="H4695" s="117">
        <v>1238.2</v>
      </c>
      <c r="I4695" s="117">
        <f t="shared" si="120"/>
        <v>0.55958677685950409</v>
      </c>
      <c r="J4695" s="118">
        <v>67.709999999999994</v>
      </c>
      <c r="K4695" s="196">
        <v>185</v>
      </c>
      <c r="L4695" s="119" t="s">
        <v>12106</v>
      </c>
      <c r="M4695" s="38" t="s">
        <v>15050</v>
      </c>
    </row>
    <row r="4696" spans="1:13" ht="25.5" outlineLevel="1" x14ac:dyDescent="0.25">
      <c r="A4696" s="47" t="s">
        <v>4869</v>
      </c>
      <c r="B4696" s="150">
        <v>4668</v>
      </c>
      <c r="C4696" s="40" t="s">
        <v>14151</v>
      </c>
      <c r="D4696" s="35" t="s">
        <v>4869</v>
      </c>
      <c r="E4696" s="36" t="s">
        <v>11943</v>
      </c>
      <c r="F4696" s="35" t="s">
        <v>15877</v>
      </c>
      <c r="G4696" s="117">
        <v>41</v>
      </c>
      <c r="H4696" s="117">
        <v>423.82</v>
      </c>
      <c r="I4696" s="117">
        <f t="shared" si="120"/>
        <v>0.56536585365853653</v>
      </c>
      <c r="J4696" s="118">
        <v>23.18</v>
      </c>
      <c r="K4696" s="196">
        <v>185</v>
      </c>
      <c r="L4696" s="119" t="s">
        <v>12106</v>
      </c>
      <c r="M4696" s="38" t="s">
        <v>15050</v>
      </c>
    </row>
    <row r="4697" spans="1:13" ht="25.5" outlineLevel="1" x14ac:dyDescent="0.25">
      <c r="A4697" s="47" t="s">
        <v>4870</v>
      </c>
      <c r="B4697" s="150">
        <v>4669</v>
      </c>
      <c r="C4697" s="40" t="s">
        <v>14152</v>
      </c>
      <c r="D4697" s="35" t="s">
        <v>4870</v>
      </c>
      <c r="E4697" s="36" t="s">
        <v>11943</v>
      </c>
      <c r="F4697" s="35" t="s">
        <v>15877</v>
      </c>
      <c r="G4697" s="117">
        <v>82</v>
      </c>
      <c r="H4697" s="117">
        <v>840.4</v>
      </c>
      <c r="I4697" s="117">
        <f t="shared" si="120"/>
        <v>0.56048780487804883</v>
      </c>
      <c r="J4697" s="118">
        <v>45.96</v>
      </c>
      <c r="K4697" s="196">
        <v>185</v>
      </c>
      <c r="L4697" s="119" t="s">
        <v>12106</v>
      </c>
      <c r="M4697" s="38" t="s">
        <v>15050</v>
      </c>
    </row>
    <row r="4698" spans="1:13" ht="25.5" outlineLevel="1" x14ac:dyDescent="0.25">
      <c r="A4698" s="47" t="s">
        <v>4871</v>
      </c>
      <c r="B4698" s="150">
        <v>4670</v>
      </c>
      <c r="C4698" s="40" t="s">
        <v>14153</v>
      </c>
      <c r="D4698" s="35" t="s">
        <v>4871</v>
      </c>
      <c r="E4698" s="36" t="s">
        <v>11943</v>
      </c>
      <c r="F4698" s="35" t="s">
        <v>15877</v>
      </c>
      <c r="G4698" s="117">
        <v>108</v>
      </c>
      <c r="H4698" s="117">
        <v>1110.5999999999999</v>
      </c>
      <c r="I4698" s="117">
        <f t="shared" si="120"/>
        <v>0.56231481481481482</v>
      </c>
      <c r="J4698" s="118">
        <v>60.73</v>
      </c>
      <c r="K4698" s="196">
        <v>185</v>
      </c>
      <c r="L4698" s="119" t="s">
        <v>12106</v>
      </c>
      <c r="M4698" s="38" t="s">
        <v>15050</v>
      </c>
    </row>
    <row r="4699" spans="1:13" ht="25.5" outlineLevel="1" x14ac:dyDescent="0.25">
      <c r="A4699" s="47" t="s">
        <v>4872</v>
      </c>
      <c r="B4699" s="150">
        <v>4671</v>
      </c>
      <c r="C4699" s="40" t="s">
        <v>14154</v>
      </c>
      <c r="D4699" s="35" t="s">
        <v>4872</v>
      </c>
      <c r="E4699" s="36" t="s">
        <v>11943</v>
      </c>
      <c r="F4699" s="35" t="s">
        <v>15877</v>
      </c>
      <c r="G4699" s="117">
        <v>288</v>
      </c>
      <c r="H4699" s="117">
        <v>2945.6</v>
      </c>
      <c r="I4699" s="117">
        <f t="shared" si="120"/>
        <v>0.55930555555555561</v>
      </c>
      <c r="J4699" s="118">
        <v>161.08000000000001</v>
      </c>
      <c r="K4699" s="196">
        <v>185</v>
      </c>
      <c r="L4699" s="119" t="s">
        <v>12106</v>
      </c>
      <c r="M4699" s="38" t="s">
        <v>15050</v>
      </c>
    </row>
    <row r="4700" spans="1:13" ht="25.5" outlineLevel="1" x14ac:dyDescent="0.25">
      <c r="A4700" s="47" t="s">
        <v>4873</v>
      </c>
      <c r="B4700" s="150">
        <v>4672</v>
      </c>
      <c r="C4700" s="40" t="s">
        <v>14155</v>
      </c>
      <c r="D4700" s="35" t="s">
        <v>4873</v>
      </c>
      <c r="E4700" s="36" t="s">
        <v>11943</v>
      </c>
      <c r="F4700" s="35" t="s">
        <v>15877</v>
      </c>
      <c r="G4700" s="117">
        <v>131</v>
      </c>
      <c r="H4700" s="117">
        <v>1350.76</v>
      </c>
      <c r="I4700" s="117">
        <f t="shared" si="120"/>
        <v>0.56381679389312978</v>
      </c>
      <c r="J4700" s="118">
        <v>73.86</v>
      </c>
      <c r="K4700" s="196">
        <v>185</v>
      </c>
      <c r="L4700" s="119" t="s">
        <v>12106</v>
      </c>
      <c r="M4700" s="38" t="s">
        <v>15050</v>
      </c>
    </row>
    <row r="4701" spans="1:13" ht="25.5" outlineLevel="1" x14ac:dyDescent="0.25">
      <c r="A4701" s="47" t="s">
        <v>4874</v>
      </c>
      <c r="B4701" s="150">
        <v>4673</v>
      </c>
      <c r="C4701" s="40" t="s">
        <v>14156</v>
      </c>
      <c r="D4701" s="35" t="s">
        <v>4874</v>
      </c>
      <c r="E4701" s="36" t="s">
        <v>11943</v>
      </c>
      <c r="F4701" s="35" t="s">
        <v>15877</v>
      </c>
      <c r="G4701" s="117">
        <v>177</v>
      </c>
      <c r="H4701" s="117">
        <v>1820.4</v>
      </c>
      <c r="I4701" s="117">
        <f t="shared" si="120"/>
        <v>0.56242937853107344</v>
      </c>
      <c r="J4701" s="118">
        <v>99.55</v>
      </c>
      <c r="K4701" s="196">
        <v>185</v>
      </c>
      <c r="L4701" s="119" t="s">
        <v>12106</v>
      </c>
      <c r="M4701" s="38" t="s">
        <v>15050</v>
      </c>
    </row>
    <row r="4702" spans="1:13" ht="25.5" outlineLevel="1" x14ac:dyDescent="0.25">
      <c r="A4702" s="47" t="s">
        <v>4875</v>
      </c>
      <c r="B4702" s="150">
        <v>4674</v>
      </c>
      <c r="C4702" s="40" t="s">
        <v>14157</v>
      </c>
      <c r="D4702" s="35" t="s">
        <v>4875</v>
      </c>
      <c r="E4702" s="36" t="s">
        <v>11943</v>
      </c>
      <c r="F4702" s="35" t="s">
        <v>15877</v>
      </c>
      <c r="G4702" s="117">
        <v>179</v>
      </c>
      <c r="H4702" s="117">
        <v>1834.8</v>
      </c>
      <c r="I4702" s="117">
        <f t="shared" si="120"/>
        <v>0.56050279329608943</v>
      </c>
      <c r="J4702" s="118">
        <v>100.33</v>
      </c>
      <c r="K4702" s="196">
        <v>185</v>
      </c>
      <c r="L4702" s="119" t="s">
        <v>12106</v>
      </c>
      <c r="M4702" s="38" t="s">
        <v>15050</v>
      </c>
    </row>
    <row r="4703" spans="1:13" ht="25.5" outlineLevel="1" x14ac:dyDescent="0.25">
      <c r="A4703" s="47" t="s">
        <v>4876</v>
      </c>
      <c r="B4703" s="150">
        <v>4675</v>
      </c>
      <c r="C4703" s="40" t="s">
        <v>14158</v>
      </c>
      <c r="D4703" s="35" t="s">
        <v>4876</v>
      </c>
      <c r="E4703" s="36" t="s">
        <v>11943</v>
      </c>
      <c r="F4703" s="35" t="s">
        <v>15877</v>
      </c>
      <c r="G4703" s="117">
        <v>128</v>
      </c>
      <c r="H4703" s="117">
        <v>25.6</v>
      </c>
      <c r="I4703" s="117">
        <f t="shared" si="120"/>
        <v>1.0937499999999999E-2</v>
      </c>
      <c r="J4703" s="118">
        <v>1.4</v>
      </c>
      <c r="K4703" s="196">
        <v>185</v>
      </c>
      <c r="L4703" s="119" t="s">
        <v>12106</v>
      </c>
      <c r="M4703" s="38" t="s">
        <v>15050</v>
      </c>
    </row>
    <row r="4704" spans="1:13" ht="25.5" outlineLevel="1" x14ac:dyDescent="0.25">
      <c r="A4704" s="47" t="s">
        <v>4877</v>
      </c>
      <c r="B4704" s="150">
        <v>4676</v>
      </c>
      <c r="C4704" s="40" t="s">
        <v>14159</v>
      </c>
      <c r="D4704" s="35" t="s">
        <v>4877</v>
      </c>
      <c r="E4704" s="36" t="s">
        <v>11943</v>
      </c>
      <c r="F4704" s="35" t="s">
        <v>15877</v>
      </c>
      <c r="G4704" s="117">
        <v>152</v>
      </c>
      <c r="H4704" s="117">
        <v>1576.7</v>
      </c>
      <c r="I4704" s="117">
        <f t="shared" si="120"/>
        <v>0.56723684210526315</v>
      </c>
      <c r="J4704" s="118">
        <v>86.22</v>
      </c>
      <c r="K4704" s="196">
        <v>185</v>
      </c>
      <c r="L4704" s="119" t="s">
        <v>12106</v>
      </c>
      <c r="M4704" s="38" t="s">
        <v>15050</v>
      </c>
    </row>
    <row r="4705" spans="1:13" ht="25.5" outlineLevel="1" x14ac:dyDescent="0.25">
      <c r="A4705" s="47" t="s">
        <v>4878</v>
      </c>
      <c r="B4705" s="150">
        <v>4677</v>
      </c>
      <c r="C4705" s="40" t="s">
        <v>14160</v>
      </c>
      <c r="D4705" s="35" t="s">
        <v>4878</v>
      </c>
      <c r="E4705" s="36" t="s">
        <v>11943</v>
      </c>
      <c r="F4705" s="35" t="s">
        <v>15877</v>
      </c>
      <c r="G4705" s="117">
        <v>180</v>
      </c>
      <c r="H4705" s="117">
        <v>1882</v>
      </c>
      <c r="I4705" s="117">
        <f t="shared" si="120"/>
        <v>0.57172222222222224</v>
      </c>
      <c r="J4705" s="118">
        <v>102.91</v>
      </c>
      <c r="K4705" s="196">
        <v>185</v>
      </c>
      <c r="L4705" s="119" t="s">
        <v>12106</v>
      </c>
      <c r="M4705" s="38" t="s">
        <v>15050</v>
      </c>
    </row>
    <row r="4706" spans="1:13" ht="25.5" outlineLevel="1" x14ac:dyDescent="0.25">
      <c r="A4706" s="47" t="s">
        <v>4879</v>
      </c>
      <c r="B4706" s="150">
        <v>4678</v>
      </c>
      <c r="C4706" s="40" t="s">
        <v>14161</v>
      </c>
      <c r="D4706" s="35" t="s">
        <v>4879</v>
      </c>
      <c r="E4706" s="36" t="s">
        <v>11943</v>
      </c>
      <c r="F4706" s="35" t="s">
        <v>15877</v>
      </c>
      <c r="G4706" s="117">
        <v>194</v>
      </c>
      <c r="H4706" s="117">
        <v>1996.8</v>
      </c>
      <c r="I4706" s="117">
        <f t="shared" si="120"/>
        <v>0.5628350515463918</v>
      </c>
      <c r="J4706" s="118">
        <v>109.19</v>
      </c>
      <c r="K4706" s="196">
        <v>185</v>
      </c>
      <c r="L4706" s="119" t="s">
        <v>12106</v>
      </c>
      <c r="M4706" s="38" t="s">
        <v>15050</v>
      </c>
    </row>
    <row r="4707" spans="1:13" ht="25.5" outlineLevel="1" x14ac:dyDescent="0.25">
      <c r="A4707" s="47" t="s">
        <v>4880</v>
      </c>
      <c r="B4707" s="150">
        <v>4679</v>
      </c>
      <c r="C4707" s="40" t="s">
        <v>14162</v>
      </c>
      <c r="D4707" s="35" t="s">
        <v>4880</v>
      </c>
      <c r="E4707" s="36" t="s">
        <v>11943</v>
      </c>
      <c r="F4707" s="35" t="s">
        <v>15877</v>
      </c>
      <c r="G4707" s="117">
        <v>148</v>
      </c>
      <c r="H4707" s="117">
        <v>2822.6</v>
      </c>
      <c r="I4707" s="117">
        <f t="shared" si="120"/>
        <v>1.0429054054054054</v>
      </c>
      <c r="J4707" s="118">
        <v>154.35</v>
      </c>
      <c r="K4707" s="196">
        <v>185</v>
      </c>
      <c r="L4707" s="119" t="s">
        <v>12106</v>
      </c>
      <c r="M4707" s="38" t="s">
        <v>15050</v>
      </c>
    </row>
    <row r="4708" spans="1:13" ht="25.5" outlineLevel="1" x14ac:dyDescent="0.25">
      <c r="A4708" s="47" t="s">
        <v>4881</v>
      </c>
      <c r="B4708" s="150">
        <v>4680</v>
      </c>
      <c r="C4708" s="40" t="s">
        <v>14163</v>
      </c>
      <c r="D4708" s="35" t="s">
        <v>4881</v>
      </c>
      <c r="E4708" s="36" t="s">
        <v>11943</v>
      </c>
      <c r="F4708" s="35" t="s">
        <v>15877</v>
      </c>
      <c r="G4708" s="117">
        <v>112</v>
      </c>
      <c r="H4708" s="117">
        <v>1147.4000000000001</v>
      </c>
      <c r="I4708" s="117">
        <f t="shared" si="120"/>
        <v>0.56017857142857141</v>
      </c>
      <c r="J4708" s="118">
        <v>62.74</v>
      </c>
      <c r="K4708" s="196">
        <v>185</v>
      </c>
      <c r="L4708" s="119" t="s">
        <v>12106</v>
      </c>
      <c r="M4708" s="38" t="s">
        <v>15050</v>
      </c>
    </row>
    <row r="4709" spans="1:13" ht="25.5" outlineLevel="1" x14ac:dyDescent="0.25">
      <c r="A4709" s="47" t="s">
        <v>4882</v>
      </c>
      <c r="B4709" s="150">
        <v>4681</v>
      </c>
      <c r="C4709" s="40" t="s">
        <v>14164</v>
      </c>
      <c r="D4709" s="35" t="s">
        <v>4882</v>
      </c>
      <c r="E4709" s="36" t="s">
        <v>11943</v>
      </c>
      <c r="F4709" s="35" t="s">
        <v>15877</v>
      </c>
      <c r="G4709" s="117">
        <v>139</v>
      </c>
      <c r="H4709" s="117">
        <v>1423.8</v>
      </c>
      <c r="I4709" s="117">
        <f t="shared" si="120"/>
        <v>0.56014388489208633</v>
      </c>
      <c r="J4709" s="118">
        <v>77.86</v>
      </c>
      <c r="K4709" s="196">
        <v>185</v>
      </c>
      <c r="L4709" s="119" t="s">
        <v>12106</v>
      </c>
      <c r="M4709" s="38" t="s">
        <v>15050</v>
      </c>
    </row>
    <row r="4710" spans="1:13" ht="25.5" outlineLevel="1" x14ac:dyDescent="0.25">
      <c r="A4710" s="47" t="s">
        <v>4883</v>
      </c>
      <c r="B4710" s="150">
        <v>4682</v>
      </c>
      <c r="C4710" s="40" t="s">
        <v>14165</v>
      </c>
      <c r="D4710" s="35" t="s">
        <v>4883</v>
      </c>
      <c r="E4710" s="36" t="s">
        <v>11943</v>
      </c>
      <c r="F4710" s="35" t="s">
        <v>15877</v>
      </c>
      <c r="G4710" s="117">
        <v>89</v>
      </c>
      <c r="H4710" s="117">
        <v>909.68</v>
      </c>
      <c r="I4710" s="117">
        <f t="shared" si="120"/>
        <v>0.55887640449438203</v>
      </c>
      <c r="J4710" s="118">
        <v>49.74</v>
      </c>
      <c r="K4710" s="196">
        <v>185</v>
      </c>
      <c r="L4710" s="119" t="s">
        <v>12106</v>
      </c>
      <c r="M4710" s="38" t="s">
        <v>15050</v>
      </c>
    </row>
    <row r="4711" spans="1:13" ht="25.5" outlineLevel="1" x14ac:dyDescent="0.25">
      <c r="A4711" s="47" t="s">
        <v>4884</v>
      </c>
      <c r="B4711" s="150">
        <v>4683</v>
      </c>
      <c r="C4711" s="40" t="s">
        <v>14166</v>
      </c>
      <c r="D4711" s="35" t="s">
        <v>4884</v>
      </c>
      <c r="E4711" s="36" t="s">
        <v>11943</v>
      </c>
      <c r="F4711" s="35" t="s">
        <v>15877</v>
      </c>
      <c r="G4711" s="117">
        <v>38</v>
      </c>
      <c r="H4711" s="117">
        <v>392.35</v>
      </c>
      <c r="I4711" s="117">
        <f t="shared" si="120"/>
        <v>0.5647368421052632</v>
      </c>
      <c r="J4711" s="118">
        <v>21.46</v>
      </c>
      <c r="K4711" s="196">
        <v>185</v>
      </c>
      <c r="L4711" s="119" t="s">
        <v>12106</v>
      </c>
      <c r="M4711" s="38" t="s">
        <v>15050</v>
      </c>
    </row>
    <row r="4712" spans="1:13" ht="25.5" outlineLevel="1" x14ac:dyDescent="0.25">
      <c r="A4712" s="47" t="s">
        <v>4885</v>
      </c>
      <c r="B4712" s="150">
        <v>4684</v>
      </c>
      <c r="C4712" s="40" t="s">
        <v>14167</v>
      </c>
      <c r="D4712" s="35" t="s">
        <v>4885</v>
      </c>
      <c r="E4712" s="36" t="s">
        <v>11943</v>
      </c>
      <c r="F4712" s="35" t="s">
        <v>15877</v>
      </c>
      <c r="G4712" s="117">
        <v>78</v>
      </c>
      <c r="H4712" s="117">
        <v>799.6</v>
      </c>
      <c r="I4712" s="117">
        <f t="shared" si="120"/>
        <v>0.56051282051282048</v>
      </c>
      <c r="J4712" s="118">
        <v>43.72</v>
      </c>
      <c r="K4712" s="196">
        <v>185</v>
      </c>
      <c r="L4712" s="119" t="s">
        <v>12106</v>
      </c>
      <c r="M4712" s="38" t="s">
        <v>15050</v>
      </c>
    </row>
    <row r="4713" spans="1:13" ht="25.5" outlineLevel="1" x14ac:dyDescent="0.25">
      <c r="A4713" s="47" t="s">
        <v>4886</v>
      </c>
      <c r="B4713" s="150">
        <v>4685</v>
      </c>
      <c r="C4713" s="40" t="s">
        <v>14168</v>
      </c>
      <c r="D4713" s="35" t="s">
        <v>4886</v>
      </c>
      <c r="E4713" s="36" t="s">
        <v>11943</v>
      </c>
      <c r="F4713" s="35" t="s">
        <v>15877</v>
      </c>
      <c r="G4713" s="117">
        <v>78</v>
      </c>
      <c r="H4713" s="117">
        <v>804.6</v>
      </c>
      <c r="I4713" s="117">
        <f t="shared" si="120"/>
        <v>0.5641025641025641</v>
      </c>
      <c r="J4713" s="118">
        <v>44</v>
      </c>
      <c r="K4713" s="196">
        <v>185</v>
      </c>
      <c r="L4713" s="119" t="s">
        <v>12106</v>
      </c>
      <c r="M4713" s="38" t="s">
        <v>15050</v>
      </c>
    </row>
    <row r="4714" spans="1:13" ht="25.5" outlineLevel="1" x14ac:dyDescent="0.25">
      <c r="A4714" s="47" t="s">
        <v>4887</v>
      </c>
      <c r="B4714" s="150">
        <v>4686</v>
      </c>
      <c r="C4714" s="40" t="s">
        <v>14169</v>
      </c>
      <c r="D4714" s="35" t="s">
        <v>4887</v>
      </c>
      <c r="E4714" s="36" t="s">
        <v>11943</v>
      </c>
      <c r="F4714" s="35" t="s">
        <v>15877</v>
      </c>
      <c r="G4714" s="117">
        <v>111</v>
      </c>
      <c r="H4714" s="117">
        <v>1135.2</v>
      </c>
      <c r="I4714" s="117">
        <f t="shared" si="120"/>
        <v>0.55927927927927923</v>
      </c>
      <c r="J4714" s="118">
        <v>62.08</v>
      </c>
      <c r="K4714" s="196">
        <v>185</v>
      </c>
      <c r="L4714" s="119" t="s">
        <v>12106</v>
      </c>
      <c r="M4714" s="38" t="s">
        <v>15050</v>
      </c>
    </row>
    <row r="4715" spans="1:13" ht="25.5" outlineLevel="1" x14ac:dyDescent="0.25">
      <c r="A4715" s="47" t="s">
        <v>4888</v>
      </c>
      <c r="B4715" s="150">
        <v>4687</v>
      </c>
      <c r="C4715" s="40" t="s">
        <v>14170</v>
      </c>
      <c r="D4715" s="35" t="s">
        <v>4888</v>
      </c>
      <c r="E4715" s="36" t="s">
        <v>11943</v>
      </c>
      <c r="F4715" s="35" t="s">
        <v>15877</v>
      </c>
      <c r="G4715" s="117">
        <v>159</v>
      </c>
      <c r="H4715" s="117">
        <v>1629.8</v>
      </c>
      <c r="I4715" s="117">
        <f t="shared" si="120"/>
        <v>0.56050314465408813</v>
      </c>
      <c r="J4715" s="118">
        <v>89.12</v>
      </c>
      <c r="K4715" s="196">
        <v>185</v>
      </c>
      <c r="L4715" s="119" t="s">
        <v>12106</v>
      </c>
      <c r="M4715" s="38" t="s">
        <v>15050</v>
      </c>
    </row>
    <row r="4716" spans="1:13" ht="25.5" outlineLevel="1" x14ac:dyDescent="0.25">
      <c r="A4716" s="47" t="s">
        <v>4889</v>
      </c>
      <c r="B4716" s="150">
        <v>4688</v>
      </c>
      <c r="C4716" s="40" t="s">
        <v>14171</v>
      </c>
      <c r="D4716" s="35" t="s">
        <v>4889</v>
      </c>
      <c r="E4716" s="36" t="s">
        <v>11943</v>
      </c>
      <c r="F4716" s="35" t="s">
        <v>15877</v>
      </c>
      <c r="G4716" s="117">
        <v>43</v>
      </c>
      <c r="H4716" s="117">
        <v>446.24</v>
      </c>
      <c r="I4716" s="117">
        <f t="shared" si="120"/>
        <v>0.56744186046511624</v>
      </c>
      <c r="J4716" s="118">
        <v>24.4</v>
      </c>
      <c r="K4716" s="196">
        <v>185</v>
      </c>
      <c r="L4716" s="119" t="s">
        <v>12106</v>
      </c>
      <c r="M4716" s="38" t="s">
        <v>15050</v>
      </c>
    </row>
    <row r="4717" spans="1:13" ht="25.5" outlineLevel="1" x14ac:dyDescent="0.25">
      <c r="A4717" s="47" t="s">
        <v>4890</v>
      </c>
      <c r="B4717" s="150">
        <v>4689</v>
      </c>
      <c r="C4717" s="40" t="s">
        <v>14172</v>
      </c>
      <c r="D4717" s="35" t="s">
        <v>4890</v>
      </c>
      <c r="E4717" s="36" t="s">
        <v>11943</v>
      </c>
      <c r="F4717" s="35" t="s">
        <v>15877</v>
      </c>
      <c r="G4717" s="117">
        <v>69</v>
      </c>
      <c r="H4717" s="117">
        <v>710.8</v>
      </c>
      <c r="I4717" s="117">
        <f t="shared" si="120"/>
        <v>0.56333333333333324</v>
      </c>
      <c r="J4717" s="118">
        <v>38.869999999999997</v>
      </c>
      <c r="K4717" s="196">
        <v>185</v>
      </c>
      <c r="L4717" s="119" t="s">
        <v>12106</v>
      </c>
      <c r="M4717" s="38" t="s">
        <v>15050</v>
      </c>
    </row>
    <row r="4718" spans="1:13" ht="25.5" outlineLevel="1" x14ac:dyDescent="0.25">
      <c r="A4718" s="47" t="s">
        <v>4891</v>
      </c>
      <c r="B4718" s="150">
        <v>4690</v>
      </c>
      <c r="C4718" s="40" t="s">
        <v>14173</v>
      </c>
      <c r="D4718" s="35" t="s">
        <v>4891</v>
      </c>
      <c r="E4718" s="36" t="s">
        <v>11943</v>
      </c>
      <c r="F4718" s="35" t="s">
        <v>15877</v>
      </c>
      <c r="G4718" s="117">
        <v>300</v>
      </c>
      <c r="H4718" s="117">
        <v>3068.88</v>
      </c>
      <c r="I4718" s="117">
        <f t="shared" si="120"/>
        <v>0.55940000000000001</v>
      </c>
      <c r="J4718" s="118">
        <v>167.82</v>
      </c>
      <c r="K4718" s="196">
        <v>185</v>
      </c>
      <c r="L4718" s="119" t="s">
        <v>12106</v>
      </c>
      <c r="M4718" s="38" t="s">
        <v>15050</v>
      </c>
    </row>
    <row r="4719" spans="1:13" ht="25.5" outlineLevel="1" x14ac:dyDescent="0.25">
      <c r="A4719" s="47" t="s">
        <v>4892</v>
      </c>
      <c r="B4719" s="150">
        <v>4691</v>
      </c>
      <c r="C4719" s="40" t="s">
        <v>14174</v>
      </c>
      <c r="D4719" s="35" t="s">
        <v>4892</v>
      </c>
      <c r="E4719" s="36" t="s">
        <v>11943</v>
      </c>
      <c r="F4719" s="35" t="s">
        <v>15877</v>
      </c>
      <c r="G4719" s="117">
        <v>101</v>
      </c>
      <c r="H4719" s="117">
        <v>1033.2</v>
      </c>
      <c r="I4719" s="117">
        <f t="shared" si="120"/>
        <v>0.55940594059405946</v>
      </c>
      <c r="J4719" s="118">
        <v>56.5</v>
      </c>
      <c r="K4719" s="196">
        <v>185</v>
      </c>
      <c r="L4719" s="119" t="s">
        <v>12106</v>
      </c>
      <c r="M4719" s="38" t="s">
        <v>15050</v>
      </c>
    </row>
    <row r="4720" spans="1:13" ht="25.5" outlineLevel="1" x14ac:dyDescent="0.25">
      <c r="A4720" s="47" t="s">
        <v>4893</v>
      </c>
      <c r="B4720" s="150">
        <v>4692</v>
      </c>
      <c r="C4720" s="40" t="s">
        <v>14175</v>
      </c>
      <c r="D4720" s="35" t="s">
        <v>4893</v>
      </c>
      <c r="E4720" s="36" t="s">
        <v>11943</v>
      </c>
      <c r="F4720" s="35" t="s">
        <v>15877</v>
      </c>
      <c r="G4720" s="117">
        <v>44</v>
      </c>
      <c r="H4720" s="117">
        <v>457.8</v>
      </c>
      <c r="I4720" s="117">
        <f t="shared" si="120"/>
        <v>0.56886363636363635</v>
      </c>
      <c r="J4720" s="118">
        <v>25.03</v>
      </c>
      <c r="K4720" s="196">
        <v>185</v>
      </c>
      <c r="L4720" s="119" t="s">
        <v>12106</v>
      </c>
      <c r="M4720" s="38" t="s">
        <v>15050</v>
      </c>
    </row>
    <row r="4721" spans="1:13" ht="25.5" outlineLevel="1" x14ac:dyDescent="0.25">
      <c r="A4721" s="47" t="s">
        <v>4894</v>
      </c>
      <c r="B4721" s="150">
        <v>4693</v>
      </c>
      <c r="C4721" s="40" t="s">
        <v>14176</v>
      </c>
      <c r="D4721" s="35" t="s">
        <v>4894</v>
      </c>
      <c r="E4721" s="36" t="s">
        <v>11943</v>
      </c>
      <c r="F4721" s="35" t="s">
        <v>15877</v>
      </c>
      <c r="G4721" s="117">
        <v>83</v>
      </c>
      <c r="H4721" s="117">
        <v>851.27</v>
      </c>
      <c r="I4721" s="117">
        <f t="shared" ref="I4721:I4784" si="121">J4721/G4721</f>
        <v>0.56084337349397584</v>
      </c>
      <c r="J4721" s="118">
        <v>46.55</v>
      </c>
      <c r="K4721" s="196">
        <v>185</v>
      </c>
      <c r="L4721" s="119" t="s">
        <v>12106</v>
      </c>
      <c r="M4721" s="38" t="s">
        <v>15050</v>
      </c>
    </row>
    <row r="4722" spans="1:13" ht="25.5" outlineLevel="1" x14ac:dyDescent="0.25">
      <c r="A4722" s="47" t="s">
        <v>4895</v>
      </c>
      <c r="B4722" s="150">
        <v>4694</v>
      </c>
      <c r="C4722" s="40" t="s">
        <v>14177</v>
      </c>
      <c r="D4722" s="35" t="s">
        <v>4895</v>
      </c>
      <c r="E4722" s="36" t="s">
        <v>11943</v>
      </c>
      <c r="F4722" s="35" t="s">
        <v>15877</v>
      </c>
      <c r="G4722" s="117">
        <v>128</v>
      </c>
      <c r="H4722" s="117">
        <v>1311.6</v>
      </c>
      <c r="I4722" s="117">
        <f t="shared" si="121"/>
        <v>0.56031249999999999</v>
      </c>
      <c r="J4722" s="118">
        <v>71.72</v>
      </c>
      <c r="K4722" s="196">
        <v>185</v>
      </c>
      <c r="L4722" s="119" t="s">
        <v>12106</v>
      </c>
      <c r="M4722" s="38" t="s">
        <v>15050</v>
      </c>
    </row>
    <row r="4723" spans="1:13" ht="25.5" outlineLevel="1" x14ac:dyDescent="0.25">
      <c r="A4723" s="47" t="s">
        <v>4896</v>
      </c>
      <c r="B4723" s="150">
        <v>4695</v>
      </c>
      <c r="C4723" s="40" t="s">
        <v>14178</v>
      </c>
      <c r="D4723" s="35" t="s">
        <v>4896</v>
      </c>
      <c r="E4723" s="36" t="s">
        <v>11943</v>
      </c>
      <c r="F4723" s="35" t="s">
        <v>15877</v>
      </c>
      <c r="G4723" s="117">
        <v>153</v>
      </c>
      <c r="H4723" s="117">
        <v>1563.48</v>
      </c>
      <c r="I4723" s="117">
        <f t="shared" si="121"/>
        <v>0.55882352941176472</v>
      </c>
      <c r="J4723" s="118">
        <v>85.5</v>
      </c>
      <c r="K4723" s="196">
        <v>185</v>
      </c>
      <c r="L4723" s="119" t="s">
        <v>12106</v>
      </c>
      <c r="M4723" s="38" t="s">
        <v>15050</v>
      </c>
    </row>
    <row r="4724" spans="1:13" ht="25.5" outlineLevel="1" x14ac:dyDescent="0.25">
      <c r="A4724" s="47" t="s">
        <v>4897</v>
      </c>
      <c r="B4724" s="150">
        <v>4696</v>
      </c>
      <c r="C4724" s="40" t="s">
        <v>14179</v>
      </c>
      <c r="D4724" s="35" t="s">
        <v>4897</v>
      </c>
      <c r="E4724" s="36" t="s">
        <v>11943</v>
      </c>
      <c r="F4724" s="35" t="s">
        <v>15877</v>
      </c>
      <c r="G4724" s="117">
        <v>119</v>
      </c>
      <c r="H4724" s="117">
        <v>1222.6600000000001</v>
      </c>
      <c r="I4724" s="117">
        <f t="shared" si="121"/>
        <v>0.56184873949579828</v>
      </c>
      <c r="J4724" s="118">
        <v>66.86</v>
      </c>
      <c r="K4724" s="196">
        <v>185</v>
      </c>
      <c r="L4724" s="119" t="s">
        <v>12106</v>
      </c>
      <c r="M4724" s="38" t="s">
        <v>15050</v>
      </c>
    </row>
    <row r="4725" spans="1:13" ht="25.5" outlineLevel="1" x14ac:dyDescent="0.25">
      <c r="A4725" s="47" t="s">
        <v>4898</v>
      </c>
      <c r="B4725" s="150">
        <v>4697</v>
      </c>
      <c r="C4725" s="40" t="s">
        <v>14180</v>
      </c>
      <c r="D4725" s="35" t="s">
        <v>4898</v>
      </c>
      <c r="E4725" s="36" t="s">
        <v>11943</v>
      </c>
      <c r="F4725" s="35" t="s">
        <v>15877</v>
      </c>
      <c r="G4725" s="117">
        <v>10</v>
      </c>
      <c r="H4725" s="117">
        <v>111</v>
      </c>
      <c r="I4725" s="117">
        <f t="shared" si="121"/>
        <v>0.60699999999999998</v>
      </c>
      <c r="J4725" s="118">
        <v>6.07</v>
      </c>
      <c r="K4725" s="196">
        <v>185</v>
      </c>
      <c r="L4725" s="119" t="s">
        <v>12106</v>
      </c>
      <c r="M4725" s="38" t="s">
        <v>15050</v>
      </c>
    </row>
    <row r="4726" spans="1:13" ht="25.5" outlineLevel="1" x14ac:dyDescent="0.25">
      <c r="A4726" s="47" t="s">
        <v>4899</v>
      </c>
      <c r="B4726" s="150">
        <v>4698</v>
      </c>
      <c r="C4726" s="40" t="s">
        <v>14181</v>
      </c>
      <c r="D4726" s="35" t="s">
        <v>4899</v>
      </c>
      <c r="E4726" s="36" t="s">
        <v>11943</v>
      </c>
      <c r="F4726" s="35" t="s">
        <v>15877</v>
      </c>
      <c r="G4726" s="117">
        <v>158</v>
      </c>
      <c r="H4726" s="117">
        <v>1620.27</v>
      </c>
      <c r="I4726" s="117">
        <f t="shared" si="121"/>
        <v>0.56075949367088607</v>
      </c>
      <c r="J4726" s="118">
        <v>88.6</v>
      </c>
      <c r="K4726" s="196">
        <v>185</v>
      </c>
      <c r="L4726" s="119" t="s">
        <v>12106</v>
      </c>
      <c r="M4726" s="38" t="s">
        <v>15050</v>
      </c>
    </row>
    <row r="4727" spans="1:13" ht="25.5" outlineLevel="1" x14ac:dyDescent="0.25">
      <c r="A4727" s="47" t="s">
        <v>4900</v>
      </c>
      <c r="B4727" s="150">
        <v>4699</v>
      </c>
      <c r="C4727" s="40" t="s">
        <v>14182</v>
      </c>
      <c r="D4727" s="35" t="s">
        <v>4900</v>
      </c>
      <c r="E4727" s="36" t="s">
        <v>11943</v>
      </c>
      <c r="F4727" s="35" t="s">
        <v>15877</v>
      </c>
      <c r="G4727" s="117">
        <v>155</v>
      </c>
      <c r="H4727" s="117">
        <v>1583</v>
      </c>
      <c r="I4727" s="117">
        <f t="shared" si="121"/>
        <v>0.55845161290322587</v>
      </c>
      <c r="J4727" s="118">
        <v>86.56</v>
      </c>
      <c r="K4727" s="196">
        <v>185</v>
      </c>
      <c r="L4727" s="119" t="s">
        <v>12106</v>
      </c>
      <c r="M4727" s="38" t="s">
        <v>15050</v>
      </c>
    </row>
    <row r="4728" spans="1:13" ht="25.5" outlineLevel="1" x14ac:dyDescent="0.25">
      <c r="A4728" s="47" t="s">
        <v>4901</v>
      </c>
      <c r="B4728" s="150">
        <v>4700</v>
      </c>
      <c r="C4728" s="40" t="s">
        <v>14183</v>
      </c>
      <c r="D4728" s="35" t="s">
        <v>4901</v>
      </c>
      <c r="E4728" s="36" t="s">
        <v>11943</v>
      </c>
      <c r="F4728" s="35" t="s">
        <v>15877</v>
      </c>
      <c r="G4728" s="117">
        <v>106</v>
      </c>
      <c r="H4728" s="117">
        <v>1087.23</v>
      </c>
      <c r="I4728" s="117">
        <f t="shared" si="121"/>
        <v>0.5608490566037736</v>
      </c>
      <c r="J4728" s="118">
        <v>59.45</v>
      </c>
      <c r="K4728" s="196">
        <v>185</v>
      </c>
      <c r="L4728" s="119" t="s">
        <v>12106</v>
      </c>
      <c r="M4728" s="38" t="s">
        <v>15050</v>
      </c>
    </row>
    <row r="4729" spans="1:13" ht="25.5" outlineLevel="1" x14ac:dyDescent="0.25">
      <c r="A4729" s="47" t="s">
        <v>4903</v>
      </c>
      <c r="B4729" s="150">
        <v>4701</v>
      </c>
      <c r="C4729" s="36" t="s">
        <v>4902</v>
      </c>
      <c r="D4729" s="35" t="s">
        <v>4903</v>
      </c>
      <c r="E4729" s="36" t="s">
        <v>11943</v>
      </c>
      <c r="F4729" s="35" t="s">
        <v>15877</v>
      </c>
      <c r="G4729" s="117">
        <v>14</v>
      </c>
      <c r="H4729" s="117">
        <v>148.4</v>
      </c>
      <c r="I4729" s="117">
        <f t="shared" si="121"/>
        <v>0.57999999999999996</v>
      </c>
      <c r="J4729" s="118">
        <v>8.1199999999999992</v>
      </c>
      <c r="K4729" s="196">
        <v>185</v>
      </c>
      <c r="L4729" s="119" t="s">
        <v>12106</v>
      </c>
      <c r="M4729" s="38" t="s">
        <v>15050</v>
      </c>
    </row>
    <row r="4730" spans="1:13" ht="25.5" outlineLevel="1" x14ac:dyDescent="0.25">
      <c r="A4730" s="47" t="s">
        <v>4904</v>
      </c>
      <c r="B4730" s="150">
        <v>4702</v>
      </c>
      <c r="C4730" s="40" t="s">
        <v>14184</v>
      </c>
      <c r="D4730" s="35" t="s">
        <v>4904</v>
      </c>
      <c r="E4730" s="36" t="s">
        <v>11943</v>
      </c>
      <c r="F4730" s="35" t="s">
        <v>15877</v>
      </c>
      <c r="G4730" s="117">
        <v>43</v>
      </c>
      <c r="H4730" s="117">
        <v>8.6</v>
      </c>
      <c r="I4730" s="117">
        <f t="shared" si="121"/>
        <v>1.0930232558139534E-2</v>
      </c>
      <c r="J4730" s="118">
        <v>0.47</v>
      </c>
      <c r="K4730" s="196">
        <v>185</v>
      </c>
      <c r="L4730" s="119" t="s">
        <v>12106</v>
      </c>
      <c r="M4730" s="38" t="s">
        <v>15050</v>
      </c>
    </row>
    <row r="4731" spans="1:13" ht="25.5" outlineLevel="1" x14ac:dyDescent="0.25">
      <c r="A4731" s="47" t="s">
        <v>4905</v>
      </c>
      <c r="B4731" s="150">
        <v>4703</v>
      </c>
      <c r="C4731" s="40" t="s">
        <v>14185</v>
      </c>
      <c r="D4731" s="35" t="s">
        <v>4905</v>
      </c>
      <c r="E4731" s="36" t="s">
        <v>11943</v>
      </c>
      <c r="F4731" s="35" t="s">
        <v>15877</v>
      </c>
      <c r="G4731" s="117">
        <v>180</v>
      </c>
      <c r="H4731" s="117">
        <v>1840.95</v>
      </c>
      <c r="I4731" s="117">
        <f t="shared" si="121"/>
        <v>0.55927777777777776</v>
      </c>
      <c r="J4731" s="118">
        <v>100.67</v>
      </c>
      <c r="K4731" s="196">
        <v>185</v>
      </c>
      <c r="L4731" s="119" t="s">
        <v>12106</v>
      </c>
      <c r="M4731" s="38" t="s">
        <v>15050</v>
      </c>
    </row>
    <row r="4732" spans="1:13" ht="25.5" outlineLevel="1" x14ac:dyDescent="0.25">
      <c r="A4732" s="47" t="s">
        <v>4906</v>
      </c>
      <c r="B4732" s="150">
        <v>4704</v>
      </c>
      <c r="C4732" s="40" t="s">
        <v>14186</v>
      </c>
      <c r="D4732" s="35" t="s">
        <v>4906</v>
      </c>
      <c r="E4732" s="36" t="s">
        <v>11943</v>
      </c>
      <c r="F4732" s="35" t="s">
        <v>15877</v>
      </c>
      <c r="G4732" s="117">
        <v>162</v>
      </c>
      <c r="H4732" s="117">
        <v>1824.4</v>
      </c>
      <c r="I4732" s="117">
        <f t="shared" si="121"/>
        <v>0.6158024691358025</v>
      </c>
      <c r="J4732" s="118">
        <v>99.76</v>
      </c>
      <c r="K4732" s="196">
        <v>185</v>
      </c>
      <c r="L4732" s="119" t="s">
        <v>12106</v>
      </c>
      <c r="M4732" s="38" t="s">
        <v>15050</v>
      </c>
    </row>
    <row r="4733" spans="1:13" ht="25.5" outlineLevel="1" x14ac:dyDescent="0.25">
      <c r="A4733" s="47" t="s">
        <v>4907</v>
      </c>
      <c r="B4733" s="150">
        <v>4705</v>
      </c>
      <c r="C4733" s="40" t="s">
        <v>14187</v>
      </c>
      <c r="D4733" s="35" t="s">
        <v>4907</v>
      </c>
      <c r="E4733" s="36" t="s">
        <v>11943</v>
      </c>
      <c r="F4733" s="35" t="s">
        <v>15877</v>
      </c>
      <c r="G4733" s="117">
        <v>158</v>
      </c>
      <c r="H4733" s="117">
        <v>1675.6</v>
      </c>
      <c r="I4733" s="117">
        <f t="shared" si="121"/>
        <v>0.57993670886075943</v>
      </c>
      <c r="J4733" s="118">
        <v>91.63</v>
      </c>
      <c r="K4733" s="196">
        <v>185</v>
      </c>
      <c r="L4733" s="119" t="s">
        <v>12106</v>
      </c>
      <c r="M4733" s="38" t="s">
        <v>15050</v>
      </c>
    </row>
    <row r="4734" spans="1:13" ht="25.5" outlineLevel="1" x14ac:dyDescent="0.25">
      <c r="A4734" s="47" t="s">
        <v>4908</v>
      </c>
      <c r="B4734" s="150">
        <v>4706</v>
      </c>
      <c r="C4734" s="40" t="s">
        <v>14188</v>
      </c>
      <c r="D4734" s="35" t="s">
        <v>4908</v>
      </c>
      <c r="E4734" s="36" t="s">
        <v>11943</v>
      </c>
      <c r="F4734" s="35" t="s">
        <v>15877</v>
      </c>
      <c r="G4734" s="117">
        <v>6</v>
      </c>
      <c r="H4734" s="117">
        <v>1.2</v>
      </c>
      <c r="I4734" s="117">
        <f t="shared" si="121"/>
        <v>1.1666666666666667E-2</v>
      </c>
      <c r="J4734" s="118">
        <v>7.0000000000000007E-2</v>
      </c>
      <c r="K4734" s="196">
        <v>185</v>
      </c>
      <c r="L4734" s="119" t="s">
        <v>12106</v>
      </c>
      <c r="M4734" s="38" t="s">
        <v>15050</v>
      </c>
    </row>
    <row r="4735" spans="1:13" ht="25.5" outlineLevel="1" x14ac:dyDescent="0.25">
      <c r="A4735" s="47" t="s">
        <v>4909</v>
      </c>
      <c r="B4735" s="150">
        <v>4707</v>
      </c>
      <c r="C4735" s="40" t="s">
        <v>14189</v>
      </c>
      <c r="D4735" s="35" t="s">
        <v>4909</v>
      </c>
      <c r="E4735" s="36" t="s">
        <v>11943</v>
      </c>
      <c r="F4735" s="35" t="s">
        <v>15877</v>
      </c>
      <c r="G4735" s="117">
        <v>199</v>
      </c>
      <c r="H4735" s="117">
        <v>2038.8</v>
      </c>
      <c r="I4735" s="117">
        <f t="shared" si="121"/>
        <v>0.56025125628140704</v>
      </c>
      <c r="J4735" s="118">
        <v>111.49</v>
      </c>
      <c r="K4735" s="196">
        <v>185</v>
      </c>
      <c r="L4735" s="119" t="s">
        <v>12106</v>
      </c>
      <c r="M4735" s="38" t="s">
        <v>15050</v>
      </c>
    </row>
    <row r="4736" spans="1:13" ht="25.5" outlineLevel="1" x14ac:dyDescent="0.25">
      <c r="A4736" s="47" t="s">
        <v>4910</v>
      </c>
      <c r="B4736" s="150">
        <v>4708</v>
      </c>
      <c r="C4736" s="40" t="s">
        <v>14190</v>
      </c>
      <c r="D4736" s="35" t="s">
        <v>4910</v>
      </c>
      <c r="E4736" s="36" t="s">
        <v>11943</v>
      </c>
      <c r="F4736" s="35" t="s">
        <v>15877</v>
      </c>
      <c r="G4736" s="117">
        <v>113</v>
      </c>
      <c r="H4736" s="117">
        <v>1161.1500000000001</v>
      </c>
      <c r="I4736" s="117">
        <f t="shared" si="121"/>
        <v>0.56194690265486724</v>
      </c>
      <c r="J4736" s="118">
        <v>63.5</v>
      </c>
      <c r="K4736" s="196">
        <v>185</v>
      </c>
      <c r="L4736" s="119" t="s">
        <v>12106</v>
      </c>
      <c r="M4736" s="38" t="s">
        <v>15050</v>
      </c>
    </row>
    <row r="4737" spans="1:13" ht="25.5" outlineLevel="1" x14ac:dyDescent="0.25">
      <c r="A4737" s="47" t="s">
        <v>4911</v>
      </c>
      <c r="B4737" s="150">
        <v>4709</v>
      </c>
      <c r="C4737" s="40" t="s">
        <v>14191</v>
      </c>
      <c r="D4737" s="35" t="s">
        <v>4911</v>
      </c>
      <c r="E4737" s="36" t="s">
        <v>11943</v>
      </c>
      <c r="F4737" s="35" t="s">
        <v>15877</v>
      </c>
      <c r="G4737" s="117">
        <v>149</v>
      </c>
      <c r="H4737" s="117">
        <v>1525.8</v>
      </c>
      <c r="I4737" s="117">
        <f t="shared" si="121"/>
        <v>0.55999999999999994</v>
      </c>
      <c r="J4737" s="118">
        <v>83.44</v>
      </c>
      <c r="K4737" s="196">
        <v>185</v>
      </c>
      <c r="L4737" s="119" t="s">
        <v>12106</v>
      </c>
      <c r="M4737" s="38" t="s">
        <v>15050</v>
      </c>
    </row>
    <row r="4738" spans="1:13" ht="25.5" outlineLevel="1" x14ac:dyDescent="0.25">
      <c r="A4738" s="47" t="s">
        <v>4912</v>
      </c>
      <c r="B4738" s="150">
        <v>4710</v>
      </c>
      <c r="C4738" s="40" t="s">
        <v>14192</v>
      </c>
      <c r="D4738" s="35" t="s">
        <v>4912</v>
      </c>
      <c r="E4738" s="36" t="s">
        <v>11943</v>
      </c>
      <c r="F4738" s="35" t="s">
        <v>15877</v>
      </c>
      <c r="G4738" s="117">
        <v>21</v>
      </c>
      <c r="H4738" s="117">
        <v>4.2</v>
      </c>
      <c r="I4738" s="117">
        <f t="shared" si="121"/>
        <v>1.0952380952380953E-2</v>
      </c>
      <c r="J4738" s="118">
        <v>0.23</v>
      </c>
      <c r="K4738" s="196">
        <v>185</v>
      </c>
      <c r="L4738" s="119" t="s">
        <v>12106</v>
      </c>
      <c r="M4738" s="38" t="s">
        <v>15050</v>
      </c>
    </row>
    <row r="4739" spans="1:13" ht="25.5" outlineLevel="1" x14ac:dyDescent="0.25">
      <c r="A4739" s="47" t="s">
        <v>4913</v>
      </c>
      <c r="B4739" s="150">
        <v>4711</v>
      </c>
      <c r="C4739" s="40" t="s">
        <v>14193</v>
      </c>
      <c r="D4739" s="35" t="s">
        <v>4913</v>
      </c>
      <c r="E4739" s="36" t="s">
        <v>11943</v>
      </c>
      <c r="F4739" s="35" t="s">
        <v>15877</v>
      </c>
      <c r="G4739" s="117">
        <v>183</v>
      </c>
      <c r="H4739" s="117">
        <v>1870.6</v>
      </c>
      <c r="I4739" s="117">
        <f t="shared" si="121"/>
        <v>0.55896174863387982</v>
      </c>
      <c r="J4739" s="118">
        <v>102.29</v>
      </c>
      <c r="K4739" s="196">
        <v>185</v>
      </c>
      <c r="L4739" s="119" t="s">
        <v>12106</v>
      </c>
      <c r="M4739" s="38" t="s">
        <v>15050</v>
      </c>
    </row>
    <row r="4740" spans="1:13" ht="25.5" outlineLevel="1" x14ac:dyDescent="0.25">
      <c r="A4740" s="47" t="s">
        <v>4914</v>
      </c>
      <c r="B4740" s="150">
        <v>4712</v>
      </c>
      <c r="C4740" s="40" t="s">
        <v>14194</v>
      </c>
      <c r="D4740" s="35" t="s">
        <v>4914</v>
      </c>
      <c r="E4740" s="36" t="s">
        <v>11943</v>
      </c>
      <c r="F4740" s="35" t="s">
        <v>15877</v>
      </c>
      <c r="G4740" s="117">
        <v>1</v>
      </c>
      <c r="H4740" s="117">
        <v>1</v>
      </c>
      <c r="I4740" s="117">
        <f t="shared" si="121"/>
        <v>0.05</v>
      </c>
      <c r="J4740" s="118">
        <v>0.05</v>
      </c>
      <c r="K4740" s="196">
        <v>185</v>
      </c>
      <c r="L4740" s="119" t="s">
        <v>12106</v>
      </c>
      <c r="M4740" s="38" t="s">
        <v>15050</v>
      </c>
    </row>
    <row r="4741" spans="1:13" ht="25.5" outlineLevel="1" x14ac:dyDescent="0.25">
      <c r="A4741" s="47" t="s">
        <v>4915</v>
      </c>
      <c r="B4741" s="150">
        <v>4713</v>
      </c>
      <c r="C4741" s="40" t="s">
        <v>14195</v>
      </c>
      <c r="D4741" s="35" t="s">
        <v>4915</v>
      </c>
      <c r="E4741" s="36" t="s">
        <v>11943</v>
      </c>
      <c r="F4741" s="35" t="s">
        <v>15877</v>
      </c>
      <c r="G4741" s="117">
        <v>156</v>
      </c>
      <c r="H4741" s="117">
        <v>1598.2</v>
      </c>
      <c r="I4741" s="117">
        <f t="shared" si="121"/>
        <v>0.56025641025641026</v>
      </c>
      <c r="J4741" s="118">
        <v>87.4</v>
      </c>
      <c r="K4741" s="196">
        <v>185</v>
      </c>
      <c r="L4741" s="119" t="s">
        <v>12106</v>
      </c>
      <c r="M4741" s="38" t="s">
        <v>15050</v>
      </c>
    </row>
    <row r="4742" spans="1:13" ht="25.5" outlineLevel="1" x14ac:dyDescent="0.25">
      <c r="A4742" s="47" t="s">
        <v>4916</v>
      </c>
      <c r="B4742" s="150">
        <v>4714</v>
      </c>
      <c r="C4742" s="40" t="s">
        <v>14196</v>
      </c>
      <c r="D4742" s="35" t="s">
        <v>4916</v>
      </c>
      <c r="E4742" s="36" t="s">
        <v>11943</v>
      </c>
      <c r="F4742" s="35" t="s">
        <v>15877</v>
      </c>
      <c r="G4742" s="117">
        <v>22</v>
      </c>
      <c r="H4742" s="117">
        <v>4.4000000000000004</v>
      </c>
      <c r="I4742" s="117">
        <f t="shared" si="121"/>
        <v>1.0909090909090908E-2</v>
      </c>
      <c r="J4742" s="118">
        <v>0.24</v>
      </c>
      <c r="K4742" s="196">
        <v>185</v>
      </c>
      <c r="L4742" s="119" t="s">
        <v>12106</v>
      </c>
      <c r="M4742" s="38" t="s">
        <v>15050</v>
      </c>
    </row>
    <row r="4743" spans="1:13" ht="25.5" outlineLevel="1" x14ac:dyDescent="0.25">
      <c r="A4743" s="47" t="s">
        <v>4917</v>
      </c>
      <c r="B4743" s="150">
        <v>4715</v>
      </c>
      <c r="C4743" s="40" t="s">
        <v>14197</v>
      </c>
      <c r="D4743" s="35" t="s">
        <v>4917</v>
      </c>
      <c r="E4743" s="36" t="s">
        <v>11943</v>
      </c>
      <c r="F4743" s="35" t="s">
        <v>15877</v>
      </c>
      <c r="G4743" s="117">
        <v>116</v>
      </c>
      <c r="H4743" s="117">
        <v>1190.1400000000001</v>
      </c>
      <c r="I4743" s="117">
        <f t="shared" si="121"/>
        <v>0.56103448275862067</v>
      </c>
      <c r="J4743" s="118">
        <v>65.08</v>
      </c>
      <c r="K4743" s="196">
        <v>185</v>
      </c>
      <c r="L4743" s="119" t="s">
        <v>12106</v>
      </c>
      <c r="M4743" s="38" t="s">
        <v>15050</v>
      </c>
    </row>
    <row r="4744" spans="1:13" ht="25.5" outlineLevel="1" x14ac:dyDescent="0.25">
      <c r="A4744" s="47" t="s">
        <v>4918</v>
      </c>
      <c r="B4744" s="150">
        <v>4716</v>
      </c>
      <c r="C4744" s="40" t="s">
        <v>14198</v>
      </c>
      <c r="D4744" s="35" t="s">
        <v>4918</v>
      </c>
      <c r="E4744" s="36" t="s">
        <v>11943</v>
      </c>
      <c r="F4744" s="35" t="s">
        <v>15877</v>
      </c>
      <c r="G4744" s="117">
        <v>123</v>
      </c>
      <c r="H4744" s="117">
        <v>1259.5999999999999</v>
      </c>
      <c r="I4744" s="117">
        <f t="shared" si="121"/>
        <v>0.55999999999999994</v>
      </c>
      <c r="J4744" s="118">
        <v>68.88</v>
      </c>
      <c r="K4744" s="196">
        <v>185</v>
      </c>
      <c r="L4744" s="119" t="s">
        <v>12106</v>
      </c>
      <c r="M4744" s="38" t="s">
        <v>15050</v>
      </c>
    </row>
    <row r="4745" spans="1:13" ht="25.5" outlineLevel="1" x14ac:dyDescent="0.25">
      <c r="A4745" s="47" t="s">
        <v>4919</v>
      </c>
      <c r="B4745" s="150">
        <v>4717</v>
      </c>
      <c r="C4745" s="40" t="s">
        <v>14199</v>
      </c>
      <c r="D4745" s="35" t="s">
        <v>4919</v>
      </c>
      <c r="E4745" s="36" t="s">
        <v>11943</v>
      </c>
      <c r="F4745" s="35" t="s">
        <v>15877</v>
      </c>
      <c r="G4745" s="117">
        <v>132</v>
      </c>
      <c r="H4745" s="117">
        <v>1352.4</v>
      </c>
      <c r="I4745" s="117">
        <f t="shared" si="121"/>
        <v>0.5602272727272728</v>
      </c>
      <c r="J4745" s="118">
        <v>73.95</v>
      </c>
      <c r="K4745" s="196">
        <v>185</v>
      </c>
      <c r="L4745" s="119" t="s">
        <v>12106</v>
      </c>
      <c r="M4745" s="38" t="s">
        <v>15050</v>
      </c>
    </row>
    <row r="4746" spans="1:13" ht="25.5" outlineLevel="1" x14ac:dyDescent="0.25">
      <c r="A4746" s="47" t="s">
        <v>4920</v>
      </c>
      <c r="B4746" s="150">
        <v>4718</v>
      </c>
      <c r="C4746" s="40" t="s">
        <v>14200</v>
      </c>
      <c r="D4746" s="35" t="s">
        <v>4920</v>
      </c>
      <c r="E4746" s="36" t="s">
        <v>11943</v>
      </c>
      <c r="F4746" s="35" t="s">
        <v>15877</v>
      </c>
      <c r="G4746" s="117">
        <v>99</v>
      </c>
      <c r="H4746" s="117">
        <v>1230.3399999999999</v>
      </c>
      <c r="I4746" s="117">
        <f t="shared" si="121"/>
        <v>0.67959595959595964</v>
      </c>
      <c r="J4746" s="118">
        <v>67.28</v>
      </c>
      <c r="K4746" s="196">
        <v>185</v>
      </c>
      <c r="L4746" s="119" t="s">
        <v>12106</v>
      </c>
      <c r="M4746" s="38" t="s">
        <v>15050</v>
      </c>
    </row>
    <row r="4747" spans="1:13" ht="25.5" outlineLevel="1" x14ac:dyDescent="0.25">
      <c r="A4747" s="47" t="s">
        <v>4922</v>
      </c>
      <c r="B4747" s="150">
        <v>4719</v>
      </c>
      <c r="C4747" s="36" t="s">
        <v>4921</v>
      </c>
      <c r="D4747" s="35" t="s">
        <v>4922</v>
      </c>
      <c r="E4747" s="36" t="s">
        <v>11943</v>
      </c>
      <c r="F4747" s="35" t="s">
        <v>15877</v>
      </c>
      <c r="G4747" s="117">
        <v>82</v>
      </c>
      <c r="H4747" s="117">
        <v>911</v>
      </c>
      <c r="I4747" s="117">
        <f t="shared" si="121"/>
        <v>0.60756097560975608</v>
      </c>
      <c r="J4747" s="118">
        <v>49.82</v>
      </c>
      <c r="K4747" s="196">
        <v>185</v>
      </c>
      <c r="L4747" s="119" t="s">
        <v>12106</v>
      </c>
      <c r="M4747" s="38" t="s">
        <v>15050</v>
      </c>
    </row>
    <row r="4748" spans="1:13" ht="25.5" outlineLevel="1" x14ac:dyDescent="0.25">
      <c r="A4748" s="47" t="s">
        <v>4923</v>
      </c>
      <c r="B4748" s="150">
        <v>4720</v>
      </c>
      <c r="C4748" s="40" t="s">
        <v>14201</v>
      </c>
      <c r="D4748" s="35" t="s">
        <v>4923</v>
      </c>
      <c r="E4748" s="36" t="s">
        <v>11943</v>
      </c>
      <c r="F4748" s="35" t="s">
        <v>15877</v>
      </c>
      <c r="G4748" s="117">
        <v>125</v>
      </c>
      <c r="H4748" s="117">
        <v>2548</v>
      </c>
      <c r="I4748" s="117">
        <f t="shared" si="121"/>
        <v>1.1146400000000001</v>
      </c>
      <c r="J4748" s="118">
        <v>139.33000000000001</v>
      </c>
      <c r="K4748" s="196">
        <v>185</v>
      </c>
      <c r="L4748" s="119" t="s">
        <v>12106</v>
      </c>
      <c r="M4748" s="38" t="s">
        <v>15050</v>
      </c>
    </row>
    <row r="4749" spans="1:13" ht="25.5" outlineLevel="1" x14ac:dyDescent="0.25">
      <c r="A4749" s="47" t="s">
        <v>4924</v>
      </c>
      <c r="B4749" s="150">
        <v>4721</v>
      </c>
      <c r="C4749" s="40" t="s">
        <v>14202</v>
      </c>
      <c r="D4749" s="35" t="s">
        <v>4924</v>
      </c>
      <c r="E4749" s="36" t="s">
        <v>11943</v>
      </c>
      <c r="F4749" s="35" t="s">
        <v>15877</v>
      </c>
      <c r="G4749" s="117">
        <v>108</v>
      </c>
      <c r="H4749" s="117">
        <v>2519.0300000000002</v>
      </c>
      <c r="I4749" s="117">
        <f t="shared" si="121"/>
        <v>1.275462962962963</v>
      </c>
      <c r="J4749" s="118">
        <v>137.75</v>
      </c>
      <c r="K4749" s="196">
        <v>185</v>
      </c>
      <c r="L4749" s="119" t="s">
        <v>12106</v>
      </c>
      <c r="M4749" s="38" t="s">
        <v>15050</v>
      </c>
    </row>
    <row r="4750" spans="1:13" ht="25.5" outlineLevel="1" x14ac:dyDescent="0.25">
      <c r="A4750" s="47" t="s">
        <v>4925</v>
      </c>
      <c r="B4750" s="150">
        <v>4722</v>
      </c>
      <c r="C4750" s="40" t="s">
        <v>14203</v>
      </c>
      <c r="D4750" s="35" t="s">
        <v>4925</v>
      </c>
      <c r="E4750" s="36" t="s">
        <v>11943</v>
      </c>
      <c r="F4750" s="35" t="s">
        <v>15877</v>
      </c>
      <c r="G4750" s="117">
        <v>103</v>
      </c>
      <c r="H4750" s="117">
        <v>2077.83</v>
      </c>
      <c r="I4750" s="117">
        <f t="shared" si="121"/>
        <v>1.1031067961165049</v>
      </c>
      <c r="J4750" s="118">
        <v>113.62</v>
      </c>
      <c r="K4750" s="196">
        <v>185</v>
      </c>
      <c r="L4750" s="119" t="s">
        <v>12106</v>
      </c>
      <c r="M4750" s="38" t="s">
        <v>15050</v>
      </c>
    </row>
    <row r="4751" spans="1:13" ht="25.5" outlineLevel="1" x14ac:dyDescent="0.25">
      <c r="A4751" s="47" t="s">
        <v>4926</v>
      </c>
      <c r="B4751" s="150">
        <v>4723</v>
      </c>
      <c r="C4751" s="40" t="s">
        <v>14204</v>
      </c>
      <c r="D4751" s="35" t="s">
        <v>4926</v>
      </c>
      <c r="E4751" s="36" t="s">
        <v>11943</v>
      </c>
      <c r="F4751" s="35" t="s">
        <v>15877</v>
      </c>
      <c r="G4751" s="117">
        <v>114</v>
      </c>
      <c r="H4751" s="117">
        <v>2309</v>
      </c>
      <c r="I4751" s="117">
        <f t="shared" si="121"/>
        <v>1.1075438596491229</v>
      </c>
      <c r="J4751" s="118">
        <v>126.26</v>
      </c>
      <c r="K4751" s="196">
        <v>185</v>
      </c>
      <c r="L4751" s="119" t="s">
        <v>12106</v>
      </c>
      <c r="M4751" s="38" t="s">
        <v>15050</v>
      </c>
    </row>
    <row r="4752" spans="1:13" ht="25.5" outlineLevel="1" x14ac:dyDescent="0.25">
      <c r="A4752" s="47" t="s">
        <v>4927</v>
      </c>
      <c r="B4752" s="150">
        <v>4724</v>
      </c>
      <c r="C4752" s="40" t="s">
        <v>14205</v>
      </c>
      <c r="D4752" s="35" t="s">
        <v>4927</v>
      </c>
      <c r="E4752" s="36" t="s">
        <v>11943</v>
      </c>
      <c r="F4752" s="35" t="s">
        <v>15877</v>
      </c>
      <c r="G4752" s="117">
        <v>68</v>
      </c>
      <c r="H4752" s="117">
        <v>1364.93</v>
      </c>
      <c r="I4752" s="117">
        <f t="shared" si="121"/>
        <v>1.0976470588235294</v>
      </c>
      <c r="J4752" s="118">
        <v>74.64</v>
      </c>
      <c r="K4752" s="196">
        <v>185</v>
      </c>
      <c r="L4752" s="119" t="s">
        <v>12106</v>
      </c>
      <c r="M4752" s="38" t="s">
        <v>15050</v>
      </c>
    </row>
    <row r="4753" spans="1:13" ht="25.5" outlineLevel="1" x14ac:dyDescent="0.25">
      <c r="A4753" s="47" t="s">
        <v>4928</v>
      </c>
      <c r="B4753" s="150">
        <v>4725</v>
      </c>
      <c r="C4753" s="40" t="s">
        <v>14206</v>
      </c>
      <c r="D4753" s="35" t="s">
        <v>4928</v>
      </c>
      <c r="E4753" s="36" t="s">
        <v>11943</v>
      </c>
      <c r="F4753" s="35" t="s">
        <v>15877</v>
      </c>
      <c r="G4753" s="117">
        <v>165</v>
      </c>
      <c r="H4753" s="117">
        <v>3342</v>
      </c>
      <c r="I4753" s="117">
        <f t="shared" si="121"/>
        <v>1.1075757575757577</v>
      </c>
      <c r="J4753" s="118">
        <v>182.75</v>
      </c>
      <c r="K4753" s="196">
        <v>185</v>
      </c>
      <c r="L4753" s="119" t="s">
        <v>12106</v>
      </c>
      <c r="M4753" s="38" t="s">
        <v>15050</v>
      </c>
    </row>
    <row r="4754" spans="1:13" ht="25.5" outlineLevel="1" x14ac:dyDescent="0.25">
      <c r="A4754" s="47" t="s">
        <v>4929</v>
      </c>
      <c r="B4754" s="150">
        <v>4726</v>
      </c>
      <c r="C4754" s="40" t="s">
        <v>14207</v>
      </c>
      <c r="D4754" s="35" t="s">
        <v>4929</v>
      </c>
      <c r="E4754" s="36" t="s">
        <v>11943</v>
      </c>
      <c r="F4754" s="35" t="s">
        <v>15877</v>
      </c>
      <c r="G4754" s="117">
        <v>103</v>
      </c>
      <c r="H4754" s="117">
        <v>2086</v>
      </c>
      <c r="I4754" s="117">
        <f t="shared" si="121"/>
        <v>1.1074757281553398</v>
      </c>
      <c r="J4754" s="118">
        <v>114.07</v>
      </c>
      <c r="K4754" s="196">
        <v>185</v>
      </c>
      <c r="L4754" s="119" t="s">
        <v>12106</v>
      </c>
      <c r="M4754" s="38" t="s">
        <v>15050</v>
      </c>
    </row>
    <row r="4755" spans="1:13" ht="25.5" outlineLevel="1" x14ac:dyDescent="0.25">
      <c r="A4755" s="47" t="s">
        <v>4930</v>
      </c>
      <c r="B4755" s="150">
        <v>4727</v>
      </c>
      <c r="C4755" s="40" t="s">
        <v>14208</v>
      </c>
      <c r="D4755" s="35" t="s">
        <v>4930</v>
      </c>
      <c r="E4755" s="36" t="s">
        <v>11943</v>
      </c>
      <c r="F4755" s="35" t="s">
        <v>15877</v>
      </c>
      <c r="G4755" s="117">
        <v>130</v>
      </c>
      <c r="H4755" s="117">
        <v>1495</v>
      </c>
      <c r="I4755" s="117">
        <f t="shared" si="121"/>
        <v>0.62884615384615383</v>
      </c>
      <c r="J4755" s="118">
        <v>81.75</v>
      </c>
      <c r="K4755" s="196">
        <v>185</v>
      </c>
      <c r="L4755" s="119" t="s">
        <v>12106</v>
      </c>
      <c r="M4755" s="38" t="s">
        <v>15050</v>
      </c>
    </row>
    <row r="4756" spans="1:13" ht="25.5" outlineLevel="1" x14ac:dyDescent="0.25">
      <c r="A4756" s="47" t="s">
        <v>4931</v>
      </c>
      <c r="B4756" s="150">
        <v>4728</v>
      </c>
      <c r="C4756" s="40" t="s">
        <v>14209</v>
      </c>
      <c r="D4756" s="35" t="s">
        <v>4931</v>
      </c>
      <c r="E4756" s="36" t="s">
        <v>11943</v>
      </c>
      <c r="F4756" s="35" t="s">
        <v>15877</v>
      </c>
      <c r="G4756" s="117">
        <v>50</v>
      </c>
      <c r="H4756" s="117">
        <v>1005.56</v>
      </c>
      <c r="I4756" s="117">
        <f t="shared" si="121"/>
        <v>1.0998000000000001</v>
      </c>
      <c r="J4756" s="118">
        <v>54.99</v>
      </c>
      <c r="K4756" s="196">
        <v>185</v>
      </c>
      <c r="L4756" s="119" t="s">
        <v>12106</v>
      </c>
      <c r="M4756" s="38" t="s">
        <v>15050</v>
      </c>
    </row>
    <row r="4757" spans="1:13" ht="25.5" outlineLevel="1" x14ac:dyDescent="0.25">
      <c r="A4757" s="47" t="s">
        <v>4933</v>
      </c>
      <c r="B4757" s="150">
        <v>4729</v>
      </c>
      <c r="C4757" s="36" t="s">
        <v>4932</v>
      </c>
      <c r="D4757" s="35" t="s">
        <v>4933</v>
      </c>
      <c r="E4757" s="36" t="s">
        <v>11943</v>
      </c>
      <c r="F4757" s="35" t="s">
        <v>15877</v>
      </c>
      <c r="G4757" s="117">
        <v>86</v>
      </c>
      <c r="H4757" s="117">
        <v>1727</v>
      </c>
      <c r="I4757" s="117">
        <f t="shared" si="121"/>
        <v>1.0981395348837208</v>
      </c>
      <c r="J4757" s="118">
        <v>94.44</v>
      </c>
      <c r="K4757" s="196">
        <v>185</v>
      </c>
      <c r="L4757" s="119" t="s">
        <v>12106</v>
      </c>
      <c r="M4757" s="38" t="s">
        <v>15050</v>
      </c>
    </row>
    <row r="4758" spans="1:13" ht="25.5" outlineLevel="1" x14ac:dyDescent="0.25">
      <c r="A4758" s="47" t="s">
        <v>4934</v>
      </c>
      <c r="B4758" s="150">
        <v>4730</v>
      </c>
      <c r="C4758" s="40" t="s">
        <v>14210</v>
      </c>
      <c r="D4758" s="35" t="s">
        <v>4934</v>
      </c>
      <c r="E4758" s="36" t="s">
        <v>11943</v>
      </c>
      <c r="F4758" s="35" t="s">
        <v>15877</v>
      </c>
      <c r="G4758" s="117">
        <v>147</v>
      </c>
      <c r="H4758" s="117">
        <v>2942</v>
      </c>
      <c r="I4758" s="117">
        <f t="shared" si="121"/>
        <v>1.0944217687074829</v>
      </c>
      <c r="J4758" s="118">
        <v>160.88</v>
      </c>
      <c r="K4758" s="196">
        <v>185</v>
      </c>
      <c r="L4758" s="119" t="s">
        <v>12106</v>
      </c>
      <c r="M4758" s="38" t="s">
        <v>15050</v>
      </c>
    </row>
    <row r="4759" spans="1:13" ht="25.5" outlineLevel="1" x14ac:dyDescent="0.25">
      <c r="A4759" s="47" t="s">
        <v>4936</v>
      </c>
      <c r="B4759" s="150">
        <v>4731</v>
      </c>
      <c r="C4759" s="36" t="s">
        <v>4935</v>
      </c>
      <c r="D4759" s="35" t="s">
        <v>4936</v>
      </c>
      <c r="E4759" s="36" t="s">
        <v>11943</v>
      </c>
      <c r="F4759" s="35" t="s">
        <v>15877</v>
      </c>
      <c r="G4759" s="117">
        <v>46</v>
      </c>
      <c r="H4759" s="117">
        <v>922</v>
      </c>
      <c r="I4759" s="117">
        <f t="shared" si="121"/>
        <v>1.0960869565217393</v>
      </c>
      <c r="J4759" s="118">
        <v>50.42</v>
      </c>
      <c r="K4759" s="196">
        <v>185</v>
      </c>
      <c r="L4759" s="119" t="s">
        <v>12106</v>
      </c>
      <c r="M4759" s="38" t="s">
        <v>15050</v>
      </c>
    </row>
    <row r="4760" spans="1:13" ht="25.5" outlineLevel="1" x14ac:dyDescent="0.25">
      <c r="A4760" s="47" t="s">
        <v>4937</v>
      </c>
      <c r="B4760" s="150">
        <v>4732</v>
      </c>
      <c r="C4760" s="40" t="s">
        <v>14211</v>
      </c>
      <c r="D4760" s="35" t="s">
        <v>4937</v>
      </c>
      <c r="E4760" s="36" t="s">
        <v>11943</v>
      </c>
      <c r="F4760" s="35" t="s">
        <v>15877</v>
      </c>
      <c r="G4760" s="117">
        <v>133</v>
      </c>
      <c r="H4760" s="117">
        <v>2663</v>
      </c>
      <c r="I4760" s="117">
        <f t="shared" si="121"/>
        <v>1.0948872180451128</v>
      </c>
      <c r="J4760" s="118">
        <v>145.62</v>
      </c>
      <c r="K4760" s="196">
        <v>185</v>
      </c>
      <c r="L4760" s="119" t="s">
        <v>12106</v>
      </c>
      <c r="M4760" s="38" t="s">
        <v>15050</v>
      </c>
    </row>
    <row r="4761" spans="1:13" ht="25.5" outlineLevel="1" x14ac:dyDescent="0.25">
      <c r="A4761" s="47" t="s">
        <v>4938</v>
      </c>
      <c r="B4761" s="150">
        <v>4733</v>
      </c>
      <c r="C4761" s="40" t="s">
        <v>14212</v>
      </c>
      <c r="D4761" s="35" t="s">
        <v>4938</v>
      </c>
      <c r="E4761" s="36" t="s">
        <v>11943</v>
      </c>
      <c r="F4761" s="35" t="s">
        <v>15877</v>
      </c>
      <c r="G4761" s="117">
        <v>49</v>
      </c>
      <c r="H4761" s="117">
        <v>982</v>
      </c>
      <c r="I4761" s="117">
        <f t="shared" si="121"/>
        <v>1.0959183673469388</v>
      </c>
      <c r="J4761" s="118">
        <v>53.7</v>
      </c>
      <c r="K4761" s="196">
        <v>185</v>
      </c>
      <c r="L4761" s="119" t="s">
        <v>12106</v>
      </c>
      <c r="M4761" s="38" t="s">
        <v>15050</v>
      </c>
    </row>
    <row r="4762" spans="1:13" ht="25.5" outlineLevel="1" x14ac:dyDescent="0.25">
      <c r="A4762" s="47" t="s">
        <v>4939</v>
      </c>
      <c r="B4762" s="150">
        <v>4734</v>
      </c>
      <c r="C4762" s="40" t="s">
        <v>14213</v>
      </c>
      <c r="D4762" s="35" t="s">
        <v>4939</v>
      </c>
      <c r="E4762" s="36" t="s">
        <v>11943</v>
      </c>
      <c r="F4762" s="35" t="s">
        <v>15877</v>
      </c>
      <c r="G4762" s="117">
        <v>162</v>
      </c>
      <c r="H4762" s="117">
        <v>3242</v>
      </c>
      <c r="I4762" s="117">
        <f t="shared" si="121"/>
        <v>1.094320987654321</v>
      </c>
      <c r="J4762" s="118">
        <v>177.28</v>
      </c>
      <c r="K4762" s="196">
        <v>185</v>
      </c>
      <c r="L4762" s="119" t="s">
        <v>12106</v>
      </c>
      <c r="M4762" s="38" t="s">
        <v>15050</v>
      </c>
    </row>
    <row r="4763" spans="1:13" ht="25.5" outlineLevel="1" x14ac:dyDescent="0.25">
      <c r="A4763" s="47" t="s">
        <v>4940</v>
      </c>
      <c r="B4763" s="150">
        <v>4735</v>
      </c>
      <c r="C4763" s="40" t="s">
        <v>14214</v>
      </c>
      <c r="D4763" s="35" t="s">
        <v>4940</v>
      </c>
      <c r="E4763" s="36" t="s">
        <v>11943</v>
      </c>
      <c r="F4763" s="35" t="s">
        <v>15877</v>
      </c>
      <c r="G4763" s="117">
        <v>160</v>
      </c>
      <c r="H4763" s="117">
        <v>3200</v>
      </c>
      <c r="I4763" s="117">
        <f t="shared" si="121"/>
        <v>1.0936875000000001</v>
      </c>
      <c r="J4763" s="118">
        <v>174.99</v>
      </c>
      <c r="K4763" s="196">
        <v>185</v>
      </c>
      <c r="L4763" s="119" t="s">
        <v>12106</v>
      </c>
      <c r="M4763" s="38" t="s">
        <v>15050</v>
      </c>
    </row>
    <row r="4764" spans="1:13" ht="25.5" outlineLevel="1" x14ac:dyDescent="0.25">
      <c r="A4764" s="47" t="s">
        <v>4941</v>
      </c>
      <c r="B4764" s="150">
        <v>4736</v>
      </c>
      <c r="C4764" s="40" t="s">
        <v>14215</v>
      </c>
      <c r="D4764" s="35" t="s">
        <v>4941</v>
      </c>
      <c r="E4764" s="36" t="s">
        <v>11943</v>
      </c>
      <c r="F4764" s="35" t="s">
        <v>15877</v>
      </c>
      <c r="G4764" s="117">
        <v>102</v>
      </c>
      <c r="H4764" s="117">
        <v>2040</v>
      </c>
      <c r="I4764" s="117">
        <f t="shared" si="121"/>
        <v>1.093627450980392</v>
      </c>
      <c r="J4764" s="118">
        <v>111.55</v>
      </c>
      <c r="K4764" s="196">
        <v>185</v>
      </c>
      <c r="L4764" s="119" t="s">
        <v>12106</v>
      </c>
      <c r="M4764" s="38" t="s">
        <v>15050</v>
      </c>
    </row>
    <row r="4765" spans="1:13" ht="25.5" outlineLevel="1" x14ac:dyDescent="0.25">
      <c r="A4765" s="47" t="s">
        <v>4943</v>
      </c>
      <c r="B4765" s="150">
        <v>4737</v>
      </c>
      <c r="C4765" s="36" t="s">
        <v>4942</v>
      </c>
      <c r="D4765" s="35" t="s">
        <v>4943</v>
      </c>
      <c r="E4765" s="36" t="s">
        <v>11943</v>
      </c>
      <c r="F4765" s="35" t="s">
        <v>15877</v>
      </c>
      <c r="G4765" s="117">
        <v>36</v>
      </c>
      <c r="H4765" s="117">
        <v>726</v>
      </c>
      <c r="I4765" s="117">
        <f t="shared" si="121"/>
        <v>1.1027777777777779</v>
      </c>
      <c r="J4765" s="118">
        <v>39.700000000000003</v>
      </c>
      <c r="K4765" s="196">
        <v>185</v>
      </c>
      <c r="L4765" s="119" t="s">
        <v>12106</v>
      </c>
      <c r="M4765" s="38" t="s">
        <v>15050</v>
      </c>
    </row>
    <row r="4766" spans="1:13" ht="25.5" outlineLevel="1" x14ac:dyDescent="0.25">
      <c r="A4766" s="47" t="s">
        <v>4944</v>
      </c>
      <c r="B4766" s="150">
        <v>4738</v>
      </c>
      <c r="C4766" s="40" t="s">
        <v>14216</v>
      </c>
      <c r="D4766" s="35" t="s">
        <v>4944</v>
      </c>
      <c r="E4766" s="36" t="s">
        <v>11943</v>
      </c>
      <c r="F4766" s="35" t="s">
        <v>15877</v>
      </c>
      <c r="G4766" s="117">
        <v>152</v>
      </c>
      <c r="H4766" s="117">
        <v>1674</v>
      </c>
      <c r="I4766" s="117">
        <f t="shared" si="121"/>
        <v>0.60223684210526318</v>
      </c>
      <c r="J4766" s="118">
        <v>91.54</v>
      </c>
      <c r="K4766" s="196">
        <v>185</v>
      </c>
      <c r="L4766" s="119" t="s">
        <v>12106</v>
      </c>
      <c r="M4766" s="38" t="s">
        <v>15050</v>
      </c>
    </row>
    <row r="4767" spans="1:13" ht="25.5" outlineLevel="1" x14ac:dyDescent="0.25">
      <c r="A4767" s="47" t="s">
        <v>4945</v>
      </c>
      <c r="B4767" s="150">
        <v>4739</v>
      </c>
      <c r="C4767" s="40" t="s">
        <v>14217</v>
      </c>
      <c r="D4767" s="35" t="s">
        <v>4945</v>
      </c>
      <c r="E4767" s="36" t="s">
        <v>11943</v>
      </c>
      <c r="F4767" s="35" t="s">
        <v>15877</v>
      </c>
      <c r="G4767" s="117">
        <v>113</v>
      </c>
      <c r="H4767" s="117">
        <v>1246</v>
      </c>
      <c r="I4767" s="117">
        <f t="shared" si="121"/>
        <v>0.6030088495575221</v>
      </c>
      <c r="J4767" s="118">
        <v>68.14</v>
      </c>
      <c r="K4767" s="196">
        <v>185</v>
      </c>
      <c r="L4767" s="119" t="s">
        <v>12106</v>
      </c>
      <c r="M4767" s="38" t="s">
        <v>15050</v>
      </c>
    </row>
    <row r="4768" spans="1:13" ht="25.5" outlineLevel="1" x14ac:dyDescent="0.25">
      <c r="A4768" s="47" t="s">
        <v>4946</v>
      </c>
      <c r="B4768" s="150">
        <v>4740</v>
      </c>
      <c r="C4768" s="40" t="s">
        <v>14218</v>
      </c>
      <c r="D4768" s="35" t="s">
        <v>4946</v>
      </c>
      <c r="E4768" s="36" t="s">
        <v>11943</v>
      </c>
      <c r="F4768" s="35" t="s">
        <v>15877</v>
      </c>
      <c r="G4768" s="117">
        <v>115</v>
      </c>
      <c r="H4768" s="117">
        <v>1270</v>
      </c>
      <c r="I4768" s="117">
        <f t="shared" si="121"/>
        <v>0.60391304347826091</v>
      </c>
      <c r="J4768" s="118">
        <v>69.45</v>
      </c>
      <c r="K4768" s="196">
        <v>185</v>
      </c>
      <c r="L4768" s="119" t="s">
        <v>12106</v>
      </c>
      <c r="M4768" s="38" t="s">
        <v>15050</v>
      </c>
    </row>
    <row r="4769" spans="1:13" ht="25.5" outlineLevel="1" x14ac:dyDescent="0.25">
      <c r="A4769" s="47" t="s">
        <v>4947</v>
      </c>
      <c r="B4769" s="150">
        <v>4741</v>
      </c>
      <c r="C4769" s="40" t="s">
        <v>14219</v>
      </c>
      <c r="D4769" s="35" t="s">
        <v>4947</v>
      </c>
      <c r="E4769" s="36" t="s">
        <v>11943</v>
      </c>
      <c r="F4769" s="35" t="s">
        <v>15877</v>
      </c>
      <c r="G4769" s="117">
        <v>123</v>
      </c>
      <c r="H4769" s="117">
        <v>1357.92</v>
      </c>
      <c r="I4769" s="117">
        <f t="shared" si="121"/>
        <v>0.603739837398374</v>
      </c>
      <c r="J4769" s="118">
        <v>74.260000000000005</v>
      </c>
      <c r="K4769" s="196">
        <v>185</v>
      </c>
      <c r="L4769" s="119" t="s">
        <v>12106</v>
      </c>
      <c r="M4769" s="38" t="s">
        <v>15050</v>
      </c>
    </row>
    <row r="4770" spans="1:13" ht="25.5" outlineLevel="1" x14ac:dyDescent="0.25">
      <c r="A4770" s="47" t="s">
        <v>4948</v>
      </c>
      <c r="B4770" s="150">
        <v>4742</v>
      </c>
      <c r="C4770" s="40" t="s">
        <v>14220</v>
      </c>
      <c r="D4770" s="35" t="s">
        <v>4948</v>
      </c>
      <c r="E4770" s="36" t="s">
        <v>11943</v>
      </c>
      <c r="F4770" s="35" t="s">
        <v>15877</v>
      </c>
      <c r="G4770" s="117">
        <v>129</v>
      </c>
      <c r="H4770" s="117">
        <v>1422.85</v>
      </c>
      <c r="I4770" s="117">
        <f t="shared" si="121"/>
        <v>0.60317829457364347</v>
      </c>
      <c r="J4770" s="118">
        <v>77.81</v>
      </c>
      <c r="K4770" s="196">
        <v>185</v>
      </c>
      <c r="L4770" s="119" t="s">
        <v>12106</v>
      </c>
      <c r="M4770" s="38" t="s">
        <v>15050</v>
      </c>
    </row>
    <row r="4771" spans="1:13" ht="25.5" outlineLevel="1" x14ac:dyDescent="0.25">
      <c r="A4771" s="47" t="s">
        <v>4949</v>
      </c>
      <c r="B4771" s="150">
        <v>4743</v>
      </c>
      <c r="C4771" s="40" t="s">
        <v>14221</v>
      </c>
      <c r="D4771" s="35" t="s">
        <v>4949</v>
      </c>
      <c r="E4771" s="36" t="s">
        <v>11943</v>
      </c>
      <c r="F4771" s="35" t="s">
        <v>15877</v>
      </c>
      <c r="G4771" s="117">
        <v>159</v>
      </c>
      <c r="H4771" s="117">
        <v>1749.99</v>
      </c>
      <c r="I4771" s="117">
        <f t="shared" si="121"/>
        <v>0.60188679245283017</v>
      </c>
      <c r="J4771" s="118">
        <v>95.7</v>
      </c>
      <c r="K4771" s="196">
        <v>185</v>
      </c>
      <c r="L4771" s="119" t="s">
        <v>12106</v>
      </c>
      <c r="M4771" s="38" t="s">
        <v>15050</v>
      </c>
    </row>
    <row r="4772" spans="1:13" ht="25.5" outlineLevel="1" x14ac:dyDescent="0.25">
      <c r="A4772" s="47" t="s">
        <v>4950</v>
      </c>
      <c r="B4772" s="150">
        <v>4744</v>
      </c>
      <c r="C4772" s="40" t="s">
        <v>14222</v>
      </c>
      <c r="D4772" s="35" t="s">
        <v>4950</v>
      </c>
      <c r="E4772" s="36" t="s">
        <v>11943</v>
      </c>
      <c r="F4772" s="35" t="s">
        <v>15877</v>
      </c>
      <c r="G4772" s="117">
        <v>65</v>
      </c>
      <c r="H4772" s="117">
        <v>65</v>
      </c>
      <c r="I4772" s="117">
        <f t="shared" si="121"/>
        <v>5.4615384615384614E-2</v>
      </c>
      <c r="J4772" s="118">
        <v>3.55</v>
      </c>
      <c r="K4772" s="196">
        <v>185</v>
      </c>
      <c r="L4772" s="119" t="s">
        <v>12106</v>
      </c>
      <c r="M4772" s="38" t="s">
        <v>15050</v>
      </c>
    </row>
    <row r="4773" spans="1:13" ht="25.5" outlineLevel="1" x14ac:dyDescent="0.25">
      <c r="A4773" s="47" t="s">
        <v>4951</v>
      </c>
      <c r="B4773" s="150">
        <v>4745</v>
      </c>
      <c r="C4773" s="40" t="s">
        <v>14223</v>
      </c>
      <c r="D4773" s="35" t="s">
        <v>4951</v>
      </c>
      <c r="E4773" s="36" t="s">
        <v>11943</v>
      </c>
      <c r="F4773" s="35" t="s">
        <v>15877</v>
      </c>
      <c r="G4773" s="117">
        <v>197</v>
      </c>
      <c r="H4773" s="117">
        <v>2174</v>
      </c>
      <c r="I4773" s="117">
        <f t="shared" si="121"/>
        <v>0.60345177664974614</v>
      </c>
      <c r="J4773" s="118">
        <v>118.88</v>
      </c>
      <c r="K4773" s="196">
        <v>185</v>
      </c>
      <c r="L4773" s="119" t="s">
        <v>12106</v>
      </c>
      <c r="M4773" s="38" t="s">
        <v>15050</v>
      </c>
    </row>
    <row r="4774" spans="1:13" ht="25.5" outlineLevel="1" x14ac:dyDescent="0.25">
      <c r="A4774" s="47" t="s">
        <v>4952</v>
      </c>
      <c r="B4774" s="150">
        <v>4746</v>
      </c>
      <c r="C4774" s="40" t="s">
        <v>14224</v>
      </c>
      <c r="D4774" s="35" t="s">
        <v>4952</v>
      </c>
      <c r="E4774" s="36" t="s">
        <v>11943</v>
      </c>
      <c r="F4774" s="35" t="s">
        <v>15877</v>
      </c>
      <c r="G4774" s="117">
        <v>137</v>
      </c>
      <c r="H4774" s="117">
        <v>1514</v>
      </c>
      <c r="I4774" s="117">
        <f t="shared" si="121"/>
        <v>0.6043065693430657</v>
      </c>
      <c r="J4774" s="118">
        <v>82.79</v>
      </c>
      <c r="K4774" s="196">
        <v>185</v>
      </c>
      <c r="L4774" s="119" t="s">
        <v>12106</v>
      </c>
      <c r="M4774" s="38" t="s">
        <v>15050</v>
      </c>
    </row>
    <row r="4775" spans="1:13" ht="25.5" outlineLevel="1" x14ac:dyDescent="0.25">
      <c r="A4775" s="47" t="s">
        <v>4953</v>
      </c>
      <c r="B4775" s="150">
        <v>4747</v>
      </c>
      <c r="C4775" s="40" t="s">
        <v>14225</v>
      </c>
      <c r="D4775" s="35" t="s">
        <v>4953</v>
      </c>
      <c r="E4775" s="36" t="s">
        <v>11943</v>
      </c>
      <c r="F4775" s="35" t="s">
        <v>15877</v>
      </c>
      <c r="G4775" s="117">
        <v>118</v>
      </c>
      <c r="H4775" s="117">
        <v>1306</v>
      </c>
      <c r="I4775" s="117">
        <f t="shared" si="121"/>
        <v>0.60525423728813565</v>
      </c>
      <c r="J4775" s="118">
        <v>71.42</v>
      </c>
      <c r="K4775" s="196">
        <v>185</v>
      </c>
      <c r="L4775" s="119" t="s">
        <v>12106</v>
      </c>
      <c r="M4775" s="38" t="s">
        <v>15050</v>
      </c>
    </row>
    <row r="4776" spans="1:13" ht="25.5" outlineLevel="1" x14ac:dyDescent="0.25">
      <c r="A4776" s="47" t="s">
        <v>4955</v>
      </c>
      <c r="B4776" s="150">
        <v>4748</v>
      </c>
      <c r="C4776" s="36" t="s">
        <v>4954</v>
      </c>
      <c r="D4776" s="35" t="s">
        <v>4955</v>
      </c>
      <c r="E4776" s="36" t="s">
        <v>11943</v>
      </c>
      <c r="F4776" s="35" t="s">
        <v>15877</v>
      </c>
      <c r="G4776" s="117">
        <v>52</v>
      </c>
      <c r="H4776" s="117">
        <v>52</v>
      </c>
      <c r="I4776" s="117">
        <f t="shared" si="121"/>
        <v>5.4615384615384614E-2</v>
      </c>
      <c r="J4776" s="118">
        <v>2.84</v>
      </c>
      <c r="K4776" s="196">
        <v>185</v>
      </c>
      <c r="L4776" s="119" t="s">
        <v>12106</v>
      </c>
      <c r="M4776" s="38" t="s">
        <v>15050</v>
      </c>
    </row>
    <row r="4777" spans="1:13" ht="25.5" outlineLevel="1" x14ac:dyDescent="0.25">
      <c r="A4777" s="47" t="s">
        <v>4956</v>
      </c>
      <c r="B4777" s="150">
        <v>4749</v>
      </c>
      <c r="C4777" s="40" t="s">
        <v>14226</v>
      </c>
      <c r="D4777" s="35" t="s">
        <v>4956</v>
      </c>
      <c r="E4777" s="36" t="s">
        <v>11943</v>
      </c>
      <c r="F4777" s="35" t="s">
        <v>15877</v>
      </c>
      <c r="G4777" s="117">
        <v>169</v>
      </c>
      <c r="H4777" s="117">
        <v>1868</v>
      </c>
      <c r="I4777" s="117">
        <f t="shared" si="121"/>
        <v>0.60443786982248526</v>
      </c>
      <c r="J4777" s="118">
        <v>102.15</v>
      </c>
      <c r="K4777" s="196">
        <v>185</v>
      </c>
      <c r="L4777" s="119" t="s">
        <v>12106</v>
      </c>
      <c r="M4777" s="38" t="s">
        <v>15050</v>
      </c>
    </row>
    <row r="4778" spans="1:13" ht="25.5" outlineLevel="1" x14ac:dyDescent="0.25">
      <c r="A4778" s="47" t="s">
        <v>4957</v>
      </c>
      <c r="B4778" s="150">
        <v>4750</v>
      </c>
      <c r="C4778" s="40" t="s">
        <v>14227</v>
      </c>
      <c r="D4778" s="35" t="s">
        <v>4957</v>
      </c>
      <c r="E4778" s="36" t="s">
        <v>11943</v>
      </c>
      <c r="F4778" s="35" t="s">
        <v>15877</v>
      </c>
      <c r="G4778" s="117">
        <v>159</v>
      </c>
      <c r="H4778" s="117">
        <v>1758</v>
      </c>
      <c r="I4778" s="117">
        <f t="shared" si="121"/>
        <v>0.6045911949685534</v>
      </c>
      <c r="J4778" s="118">
        <v>96.13</v>
      </c>
      <c r="K4778" s="196">
        <v>185</v>
      </c>
      <c r="L4778" s="119" t="s">
        <v>12106</v>
      </c>
      <c r="M4778" s="38" t="s">
        <v>15050</v>
      </c>
    </row>
    <row r="4779" spans="1:13" ht="25.5" outlineLevel="1" x14ac:dyDescent="0.25">
      <c r="A4779" s="47" t="s">
        <v>4958</v>
      </c>
      <c r="B4779" s="150">
        <v>4751</v>
      </c>
      <c r="C4779" s="40" t="s">
        <v>14228</v>
      </c>
      <c r="D4779" s="35" t="s">
        <v>4958</v>
      </c>
      <c r="E4779" s="36" t="s">
        <v>11943</v>
      </c>
      <c r="F4779" s="35" t="s">
        <v>15877</v>
      </c>
      <c r="G4779" s="117">
        <v>75</v>
      </c>
      <c r="H4779" s="117">
        <v>831.82</v>
      </c>
      <c r="I4779" s="117">
        <f t="shared" si="121"/>
        <v>0.60653333333333337</v>
      </c>
      <c r="J4779" s="118">
        <v>45.49</v>
      </c>
      <c r="K4779" s="196">
        <v>185</v>
      </c>
      <c r="L4779" s="119" t="s">
        <v>12106</v>
      </c>
      <c r="M4779" s="38" t="s">
        <v>15050</v>
      </c>
    </row>
    <row r="4780" spans="1:13" ht="25.5" outlineLevel="1" x14ac:dyDescent="0.25">
      <c r="A4780" s="47" t="s">
        <v>4959</v>
      </c>
      <c r="B4780" s="150">
        <v>4752</v>
      </c>
      <c r="C4780" s="40" t="s">
        <v>14229</v>
      </c>
      <c r="D4780" s="35" t="s">
        <v>4959</v>
      </c>
      <c r="E4780" s="36" t="s">
        <v>11943</v>
      </c>
      <c r="F4780" s="35" t="s">
        <v>15877</v>
      </c>
      <c r="G4780" s="117">
        <v>61</v>
      </c>
      <c r="H4780" s="117">
        <v>672</v>
      </c>
      <c r="I4780" s="117">
        <f t="shared" si="121"/>
        <v>0.60245901639344257</v>
      </c>
      <c r="J4780" s="118">
        <v>36.75</v>
      </c>
      <c r="K4780" s="196">
        <v>185</v>
      </c>
      <c r="L4780" s="119" t="s">
        <v>12106</v>
      </c>
      <c r="M4780" s="38" t="s">
        <v>15050</v>
      </c>
    </row>
    <row r="4781" spans="1:13" ht="25.5" outlineLevel="1" x14ac:dyDescent="0.25">
      <c r="A4781" s="47" t="s">
        <v>4961</v>
      </c>
      <c r="B4781" s="150">
        <v>4753</v>
      </c>
      <c r="C4781" s="36" t="s">
        <v>4960</v>
      </c>
      <c r="D4781" s="35" t="s">
        <v>4961</v>
      </c>
      <c r="E4781" s="36" t="s">
        <v>11943</v>
      </c>
      <c r="F4781" s="35" t="s">
        <v>15877</v>
      </c>
      <c r="G4781" s="117">
        <v>115</v>
      </c>
      <c r="H4781" s="117">
        <v>1265</v>
      </c>
      <c r="I4781" s="117">
        <f t="shared" si="121"/>
        <v>0.60147826086956524</v>
      </c>
      <c r="J4781" s="118">
        <v>69.17</v>
      </c>
      <c r="K4781" s="196">
        <v>185</v>
      </c>
      <c r="L4781" s="119" t="s">
        <v>12106</v>
      </c>
      <c r="M4781" s="38" t="s">
        <v>15050</v>
      </c>
    </row>
    <row r="4782" spans="1:13" ht="25.5" outlineLevel="1" x14ac:dyDescent="0.25">
      <c r="A4782" s="47" t="s">
        <v>4962</v>
      </c>
      <c r="B4782" s="150">
        <v>4754</v>
      </c>
      <c r="C4782" s="40" t="s">
        <v>14230</v>
      </c>
      <c r="D4782" s="35" t="s">
        <v>4962</v>
      </c>
      <c r="E4782" s="36" t="s">
        <v>11943</v>
      </c>
      <c r="F4782" s="35" t="s">
        <v>15877</v>
      </c>
      <c r="G4782" s="117">
        <v>136</v>
      </c>
      <c r="H4782" s="117">
        <v>1502</v>
      </c>
      <c r="I4782" s="117">
        <f t="shared" si="121"/>
        <v>0.6038970588235294</v>
      </c>
      <c r="J4782" s="118">
        <v>82.13</v>
      </c>
      <c r="K4782" s="196">
        <v>185</v>
      </c>
      <c r="L4782" s="119" t="s">
        <v>12106</v>
      </c>
      <c r="M4782" s="38" t="s">
        <v>15050</v>
      </c>
    </row>
    <row r="4783" spans="1:13" ht="25.5" outlineLevel="1" x14ac:dyDescent="0.25">
      <c r="A4783" s="47" t="s">
        <v>4963</v>
      </c>
      <c r="B4783" s="150">
        <v>4755</v>
      </c>
      <c r="C4783" s="40" t="s">
        <v>14231</v>
      </c>
      <c r="D4783" s="35" t="s">
        <v>4963</v>
      </c>
      <c r="E4783" s="36" t="s">
        <v>11943</v>
      </c>
      <c r="F4783" s="35" t="s">
        <v>15877</v>
      </c>
      <c r="G4783" s="117">
        <v>92</v>
      </c>
      <c r="H4783" s="117">
        <v>1012</v>
      </c>
      <c r="I4783" s="117">
        <f t="shared" si="121"/>
        <v>0.60152173913043483</v>
      </c>
      <c r="J4783" s="118">
        <v>55.34</v>
      </c>
      <c r="K4783" s="196">
        <v>185</v>
      </c>
      <c r="L4783" s="119" t="s">
        <v>12106</v>
      </c>
      <c r="M4783" s="38" t="s">
        <v>15050</v>
      </c>
    </row>
    <row r="4784" spans="1:13" ht="25.5" outlineLevel="1" x14ac:dyDescent="0.25">
      <c r="A4784" s="47" t="s">
        <v>4964</v>
      </c>
      <c r="B4784" s="150">
        <v>4756</v>
      </c>
      <c r="C4784" s="40" t="s">
        <v>14232</v>
      </c>
      <c r="D4784" s="35" t="s">
        <v>4964</v>
      </c>
      <c r="E4784" s="36" t="s">
        <v>11943</v>
      </c>
      <c r="F4784" s="35" t="s">
        <v>15877</v>
      </c>
      <c r="G4784" s="117">
        <v>94</v>
      </c>
      <c r="H4784" s="117">
        <v>1038</v>
      </c>
      <c r="I4784" s="117">
        <f t="shared" si="121"/>
        <v>0.60382978723404257</v>
      </c>
      <c r="J4784" s="118">
        <v>56.76</v>
      </c>
      <c r="K4784" s="196">
        <v>185</v>
      </c>
      <c r="L4784" s="119" t="s">
        <v>12106</v>
      </c>
      <c r="M4784" s="38" t="s">
        <v>15050</v>
      </c>
    </row>
    <row r="4785" spans="1:13" ht="25.5" outlineLevel="1" x14ac:dyDescent="0.25">
      <c r="A4785" s="47" t="s">
        <v>4965</v>
      </c>
      <c r="B4785" s="150">
        <v>4757</v>
      </c>
      <c r="C4785" s="40" t="s">
        <v>14233</v>
      </c>
      <c r="D4785" s="35" t="s">
        <v>4965</v>
      </c>
      <c r="E4785" s="36" t="s">
        <v>11943</v>
      </c>
      <c r="F4785" s="35" t="s">
        <v>15877</v>
      </c>
      <c r="G4785" s="117">
        <v>108</v>
      </c>
      <c r="H4785" s="117">
        <v>1196</v>
      </c>
      <c r="I4785" s="117">
        <f t="shared" ref="I4785:I4848" si="122">J4785/G4785</f>
        <v>0.60555555555555562</v>
      </c>
      <c r="J4785" s="118">
        <v>65.400000000000006</v>
      </c>
      <c r="K4785" s="196">
        <v>185</v>
      </c>
      <c r="L4785" s="119" t="s">
        <v>12106</v>
      </c>
      <c r="M4785" s="38" t="s">
        <v>15050</v>
      </c>
    </row>
    <row r="4786" spans="1:13" ht="25.5" outlineLevel="1" x14ac:dyDescent="0.25">
      <c r="A4786" s="47" t="s">
        <v>4966</v>
      </c>
      <c r="B4786" s="150">
        <v>4758</v>
      </c>
      <c r="C4786" s="40" t="s">
        <v>14234</v>
      </c>
      <c r="D4786" s="35" t="s">
        <v>4966</v>
      </c>
      <c r="E4786" s="36" t="s">
        <v>11943</v>
      </c>
      <c r="F4786" s="35" t="s">
        <v>15877</v>
      </c>
      <c r="G4786" s="117">
        <v>90</v>
      </c>
      <c r="H4786" s="117">
        <v>990</v>
      </c>
      <c r="I4786" s="117">
        <f t="shared" si="122"/>
        <v>0.60155555555555551</v>
      </c>
      <c r="J4786" s="118">
        <v>54.14</v>
      </c>
      <c r="K4786" s="196">
        <v>185</v>
      </c>
      <c r="L4786" s="119" t="s">
        <v>12106</v>
      </c>
      <c r="M4786" s="38" t="s">
        <v>15050</v>
      </c>
    </row>
    <row r="4787" spans="1:13" ht="25.5" outlineLevel="1" x14ac:dyDescent="0.25">
      <c r="A4787" s="47" t="s">
        <v>4967</v>
      </c>
      <c r="B4787" s="150">
        <v>4759</v>
      </c>
      <c r="C4787" s="40" t="s">
        <v>14235</v>
      </c>
      <c r="D4787" s="35" t="s">
        <v>4967</v>
      </c>
      <c r="E4787" s="36" t="s">
        <v>11943</v>
      </c>
      <c r="F4787" s="35" t="s">
        <v>15877</v>
      </c>
      <c r="G4787" s="117">
        <v>197</v>
      </c>
      <c r="H4787" s="117">
        <v>2174</v>
      </c>
      <c r="I4787" s="117">
        <f t="shared" si="122"/>
        <v>0.60345177664974614</v>
      </c>
      <c r="J4787" s="118">
        <v>118.88</v>
      </c>
      <c r="K4787" s="196">
        <v>185</v>
      </c>
      <c r="L4787" s="119" t="s">
        <v>12106</v>
      </c>
      <c r="M4787" s="38" t="s">
        <v>15050</v>
      </c>
    </row>
    <row r="4788" spans="1:13" ht="25.5" outlineLevel="1" x14ac:dyDescent="0.25">
      <c r="A4788" s="47" t="s">
        <v>4968</v>
      </c>
      <c r="B4788" s="150">
        <v>4760</v>
      </c>
      <c r="C4788" s="40" t="s">
        <v>14236</v>
      </c>
      <c r="D4788" s="35" t="s">
        <v>4968</v>
      </c>
      <c r="E4788" s="36" t="s">
        <v>11943</v>
      </c>
      <c r="F4788" s="35" t="s">
        <v>15877</v>
      </c>
      <c r="G4788" s="117">
        <v>156</v>
      </c>
      <c r="H4788" s="117">
        <v>1722</v>
      </c>
      <c r="I4788" s="117">
        <f t="shared" si="122"/>
        <v>0.60365384615384621</v>
      </c>
      <c r="J4788" s="118">
        <v>94.17</v>
      </c>
      <c r="K4788" s="196">
        <v>185</v>
      </c>
      <c r="L4788" s="119" t="s">
        <v>12106</v>
      </c>
      <c r="M4788" s="38" t="s">
        <v>15050</v>
      </c>
    </row>
    <row r="4789" spans="1:13" ht="25.5" outlineLevel="1" x14ac:dyDescent="0.25">
      <c r="A4789" s="47" t="s">
        <v>4970</v>
      </c>
      <c r="B4789" s="150">
        <v>4761</v>
      </c>
      <c r="C4789" s="36" t="s">
        <v>4969</v>
      </c>
      <c r="D4789" s="35" t="s">
        <v>4970</v>
      </c>
      <c r="E4789" s="36" t="s">
        <v>11943</v>
      </c>
      <c r="F4789" s="35" t="s">
        <v>15877</v>
      </c>
      <c r="G4789" s="117">
        <v>115</v>
      </c>
      <c r="H4789" s="117">
        <v>1270</v>
      </c>
      <c r="I4789" s="117">
        <f t="shared" si="122"/>
        <v>0.60391304347826091</v>
      </c>
      <c r="J4789" s="118">
        <v>69.45</v>
      </c>
      <c r="K4789" s="196">
        <v>185</v>
      </c>
      <c r="L4789" s="119" t="s">
        <v>12106</v>
      </c>
      <c r="M4789" s="38" t="s">
        <v>15050</v>
      </c>
    </row>
    <row r="4790" spans="1:13" ht="25.5" outlineLevel="1" x14ac:dyDescent="0.25">
      <c r="A4790" s="47" t="s">
        <v>4971</v>
      </c>
      <c r="B4790" s="150">
        <v>4762</v>
      </c>
      <c r="C4790" s="40" t="s">
        <v>14237</v>
      </c>
      <c r="D4790" s="35" t="s">
        <v>4971</v>
      </c>
      <c r="E4790" s="36" t="s">
        <v>11943</v>
      </c>
      <c r="F4790" s="35" t="s">
        <v>15877</v>
      </c>
      <c r="G4790" s="117">
        <v>146</v>
      </c>
      <c r="H4790" s="117">
        <v>1612</v>
      </c>
      <c r="I4790" s="117">
        <f t="shared" si="122"/>
        <v>0.60376712328767124</v>
      </c>
      <c r="J4790" s="118">
        <v>88.15</v>
      </c>
      <c r="K4790" s="196">
        <v>185</v>
      </c>
      <c r="L4790" s="119" t="s">
        <v>12106</v>
      </c>
      <c r="M4790" s="38" t="s">
        <v>15050</v>
      </c>
    </row>
    <row r="4791" spans="1:13" ht="25.5" outlineLevel="1" x14ac:dyDescent="0.25">
      <c r="A4791" s="47" t="s">
        <v>4972</v>
      </c>
      <c r="B4791" s="150">
        <v>4763</v>
      </c>
      <c r="C4791" s="40" t="s">
        <v>14238</v>
      </c>
      <c r="D4791" s="35" t="s">
        <v>4972</v>
      </c>
      <c r="E4791" s="36" t="s">
        <v>11943</v>
      </c>
      <c r="F4791" s="35" t="s">
        <v>15877</v>
      </c>
      <c r="G4791" s="117">
        <v>83</v>
      </c>
      <c r="H4791" s="117">
        <v>916.95</v>
      </c>
      <c r="I4791" s="117">
        <f t="shared" si="122"/>
        <v>0.60409638554216871</v>
      </c>
      <c r="J4791" s="118">
        <v>50.14</v>
      </c>
      <c r="K4791" s="196">
        <v>185</v>
      </c>
      <c r="L4791" s="119" t="s">
        <v>12106</v>
      </c>
      <c r="M4791" s="38" t="s">
        <v>15050</v>
      </c>
    </row>
    <row r="4792" spans="1:13" ht="25.5" outlineLevel="1" x14ac:dyDescent="0.25">
      <c r="A4792" s="47" t="s">
        <v>4973</v>
      </c>
      <c r="B4792" s="150">
        <v>4764</v>
      </c>
      <c r="C4792" s="40" t="s">
        <v>14239</v>
      </c>
      <c r="D4792" s="35" t="s">
        <v>4973</v>
      </c>
      <c r="E4792" s="36" t="s">
        <v>11943</v>
      </c>
      <c r="F4792" s="35" t="s">
        <v>15877</v>
      </c>
      <c r="G4792" s="117">
        <v>61</v>
      </c>
      <c r="H4792" s="117">
        <v>671</v>
      </c>
      <c r="I4792" s="117">
        <f t="shared" si="122"/>
        <v>0.60147540983606551</v>
      </c>
      <c r="J4792" s="118">
        <v>36.69</v>
      </c>
      <c r="K4792" s="196">
        <v>185</v>
      </c>
      <c r="L4792" s="119" t="s">
        <v>12106</v>
      </c>
      <c r="M4792" s="38" t="s">
        <v>15050</v>
      </c>
    </row>
    <row r="4793" spans="1:13" ht="25.5" outlineLevel="1" x14ac:dyDescent="0.25">
      <c r="A4793" s="47" t="s">
        <v>4974</v>
      </c>
      <c r="B4793" s="150">
        <v>4765</v>
      </c>
      <c r="C4793" s="40" t="s">
        <v>14240</v>
      </c>
      <c r="D4793" s="35" t="s">
        <v>4974</v>
      </c>
      <c r="E4793" s="36" t="s">
        <v>11943</v>
      </c>
      <c r="F4793" s="35" t="s">
        <v>15877</v>
      </c>
      <c r="G4793" s="117">
        <v>145</v>
      </c>
      <c r="H4793" s="117">
        <v>1600</v>
      </c>
      <c r="I4793" s="117">
        <f t="shared" si="122"/>
        <v>0.6033793103448275</v>
      </c>
      <c r="J4793" s="118">
        <v>87.49</v>
      </c>
      <c r="K4793" s="196">
        <v>185</v>
      </c>
      <c r="L4793" s="119" t="s">
        <v>12106</v>
      </c>
      <c r="M4793" s="38" t="s">
        <v>15050</v>
      </c>
    </row>
    <row r="4794" spans="1:13" ht="25.5" outlineLevel="1" x14ac:dyDescent="0.25">
      <c r="A4794" s="47" t="s">
        <v>4975</v>
      </c>
      <c r="B4794" s="150">
        <v>4766</v>
      </c>
      <c r="C4794" s="40" t="s">
        <v>14241</v>
      </c>
      <c r="D4794" s="35" t="s">
        <v>4975</v>
      </c>
      <c r="E4794" s="36" t="s">
        <v>11943</v>
      </c>
      <c r="F4794" s="35" t="s">
        <v>15877</v>
      </c>
      <c r="G4794" s="117">
        <v>109</v>
      </c>
      <c r="H4794" s="117">
        <v>1205.52</v>
      </c>
      <c r="I4794" s="117">
        <f t="shared" si="122"/>
        <v>0.60477064220183485</v>
      </c>
      <c r="J4794" s="118">
        <v>65.92</v>
      </c>
      <c r="K4794" s="196">
        <v>185</v>
      </c>
      <c r="L4794" s="119" t="s">
        <v>12106</v>
      </c>
      <c r="M4794" s="38" t="s">
        <v>15050</v>
      </c>
    </row>
    <row r="4795" spans="1:13" ht="25.5" outlineLevel="1" x14ac:dyDescent="0.25">
      <c r="A4795" s="47" t="s">
        <v>4976</v>
      </c>
      <c r="B4795" s="150">
        <v>4767</v>
      </c>
      <c r="C4795" s="40" t="s">
        <v>14242</v>
      </c>
      <c r="D4795" s="35" t="s">
        <v>4976</v>
      </c>
      <c r="E4795" s="36" t="s">
        <v>11943</v>
      </c>
      <c r="F4795" s="35" t="s">
        <v>15877</v>
      </c>
      <c r="G4795" s="117">
        <v>141</v>
      </c>
      <c r="H4795" s="117">
        <v>1557.71</v>
      </c>
      <c r="I4795" s="117">
        <f t="shared" si="122"/>
        <v>0.60411347517730496</v>
      </c>
      <c r="J4795" s="118">
        <v>85.18</v>
      </c>
      <c r="K4795" s="196">
        <v>185</v>
      </c>
      <c r="L4795" s="119" t="s">
        <v>12106</v>
      </c>
      <c r="M4795" s="38" t="s">
        <v>15050</v>
      </c>
    </row>
    <row r="4796" spans="1:13" ht="25.5" outlineLevel="1" x14ac:dyDescent="0.25">
      <c r="A4796" s="47" t="s">
        <v>4977</v>
      </c>
      <c r="B4796" s="150">
        <v>4768</v>
      </c>
      <c r="C4796" s="40" t="s">
        <v>14243</v>
      </c>
      <c r="D4796" s="35" t="s">
        <v>4977</v>
      </c>
      <c r="E4796" s="36" t="s">
        <v>11943</v>
      </c>
      <c r="F4796" s="35" t="s">
        <v>15877</v>
      </c>
      <c r="G4796" s="117">
        <v>75</v>
      </c>
      <c r="H4796" s="117">
        <v>830</v>
      </c>
      <c r="I4796" s="117">
        <f t="shared" si="122"/>
        <v>0.60519999999999996</v>
      </c>
      <c r="J4796" s="118">
        <v>45.39</v>
      </c>
      <c r="K4796" s="196">
        <v>185</v>
      </c>
      <c r="L4796" s="119" t="s">
        <v>12106</v>
      </c>
      <c r="M4796" s="38" t="s">
        <v>15050</v>
      </c>
    </row>
    <row r="4797" spans="1:13" ht="25.5" outlineLevel="1" x14ac:dyDescent="0.25">
      <c r="A4797" s="47" t="s">
        <v>4978</v>
      </c>
      <c r="B4797" s="150">
        <v>4769</v>
      </c>
      <c r="C4797" s="40" t="s">
        <v>14244</v>
      </c>
      <c r="D4797" s="35" t="s">
        <v>4978</v>
      </c>
      <c r="E4797" s="36" t="s">
        <v>11943</v>
      </c>
      <c r="F4797" s="35" t="s">
        <v>15877</v>
      </c>
      <c r="G4797" s="117">
        <v>112</v>
      </c>
      <c r="H4797" s="117">
        <v>22.4</v>
      </c>
      <c r="I4797" s="117">
        <f t="shared" si="122"/>
        <v>1.0892857142857143E-2</v>
      </c>
      <c r="J4797" s="118">
        <v>1.22</v>
      </c>
      <c r="K4797" s="196">
        <v>185</v>
      </c>
      <c r="L4797" s="119" t="s">
        <v>12106</v>
      </c>
      <c r="M4797" s="38" t="s">
        <v>15050</v>
      </c>
    </row>
    <row r="4798" spans="1:13" ht="25.5" outlineLevel="1" x14ac:dyDescent="0.25">
      <c r="A4798" s="47" t="s">
        <v>4979</v>
      </c>
      <c r="B4798" s="150">
        <v>4770</v>
      </c>
      <c r="C4798" s="40" t="s">
        <v>14245</v>
      </c>
      <c r="D4798" s="35" t="s">
        <v>4979</v>
      </c>
      <c r="E4798" s="36" t="s">
        <v>11943</v>
      </c>
      <c r="F4798" s="35" t="s">
        <v>15877</v>
      </c>
      <c r="G4798" s="117">
        <v>187</v>
      </c>
      <c r="H4798" s="117">
        <v>2064</v>
      </c>
      <c r="I4798" s="117">
        <f t="shared" si="122"/>
        <v>0.60358288770053481</v>
      </c>
      <c r="J4798" s="118">
        <v>112.87</v>
      </c>
      <c r="K4798" s="196">
        <v>185</v>
      </c>
      <c r="L4798" s="119" t="s">
        <v>12106</v>
      </c>
      <c r="M4798" s="38" t="s">
        <v>15050</v>
      </c>
    </row>
    <row r="4799" spans="1:13" ht="25.5" outlineLevel="1" x14ac:dyDescent="0.25">
      <c r="A4799" s="47" t="s">
        <v>4980</v>
      </c>
      <c r="B4799" s="150">
        <v>4771</v>
      </c>
      <c r="C4799" s="40" t="s">
        <v>14246</v>
      </c>
      <c r="D4799" s="35" t="s">
        <v>4980</v>
      </c>
      <c r="E4799" s="36" t="s">
        <v>11943</v>
      </c>
      <c r="F4799" s="35" t="s">
        <v>15877</v>
      </c>
      <c r="G4799" s="117">
        <v>152</v>
      </c>
      <c r="H4799" s="117">
        <v>1675.94</v>
      </c>
      <c r="I4799" s="117">
        <f t="shared" si="122"/>
        <v>0.60296052631578956</v>
      </c>
      <c r="J4799" s="118">
        <v>91.65</v>
      </c>
      <c r="K4799" s="196">
        <v>185</v>
      </c>
      <c r="L4799" s="119" t="s">
        <v>12106</v>
      </c>
      <c r="M4799" s="38" t="s">
        <v>15050</v>
      </c>
    </row>
    <row r="4800" spans="1:13" ht="25.5" outlineLevel="1" x14ac:dyDescent="0.25">
      <c r="A4800" s="47" t="s">
        <v>4982</v>
      </c>
      <c r="B4800" s="150">
        <v>4772</v>
      </c>
      <c r="C4800" s="36" t="s">
        <v>4981</v>
      </c>
      <c r="D4800" s="35" t="s">
        <v>4982</v>
      </c>
      <c r="E4800" s="36" t="s">
        <v>11943</v>
      </c>
      <c r="F4800" s="35" t="s">
        <v>15877</v>
      </c>
      <c r="G4800" s="117">
        <v>135</v>
      </c>
      <c r="H4800" s="117">
        <v>1490</v>
      </c>
      <c r="I4800" s="117">
        <f t="shared" si="122"/>
        <v>0.60355555555555562</v>
      </c>
      <c r="J4800" s="118">
        <v>81.48</v>
      </c>
      <c r="K4800" s="196">
        <v>185</v>
      </c>
      <c r="L4800" s="119" t="s">
        <v>12106</v>
      </c>
      <c r="M4800" s="38" t="s">
        <v>15050</v>
      </c>
    </row>
    <row r="4801" spans="1:13" ht="25.5" outlineLevel="1" x14ac:dyDescent="0.25">
      <c r="A4801" s="47" t="s">
        <v>4983</v>
      </c>
      <c r="B4801" s="150">
        <v>4773</v>
      </c>
      <c r="C4801" s="40" t="s">
        <v>14247</v>
      </c>
      <c r="D4801" s="35" t="s">
        <v>4983</v>
      </c>
      <c r="E4801" s="36" t="s">
        <v>11943</v>
      </c>
      <c r="F4801" s="35" t="s">
        <v>15877</v>
      </c>
      <c r="G4801" s="117">
        <v>96</v>
      </c>
      <c r="H4801" s="117">
        <v>1062</v>
      </c>
      <c r="I4801" s="117">
        <f t="shared" si="122"/>
        <v>0.6048958333333333</v>
      </c>
      <c r="J4801" s="118">
        <v>58.07</v>
      </c>
      <c r="K4801" s="196">
        <v>185</v>
      </c>
      <c r="L4801" s="119" t="s">
        <v>12106</v>
      </c>
      <c r="M4801" s="38" t="s">
        <v>15050</v>
      </c>
    </row>
    <row r="4802" spans="1:13" ht="25.5" outlineLevel="1" x14ac:dyDescent="0.25">
      <c r="A4802" s="47" t="s">
        <v>4984</v>
      </c>
      <c r="B4802" s="150">
        <v>4774</v>
      </c>
      <c r="C4802" s="40" t="s">
        <v>14248</v>
      </c>
      <c r="D4802" s="35" t="s">
        <v>4984</v>
      </c>
      <c r="E4802" s="36" t="s">
        <v>11943</v>
      </c>
      <c r="F4802" s="35" t="s">
        <v>15877</v>
      </c>
      <c r="G4802" s="117">
        <v>109</v>
      </c>
      <c r="H4802" s="117">
        <v>1199.98</v>
      </c>
      <c r="I4802" s="117">
        <f t="shared" si="122"/>
        <v>0.60201834862385328</v>
      </c>
      <c r="J4802" s="118">
        <v>65.62</v>
      </c>
      <c r="K4802" s="196">
        <v>185</v>
      </c>
      <c r="L4802" s="119" t="s">
        <v>12106</v>
      </c>
      <c r="M4802" s="38" t="s">
        <v>15050</v>
      </c>
    </row>
    <row r="4803" spans="1:13" ht="25.5" outlineLevel="1" x14ac:dyDescent="0.25">
      <c r="A4803" s="47" t="s">
        <v>4985</v>
      </c>
      <c r="B4803" s="150">
        <v>4775</v>
      </c>
      <c r="C4803" s="40" t="s">
        <v>14249</v>
      </c>
      <c r="D4803" s="35" t="s">
        <v>4985</v>
      </c>
      <c r="E4803" s="36" t="s">
        <v>11943</v>
      </c>
      <c r="F4803" s="35" t="s">
        <v>15877</v>
      </c>
      <c r="G4803" s="117">
        <v>66</v>
      </c>
      <c r="H4803" s="117">
        <v>732.9</v>
      </c>
      <c r="I4803" s="117">
        <f t="shared" si="122"/>
        <v>0.6072727272727273</v>
      </c>
      <c r="J4803" s="118">
        <v>40.08</v>
      </c>
      <c r="K4803" s="196">
        <v>185</v>
      </c>
      <c r="L4803" s="119" t="s">
        <v>12106</v>
      </c>
      <c r="M4803" s="38" t="s">
        <v>15050</v>
      </c>
    </row>
    <row r="4804" spans="1:13" ht="25.5" outlineLevel="1" x14ac:dyDescent="0.25">
      <c r="A4804" s="47" t="s">
        <v>4987</v>
      </c>
      <c r="B4804" s="150">
        <v>4776</v>
      </c>
      <c r="C4804" s="36" t="s">
        <v>4986</v>
      </c>
      <c r="D4804" s="35" t="s">
        <v>4987</v>
      </c>
      <c r="E4804" s="36" t="s">
        <v>11943</v>
      </c>
      <c r="F4804" s="35" t="s">
        <v>15877</v>
      </c>
      <c r="G4804" s="117">
        <v>91</v>
      </c>
      <c r="H4804" s="117">
        <v>1001.81</v>
      </c>
      <c r="I4804" s="117">
        <f t="shared" si="122"/>
        <v>0.60197802197802197</v>
      </c>
      <c r="J4804" s="118">
        <v>54.78</v>
      </c>
      <c r="K4804" s="196">
        <v>185</v>
      </c>
      <c r="L4804" s="119" t="s">
        <v>12106</v>
      </c>
      <c r="M4804" s="38" t="s">
        <v>15050</v>
      </c>
    </row>
    <row r="4805" spans="1:13" ht="25.5" outlineLevel="1" x14ac:dyDescent="0.25">
      <c r="A4805" s="47" t="s">
        <v>4988</v>
      </c>
      <c r="B4805" s="150">
        <v>4777</v>
      </c>
      <c r="C4805" s="40" t="s">
        <v>14250</v>
      </c>
      <c r="D4805" s="35" t="s">
        <v>4988</v>
      </c>
      <c r="E4805" s="36" t="s">
        <v>11943</v>
      </c>
      <c r="F4805" s="35" t="s">
        <v>15877</v>
      </c>
      <c r="G4805" s="117">
        <v>171</v>
      </c>
      <c r="H4805" s="117">
        <v>1882</v>
      </c>
      <c r="I4805" s="117">
        <f t="shared" si="122"/>
        <v>0.60181286549707602</v>
      </c>
      <c r="J4805" s="118">
        <v>102.91</v>
      </c>
      <c r="K4805" s="196">
        <v>185</v>
      </c>
      <c r="L4805" s="119" t="s">
        <v>12106</v>
      </c>
      <c r="M4805" s="38" t="s">
        <v>15050</v>
      </c>
    </row>
    <row r="4806" spans="1:13" ht="25.5" outlineLevel="1" x14ac:dyDescent="0.25">
      <c r="A4806" s="47" t="s">
        <v>4989</v>
      </c>
      <c r="B4806" s="150">
        <v>4778</v>
      </c>
      <c r="C4806" s="40" t="s">
        <v>14251</v>
      </c>
      <c r="D4806" s="35" t="s">
        <v>4989</v>
      </c>
      <c r="E4806" s="36" t="s">
        <v>11943</v>
      </c>
      <c r="F4806" s="35" t="s">
        <v>15877</v>
      </c>
      <c r="G4806" s="117">
        <v>68</v>
      </c>
      <c r="H4806" s="117">
        <v>756.87</v>
      </c>
      <c r="I4806" s="117">
        <f t="shared" si="122"/>
        <v>0.60867647058823526</v>
      </c>
      <c r="J4806" s="118">
        <v>41.39</v>
      </c>
      <c r="K4806" s="196">
        <v>185</v>
      </c>
      <c r="L4806" s="119" t="s">
        <v>12106</v>
      </c>
      <c r="M4806" s="38" t="s">
        <v>15050</v>
      </c>
    </row>
    <row r="4807" spans="1:13" ht="25.5" outlineLevel="1" x14ac:dyDescent="0.25">
      <c r="A4807" s="47" t="s">
        <v>4990</v>
      </c>
      <c r="B4807" s="150">
        <v>4779</v>
      </c>
      <c r="C4807" s="40" t="s">
        <v>14252</v>
      </c>
      <c r="D4807" s="35" t="s">
        <v>4990</v>
      </c>
      <c r="E4807" s="36" t="s">
        <v>11943</v>
      </c>
      <c r="F4807" s="35" t="s">
        <v>15877</v>
      </c>
      <c r="G4807" s="117">
        <v>177</v>
      </c>
      <c r="H4807" s="117">
        <v>1954</v>
      </c>
      <c r="I4807" s="117">
        <f t="shared" si="122"/>
        <v>0.60367231638418073</v>
      </c>
      <c r="J4807" s="118">
        <v>106.85</v>
      </c>
      <c r="K4807" s="196">
        <v>185</v>
      </c>
      <c r="L4807" s="119" t="s">
        <v>12106</v>
      </c>
      <c r="M4807" s="38" t="s">
        <v>15050</v>
      </c>
    </row>
    <row r="4808" spans="1:13" ht="25.5" outlineLevel="1" x14ac:dyDescent="0.25">
      <c r="A4808" s="47" t="s">
        <v>4991</v>
      </c>
      <c r="B4808" s="150">
        <v>4780</v>
      </c>
      <c r="C4808" s="40" t="s">
        <v>14253</v>
      </c>
      <c r="D4808" s="35" t="s">
        <v>4991</v>
      </c>
      <c r="E4808" s="36" t="s">
        <v>11943</v>
      </c>
      <c r="F4808" s="35" t="s">
        <v>15877</v>
      </c>
      <c r="G4808" s="117">
        <v>89</v>
      </c>
      <c r="H4808" s="117">
        <v>988</v>
      </c>
      <c r="I4808" s="117">
        <f t="shared" si="122"/>
        <v>0.60707865168539332</v>
      </c>
      <c r="J4808" s="118">
        <v>54.03</v>
      </c>
      <c r="K4808" s="196">
        <v>185</v>
      </c>
      <c r="L4808" s="119" t="s">
        <v>12106</v>
      </c>
      <c r="M4808" s="38" t="s">
        <v>15050</v>
      </c>
    </row>
    <row r="4809" spans="1:13" ht="25.5" outlineLevel="1" x14ac:dyDescent="0.25">
      <c r="A4809" s="47" t="s">
        <v>4992</v>
      </c>
      <c r="B4809" s="150">
        <v>4781</v>
      </c>
      <c r="C4809" s="40" t="s">
        <v>14254</v>
      </c>
      <c r="D4809" s="35" t="s">
        <v>4992</v>
      </c>
      <c r="E4809" s="36" t="s">
        <v>11943</v>
      </c>
      <c r="F4809" s="35" t="s">
        <v>15877</v>
      </c>
      <c r="G4809" s="117">
        <v>48</v>
      </c>
      <c r="H4809" s="117">
        <v>536</v>
      </c>
      <c r="I4809" s="117">
        <f t="shared" si="122"/>
        <v>0.61062499999999997</v>
      </c>
      <c r="J4809" s="118">
        <v>29.31</v>
      </c>
      <c r="K4809" s="196">
        <v>185</v>
      </c>
      <c r="L4809" s="119" t="s">
        <v>12106</v>
      </c>
      <c r="M4809" s="38" t="s">
        <v>15050</v>
      </c>
    </row>
    <row r="4810" spans="1:13" ht="25.5" outlineLevel="1" x14ac:dyDescent="0.25">
      <c r="A4810" s="47" t="s">
        <v>4994</v>
      </c>
      <c r="B4810" s="150">
        <v>4782</v>
      </c>
      <c r="C4810" s="36" t="s">
        <v>4993</v>
      </c>
      <c r="D4810" s="35" t="s">
        <v>4994</v>
      </c>
      <c r="E4810" s="36" t="s">
        <v>11943</v>
      </c>
      <c r="F4810" s="35" t="s">
        <v>15877</v>
      </c>
      <c r="G4810" s="117">
        <v>85</v>
      </c>
      <c r="H4810" s="117">
        <v>940</v>
      </c>
      <c r="I4810" s="117">
        <f t="shared" si="122"/>
        <v>0.6047058823529412</v>
      </c>
      <c r="J4810" s="118">
        <v>51.4</v>
      </c>
      <c r="K4810" s="196">
        <v>185</v>
      </c>
      <c r="L4810" s="119" t="s">
        <v>12106</v>
      </c>
      <c r="M4810" s="38" t="s">
        <v>15050</v>
      </c>
    </row>
    <row r="4811" spans="1:13" ht="25.5" outlineLevel="1" x14ac:dyDescent="0.25">
      <c r="A4811" s="47" t="s">
        <v>4995</v>
      </c>
      <c r="B4811" s="150">
        <v>4783</v>
      </c>
      <c r="C4811" s="40" t="s">
        <v>14255</v>
      </c>
      <c r="D4811" s="35" t="s">
        <v>4995</v>
      </c>
      <c r="E4811" s="36" t="s">
        <v>11943</v>
      </c>
      <c r="F4811" s="35" t="s">
        <v>15877</v>
      </c>
      <c r="G4811" s="117">
        <v>101</v>
      </c>
      <c r="H4811" s="117">
        <v>1112</v>
      </c>
      <c r="I4811" s="117">
        <f t="shared" si="122"/>
        <v>0.60207920792079206</v>
      </c>
      <c r="J4811" s="118">
        <v>60.81</v>
      </c>
      <c r="K4811" s="196">
        <v>185</v>
      </c>
      <c r="L4811" s="119" t="s">
        <v>12106</v>
      </c>
      <c r="M4811" s="38" t="s">
        <v>15050</v>
      </c>
    </row>
    <row r="4812" spans="1:13" ht="25.5" outlineLevel="1" x14ac:dyDescent="0.25">
      <c r="A4812" s="47" t="s">
        <v>4996</v>
      </c>
      <c r="B4812" s="150">
        <v>4784</v>
      </c>
      <c r="C4812" s="40" t="s">
        <v>14256</v>
      </c>
      <c r="D4812" s="35" t="s">
        <v>4996</v>
      </c>
      <c r="E4812" s="40" t="s">
        <v>13006</v>
      </c>
      <c r="F4812" s="35" t="s">
        <v>15877</v>
      </c>
      <c r="G4812" s="117">
        <v>120</v>
      </c>
      <c r="H4812" s="117">
        <v>1327.5</v>
      </c>
      <c r="I4812" s="117">
        <f t="shared" si="122"/>
        <v>0.60491666666666666</v>
      </c>
      <c r="J4812" s="118">
        <v>72.59</v>
      </c>
      <c r="K4812" s="196">
        <v>185</v>
      </c>
      <c r="L4812" s="119" t="s">
        <v>12106</v>
      </c>
      <c r="M4812" s="38" t="s">
        <v>15050</v>
      </c>
    </row>
    <row r="4813" spans="1:13" ht="25.5" outlineLevel="1" x14ac:dyDescent="0.25">
      <c r="A4813" s="47" t="s">
        <v>4997</v>
      </c>
      <c r="B4813" s="150">
        <v>4785</v>
      </c>
      <c r="C4813" s="40" t="s">
        <v>14257</v>
      </c>
      <c r="D4813" s="35" t="s">
        <v>4997</v>
      </c>
      <c r="E4813" s="36" t="s">
        <v>11943</v>
      </c>
      <c r="F4813" s="35" t="s">
        <v>15877</v>
      </c>
      <c r="G4813" s="117">
        <v>233</v>
      </c>
      <c r="H4813" s="117">
        <v>2566</v>
      </c>
      <c r="I4813" s="117">
        <f t="shared" si="122"/>
        <v>0.60223175965665232</v>
      </c>
      <c r="J4813" s="118">
        <v>140.32</v>
      </c>
      <c r="K4813" s="196">
        <v>185</v>
      </c>
      <c r="L4813" s="119" t="s">
        <v>12106</v>
      </c>
      <c r="M4813" s="38" t="s">
        <v>15050</v>
      </c>
    </row>
    <row r="4814" spans="1:13" ht="25.5" outlineLevel="1" x14ac:dyDescent="0.25">
      <c r="A4814" s="47" t="s">
        <v>4998</v>
      </c>
      <c r="B4814" s="150">
        <v>4786</v>
      </c>
      <c r="C4814" s="40" t="s">
        <v>14258</v>
      </c>
      <c r="D4814" s="35" t="s">
        <v>4998</v>
      </c>
      <c r="E4814" s="36" t="s">
        <v>11943</v>
      </c>
      <c r="F4814" s="35" t="s">
        <v>15877</v>
      </c>
      <c r="G4814" s="117">
        <v>193</v>
      </c>
      <c r="H4814" s="117">
        <v>2126</v>
      </c>
      <c r="I4814" s="117">
        <f t="shared" si="122"/>
        <v>0.60238341968911924</v>
      </c>
      <c r="J4814" s="118">
        <v>116.26</v>
      </c>
      <c r="K4814" s="196">
        <v>185</v>
      </c>
      <c r="L4814" s="119" t="s">
        <v>12106</v>
      </c>
      <c r="M4814" s="38" t="s">
        <v>15050</v>
      </c>
    </row>
    <row r="4815" spans="1:13" ht="25.5" outlineLevel="1" x14ac:dyDescent="0.25">
      <c r="A4815" s="47" t="s">
        <v>4999</v>
      </c>
      <c r="B4815" s="150">
        <v>4787</v>
      </c>
      <c r="C4815" s="40" t="s">
        <v>14259</v>
      </c>
      <c r="D4815" s="35" t="s">
        <v>4999</v>
      </c>
      <c r="E4815" s="36" t="s">
        <v>11943</v>
      </c>
      <c r="F4815" s="35" t="s">
        <v>15877</v>
      </c>
      <c r="G4815" s="117">
        <v>130</v>
      </c>
      <c r="H4815" s="117">
        <v>1430</v>
      </c>
      <c r="I4815" s="117">
        <f t="shared" si="122"/>
        <v>0.60153846153846158</v>
      </c>
      <c r="J4815" s="118">
        <v>78.2</v>
      </c>
      <c r="K4815" s="196">
        <v>185</v>
      </c>
      <c r="L4815" s="119" t="s">
        <v>12106</v>
      </c>
      <c r="M4815" s="38" t="s">
        <v>15050</v>
      </c>
    </row>
    <row r="4816" spans="1:13" ht="25.5" outlineLevel="1" x14ac:dyDescent="0.25">
      <c r="A4816" s="47" t="s">
        <v>5001</v>
      </c>
      <c r="B4816" s="150">
        <v>4788</v>
      </c>
      <c r="C4816" s="36" t="s">
        <v>5000</v>
      </c>
      <c r="D4816" s="35" t="s">
        <v>5001</v>
      </c>
      <c r="E4816" s="36" t="s">
        <v>11943</v>
      </c>
      <c r="F4816" s="35" t="s">
        <v>15877</v>
      </c>
      <c r="G4816" s="117">
        <v>115</v>
      </c>
      <c r="H4816" s="117">
        <v>1270</v>
      </c>
      <c r="I4816" s="117">
        <f t="shared" si="122"/>
        <v>0.60391304347826091</v>
      </c>
      <c r="J4816" s="118">
        <v>69.45</v>
      </c>
      <c r="K4816" s="196">
        <v>185</v>
      </c>
      <c r="L4816" s="119" t="s">
        <v>12106</v>
      </c>
      <c r="M4816" s="38" t="s">
        <v>15050</v>
      </c>
    </row>
    <row r="4817" spans="1:13" ht="25.5" outlineLevel="1" x14ac:dyDescent="0.25">
      <c r="A4817" s="47" t="s">
        <v>5002</v>
      </c>
      <c r="B4817" s="150">
        <v>4789</v>
      </c>
      <c r="C4817" s="40" t="s">
        <v>14260</v>
      </c>
      <c r="D4817" s="35" t="s">
        <v>5002</v>
      </c>
      <c r="E4817" s="36" t="s">
        <v>11943</v>
      </c>
      <c r="F4817" s="35" t="s">
        <v>15877</v>
      </c>
      <c r="G4817" s="117">
        <v>143</v>
      </c>
      <c r="H4817" s="117">
        <v>1576</v>
      </c>
      <c r="I4817" s="117">
        <f t="shared" si="122"/>
        <v>0.60265734265734272</v>
      </c>
      <c r="J4817" s="118">
        <v>86.18</v>
      </c>
      <c r="K4817" s="196">
        <v>185</v>
      </c>
      <c r="L4817" s="119" t="s">
        <v>12106</v>
      </c>
      <c r="M4817" s="38" t="s">
        <v>15050</v>
      </c>
    </row>
    <row r="4818" spans="1:13" ht="25.5" outlineLevel="1" x14ac:dyDescent="0.25">
      <c r="A4818" s="47" t="s">
        <v>5003</v>
      </c>
      <c r="B4818" s="150">
        <v>4790</v>
      </c>
      <c r="C4818" s="40" t="s">
        <v>14261</v>
      </c>
      <c r="D4818" s="35" t="s">
        <v>5003</v>
      </c>
      <c r="E4818" s="36" t="s">
        <v>11943</v>
      </c>
      <c r="F4818" s="35" t="s">
        <v>15877</v>
      </c>
      <c r="G4818" s="117">
        <v>140</v>
      </c>
      <c r="H4818" s="117">
        <v>1540</v>
      </c>
      <c r="I4818" s="117">
        <f t="shared" si="122"/>
        <v>0.60149999999999992</v>
      </c>
      <c r="J4818" s="118">
        <v>84.21</v>
      </c>
      <c r="K4818" s="196">
        <v>185</v>
      </c>
      <c r="L4818" s="119" t="s">
        <v>12106</v>
      </c>
      <c r="M4818" s="38" t="s">
        <v>15050</v>
      </c>
    </row>
    <row r="4819" spans="1:13" ht="25.5" outlineLevel="1" x14ac:dyDescent="0.25">
      <c r="A4819" s="47" t="s">
        <v>5004</v>
      </c>
      <c r="B4819" s="150">
        <v>4791</v>
      </c>
      <c r="C4819" s="40" t="s">
        <v>14262</v>
      </c>
      <c r="D4819" s="35" t="s">
        <v>5004</v>
      </c>
      <c r="E4819" s="36" t="s">
        <v>11943</v>
      </c>
      <c r="F4819" s="35" t="s">
        <v>15877</v>
      </c>
      <c r="G4819" s="117">
        <v>144</v>
      </c>
      <c r="H4819" s="117">
        <v>1589.92</v>
      </c>
      <c r="I4819" s="117">
        <f t="shared" si="122"/>
        <v>0.60375000000000001</v>
      </c>
      <c r="J4819" s="118">
        <v>86.94</v>
      </c>
      <c r="K4819" s="196">
        <v>185</v>
      </c>
      <c r="L4819" s="119" t="s">
        <v>12106</v>
      </c>
      <c r="M4819" s="38" t="s">
        <v>15050</v>
      </c>
    </row>
    <row r="4820" spans="1:13" ht="25.5" outlineLevel="1" x14ac:dyDescent="0.25">
      <c r="A4820" s="47" t="s">
        <v>5005</v>
      </c>
      <c r="B4820" s="150">
        <v>4792</v>
      </c>
      <c r="C4820" s="40" t="s">
        <v>14263</v>
      </c>
      <c r="D4820" s="35" t="s">
        <v>5005</v>
      </c>
      <c r="E4820" s="36" t="s">
        <v>11943</v>
      </c>
      <c r="F4820" s="35" t="s">
        <v>15877</v>
      </c>
      <c r="G4820" s="117">
        <v>90</v>
      </c>
      <c r="H4820" s="117">
        <v>990.99</v>
      </c>
      <c r="I4820" s="117">
        <f t="shared" si="122"/>
        <v>0.60211111111111104</v>
      </c>
      <c r="J4820" s="118">
        <v>54.19</v>
      </c>
      <c r="K4820" s="196">
        <v>185</v>
      </c>
      <c r="L4820" s="119" t="s">
        <v>12106</v>
      </c>
      <c r="M4820" s="38" t="s">
        <v>15050</v>
      </c>
    </row>
    <row r="4821" spans="1:13" ht="25.5" outlineLevel="1" x14ac:dyDescent="0.25">
      <c r="A4821" s="47" t="s">
        <v>5006</v>
      </c>
      <c r="B4821" s="150">
        <v>4793</v>
      </c>
      <c r="C4821" s="40" t="s">
        <v>14264</v>
      </c>
      <c r="D4821" s="35" t="s">
        <v>5006</v>
      </c>
      <c r="E4821" s="36" t="s">
        <v>11943</v>
      </c>
      <c r="F4821" s="35" t="s">
        <v>15877</v>
      </c>
      <c r="G4821" s="117">
        <v>108</v>
      </c>
      <c r="H4821" s="117">
        <v>1196</v>
      </c>
      <c r="I4821" s="117">
        <f t="shared" si="122"/>
        <v>0.60555555555555562</v>
      </c>
      <c r="J4821" s="118">
        <v>65.400000000000006</v>
      </c>
      <c r="K4821" s="196">
        <v>185</v>
      </c>
      <c r="L4821" s="119" t="s">
        <v>12106</v>
      </c>
      <c r="M4821" s="38" t="s">
        <v>15050</v>
      </c>
    </row>
    <row r="4822" spans="1:13" ht="25.5" outlineLevel="1" x14ac:dyDescent="0.25">
      <c r="A4822" s="47" t="s">
        <v>5007</v>
      </c>
      <c r="B4822" s="150">
        <v>4794</v>
      </c>
      <c r="C4822" s="40" t="s">
        <v>14265</v>
      </c>
      <c r="D4822" s="35" t="s">
        <v>5007</v>
      </c>
      <c r="E4822" s="36" t="s">
        <v>11943</v>
      </c>
      <c r="F4822" s="35" t="s">
        <v>15877</v>
      </c>
      <c r="G4822" s="117">
        <v>120</v>
      </c>
      <c r="H4822" s="117">
        <v>1320</v>
      </c>
      <c r="I4822" s="117">
        <f t="shared" si="122"/>
        <v>0.60150000000000003</v>
      </c>
      <c r="J4822" s="118">
        <v>72.180000000000007</v>
      </c>
      <c r="K4822" s="196">
        <v>185</v>
      </c>
      <c r="L4822" s="119" t="s">
        <v>12106</v>
      </c>
      <c r="M4822" s="38" t="s">
        <v>15050</v>
      </c>
    </row>
    <row r="4823" spans="1:13" ht="25.5" outlineLevel="1" x14ac:dyDescent="0.25">
      <c r="A4823" s="47" t="s">
        <v>5008</v>
      </c>
      <c r="B4823" s="150">
        <v>4795</v>
      </c>
      <c r="C4823" s="40" t="s">
        <v>14266</v>
      </c>
      <c r="D4823" s="35" t="s">
        <v>5008</v>
      </c>
      <c r="E4823" s="36" t="s">
        <v>11943</v>
      </c>
      <c r="F4823" s="35" t="s">
        <v>15877</v>
      </c>
      <c r="G4823" s="117">
        <v>116</v>
      </c>
      <c r="H4823" s="117">
        <v>1276</v>
      </c>
      <c r="I4823" s="117">
        <f t="shared" si="122"/>
        <v>0.60155172413793101</v>
      </c>
      <c r="J4823" s="118">
        <v>69.78</v>
      </c>
      <c r="K4823" s="196">
        <v>185</v>
      </c>
      <c r="L4823" s="119" t="s">
        <v>12106</v>
      </c>
      <c r="M4823" s="38" t="s">
        <v>15050</v>
      </c>
    </row>
    <row r="4824" spans="1:13" ht="25.5" outlineLevel="1" x14ac:dyDescent="0.25">
      <c r="A4824" s="47" t="s">
        <v>5009</v>
      </c>
      <c r="B4824" s="150">
        <v>4796</v>
      </c>
      <c r="C4824" s="40" t="s">
        <v>14267</v>
      </c>
      <c r="D4824" s="35" t="s">
        <v>5009</v>
      </c>
      <c r="E4824" s="36" t="s">
        <v>11943</v>
      </c>
      <c r="F4824" s="35" t="s">
        <v>15877</v>
      </c>
      <c r="G4824" s="117">
        <v>1</v>
      </c>
      <c r="H4824" s="117">
        <v>315.08999999999997</v>
      </c>
      <c r="I4824" s="117">
        <f t="shared" si="122"/>
        <v>17.23</v>
      </c>
      <c r="J4824" s="118">
        <v>17.23</v>
      </c>
      <c r="K4824" s="196">
        <v>185</v>
      </c>
      <c r="L4824" s="119" t="s">
        <v>12106</v>
      </c>
      <c r="M4824" s="38" t="s">
        <v>15050</v>
      </c>
    </row>
    <row r="4825" spans="1:13" ht="25.5" outlineLevel="1" x14ac:dyDescent="0.25">
      <c r="A4825" s="47" t="s">
        <v>5010</v>
      </c>
      <c r="B4825" s="150">
        <v>4797</v>
      </c>
      <c r="C4825" s="40" t="s">
        <v>14268</v>
      </c>
      <c r="D4825" s="35" t="s">
        <v>5010</v>
      </c>
      <c r="E4825" s="36" t="s">
        <v>11943</v>
      </c>
      <c r="F4825" s="35" t="s">
        <v>15877</v>
      </c>
      <c r="G4825" s="117">
        <v>229</v>
      </c>
      <c r="H4825" s="117">
        <v>2528</v>
      </c>
      <c r="I4825" s="117">
        <f t="shared" si="122"/>
        <v>0.6036681222707424</v>
      </c>
      <c r="J4825" s="118">
        <v>138.24</v>
      </c>
      <c r="K4825" s="196">
        <v>185</v>
      </c>
      <c r="L4825" s="119" t="s">
        <v>12106</v>
      </c>
      <c r="M4825" s="38" t="s">
        <v>15050</v>
      </c>
    </row>
    <row r="4826" spans="1:13" ht="25.5" outlineLevel="1" x14ac:dyDescent="0.25">
      <c r="A4826" s="47" t="s">
        <v>5011</v>
      </c>
      <c r="B4826" s="150">
        <v>4798</v>
      </c>
      <c r="C4826" s="40" t="s">
        <v>14269</v>
      </c>
      <c r="D4826" s="35" t="s">
        <v>5011</v>
      </c>
      <c r="E4826" s="36" t="s">
        <v>11943</v>
      </c>
      <c r="F4826" s="35" t="s">
        <v>15877</v>
      </c>
      <c r="G4826" s="117">
        <v>2</v>
      </c>
      <c r="H4826" s="117">
        <v>3.4</v>
      </c>
      <c r="I4826" s="117">
        <f t="shared" si="122"/>
        <v>9.5000000000000001E-2</v>
      </c>
      <c r="J4826" s="118">
        <v>0.19</v>
      </c>
      <c r="K4826" s="196">
        <v>185</v>
      </c>
      <c r="L4826" s="119" t="s">
        <v>12106</v>
      </c>
      <c r="M4826" s="38" t="s">
        <v>15050</v>
      </c>
    </row>
    <row r="4827" spans="1:13" ht="25.5" outlineLevel="1" x14ac:dyDescent="0.25">
      <c r="A4827" s="47" t="s">
        <v>5012</v>
      </c>
      <c r="B4827" s="150">
        <v>4799</v>
      </c>
      <c r="C4827" s="40" t="s">
        <v>14270</v>
      </c>
      <c r="D4827" s="35" t="s">
        <v>5012</v>
      </c>
      <c r="E4827" s="36" t="s">
        <v>11943</v>
      </c>
      <c r="F4827" s="35" t="s">
        <v>15877</v>
      </c>
      <c r="G4827" s="117">
        <v>135</v>
      </c>
      <c r="H4827" s="117">
        <v>1490</v>
      </c>
      <c r="I4827" s="117">
        <f t="shared" si="122"/>
        <v>0.60355555555555562</v>
      </c>
      <c r="J4827" s="118">
        <v>81.48</v>
      </c>
      <c r="K4827" s="196">
        <v>185</v>
      </c>
      <c r="L4827" s="119" t="s">
        <v>12106</v>
      </c>
      <c r="M4827" s="38" t="s">
        <v>15050</v>
      </c>
    </row>
    <row r="4828" spans="1:13" ht="25.5" outlineLevel="1" x14ac:dyDescent="0.25">
      <c r="A4828" s="47" t="s">
        <v>5013</v>
      </c>
      <c r="B4828" s="150">
        <v>4800</v>
      </c>
      <c r="C4828" s="40" t="s">
        <v>14271</v>
      </c>
      <c r="D4828" s="35" t="s">
        <v>5013</v>
      </c>
      <c r="E4828" s="36" t="s">
        <v>11943</v>
      </c>
      <c r="F4828" s="35" t="s">
        <v>15877</v>
      </c>
      <c r="G4828" s="117">
        <v>85</v>
      </c>
      <c r="H4828" s="117">
        <v>940</v>
      </c>
      <c r="I4828" s="117">
        <f t="shared" si="122"/>
        <v>0.6047058823529412</v>
      </c>
      <c r="J4828" s="118">
        <v>51.4</v>
      </c>
      <c r="K4828" s="196">
        <v>185</v>
      </c>
      <c r="L4828" s="119" t="s">
        <v>12106</v>
      </c>
      <c r="M4828" s="38" t="s">
        <v>15050</v>
      </c>
    </row>
    <row r="4829" spans="1:13" ht="25.5" outlineLevel="1" x14ac:dyDescent="0.25">
      <c r="A4829" s="47" t="s">
        <v>5014</v>
      </c>
      <c r="B4829" s="150">
        <v>4801</v>
      </c>
      <c r="C4829" s="40" t="s">
        <v>14272</v>
      </c>
      <c r="D4829" s="35" t="s">
        <v>5014</v>
      </c>
      <c r="E4829" s="36" t="s">
        <v>11943</v>
      </c>
      <c r="F4829" s="35" t="s">
        <v>15877</v>
      </c>
      <c r="G4829" s="117">
        <v>150</v>
      </c>
      <c r="H4829" s="117">
        <v>1652.94</v>
      </c>
      <c r="I4829" s="117">
        <f t="shared" si="122"/>
        <v>0.60260000000000002</v>
      </c>
      <c r="J4829" s="118">
        <v>90.39</v>
      </c>
      <c r="K4829" s="196">
        <v>185</v>
      </c>
      <c r="L4829" s="119" t="s">
        <v>12106</v>
      </c>
      <c r="M4829" s="38" t="s">
        <v>15050</v>
      </c>
    </row>
    <row r="4830" spans="1:13" ht="25.5" outlineLevel="1" x14ac:dyDescent="0.25">
      <c r="A4830" s="47" t="s">
        <v>5015</v>
      </c>
      <c r="B4830" s="150">
        <v>4802</v>
      </c>
      <c r="C4830" s="40" t="s">
        <v>14273</v>
      </c>
      <c r="D4830" s="35" t="s">
        <v>5015</v>
      </c>
      <c r="E4830" s="36" t="s">
        <v>11943</v>
      </c>
      <c r="F4830" s="35" t="s">
        <v>15877</v>
      </c>
      <c r="G4830" s="117">
        <v>10</v>
      </c>
      <c r="H4830" s="117">
        <v>16.88</v>
      </c>
      <c r="I4830" s="117">
        <f t="shared" si="122"/>
        <v>9.1999999999999998E-2</v>
      </c>
      <c r="J4830" s="118">
        <v>0.92</v>
      </c>
      <c r="K4830" s="196">
        <v>185</v>
      </c>
      <c r="L4830" s="119" t="s">
        <v>12106</v>
      </c>
      <c r="M4830" s="38" t="s">
        <v>15050</v>
      </c>
    </row>
    <row r="4831" spans="1:13" ht="25.5" outlineLevel="1" x14ac:dyDescent="0.25">
      <c r="A4831" s="47" t="s">
        <v>5016</v>
      </c>
      <c r="B4831" s="150">
        <v>4803</v>
      </c>
      <c r="C4831" s="40" t="s">
        <v>14274</v>
      </c>
      <c r="D4831" s="35" t="s">
        <v>5016</v>
      </c>
      <c r="E4831" s="36" t="s">
        <v>11943</v>
      </c>
      <c r="F4831" s="35" t="s">
        <v>15877</v>
      </c>
      <c r="G4831" s="117">
        <v>42</v>
      </c>
      <c r="H4831" s="117">
        <v>467.48</v>
      </c>
      <c r="I4831" s="117">
        <f t="shared" si="122"/>
        <v>0.60857142857142854</v>
      </c>
      <c r="J4831" s="118">
        <v>25.56</v>
      </c>
      <c r="K4831" s="196">
        <v>185</v>
      </c>
      <c r="L4831" s="119" t="s">
        <v>12106</v>
      </c>
      <c r="M4831" s="38" t="s">
        <v>15050</v>
      </c>
    </row>
    <row r="4832" spans="1:13" ht="25.5" outlineLevel="1" x14ac:dyDescent="0.25">
      <c r="A4832" s="47" t="s">
        <v>5017</v>
      </c>
      <c r="B4832" s="150">
        <v>4804</v>
      </c>
      <c r="C4832" s="40" t="s">
        <v>14275</v>
      </c>
      <c r="D4832" s="35" t="s">
        <v>5017</v>
      </c>
      <c r="E4832" s="36" t="s">
        <v>11943</v>
      </c>
      <c r="F4832" s="35" t="s">
        <v>15877</v>
      </c>
      <c r="G4832" s="117">
        <v>78</v>
      </c>
      <c r="H4832" s="117">
        <v>866</v>
      </c>
      <c r="I4832" s="117">
        <f t="shared" si="122"/>
        <v>0.60717948717948722</v>
      </c>
      <c r="J4832" s="118">
        <v>47.36</v>
      </c>
      <c r="K4832" s="196">
        <v>185</v>
      </c>
      <c r="L4832" s="119" t="s">
        <v>12106</v>
      </c>
      <c r="M4832" s="38" t="s">
        <v>15050</v>
      </c>
    </row>
    <row r="4833" spans="1:13" ht="25.5" outlineLevel="1" x14ac:dyDescent="0.25">
      <c r="A4833" s="47" t="s">
        <v>5018</v>
      </c>
      <c r="B4833" s="150">
        <v>4805</v>
      </c>
      <c r="C4833" s="40" t="s">
        <v>14276</v>
      </c>
      <c r="D4833" s="35" t="s">
        <v>5018</v>
      </c>
      <c r="E4833" s="36" t="s">
        <v>11943</v>
      </c>
      <c r="F4833" s="35" t="s">
        <v>15877</v>
      </c>
      <c r="G4833" s="117">
        <v>9</v>
      </c>
      <c r="H4833" s="117">
        <v>40.729999999999997</v>
      </c>
      <c r="I4833" s="117">
        <f t="shared" si="122"/>
        <v>0.24777777777777776</v>
      </c>
      <c r="J4833" s="118">
        <v>2.23</v>
      </c>
      <c r="K4833" s="196">
        <v>185</v>
      </c>
      <c r="L4833" s="119" t="s">
        <v>12106</v>
      </c>
      <c r="M4833" s="38" t="s">
        <v>15050</v>
      </c>
    </row>
    <row r="4834" spans="1:13" ht="25.5" outlineLevel="1" x14ac:dyDescent="0.25">
      <c r="A4834" s="47" t="s">
        <v>5019</v>
      </c>
      <c r="B4834" s="150">
        <v>4806</v>
      </c>
      <c r="C4834" s="40" t="s">
        <v>14277</v>
      </c>
      <c r="D4834" s="35" t="s">
        <v>5019</v>
      </c>
      <c r="E4834" s="36" t="s">
        <v>11943</v>
      </c>
      <c r="F4834" s="35" t="s">
        <v>15877</v>
      </c>
      <c r="G4834" s="117">
        <v>49</v>
      </c>
      <c r="H4834" s="117">
        <v>543.46</v>
      </c>
      <c r="I4834" s="117">
        <f t="shared" si="122"/>
        <v>0.6065306122448979</v>
      </c>
      <c r="J4834" s="118">
        <v>29.72</v>
      </c>
      <c r="K4834" s="196">
        <v>185</v>
      </c>
      <c r="L4834" s="119" t="s">
        <v>12106</v>
      </c>
      <c r="M4834" s="38" t="s">
        <v>15050</v>
      </c>
    </row>
    <row r="4835" spans="1:13" ht="25.5" outlineLevel="1" x14ac:dyDescent="0.25">
      <c r="A4835" s="47" t="s">
        <v>5020</v>
      </c>
      <c r="B4835" s="150">
        <v>4807</v>
      </c>
      <c r="C4835" s="40" t="s">
        <v>14278</v>
      </c>
      <c r="D4835" s="35" t="s">
        <v>5020</v>
      </c>
      <c r="E4835" s="36" t="s">
        <v>11943</v>
      </c>
      <c r="F4835" s="35" t="s">
        <v>15877</v>
      </c>
      <c r="G4835" s="117">
        <v>106</v>
      </c>
      <c r="H4835" s="117">
        <v>1173.8499999999999</v>
      </c>
      <c r="I4835" s="117">
        <f t="shared" si="122"/>
        <v>0.60556603773584905</v>
      </c>
      <c r="J4835" s="118">
        <v>64.19</v>
      </c>
      <c r="K4835" s="196">
        <v>185</v>
      </c>
      <c r="L4835" s="119" t="s">
        <v>12106</v>
      </c>
      <c r="M4835" s="38" t="s">
        <v>15050</v>
      </c>
    </row>
    <row r="4836" spans="1:13" ht="25.5" outlineLevel="1" x14ac:dyDescent="0.25">
      <c r="A4836" s="47" t="s">
        <v>5021</v>
      </c>
      <c r="B4836" s="150">
        <v>4808</v>
      </c>
      <c r="C4836" s="40" t="s">
        <v>14279</v>
      </c>
      <c r="D4836" s="35" t="s">
        <v>5021</v>
      </c>
      <c r="E4836" s="36" t="s">
        <v>11943</v>
      </c>
      <c r="F4836" s="35" t="s">
        <v>15877</v>
      </c>
      <c r="G4836" s="117">
        <v>28</v>
      </c>
      <c r="H4836" s="117">
        <v>316</v>
      </c>
      <c r="I4836" s="117">
        <f t="shared" si="122"/>
        <v>0.61714285714285722</v>
      </c>
      <c r="J4836" s="118">
        <v>17.28</v>
      </c>
      <c r="K4836" s="196">
        <v>185</v>
      </c>
      <c r="L4836" s="119" t="s">
        <v>12106</v>
      </c>
      <c r="M4836" s="38" t="s">
        <v>15050</v>
      </c>
    </row>
    <row r="4837" spans="1:13" ht="25.5" outlineLevel="1" x14ac:dyDescent="0.25">
      <c r="A4837" s="47" t="s">
        <v>5022</v>
      </c>
      <c r="B4837" s="150">
        <v>4809</v>
      </c>
      <c r="C4837" s="40" t="s">
        <v>14280</v>
      </c>
      <c r="D4837" s="35" t="s">
        <v>5022</v>
      </c>
      <c r="E4837" s="36" t="s">
        <v>11943</v>
      </c>
      <c r="F4837" s="35" t="s">
        <v>15877</v>
      </c>
      <c r="G4837" s="117">
        <v>99</v>
      </c>
      <c r="H4837" s="117">
        <v>1089</v>
      </c>
      <c r="I4837" s="117">
        <f t="shared" si="122"/>
        <v>0.60151515151515145</v>
      </c>
      <c r="J4837" s="118">
        <v>59.55</v>
      </c>
      <c r="K4837" s="196">
        <v>185</v>
      </c>
      <c r="L4837" s="119" t="s">
        <v>12106</v>
      </c>
      <c r="M4837" s="38" t="s">
        <v>15050</v>
      </c>
    </row>
    <row r="4838" spans="1:13" ht="25.5" outlineLevel="1" x14ac:dyDescent="0.25">
      <c r="A4838" s="47" t="s">
        <v>5024</v>
      </c>
      <c r="B4838" s="150">
        <v>4810</v>
      </c>
      <c r="C4838" s="36" t="s">
        <v>5023</v>
      </c>
      <c r="D4838" s="35" t="s">
        <v>5024</v>
      </c>
      <c r="E4838" s="36" t="s">
        <v>11943</v>
      </c>
      <c r="F4838" s="35" t="s">
        <v>15877</v>
      </c>
      <c r="G4838" s="117">
        <v>57</v>
      </c>
      <c r="H4838" s="117">
        <v>634</v>
      </c>
      <c r="I4838" s="117">
        <f t="shared" si="122"/>
        <v>0.6082456140350877</v>
      </c>
      <c r="J4838" s="118">
        <v>34.67</v>
      </c>
      <c r="K4838" s="196">
        <v>185</v>
      </c>
      <c r="L4838" s="119" t="s">
        <v>12106</v>
      </c>
      <c r="M4838" s="38" t="s">
        <v>15050</v>
      </c>
    </row>
    <row r="4839" spans="1:13" ht="25.5" outlineLevel="1" x14ac:dyDescent="0.25">
      <c r="A4839" s="47" t="s">
        <v>5026</v>
      </c>
      <c r="B4839" s="150">
        <v>4811</v>
      </c>
      <c r="C4839" s="36" t="s">
        <v>5025</v>
      </c>
      <c r="D4839" s="35" t="s">
        <v>5026</v>
      </c>
      <c r="E4839" s="36" t="s">
        <v>11943</v>
      </c>
      <c r="F4839" s="35" t="s">
        <v>15877</v>
      </c>
      <c r="G4839" s="117">
        <v>99</v>
      </c>
      <c r="H4839" s="117">
        <v>1089</v>
      </c>
      <c r="I4839" s="117">
        <f t="shared" si="122"/>
        <v>0.60151515151515145</v>
      </c>
      <c r="J4839" s="118">
        <v>59.55</v>
      </c>
      <c r="K4839" s="196">
        <v>185</v>
      </c>
      <c r="L4839" s="119" t="s">
        <v>12106</v>
      </c>
      <c r="M4839" s="38" t="s">
        <v>15050</v>
      </c>
    </row>
    <row r="4840" spans="1:13" ht="25.5" outlineLevel="1" x14ac:dyDescent="0.25">
      <c r="A4840" s="47" t="s">
        <v>5028</v>
      </c>
      <c r="B4840" s="150">
        <v>4812</v>
      </c>
      <c r="C4840" s="36" t="s">
        <v>5027</v>
      </c>
      <c r="D4840" s="35" t="s">
        <v>5028</v>
      </c>
      <c r="E4840" s="36" t="s">
        <v>11943</v>
      </c>
      <c r="F4840" s="35" t="s">
        <v>15877</v>
      </c>
      <c r="G4840" s="117">
        <v>119</v>
      </c>
      <c r="H4840" s="117">
        <v>1318</v>
      </c>
      <c r="I4840" s="117">
        <f t="shared" si="122"/>
        <v>0.60563025210084032</v>
      </c>
      <c r="J4840" s="118">
        <v>72.069999999999993</v>
      </c>
      <c r="K4840" s="196">
        <v>185</v>
      </c>
      <c r="L4840" s="119" t="s">
        <v>12106</v>
      </c>
      <c r="M4840" s="38" t="s">
        <v>15050</v>
      </c>
    </row>
    <row r="4841" spans="1:13" ht="25.5" outlineLevel="1" x14ac:dyDescent="0.25">
      <c r="A4841" s="47" t="s">
        <v>5030</v>
      </c>
      <c r="B4841" s="150">
        <v>4813</v>
      </c>
      <c r="C4841" s="36" t="s">
        <v>5029</v>
      </c>
      <c r="D4841" s="35" t="s">
        <v>5030</v>
      </c>
      <c r="E4841" s="36" t="s">
        <v>11943</v>
      </c>
      <c r="F4841" s="35" t="s">
        <v>15877</v>
      </c>
      <c r="G4841" s="117">
        <v>98</v>
      </c>
      <c r="H4841" s="117">
        <v>1086</v>
      </c>
      <c r="I4841" s="117">
        <f t="shared" si="122"/>
        <v>0.6060204081632653</v>
      </c>
      <c r="J4841" s="118">
        <v>59.39</v>
      </c>
      <c r="K4841" s="196">
        <v>185</v>
      </c>
      <c r="L4841" s="119" t="s">
        <v>12106</v>
      </c>
      <c r="M4841" s="38" t="s">
        <v>15050</v>
      </c>
    </row>
    <row r="4842" spans="1:13" ht="25.5" outlineLevel="1" x14ac:dyDescent="0.25">
      <c r="A4842" s="47" t="s">
        <v>5032</v>
      </c>
      <c r="B4842" s="150">
        <v>4814</v>
      </c>
      <c r="C4842" s="36" t="s">
        <v>5031</v>
      </c>
      <c r="D4842" s="35" t="s">
        <v>5032</v>
      </c>
      <c r="E4842" s="36" t="s">
        <v>11943</v>
      </c>
      <c r="F4842" s="35" t="s">
        <v>15877</v>
      </c>
      <c r="G4842" s="117">
        <v>59</v>
      </c>
      <c r="H4842" s="117">
        <v>658</v>
      </c>
      <c r="I4842" s="117">
        <f t="shared" si="122"/>
        <v>0.60983050847457621</v>
      </c>
      <c r="J4842" s="118">
        <v>35.979999999999997</v>
      </c>
      <c r="K4842" s="196">
        <v>185</v>
      </c>
      <c r="L4842" s="119" t="s">
        <v>12106</v>
      </c>
      <c r="M4842" s="38" t="s">
        <v>15050</v>
      </c>
    </row>
    <row r="4843" spans="1:13" ht="25.5" outlineLevel="1" x14ac:dyDescent="0.25">
      <c r="A4843" s="47" t="s">
        <v>5034</v>
      </c>
      <c r="B4843" s="150">
        <v>4815</v>
      </c>
      <c r="C4843" s="36" t="s">
        <v>5033</v>
      </c>
      <c r="D4843" s="35" t="s">
        <v>5034</v>
      </c>
      <c r="E4843" s="36" t="s">
        <v>11943</v>
      </c>
      <c r="F4843" s="35" t="s">
        <v>15877</v>
      </c>
      <c r="G4843" s="117">
        <v>100</v>
      </c>
      <c r="H4843" s="117">
        <v>1100</v>
      </c>
      <c r="I4843" s="117">
        <f t="shared" si="122"/>
        <v>0.60150000000000003</v>
      </c>
      <c r="J4843" s="118">
        <v>60.15</v>
      </c>
      <c r="K4843" s="196">
        <v>185</v>
      </c>
      <c r="L4843" s="119" t="s">
        <v>12106</v>
      </c>
      <c r="M4843" s="38" t="s">
        <v>15050</v>
      </c>
    </row>
    <row r="4844" spans="1:13" ht="25.5" outlineLevel="1" x14ac:dyDescent="0.25">
      <c r="A4844" s="47" t="s">
        <v>5036</v>
      </c>
      <c r="B4844" s="150">
        <v>4816</v>
      </c>
      <c r="C4844" s="36" t="s">
        <v>5035</v>
      </c>
      <c r="D4844" s="35" t="s">
        <v>5036</v>
      </c>
      <c r="E4844" s="36" t="s">
        <v>11943</v>
      </c>
      <c r="F4844" s="35" t="s">
        <v>15877</v>
      </c>
      <c r="G4844" s="117">
        <v>88</v>
      </c>
      <c r="H4844" s="117">
        <v>968</v>
      </c>
      <c r="I4844" s="117">
        <f t="shared" si="122"/>
        <v>0.60147727272727269</v>
      </c>
      <c r="J4844" s="118">
        <v>52.93</v>
      </c>
      <c r="K4844" s="196">
        <v>185</v>
      </c>
      <c r="L4844" s="119" t="s">
        <v>12106</v>
      </c>
      <c r="M4844" s="38" t="s">
        <v>15050</v>
      </c>
    </row>
    <row r="4845" spans="1:13" ht="25.5" outlineLevel="1" x14ac:dyDescent="0.25">
      <c r="A4845" s="47" t="s">
        <v>5038</v>
      </c>
      <c r="B4845" s="150">
        <v>4817</v>
      </c>
      <c r="C4845" s="36" t="s">
        <v>5037</v>
      </c>
      <c r="D4845" s="35" t="s">
        <v>5038</v>
      </c>
      <c r="E4845" s="36" t="s">
        <v>11943</v>
      </c>
      <c r="F4845" s="35" t="s">
        <v>15877</v>
      </c>
      <c r="G4845" s="117">
        <v>87</v>
      </c>
      <c r="H4845" s="117">
        <v>958.9</v>
      </c>
      <c r="I4845" s="117">
        <f t="shared" si="122"/>
        <v>0.60275862068965513</v>
      </c>
      <c r="J4845" s="118">
        <v>52.44</v>
      </c>
      <c r="K4845" s="196">
        <v>185</v>
      </c>
      <c r="L4845" s="119" t="s">
        <v>12106</v>
      </c>
      <c r="M4845" s="38" t="s">
        <v>15050</v>
      </c>
    </row>
    <row r="4846" spans="1:13" ht="25.5" outlineLevel="1" x14ac:dyDescent="0.25">
      <c r="A4846" s="47" t="s">
        <v>5039</v>
      </c>
      <c r="B4846" s="150">
        <v>4818</v>
      </c>
      <c r="C4846" s="40" t="s">
        <v>14281</v>
      </c>
      <c r="D4846" s="35" t="s">
        <v>5039</v>
      </c>
      <c r="E4846" s="36" t="s">
        <v>11943</v>
      </c>
      <c r="F4846" s="35" t="s">
        <v>15877</v>
      </c>
      <c r="G4846" s="117">
        <v>8</v>
      </c>
      <c r="H4846" s="117">
        <v>7100.16</v>
      </c>
      <c r="I4846" s="117">
        <f t="shared" si="122"/>
        <v>48.532499999999999</v>
      </c>
      <c r="J4846" s="118">
        <v>388.26</v>
      </c>
      <c r="K4846" s="196">
        <v>185</v>
      </c>
      <c r="L4846" s="119" t="s">
        <v>12106</v>
      </c>
      <c r="M4846" s="38" t="s">
        <v>15050</v>
      </c>
    </row>
    <row r="4847" spans="1:13" ht="25.5" outlineLevel="1" x14ac:dyDescent="0.25">
      <c r="A4847" s="47" t="s">
        <v>5040</v>
      </c>
      <c r="B4847" s="150">
        <v>4819</v>
      </c>
      <c r="C4847" s="40" t="s">
        <v>14282</v>
      </c>
      <c r="D4847" s="35" t="s">
        <v>5040</v>
      </c>
      <c r="E4847" s="36" t="s">
        <v>11943</v>
      </c>
      <c r="F4847" s="35" t="s">
        <v>15877</v>
      </c>
      <c r="G4847" s="117">
        <v>5</v>
      </c>
      <c r="H4847" s="117">
        <v>1388.61</v>
      </c>
      <c r="I4847" s="117">
        <f t="shared" si="122"/>
        <v>15.186000000000002</v>
      </c>
      <c r="J4847" s="118">
        <v>75.930000000000007</v>
      </c>
      <c r="K4847" s="196">
        <v>185</v>
      </c>
      <c r="L4847" s="119" t="s">
        <v>12106</v>
      </c>
      <c r="M4847" s="38" t="s">
        <v>15050</v>
      </c>
    </row>
    <row r="4848" spans="1:13" ht="25.5" outlineLevel="1" x14ac:dyDescent="0.25">
      <c r="A4848" s="47" t="s">
        <v>5041</v>
      </c>
      <c r="B4848" s="150">
        <v>4820</v>
      </c>
      <c r="C4848" s="40" t="s">
        <v>14283</v>
      </c>
      <c r="D4848" s="35" t="s">
        <v>5041</v>
      </c>
      <c r="E4848" s="36" t="s">
        <v>11943</v>
      </c>
      <c r="F4848" s="35" t="s">
        <v>15877</v>
      </c>
      <c r="G4848" s="117">
        <v>3</v>
      </c>
      <c r="H4848" s="117">
        <v>1627.12</v>
      </c>
      <c r="I4848" s="117">
        <f t="shared" si="122"/>
        <v>29.66</v>
      </c>
      <c r="J4848" s="118">
        <v>88.98</v>
      </c>
      <c r="K4848" s="196">
        <v>185</v>
      </c>
      <c r="L4848" s="119" t="s">
        <v>12106</v>
      </c>
      <c r="M4848" s="38" t="s">
        <v>15050</v>
      </c>
    </row>
    <row r="4849" spans="1:13" ht="25.5" outlineLevel="1" x14ac:dyDescent="0.25">
      <c r="A4849" s="47" t="s">
        <v>5042</v>
      </c>
      <c r="B4849" s="150">
        <v>4821</v>
      </c>
      <c r="C4849" s="40" t="s">
        <v>14284</v>
      </c>
      <c r="D4849" s="35" t="s">
        <v>5042</v>
      </c>
      <c r="E4849" s="36" t="s">
        <v>11943</v>
      </c>
      <c r="F4849" s="35" t="s">
        <v>15877</v>
      </c>
      <c r="G4849" s="117">
        <v>1</v>
      </c>
      <c r="H4849" s="117">
        <v>1</v>
      </c>
      <c r="I4849" s="117">
        <f t="shared" ref="I4849:I4912" si="123">J4849/G4849</f>
        <v>0.05</v>
      </c>
      <c r="J4849" s="118">
        <v>0.05</v>
      </c>
      <c r="K4849" s="196">
        <v>185</v>
      </c>
      <c r="L4849" s="119" t="s">
        <v>12106</v>
      </c>
      <c r="M4849" s="38" t="s">
        <v>15050</v>
      </c>
    </row>
    <row r="4850" spans="1:13" ht="25.5" outlineLevel="1" x14ac:dyDescent="0.25">
      <c r="A4850" s="47" t="s">
        <v>5044</v>
      </c>
      <c r="B4850" s="150">
        <v>4822</v>
      </c>
      <c r="C4850" s="36" t="s">
        <v>5043</v>
      </c>
      <c r="D4850" s="35" t="s">
        <v>5044</v>
      </c>
      <c r="E4850" s="36" t="s">
        <v>11943</v>
      </c>
      <c r="F4850" s="35" t="s">
        <v>15877</v>
      </c>
      <c r="G4850" s="117">
        <v>21</v>
      </c>
      <c r="H4850" s="117">
        <v>232</v>
      </c>
      <c r="I4850" s="117">
        <f t="shared" si="123"/>
        <v>0.60428571428571431</v>
      </c>
      <c r="J4850" s="118">
        <v>12.69</v>
      </c>
      <c r="K4850" s="196">
        <v>185</v>
      </c>
      <c r="L4850" s="119" t="s">
        <v>12106</v>
      </c>
      <c r="M4850" s="38" t="s">
        <v>15050</v>
      </c>
    </row>
    <row r="4851" spans="1:13" ht="25.5" outlineLevel="1" x14ac:dyDescent="0.25">
      <c r="A4851" s="47" t="s">
        <v>5046</v>
      </c>
      <c r="B4851" s="150">
        <v>4823</v>
      </c>
      <c r="C4851" s="36" t="s">
        <v>5045</v>
      </c>
      <c r="D4851" s="35" t="s">
        <v>5046</v>
      </c>
      <c r="E4851" s="36" t="s">
        <v>11943</v>
      </c>
      <c r="F4851" s="35" t="s">
        <v>15877</v>
      </c>
      <c r="G4851" s="117">
        <v>1</v>
      </c>
      <c r="H4851" s="117">
        <v>1</v>
      </c>
      <c r="I4851" s="117">
        <f t="shared" si="123"/>
        <v>0.05</v>
      </c>
      <c r="J4851" s="118">
        <v>0.05</v>
      </c>
      <c r="K4851" s="196">
        <v>185</v>
      </c>
      <c r="L4851" s="119" t="s">
        <v>12106</v>
      </c>
      <c r="M4851" s="38" t="s">
        <v>15050</v>
      </c>
    </row>
    <row r="4852" spans="1:13" ht="25.5" outlineLevel="1" x14ac:dyDescent="0.25">
      <c r="A4852" s="47" t="s">
        <v>5048</v>
      </c>
      <c r="B4852" s="150">
        <v>4824</v>
      </c>
      <c r="C4852" s="36" t="s">
        <v>5047</v>
      </c>
      <c r="D4852" s="35" t="s">
        <v>5048</v>
      </c>
      <c r="E4852" s="36" t="s">
        <v>11943</v>
      </c>
      <c r="F4852" s="35" t="s">
        <v>15877</v>
      </c>
      <c r="G4852" s="117">
        <v>3</v>
      </c>
      <c r="H4852" s="117">
        <v>3</v>
      </c>
      <c r="I4852" s="117">
        <f t="shared" si="123"/>
        <v>5.3333333333333337E-2</v>
      </c>
      <c r="J4852" s="118">
        <v>0.16</v>
      </c>
      <c r="K4852" s="196">
        <v>185</v>
      </c>
      <c r="L4852" s="119" t="s">
        <v>12106</v>
      </c>
      <c r="M4852" s="38" t="s">
        <v>15050</v>
      </c>
    </row>
    <row r="4853" spans="1:13" ht="25.5" outlineLevel="1" x14ac:dyDescent="0.25">
      <c r="A4853" s="47" t="s">
        <v>5050</v>
      </c>
      <c r="B4853" s="150">
        <v>4825</v>
      </c>
      <c r="C4853" s="36" t="s">
        <v>5049</v>
      </c>
      <c r="D4853" s="35" t="s">
        <v>5050</v>
      </c>
      <c r="E4853" s="36" t="s">
        <v>11943</v>
      </c>
      <c r="F4853" s="35" t="s">
        <v>15877</v>
      </c>
      <c r="G4853" s="117">
        <v>20</v>
      </c>
      <c r="H4853" s="117">
        <v>20</v>
      </c>
      <c r="I4853" s="117">
        <f t="shared" si="123"/>
        <v>5.4500000000000007E-2</v>
      </c>
      <c r="J4853" s="118">
        <v>1.0900000000000001</v>
      </c>
      <c r="K4853" s="196">
        <v>185</v>
      </c>
      <c r="L4853" s="119" t="s">
        <v>12106</v>
      </c>
      <c r="M4853" s="38" t="s">
        <v>15050</v>
      </c>
    </row>
    <row r="4854" spans="1:13" ht="25.5" outlineLevel="1" x14ac:dyDescent="0.25">
      <c r="A4854" s="47" t="s">
        <v>5052</v>
      </c>
      <c r="B4854" s="150">
        <v>4826</v>
      </c>
      <c r="C4854" s="36" t="s">
        <v>5051</v>
      </c>
      <c r="D4854" s="35" t="s">
        <v>5052</v>
      </c>
      <c r="E4854" s="36" t="s">
        <v>11943</v>
      </c>
      <c r="F4854" s="35" t="s">
        <v>15877</v>
      </c>
      <c r="G4854" s="117">
        <v>19</v>
      </c>
      <c r="H4854" s="117">
        <v>2006</v>
      </c>
      <c r="I4854" s="117">
        <f t="shared" si="123"/>
        <v>5.7736842105263158</v>
      </c>
      <c r="J4854" s="118">
        <v>109.7</v>
      </c>
      <c r="K4854" s="196">
        <v>185</v>
      </c>
      <c r="L4854" s="119" t="s">
        <v>12106</v>
      </c>
      <c r="M4854" s="38" t="s">
        <v>15050</v>
      </c>
    </row>
    <row r="4855" spans="1:13" ht="25.5" outlineLevel="1" x14ac:dyDescent="0.25">
      <c r="A4855" s="47" t="s">
        <v>5054</v>
      </c>
      <c r="B4855" s="150">
        <v>4827</v>
      </c>
      <c r="C4855" s="36" t="s">
        <v>5053</v>
      </c>
      <c r="D4855" s="35" t="s">
        <v>5054</v>
      </c>
      <c r="E4855" s="36" t="s">
        <v>11943</v>
      </c>
      <c r="F4855" s="35" t="s">
        <v>15877</v>
      </c>
      <c r="G4855" s="117">
        <v>7</v>
      </c>
      <c r="H4855" s="117">
        <v>716</v>
      </c>
      <c r="I4855" s="117">
        <f t="shared" si="123"/>
        <v>5.5928571428571425</v>
      </c>
      <c r="J4855" s="118">
        <v>39.15</v>
      </c>
      <c r="K4855" s="196">
        <v>185</v>
      </c>
      <c r="L4855" s="119" t="s">
        <v>12106</v>
      </c>
      <c r="M4855" s="38" t="s">
        <v>15050</v>
      </c>
    </row>
    <row r="4856" spans="1:13" ht="25.5" outlineLevel="1" x14ac:dyDescent="0.25">
      <c r="A4856" s="47" t="s">
        <v>5056</v>
      </c>
      <c r="B4856" s="150">
        <v>4828</v>
      </c>
      <c r="C4856" s="36" t="s">
        <v>5055</v>
      </c>
      <c r="D4856" s="35" t="s">
        <v>5056</v>
      </c>
      <c r="E4856" s="36" t="s">
        <v>11943</v>
      </c>
      <c r="F4856" s="35" t="s">
        <v>15877</v>
      </c>
      <c r="G4856" s="117">
        <v>6</v>
      </c>
      <c r="H4856" s="117">
        <v>665</v>
      </c>
      <c r="I4856" s="117">
        <f t="shared" si="123"/>
        <v>6.06</v>
      </c>
      <c r="J4856" s="118">
        <v>36.36</v>
      </c>
      <c r="K4856" s="196">
        <v>185</v>
      </c>
      <c r="L4856" s="119" t="s">
        <v>12106</v>
      </c>
      <c r="M4856" s="38" t="s">
        <v>15050</v>
      </c>
    </row>
    <row r="4857" spans="1:13" ht="25.5" outlineLevel="1" x14ac:dyDescent="0.25">
      <c r="A4857" s="47" t="s">
        <v>5058</v>
      </c>
      <c r="B4857" s="150">
        <v>4829</v>
      </c>
      <c r="C4857" s="36" t="s">
        <v>5057</v>
      </c>
      <c r="D4857" s="35" t="s">
        <v>5058</v>
      </c>
      <c r="E4857" s="36" t="s">
        <v>11943</v>
      </c>
      <c r="F4857" s="35" t="s">
        <v>15877</v>
      </c>
      <c r="G4857" s="117">
        <v>20</v>
      </c>
      <c r="H4857" s="117">
        <v>1220</v>
      </c>
      <c r="I4857" s="117">
        <f t="shared" si="123"/>
        <v>3.3354999999999997</v>
      </c>
      <c r="J4857" s="118">
        <v>66.709999999999994</v>
      </c>
      <c r="K4857" s="196">
        <v>185</v>
      </c>
      <c r="L4857" s="119" t="s">
        <v>12106</v>
      </c>
      <c r="M4857" s="38" t="s">
        <v>15050</v>
      </c>
    </row>
    <row r="4858" spans="1:13" ht="25.5" outlineLevel="1" x14ac:dyDescent="0.25">
      <c r="A4858" s="47" t="s">
        <v>5060</v>
      </c>
      <c r="B4858" s="150">
        <v>4830</v>
      </c>
      <c r="C4858" s="36" t="s">
        <v>5059</v>
      </c>
      <c r="D4858" s="35" t="s">
        <v>5060</v>
      </c>
      <c r="E4858" s="36" t="s">
        <v>11943</v>
      </c>
      <c r="F4858" s="35" t="s">
        <v>15877</v>
      </c>
      <c r="G4858" s="117">
        <v>5</v>
      </c>
      <c r="H4858" s="117">
        <v>514</v>
      </c>
      <c r="I4858" s="117">
        <f t="shared" si="123"/>
        <v>5.6219999999999999</v>
      </c>
      <c r="J4858" s="118">
        <v>28.11</v>
      </c>
      <c r="K4858" s="196">
        <v>185</v>
      </c>
      <c r="L4858" s="119" t="s">
        <v>12106</v>
      </c>
      <c r="M4858" s="38" t="s">
        <v>15050</v>
      </c>
    </row>
    <row r="4859" spans="1:13" ht="25.5" outlineLevel="1" x14ac:dyDescent="0.25">
      <c r="A4859" s="47" t="s">
        <v>5062</v>
      </c>
      <c r="B4859" s="150">
        <v>4831</v>
      </c>
      <c r="C4859" s="36" t="s">
        <v>5061</v>
      </c>
      <c r="D4859" s="35" t="s">
        <v>5062</v>
      </c>
      <c r="E4859" s="36" t="s">
        <v>11943</v>
      </c>
      <c r="F4859" s="35" t="s">
        <v>15877</v>
      </c>
      <c r="G4859" s="117">
        <v>19</v>
      </c>
      <c r="H4859" s="117">
        <v>1977</v>
      </c>
      <c r="I4859" s="117">
        <f t="shared" si="123"/>
        <v>5.69</v>
      </c>
      <c r="J4859" s="118">
        <v>108.11</v>
      </c>
      <c r="K4859" s="196">
        <v>185</v>
      </c>
      <c r="L4859" s="119" t="s">
        <v>12106</v>
      </c>
      <c r="M4859" s="38" t="s">
        <v>15050</v>
      </c>
    </row>
    <row r="4860" spans="1:13" ht="25.5" outlineLevel="1" x14ac:dyDescent="0.25">
      <c r="A4860" s="47" t="s">
        <v>5064</v>
      </c>
      <c r="B4860" s="150">
        <v>4832</v>
      </c>
      <c r="C4860" s="36" t="s">
        <v>5063</v>
      </c>
      <c r="D4860" s="35" t="s">
        <v>5064</v>
      </c>
      <c r="E4860" s="36" t="s">
        <v>11943</v>
      </c>
      <c r="F4860" s="35" t="s">
        <v>15877</v>
      </c>
      <c r="G4860" s="117">
        <v>19</v>
      </c>
      <c r="H4860" s="117">
        <v>1977</v>
      </c>
      <c r="I4860" s="117">
        <f t="shared" si="123"/>
        <v>5.69</v>
      </c>
      <c r="J4860" s="118">
        <v>108.11</v>
      </c>
      <c r="K4860" s="196">
        <v>185</v>
      </c>
      <c r="L4860" s="119" t="s">
        <v>12106</v>
      </c>
      <c r="M4860" s="38" t="s">
        <v>15050</v>
      </c>
    </row>
    <row r="4861" spans="1:13" ht="25.5" outlineLevel="1" x14ac:dyDescent="0.25">
      <c r="A4861" s="47" t="s">
        <v>5066</v>
      </c>
      <c r="B4861" s="150">
        <v>4833</v>
      </c>
      <c r="C4861" s="36" t="s">
        <v>5065</v>
      </c>
      <c r="D4861" s="35" t="s">
        <v>5066</v>
      </c>
      <c r="E4861" s="36" t="s">
        <v>11943</v>
      </c>
      <c r="F4861" s="35" t="s">
        <v>15877</v>
      </c>
      <c r="G4861" s="117">
        <v>4</v>
      </c>
      <c r="H4861" s="117">
        <v>419</v>
      </c>
      <c r="I4861" s="117">
        <f t="shared" si="123"/>
        <v>5.7275</v>
      </c>
      <c r="J4861" s="118">
        <v>22.91</v>
      </c>
      <c r="K4861" s="196">
        <v>185</v>
      </c>
      <c r="L4861" s="119" t="s">
        <v>12106</v>
      </c>
      <c r="M4861" s="38" t="s">
        <v>15050</v>
      </c>
    </row>
    <row r="4862" spans="1:13" ht="25.5" outlineLevel="1" x14ac:dyDescent="0.25">
      <c r="A4862" s="47" t="s">
        <v>5068</v>
      </c>
      <c r="B4862" s="150">
        <v>4834</v>
      </c>
      <c r="C4862" s="36" t="s">
        <v>5067</v>
      </c>
      <c r="D4862" s="35" t="s">
        <v>5068</v>
      </c>
      <c r="E4862" s="36" t="s">
        <v>11943</v>
      </c>
      <c r="F4862" s="35" t="s">
        <v>15877</v>
      </c>
      <c r="G4862" s="117">
        <v>17</v>
      </c>
      <c r="H4862" s="117">
        <v>1738</v>
      </c>
      <c r="I4862" s="117">
        <f t="shared" si="123"/>
        <v>5.5905882352941179</v>
      </c>
      <c r="J4862" s="118">
        <v>95.04</v>
      </c>
      <c r="K4862" s="196">
        <v>185</v>
      </c>
      <c r="L4862" s="119" t="s">
        <v>12106</v>
      </c>
      <c r="M4862" s="38" t="s">
        <v>15050</v>
      </c>
    </row>
    <row r="4863" spans="1:13" ht="25.5" outlineLevel="1" x14ac:dyDescent="0.25">
      <c r="A4863" s="47" t="s">
        <v>5070</v>
      </c>
      <c r="B4863" s="150">
        <v>4835</v>
      </c>
      <c r="C4863" s="36" t="s">
        <v>5069</v>
      </c>
      <c r="D4863" s="35" t="s">
        <v>5070</v>
      </c>
      <c r="E4863" s="36" t="s">
        <v>11943</v>
      </c>
      <c r="F4863" s="35" t="s">
        <v>15877</v>
      </c>
      <c r="G4863" s="117">
        <v>9</v>
      </c>
      <c r="H4863" s="117">
        <v>933</v>
      </c>
      <c r="I4863" s="117">
        <f t="shared" si="123"/>
        <v>5.6688888888888895</v>
      </c>
      <c r="J4863" s="118">
        <v>51.02</v>
      </c>
      <c r="K4863" s="196">
        <v>185</v>
      </c>
      <c r="L4863" s="119" t="s">
        <v>12106</v>
      </c>
      <c r="M4863" s="38" t="s">
        <v>15050</v>
      </c>
    </row>
    <row r="4864" spans="1:13" ht="25.5" outlineLevel="1" x14ac:dyDescent="0.25">
      <c r="A4864" s="47" t="s">
        <v>5072</v>
      </c>
      <c r="B4864" s="150">
        <v>4836</v>
      </c>
      <c r="C4864" s="36" t="s">
        <v>5071</v>
      </c>
      <c r="D4864" s="35" t="s">
        <v>5072</v>
      </c>
      <c r="E4864" s="36" t="s">
        <v>11943</v>
      </c>
      <c r="F4864" s="35" t="s">
        <v>15877</v>
      </c>
      <c r="G4864" s="117">
        <v>9</v>
      </c>
      <c r="H4864" s="117">
        <v>933</v>
      </c>
      <c r="I4864" s="117">
        <f t="shared" si="123"/>
        <v>5.6688888888888895</v>
      </c>
      <c r="J4864" s="118">
        <v>51.02</v>
      </c>
      <c r="K4864" s="196">
        <v>185</v>
      </c>
      <c r="L4864" s="119" t="s">
        <v>12106</v>
      </c>
      <c r="M4864" s="38" t="s">
        <v>15050</v>
      </c>
    </row>
    <row r="4865" spans="1:13" ht="25.5" outlineLevel="1" x14ac:dyDescent="0.25">
      <c r="A4865" s="47" t="s">
        <v>5074</v>
      </c>
      <c r="B4865" s="150">
        <v>4837</v>
      </c>
      <c r="C4865" s="36" t="s">
        <v>5073</v>
      </c>
      <c r="D4865" s="35" t="s">
        <v>5074</v>
      </c>
      <c r="E4865" s="36" t="s">
        <v>11943</v>
      </c>
      <c r="F4865" s="35" t="s">
        <v>15877</v>
      </c>
      <c r="G4865" s="117">
        <v>44</v>
      </c>
      <c r="H4865" s="117">
        <v>1298</v>
      </c>
      <c r="I4865" s="117">
        <f t="shared" si="123"/>
        <v>1.6131818181818183</v>
      </c>
      <c r="J4865" s="118">
        <v>70.98</v>
      </c>
      <c r="K4865" s="196">
        <v>185</v>
      </c>
      <c r="L4865" s="119" t="s">
        <v>12106</v>
      </c>
      <c r="M4865" s="38" t="s">
        <v>15050</v>
      </c>
    </row>
    <row r="4866" spans="1:13" ht="25.5" outlineLevel="1" x14ac:dyDescent="0.25">
      <c r="A4866" s="47" t="s">
        <v>5076</v>
      </c>
      <c r="B4866" s="150">
        <v>4838</v>
      </c>
      <c r="C4866" s="36" t="s">
        <v>5075</v>
      </c>
      <c r="D4866" s="35" t="s">
        <v>5076</v>
      </c>
      <c r="E4866" s="36" t="s">
        <v>11943</v>
      </c>
      <c r="F4866" s="35" t="s">
        <v>15877</v>
      </c>
      <c r="G4866" s="117">
        <v>20</v>
      </c>
      <c r="H4866" s="117">
        <v>2473</v>
      </c>
      <c r="I4866" s="117">
        <f t="shared" si="123"/>
        <v>6.7614999999999998</v>
      </c>
      <c r="J4866" s="118">
        <v>135.22999999999999</v>
      </c>
      <c r="K4866" s="196">
        <v>185</v>
      </c>
      <c r="L4866" s="119" t="s">
        <v>12106</v>
      </c>
      <c r="M4866" s="38" t="s">
        <v>15050</v>
      </c>
    </row>
    <row r="4867" spans="1:13" ht="25.5" outlineLevel="1" x14ac:dyDescent="0.25">
      <c r="A4867" s="47" t="s">
        <v>5078</v>
      </c>
      <c r="B4867" s="150">
        <v>4839</v>
      </c>
      <c r="C4867" s="36" t="s">
        <v>5077</v>
      </c>
      <c r="D4867" s="35" t="s">
        <v>5078</v>
      </c>
      <c r="E4867" s="36" t="s">
        <v>11943</v>
      </c>
      <c r="F4867" s="35" t="s">
        <v>15877</v>
      </c>
      <c r="G4867" s="117">
        <v>15</v>
      </c>
      <c r="H4867" s="117">
        <v>1603</v>
      </c>
      <c r="I4867" s="117">
        <f t="shared" si="123"/>
        <v>5.8439999999999994</v>
      </c>
      <c r="J4867" s="118">
        <v>87.66</v>
      </c>
      <c r="K4867" s="196">
        <v>185</v>
      </c>
      <c r="L4867" s="119" t="s">
        <v>12106</v>
      </c>
      <c r="M4867" s="38" t="s">
        <v>15050</v>
      </c>
    </row>
    <row r="4868" spans="1:13" ht="25.5" outlineLevel="1" x14ac:dyDescent="0.25">
      <c r="A4868" s="47" t="s">
        <v>5080</v>
      </c>
      <c r="B4868" s="150">
        <v>4840</v>
      </c>
      <c r="C4868" s="36" t="s">
        <v>5079</v>
      </c>
      <c r="D4868" s="35" t="s">
        <v>5080</v>
      </c>
      <c r="E4868" s="36" t="s">
        <v>11943</v>
      </c>
      <c r="F4868" s="35" t="s">
        <v>15877</v>
      </c>
      <c r="G4868" s="117">
        <v>2</v>
      </c>
      <c r="H4868" s="117">
        <v>2337</v>
      </c>
      <c r="I4868" s="117">
        <f t="shared" si="123"/>
        <v>63.9</v>
      </c>
      <c r="J4868" s="118">
        <v>127.8</v>
      </c>
      <c r="K4868" s="196">
        <v>185</v>
      </c>
      <c r="L4868" s="119" t="s">
        <v>12106</v>
      </c>
      <c r="M4868" s="38" t="s">
        <v>15050</v>
      </c>
    </row>
    <row r="4869" spans="1:13" ht="25.5" outlineLevel="1" x14ac:dyDescent="0.25">
      <c r="A4869" s="47" t="s">
        <v>5082</v>
      </c>
      <c r="B4869" s="150">
        <v>4841</v>
      </c>
      <c r="C4869" s="36" t="s">
        <v>5081</v>
      </c>
      <c r="D4869" s="35" t="s">
        <v>5082</v>
      </c>
      <c r="E4869" s="36" t="s">
        <v>11943</v>
      </c>
      <c r="F4869" s="35" t="s">
        <v>15877</v>
      </c>
      <c r="G4869" s="117">
        <v>19</v>
      </c>
      <c r="H4869" s="117">
        <v>2014</v>
      </c>
      <c r="I4869" s="117">
        <f t="shared" si="123"/>
        <v>5.7963157894736836</v>
      </c>
      <c r="J4869" s="118">
        <v>110.13</v>
      </c>
      <c r="K4869" s="196">
        <v>185</v>
      </c>
      <c r="L4869" s="119" t="s">
        <v>12106</v>
      </c>
      <c r="M4869" s="38" t="s">
        <v>15050</v>
      </c>
    </row>
    <row r="4870" spans="1:13" ht="25.5" outlineLevel="1" x14ac:dyDescent="0.25">
      <c r="A4870" s="47" t="s">
        <v>5084</v>
      </c>
      <c r="B4870" s="150">
        <v>4842</v>
      </c>
      <c r="C4870" s="36" t="s">
        <v>5083</v>
      </c>
      <c r="D4870" s="35" t="s">
        <v>5084</v>
      </c>
      <c r="E4870" s="36" t="s">
        <v>11943</v>
      </c>
      <c r="F4870" s="35" t="s">
        <v>15877</v>
      </c>
      <c r="G4870" s="117">
        <v>4</v>
      </c>
      <c r="H4870" s="117">
        <v>4</v>
      </c>
      <c r="I4870" s="117">
        <f t="shared" si="123"/>
        <v>5.5E-2</v>
      </c>
      <c r="J4870" s="118">
        <v>0.22</v>
      </c>
      <c r="K4870" s="196">
        <v>185</v>
      </c>
      <c r="L4870" s="119" t="s">
        <v>12106</v>
      </c>
      <c r="M4870" s="38" t="s">
        <v>15050</v>
      </c>
    </row>
    <row r="4871" spans="1:13" ht="25.5" outlineLevel="1" x14ac:dyDescent="0.25">
      <c r="A4871" s="47" t="s">
        <v>5086</v>
      </c>
      <c r="B4871" s="150">
        <v>4843</v>
      </c>
      <c r="C4871" s="36" t="s">
        <v>5085</v>
      </c>
      <c r="D4871" s="35" t="s">
        <v>5086</v>
      </c>
      <c r="E4871" s="36" t="s">
        <v>11943</v>
      </c>
      <c r="F4871" s="35" t="s">
        <v>15877</v>
      </c>
      <c r="G4871" s="117">
        <v>9</v>
      </c>
      <c r="H4871" s="117">
        <v>1383</v>
      </c>
      <c r="I4871" s="117">
        <f t="shared" si="123"/>
        <v>8.4033333333333324</v>
      </c>
      <c r="J4871" s="118">
        <v>75.63</v>
      </c>
      <c r="K4871" s="196">
        <v>185</v>
      </c>
      <c r="L4871" s="119" t="s">
        <v>12106</v>
      </c>
      <c r="M4871" s="38" t="s">
        <v>15050</v>
      </c>
    </row>
    <row r="4872" spans="1:13" ht="25.5" outlineLevel="1" x14ac:dyDescent="0.25">
      <c r="A4872" s="47" t="s">
        <v>5088</v>
      </c>
      <c r="B4872" s="150">
        <v>4844</v>
      </c>
      <c r="C4872" s="36" t="s">
        <v>5087</v>
      </c>
      <c r="D4872" s="35" t="s">
        <v>5088</v>
      </c>
      <c r="E4872" s="36" t="s">
        <v>11943</v>
      </c>
      <c r="F4872" s="35" t="s">
        <v>15877</v>
      </c>
      <c r="G4872" s="117">
        <v>2</v>
      </c>
      <c r="H4872" s="117">
        <v>2036</v>
      </c>
      <c r="I4872" s="117">
        <f t="shared" si="123"/>
        <v>55.67</v>
      </c>
      <c r="J4872" s="118">
        <v>111.34</v>
      </c>
      <c r="K4872" s="196">
        <v>185</v>
      </c>
      <c r="L4872" s="119" t="s">
        <v>12106</v>
      </c>
      <c r="M4872" s="38" t="s">
        <v>15050</v>
      </c>
    </row>
    <row r="4873" spans="1:13" ht="25.5" outlineLevel="1" x14ac:dyDescent="0.25">
      <c r="A4873" s="47" t="s">
        <v>5090</v>
      </c>
      <c r="B4873" s="150">
        <v>4845</v>
      </c>
      <c r="C4873" s="36" t="s">
        <v>5089</v>
      </c>
      <c r="D4873" s="35" t="s">
        <v>5090</v>
      </c>
      <c r="E4873" s="36" t="s">
        <v>11943</v>
      </c>
      <c r="F4873" s="35" t="s">
        <v>15877</v>
      </c>
      <c r="G4873" s="117">
        <v>8</v>
      </c>
      <c r="H4873" s="117">
        <v>1266</v>
      </c>
      <c r="I4873" s="117">
        <f t="shared" si="123"/>
        <v>8.6537500000000005</v>
      </c>
      <c r="J4873" s="118">
        <v>69.23</v>
      </c>
      <c r="K4873" s="196">
        <v>185</v>
      </c>
      <c r="L4873" s="119" t="s">
        <v>12106</v>
      </c>
      <c r="M4873" s="38" t="s">
        <v>15050</v>
      </c>
    </row>
    <row r="4874" spans="1:13" ht="25.5" outlineLevel="1" x14ac:dyDescent="0.25">
      <c r="A4874" s="47" t="s">
        <v>5092</v>
      </c>
      <c r="B4874" s="150">
        <v>4846</v>
      </c>
      <c r="C4874" s="36" t="s">
        <v>5091</v>
      </c>
      <c r="D4874" s="35" t="s">
        <v>5092</v>
      </c>
      <c r="E4874" s="36" t="s">
        <v>11943</v>
      </c>
      <c r="F4874" s="35" t="s">
        <v>15877</v>
      </c>
      <c r="G4874" s="117">
        <v>7</v>
      </c>
      <c r="H4874" s="117">
        <v>1363</v>
      </c>
      <c r="I4874" s="117">
        <f t="shared" si="123"/>
        <v>10.647142857142857</v>
      </c>
      <c r="J4874" s="118">
        <v>74.53</v>
      </c>
      <c r="K4874" s="196">
        <v>185</v>
      </c>
      <c r="L4874" s="119" t="s">
        <v>12106</v>
      </c>
      <c r="M4874" s="38" t="s">
        <v>15050</v>
      </c>
    </row>
    <row r="4875" spans="1:13" ht="25.5" outlineLevel="1" x14ac:dyDescent="0.25">
      <c r="A4875" s="47" t="s">
        <v>5094</v>
      </c>
      <c r="B4875" s="150">
        <v>4847</v>
      </c>
      <c r="C4875" s="36" t="s">
        <v>5093</v>
      </c>
      <c r="D4875" s="35" t="s">
        <v>5094</v>
      </c>
      <c r="E4875" s="36" t="s">
        <v>11943</v>
      </c>
      <c r="F4875" s="35" t="s">
        <v>15877</v>
      </c>
      <c r="G4875" s="117">
        <v>12</v>
      </c>
      <c r="H4875" s="117">
        <v>1248</v>
      </c>
      <c r="I4875" s="117">
        <f t="shared" si="123"/>
        <v>5.6875</v>
      </c>
      <c r="J4875" s="118">
        <v>68.25</v>
      </c>
      <c r="K4875" s="196">
        <v>185</v>
      </c>
      <c r="L4875" s="119" t="s">
        <v>12106</v>
      </c>
      <c r="M4875" s="38" t="s">
        <v>15050</v>
      </c>
    </row>
    <row r="4876" spans="1:13" ht="25.5" outlineLevel="1" x14ac:dyDescent="0.25">
      <c r="A4876" s="47" t="s">
        <v>5096</v>
      </c>
      <c r="B4876" s="150">
        <v>4848</v>
      </c>
      <c r="C4876" s="36" t="s">
        <v>5095</v>
      </c>
      <c r="D4876" s="35" t="s">
        <v>5096</v>
      </c>
      <c r="E4876" s="36" t="s">
        <v>11943</v>
      </c>
      <c r="F4876" s="35" t="s">
        <v>15877</v>
      </c>
      <c r="G4876" s="117">
        <v>4</v>
      </c>
      <c r="H4876" s="117">
        <v>1591</v>
      </c>
      <c r="I4876" s="117">
        <f t="shared" si="123"/>
        <v>21.75</v>
      </c>
      <c r="J4876" s="118">
        <v>87</v>
      </c>
      <c r="K4876" s="196">
        <v>185</v>
      </c>
      <c r="L4876" s="119" t="s">
        <v>12106</v>
      </c>
      <c r="M4876" s="38" t="s">
        <v>15050</v>
      </c>
    </row>
    <row r="4877" spans="1:13" ht="25.5" outlineLevel="1" x14ac:dyDescent="0.25">
      <c r="A4877" s="47" t="s">
        <v>5098</v>
      </c>
      <c r="B4877" s="150">
        <v>4849</v>
      </c>
      <c r="C4877" s="36" t="s">
        <v>5097</v>
      </c>
      <c r="D4877" s="35" t="s">
        <v>5098</v>
      </c>
      <c r="E4877" s="36" t="s">
        <v>11943</v>
      </c>
      <c r="F4877" s="35" t="s">
        <v>15877</v>
      </c>
      <c r="G4877" s="117">
        <v>3</v>
      </c>
      <c r="H4877" s="117">
        <v>1701</v>
      </c>
      <c r="I4877" s="117">
        <f t="shared" si="123"/>
        <v>31.006666666666664</v>
      </c>
      <c r="J4877" s="118">
        <v>93.02</v>
      </c>
      <c r="K4877" s="196">
        <v>185</v>
      </c>
      <c r="L4877" s="119" t="s">
        <v>12106</v>
      </c>
      <c r="M4877" s="38" t="s">
        <v>15050</v>
      </c>
    </row>
    <row r="4878" spans="1:13" ht="25.5" outlineLevel="1" x14ac:dyDescent="0.25">
      <c r="A4878" s="47" t="s">
        <v>5099</v>
      </c>
      <c r="B4878" s="150">
        <v>4850</v>
      </c>
      <c r="C4878" s="40" t="s">
        <v>14285</v>
      </c>
      <c r="D4878" s="35" t="s">
        <v>5099</v>
      </c>
      <c r="E4878" s="36" t="s">
        <v>11943</v>
      </c>
      <c r="F4878" s="35" t="s">
        <v>15877</v>
      </c>
      <c r="G4878" s="117">
        <v>10</v>
      </c>
      <c r="H4878" s="117">
        <v>1033</v>
      </c>
      <c r="I4878" s="117">
        <f t="shared" si="123"/>
        <v>5.649</v>
      </c>
      <c r="J4878" s="118">
        <v>56.49</v>
      </c>
      <c r="K4878" s="196">
        <v>185</v>
      </c>
      <c r="L4878" s="119" t="s">
        <v>12106</v>
      </c>
      <c r="M4878" s="38" t="s">
        <v>15050</v>
      </c>
    </row>
    <row r="4879" spans="1:13" ht="25.5" outlineLevel="1" x14ac:dyDescent="0.25">
      <c r="A4879" s="47" t="s">
        <v>5100</v>
      </c>
      <c r="B4879" s="150">
        <v>4851</v>
      </c>
      <c r="C4879" s="40" t="s">
        <v>14286</v>
      </c>
      <c r="D4879" s="35" t="s">
        <v>5100</v>
      </c>
      <c r="E4879" s="36" t="s">
        <v>11943</v>
      </c>
      <c r="F4879" s="35" t="s">
        <v>15877</v>
      </c>
      <c r="G4879" s="117">
        <v>9</v>
      </c>
      <c r="H4879" s="117">
        <v>1009</v>
      </c>
      <c r="I4879" s="117">
        <f t="shared" si="123"/>
        <v>6.1311111111111112</v>
      </c>
      <c r="J4879" s="118">
        <v>55.18</v>
      </c>
      <c r="K4879" s="196">
        <v>185</v>
      </c>
      <c r="L4879" s="119" t="s">
        <v>12106</v>
      </c>
      <c r="M4879" s="38" t="s">
        <v>15050</v>
      </c>
    </row>
    <row r="4880" spans="1:13" ht="25.5" outlineLevel="1" x14ac:dyDescent="0.25">
      <c r="A4880" s="47" t="s">
        <v>5102</v>
      </c>
      <c r="B4880" s="150">
        <v>4852</v>
      </c>
      <c r="C4880" s="36" t="s">
        <v>5101</v>
      </c>
      <c r="D4880" s="35" t="s">
        <v>5102</v>
      </c>
      <c r="E4880" s="36" t="s">
        <v>11943</v>
      </c>
      <c r="F4880" s="35" t="s">
        <v>15877</v>
      </c>
      <c r="G4880" s="117">
        <v>19</v>
      </c>
      <c r="H4880" s="117">
        <v>2006</v>
      </c>
      <c r="I4880" s="117">
        <f t="shared" si="123"/>
        <v>5.7736842105263158</v>
      </c>
      <c r="J4880" s="118">
        <v>109.7</v>
      </c>
      <c r="K4880" s="196">
        <v>185</v>
      </c>
      <c r="L4880" s="119" t="s">
        <v>12106</v>
      </c>
      <c r="M4880" s="38" t="s">
        <v>15050</v>
      </c>
    </row>
    <row r="4881" spans="1:13" ht="25.5" outlineLevel="1" x14ac:dyDescent="0.25">
      <c r="A4881" s="47" t="s">
        <v>5104</v>
      </c>
      <c r="B4881" s="150">
        <v>4853</v>
      </c>
      <c r="C4881" s="36" t="s">
        <v>5103</v>
      </c>
      <c r="D4881" s="35" t="s">
        <v>5104</v>
      </c>
      <c r="E4881" s="36" t="s">
        <v>11943</v>
      </c>
      <c r="F4881" s="35" t="s">
        <v>15877</v>
      </c>
      <c r="G4881" s="117">
        <v>10</v>
      </c>
      <c r="H4881" s="117">
        <v>10</v>
      </c>
      <c r="I4881" s="117">
        <f t="shared" si="123"/>
        <v>5.5000000000000007E-2</v>
      </c>
      <c r="J4881" s="118">
        <v>0.55000000000000004</v>
      </c>
      <c r="K4881" s="196">
        <v>185</v>
      </c>
      <c r="L4881" s="119" t="s">
        <v>12106</v>
      </c>
      <c r="M4881" s="38" t="s">
        <v>15050</v>
      </c>
    </row>
    <row r="4882" spans="1:13" ht="25.5" outlineLevel="1" x14ac:dyDescent="0.25">
      <c r="A4882" s="47" t="s">
        <v>5106</v>
      </c>
      <c r="B4882" s="150">
        <v>4854</v>
      </c>
      <c r="C4882" s="36" t="s">
        <v>5105</v>
      </c>
      <c r="D4882" s="35" t="s">
        <v>5106</v>
      </c>
      <c r="E4882" s="36" t="s">
        <v>11943</v>
      </c>
      <c r="F4882" s="35" t="s">
        <v>15877</v>
      </c>
      <c r="G4882" s="117">
        <v>42</v>
      </c>
      <c r="H4882" s="117">
        <v>1280</v>
      </c>
      <c r="I4882" s="117">
        <f t="shared" si="123"/>
        <v>1.6664285714285714</v>
      </c>
      <c r="J4882" s="118">
        <v>69.989999999999995</v>
      </c>
      <c r="K4882" s="196">
        <v>185</v>
      </c>
      <c r="L4882" s="119" t="s">
        <v>12106</v>
      </c>
      <c r="M4882" s="38" t="s">
        <v>15050</v>
      </c>
    </row>
    <row r="4883" spans="1:13" ht="25.5" outlineLevel="1" x14ac:dyDescent="0.25">
      <c r="A4883" s="47" t="s">
        <v>5107</v>
      </c>
      <c r="B4883" s="150">
        <v>4855</v>
      </c>
      <c r="C4883" s="40" t="s">
        <v>14287</v>
      </c>
      <c r="D4883" s="35" t="s">
        <v>5107</v>
      </c>
      <c r="E4883" s="36" t="s">
        <v>11943</v>
      </c>
      <c r="F4883" s="35" t="s">
        <v>15877</v>
      </c>
      <c r="G4883" s="117">
        <v>52</v>
      </c>
      <c r="H4883" s="117">
        <v>1421</v>
      </c>
      <c r="I4883" s="117">
        <f t="shared" si="123"/>
        <v>1.4944230769230769</v>
      </c>
      <c r="J4883" s="118">
        <v>77.709999999999994</v>
      </c>
      <c r="K4883" s="196">
        <v>185</v>
      </c>
      <c r="L4883" s="119" t="s">
        <v>12106</v>
      </c>
      <c r="M4883" s="38" t="s">
        <v>15050</v>
      </c>
    </row>
    <row r="4884" spans="1:13" ht="25.5" outlineLevel="1" x14ac:dyDescent="0.25">
      <c r="A4884" s="47" t="s">
        <v>5108</v>
      </c>
      <c r="B4884" s="150">
        <v>4856</v>
      </c>
      <c r="C4884" s="40" t="s">
        <v>14288</v>
      </c>
      <c r="D4884" s="35" t="s">
        <v>5108</v>
      </c>
      <c r="E4884" s="36" t="s">
        <v>11943</v>
      </c>
      <c r="F4884" s="35" t="s">
        <v>15877</v>
      </c>
      <c r="G4884" s="117">
        <v>5</v>
      </c>
      <c r="H4884" s="117">
        <v>1430</v>
      </c>
      <c r="I4884" s="117">
        <f t="shared" si="123"/>
        <v>15.64</v>
      </c>
      <c r="J4884" s="118">
        <v>78.2</v>
      </c>
      <c r="K4884" s="196">
        <v>185</v>
      </c>
      <c r="L4884" s="119" t="s">
        <v>12106</v>
      </c>
      <c r="M4884" s="38" t="s">
        <v>15050</v>
      </c>
    </row>
    <row r="4885" spans="1:13" ht="25.5" outlineLevel="1" x14ac:dyDescent="0.25">
      <c r="A4885" s="47" t="s">
        <v>5110</v>
      </c>
      <c r="B4885" s="150">
        <v>4857</v>
      </c>
      <c r="C4885" s="36" t="s">
        <v>5109</v>
      </c>
      <c r="D4885" s="35" t="s">
        <v>5110</v>
      </c>
      <c r="E4885" s="36" t="s">
        <v>11943</v>
      </c>
      <c r="F4885" s="35" t="s">
        <v>15877</v>
      </c>
      <c r="G4885" s="117">
        <v>2</v>
      </c>
      <c r="H4885" s="117">
        <v>1241</v>
      </c>
      <c r="I4885" s="117">
        <f t="shared" si="123"/>
        <v>33.93</v>
      </c>
      <c r="J4885" s="118">
        <v>67.86</v>
      </c>
      <c r="K4885" s="196">
        <v>185</v>
      </c>
      <c r="L4885" s="119" t="s">
        <v>12106</v>
      </c>
      <c r="M4885" s="38" t="s">
        <v>15050</v>
      </c>
    </row>
    <row r="4886" spans="1:13" ht="25.5" outlineLevel="1" x14ac:dyDescent="0.25">
      <c r="A4886" s="47" t="s">
        <v>5112</v>
      </c>
      <c r="B4886" s="150">
        <v>4858</v>
      </c>
      <c r="C4886" s="36" t="s">
        <v>5111</v>
      </c>
      <c r="D4886" s="35" t="s">
        <v>5112</v>
      </c>
      <c r="E4886" s="36" t="s">
        <v>11943</v>
      </c>
      <c r="F4886" s="35" t="s">
        <v>15877</v>
      </c>
      <c r="G4886" s="117">
        <v>5</v>
      </c>
      <c r="H4886" s="117">
        <v>1603</v>
      </c>
      <c r="I4886" s="117">
        <f t="shared" si="123"/>
        <v>17.532</v>
      </c>
      <c r="J4886" s="118">
        <v>87.66</v>
      </c>
      <c r="K4886" s="196">
        <v>185</v>
      </c>
      <c r="L4886" s="119" t="s">
        <v>12106</v>
      </c>
      <c r="M4886" s="38" t="s">
        <v>15050</v>
      </c>
    </row>
    <row r="4887" spans="1:13" ht="25.5" outlineLevel="1" x14ac:dyDescent="0.25">
      <c r="A4887" s="47" t="s">
        <v>5114</v>
      </c>
      <c r="B4887" s="150">
        <v>4859</v>
      </c>
      <c r="C4887" s="36" t="s">
        <v>5113</v>
      </c>
      <c r="D4887" s="35" t="s">
        <v>5114</v>
      </c>
      <c r="E4887" s="36" t="s">
        <v>11943</v>
      </c>
      <c r="F4887" s="35" t="s">
        <v>15877</v>
      </c>
      <c r="G4887" s="117">
        <v>15</v>
      </c>
      <c r="H4887" s="117">
        <v>1606.87</v>
      </c>
      <c r="I4887" s="117">
        <f t="shared" si="123"/>
        <v>5.8580000000000005</v>
      </c>
      <c r="J4887" s="118">
        <v>87.87</v>
      </c>
      <c r="K4887" s="196">
        <v>185</v>
      </c>
      <c r="L4887" s="119" t="s">
        <v>12106</v>
      </c>
      <c r="M4887" s="38" t="s">
        <v>15050</v>
      </c>
    </row>
    <row r="4888" spans="1:13" ht="25.5" outlineLevel="1" x14ac:dyDescent="0.25">
      <c r="A4888" s="47" t="s">
        <v>5116</v>
      </c>
      <c r="B4888" s="150">
        <v>4860</v>
      </c>
      <c r="C4888" s="36" t="s">
        <v>5115</v>
      </c>
      <c r="D4888" s="35" t="s">
        <v>5116</v>
      </c>
      <c r="E4888" s="36" t="s">
        <v>11943</v>
      </c>
      <c r="F4888" s="35" t="s">
        <v>15877</v>
      </c>
      <c r="G4888" s="117">
        <v>14</v>
      </c>
      <c r="H4888" s="117">
        <v>1471</v>
      </c>
      <c r="I4888" s="117">
        <f t="shared" si="123"/>
        <v>5.7457142857142856</v>
      </c>
      <c r="J4888" s="118">
        <v>80.44</v>
      </c>
      <c r="K4888" s="196">
        <v>185</v>
      </c>
      <c r="L4888" s="119" t="s">
        <v>12106</v>
      </c>
      <c r="M4888" s="38" t="s">
        <v>15050</v>
      </c>
    </row>
    <row r="4889" spans="1:13" ht="25.5" outlineLevel="1" x14ac:dyDescent="0.25">
      <c r="A4889" s="47" t="s">
        <v>5118</v>
      </c>
      <c r="B4889" s="150">
        <v>4861</v>
      </c>
      <c r="C4889" s="36" t="s">
        <v>5117</v>
      </c>
      <c r="D4889" s="35" t="s">
        <v>5118</v>
      </c>
      <c r="E4889" s="36" t="s">
        <v>11943</v>
      </c>
      <c r="F4889" s="35" t="s">
        <v>15877</v>
      </c>
      <c r="G4889" s="117">
        <v>19</v>
      </c>
      <c r="H4889" s="117">
        <v>1997</v>
      </c>
      <c r="I4889" s="117">
        <f t="shared" si="123"/>
        <v>5.7473684210526317</v>
      </c>
      <c r="J4889" s="118">
        <v>109.2</v>
      </c>
      <c r="K4889" s="196">
        <v>185</v>
      </c>
      <c r="L4889" s="119" t="s">
        <v>12106</v>
      </c>
      <c r="M4889" s="38" t="s">
        <v>15050</v>
      </c>
    </row>
    <row r="4890" spans="1:13" ht="25.5" outlineLevel="1" x14ac:dyDescent="0.25">
      <c r="A4890" s="47" t="s">
        <v>5120</v>
      </c>
      <c r="B4890" s="150">
        <v>4862</v>
      </c>
      <c r="C4890" s="36" t="s">
        <v>5119</v>
      </c>
      <c r="D4890" s="35" t="s">
        <v>5120</v>
      </c>
      <c r="E4890" s="40" t="s">
        <v>13006</v>
      </c>
      <c r="F4890" s="35" t="s">
        <v>15877</v>
      </c>
      <c r="G4890" s="117">
        <v>16</v>
      </c>
      <c r="H4890" s="117">
        <v>1639.53</v>
      </c>
      <c r="I4890" s="117">
        <f t="shared" si="123"/>
        <v>5.6037499999999998</v>
      </c>
      <c r="J4890" s="118">
        <v>89.66</v>
      </c>
      <c r="K4890" s="196">
        <v>185</v>
      </c>
      <c r="L4890" s="119" t="s">
        <v>12106</v>
      </c>
      <c r="M4890" s="38" t="s">
        <v>15050</v>
      </c>
    </row>
    <row r="4891" spans="1:13" ht="25.5" outlineLevel="1" x14ac:dyDescent="0.25">
      <c r="A4891" s="47" t="s">
        <v>5122</v>
      </c>
      <c r="B4891" s="150">
        <v>4863</v>
      </c>
      <c r="C4891" s="36" t="s">
        <v>5121</v>
      </c>
      <c r="D4891" s="35" t="s">
        <v>5122</v>
      </c>
      <c r="E4891" s="36" t="s">
        <v>11943</v>
      </c>
      <c r="F4891" s="35" t="s">
        <v>15877</v>
      </c>
      <c r="G4891" s="117">
        <v>30</v>
      </c>
      <c r="H4891" s="117">
        <v>1724</v>
      </c>
      <c r="I4891" s="117">
        <f t="shared" si="123"/>
        <v>3.1423333333333332</v>
      </c>
      <c r="J4891" s="118">
        <v>94.27</v>
      </c>
      <c r="K4891" s="196">
        <v>185</v>
      </c>
      <c r="L4891" s="119" t="s">
        <v>12106</v>
      </c>
      <c r="M4891" s="38" t="s">
        <v>15050</v>
      </c>
    </row>
    <row r="4892" spans="1:13" ht="25.5" outlineLevel="1" x14ac:dyDescent="0.25">
      <c r="A4892" s="47" t="s">
        <v>5123</v>
      </c>
      <c r="B4892" s="150">
        <v>4864</v>
      </c>
      <c r="C4892" s="40" t="s">
        <v>14289</v>
      </c>
      <c r="D4892" s="35" t="s">
        <v>5123</v>
      </c>
      <c r="E4892" s="36" t="s">
        <v>11943</v>
      </c>
      <c r="F4892" s="35" t="s">
        <v>15877</v>
      </c>
      <c r="G4892" s="117">
        <v>11</v>
      </c>
      <c r="H4892" s="117">
        <v>1122</v>
      </c>
      <c r="I4892" s="117">
        <f t="shared" si="123"/>
        <v>5.5772727272727272</v>
      </c>
      <c r="J4892" s="118">
        <v>61.35</v>
      </c>
      <c r="K4892" s="196">
        <v>185</v>
      </c>
      <c r="L4892" s="119" t="s">
        <v>12106</v>
      </c>
      <c r="M4892" s="38" t="s">
        <v>15050</v>
      </c>
    </row>
    <row r="4893" spans="1:13" ht="25.5" outlineLevel="1" x14ac:dyDescent="0.25">
      <c r="A4893" s="47" t="s">
        <v>5125</v>
      </c>
      <c r="B4893" s="150">
        <v>4865</v>
      </c>
      <c r="C4893" s="36" t="s">
        <v>5124</v>
      </c>
      <c r="D4893" s="35" t="s">
        <v>5125</v>
      </c>
      <c r="E4893" s="36" t="s">
        <v>11943</v>
      </c>
      <c r="F4893" s="35" t="s">
        <v>15877</v>
      </c>
      <c r="G4893" s="117">
        <v>29</v>
      </c>
      <c r="H4893" s="117">
        <v>2962</v>
      </c>
      <c r="I4893" s="117">
        <f t="shared" si="123"/>
        <v>5.5851724137931038</v>
      </c>
      <c r="J4893" s="118">
        <v>161.97</v>
      </c>
      <c r="K4893" s="196">
        <v>185</v>
      </c>
      <c r="L4893" s="119" t="s">
        <v>12106</v>
      </c>
      <c r="M4893" s="38" t="s">
        <v>15050</v>
      </c>
    </row>
    <row r="4894" spans="1:13" ht="25.5" outlineLevel="1" x14ac:dyDescent="0.25">
      <c r="A4894" s="47" t="s">
        <v>5126</v>
      </c>
      <c r="B4894" s="150">
        <v>4866</v>
      </c>
      <c r="C4894" s="40" t="s">
        <v>14290</v>
      </c>
      <c r="D4894" s="35" t="s">
        <v>5126</v>
      </c>
      <c r="E4894" s="36" t="s">
        <v>11943</v>
      </c>
      <c r="F4894" s="35" t="s">
        <v>15877</v>
      </c>
      <c r="G4894" s="117">
        <v>12</v>
      </c>
      <c r="H4894" s="117">
        <v>1245</v>
      </c>
      <c r="I4894" s="117">
        <f t="shared" si="123"/>
        <v>5.6733333333333329</v>
      </c>
      <c r="J4894" s="118">
        <v>68.08</v>
      </c>
      <c r="K4894" s="196">
        <v>185</v>
      </c>
      <c r="L4894" s="119" t="s">
        <v>12106</v>
      </c>
      <c r="M4894" s="38" t="s">
        <v>15050</v>
      </c>
    </row>
    <row r="4895" spans="1:13" ht="25.5" outlineLevel="1" x14ac:dyDescent="0.25">
      <c r="A4895" s="47" t="s">
        <v>5128</v>
      </c>
      <c r="B4895" s="150">
        <v>4867</v>
      </c>
      <c r="C4895" s="36" t="s">
        <v>5127</v>
      </c>
      <c r="D4895" s="35" t="s">
        <v>5128</v>
      </c>
      <c r="E4895" s="36" t="s">
        <v>11943</v>
      </c>
      <c r="F4895" s="35" t="s">
        <v>15877</v>
      </c>
      <c r="G4895" s="117">
        <v>14</v>
      </c>
      <c r="H4895" s="117">
        <v>1470</v>
      </c>
      <c r="I4895" s="117">
        <f t="shared" si="123"/>
        <v>5.7414285714285711</v>
      </c>
      <c r="J4895" s="118">
        <v>80.38</v>
      </c>
      <c r="K4895" s="196">
        <v>185</v>
      </c>
      <c r="L4895" s="119" t="s">
        <v>12106</v>
      </c>
      <c r="M4895" s="38" t="s">
        <v>15050</v>
      </c>
    </row>
    <row r="4896" spans="1:13" ht="25.5" outlineLevel="1" x14ac:dyDescent="0.25">
      <c r="A4896" s="47" t="s">
        <v>5129</v>
      </c>
      <c r="B4896" s="150">
        <v>4868</v>
      </c>
      <c r="C4896" s="40" t="s">
        <v>14291</v>
      </c>
      <c r="D4896" s="35" t="s">
        <v>5129</v>
      </c>
      <c r="E4896" s="36" t="s">
        <v>11943</v>
      </c>
      <c r="F4896" s="35" t="s">
        <v>15877</v>
      </c>
      <c r="G4896" s="117">
        <v>18</v>
      </c>
      <c r="H4896" s="117">
        <v>1843</v>
      </c>
      <c r="I4896" s="117">
        <f t="shared" si="123"/>
        <v>5.5988888888888892</v>
      </c>
      <c r="J4896" s="118">
        <v>100.78</v>
      </c>
      <c r="K4896" s="196">
        <v>185</v>
      </c>
      <c r="L4896" s="119" t="s">
        <v>12106</v>
      </c>
      <c r="M4896" s="38" t="s">
        <v>15050</v>
      </c>
    </row>
    <row r="4897" spans="1:13" ht="25.5" outlineLevel="1" x14ac:dyDescent="0.25">
      <c r="A4897" s="47" t="s">
        <v>5131</v>
      </c>
      <c r="B4897" s="150">
        <v>4869</v>
      </c>
      <c r="C4897" s="36" t="s">
        <v>5130</v>
      </c>
      <c r="D4897" s="35" t="s">
        <v>5131</v>
      </c>
      <c r="E4897" s="36" t="s">
        <v>11943</v>
      </c>
      <c r="F4897" s="35" t="s">
        <v>15877</v>
      </c>
      <c r="G4897" s="117">
        <v>17</v>
      </c>
      <c r="H4897" s="117">
        <v>1742</v>
      </c>
      <c r="I4897" s="117">
        <f t="shared" si="123"/>
        <v>5.6035294117647059</v>
      </c>
      <c r="J4897" s="118">
        <v>95.26</v>
      </c>
      <c r="K4897" s="196">
        <v>185</v>
      </c>
      <c r="L4897" s="119" t="s">
        <v>12106</v>
      </c>
      <c r="M4897" s="38" t="s">
        <v>15050</v>
      </c>
    </row>
    <row r="4898" spans="1:13" ht="25.5" outlineLevel="1" x14ac:dyDescent="0.25">
      <c r="A4898" s="47" t="s">
        <v>5133</v>
      </c>
      <c r="B4898" s="150">
        <v>4870</v>
      </c>
      <c r="C4898" s="36" t="s">
        <v>5132</v>
      </c>
      <c r="D4898" s="35" t="s">
        <v>5133</v>
      </c>
      <c r="E4898" s="36" t="s">
        <v>11943</v>
      </c>
      <c r="F4898" s="35" t="s">
        <v>15877</v>
      </c>
      <c r="G4898" s="117">
        <v>50</v>
      </c>
      <c r="H4898" s="117">
        <v>5052</v>
      </c>
      <c r="I4898" s="117">
        <f t="shared" si="123"/>
        <v>5.5251999999999999</v>
      </c>
      <c r="J4898" s="118">
        <v>276.26</v>
      </c>
      <c r="K4898" s="196">
        <v>185</v>
      </c>
      <c r="L4898" s="119" t="s">
        <v>12106</v>
      </c>
      <c r="M4898" s="38" t="s">
        <v>15050</v>
      </c>
    </row>
    <row r="4899" spans="1:13" ht="25.5" outlineLevel="1" x14ac:dyDescent="0.25">
      <c r="A4899" s="47" t="s">
        <v>5135</v>
      </c>
      <c r="B4899" s="150">
        <v>4871</v>
      </c>
      <c r="C4899" s="36" t="s">
        <v>5134</v>
      </c>
      <c r="D4899" s="35" t="s">
        <v>5135</v>
      </c>
      <c r="E4899" s="36" t="s">
        <v>11943</v>
      </c>
      <c r="F4899" s="35" t="s">
        <v>15877</v>
      </c>
      <c r="G4899" s="117">
        <v>6</v>
      </c>
      <c r="H4899" s="117">
        <v>6007</v>
      </c>
      <c r="I4899" s="117">
        <f t="shared" si="123"/>
        <v>54.74666666666667</v>
      </c>
      <c r="J4899" s="118">
        <v>328.48</v>
      </c>
      <c r="K4899" s="196">
        <v>185</v>
      </c>
      <c r="L4899" s="119" t="s">
        <v>12106</v>
      </c>
      <c r="M4899" s="38" t="s">
        <v>15050</v>
      </c>
    </row>
    <row r="4900" spans="1:13" ht="25.5" outlineLevel="1" x14ac:dyDescent="0.25">
      <c r="A4900" s="47" t="s">
        <v>5137</v>
      </c>
      <c r="B4900" s="150">
        <v>4872</v>
      </c>
      <c r="C4900" s="36" t="s">
        <v>5136</v>
      </c>
      <c r="D4900" s="35" t="s">
        <v>5137</v>
      </c>
      <c r="E4900" s="36" t="s">
        <v>11943</v>
      </c>
      <c r="F4900" s="35" t="s">
        <v>15877</v>
      </c>
      <c r="G4900" s="117">
        <v>3</v>
      </c>
      <c r="H4900" s="117">
        <v>3009</v>
      </c>
      <c r="I4900" s="117">
        <f t="shared" si="123"/>
        <v>54.846666666666664</v>
      </c>
      <c r="J4900" s="118">
        <v>164.54</v>
      </c>
      <c r="K4900" s="196">
        <v>185</v>
      </c>
      <c r="L4900" s="119" t="s">
        <v>12106</v>
      </c>
      <c r="M4900" s="38" t="s">
        <v>15050</v>
      </c>
    </row>
    <row r="4901" spans="1:13" ht="25.5" outlineLevel="1" x14ac:dyDescent="0.25">
      <c r="A4901" s="47" t="s">
        <v>5139</v>
      </c>
      <c r="B4901" s="150">
        <v>4873</v>
      </c>
      <c r="C4901" s="36" t="s">
        <v>5138</v>
      </c>
      <c r="D4901" s="35" t="s">
        <v>5139</v>
      </c>
      <c r="E4901" s="36" t="s">
        <v>11943</v>
      </c>
      <c r="F4901" s="35" t="s">
        <v>15877</v>
      </c>
      <c r="G4901" s="117">
        <v>13</v>
      </c>
      <c r="H4901" s="117">
        <v>1378</v>
      </c>
      <c r="I4901" s="117">
        <f t="shared" si="123"/>
        <v>5.796153846153846</v>
      </c>
      <c r="J4901" s="118">
        <v>75.349999999999994</v>
      </c>
      <c r="K4901" s="196">
        <v>185</v>
      </c>
      <c r="L4901" s="119" t="s">
        <v>12106</v>
      </c>
      <c r="M4901" s="38" t="s">
        <v>15050</v>
      </c>
    </row>
    <row r="4902" spans="1:13" ht="25.5" outlineLevel="1" x14ac:dyDescent="0.25">
      <c r="A4902" s="47" t="s">
        <v>5140</v>
      </c>
      <c r="B4902" s="150">
        <v>4874</v>
      </c>
      <c r="C4902" s="40" t="s">
        <v>14292</v>
      </c>
      <c r="D4902" s="35" t="s">
        <v>5140</v>
      </c>
      <c r="E4902" s="36" t="s">
        <v>11943</v>
      </c>
      <c r="F4902" s="35" t="s">
        <v>15877</v>
      </c>
      <c r="G4902" s="117">
        <v>27</v>
      </c>
      <c r="H4902" s="117">
        <v>2826</v>
      </c>
      <c r="I4902" s="117">
        <f t="shared" si="123"/>
        <v>5.7237037037037037</v>
      </c>
      <c r="J4902" s="118">
        <v>154.54</v>
      </c>
      <c r="K4902" s="196">
        <v>185</v>
      </c>
      <c r="L4902" s="119" t="s">
        <v>12106</v>
      </c>
      <c r="M4902" s="38" t="s">
        <v>15050</v>
      </c>
    </row>
    <row r="4903" spans="1:13" ht="25.5" outlineLevel="1" x14ac:dyDescent="0.25">
      <c r="A4903" s="47" t="s">
        <v>5141</v>
      </c>
      <c r="B4903" s="150">
        <v>4875</v>
      </c>
      <c r="C4903" s="40" t="s">
        <v>14293</v>
      </c>
      <c r="D4903" s="35" t="s">
        <v>5141</v>
      </c>
      <c r="E4903" s="36" t="s">
        <v>11943</v>
      </c>
      <c r="F4903" s="35" t="s">
        <v>15877</v>
      </c>
      <c r="G4903" s="117">
        <v>35</v>
      </c>
      <c r="H4903" s="117">
        <v>3601</v>
      </c>
      <c r="I4903" s="117">
        <f t="shared" si="123"/>
        <v>5.6262857142857143</v>
      </c>
      <c r="J4903" s="118">
        <v>196.92</v>
      </c>
      <c r="K4903" s="196">
        <v>185</v>
      </c>
      <c r="L4903" s="119" t="s">
        <v>12106</v>
      </c>
      <c r="M4903" s="38" t="s">
        <v>15050</v>
      </c>
    </row>
    <row r="4904" spans="1:13" ht="25.5" outlineLevel="1" x14ac:dyDescent="0.25">
      <c r="A4904" s="47" t="s">
        <v>5143</v>
      </c>
      <c r="B4904" s="150">
        <v>4876</v>
      </c>
      <c r="C4904" s="36" t="s">
        <v>5142</v>
      </c>
      <c r="D4904" s="35" t="s">
        <v>5143</v>
      </c>
      <c r="E4904" s="36" t="s">
        <v>11943</v>
      </c>
      <c r="F4904" s="35" t="s">
        <v>15877</v>
      </c>
      <c r="G4904" s="117">
        <v>11</v>
      </c>
      <c r="H4904" s="117">
        <v>1164.17</v>
      </c>
      <c r="I4904" s="117">
        <f t="shared" si="123"/>
        <v>5.7872727272727271</v>
      </c>
      <c r="J4904" s="118">
        <v>63.66</v>
      </c>
      <c r="K4904" s="196">
        <v>185</v>
      </c>
      <c r="L4904" s="119" t="s">
        <v>12106</v>
      </c>
      <c r="M4904" s="38" t="s">
        <v>15050</v>
      </c>
    </row>
    <row r="4905" spans="1:13" ht="25.5" outlineLevel="1" x14ac:dyDescent="0.25">
      <c r="A4905" s="47" t="s">
        <v>5145</v>
      </c>
      <c r="B4905" s="150">
        <v>4877</v>
      </c>
      <c r="C4905" s="36" t="s">
        <v>5144</v>
      </c>
      <c r="D4905" s="35" t="s">
        <v>5145</v>
      </c>
      <c r="E4905" s="36" t="s">
        <v>11943</v>
      </c>
      <c r="F4905" s="35" t="s">
        <v>15877</v>
      </c>
      <c r="G4905" s="117">
        <v>26</v>
      </c>
      <c r="H4905" s="117">
        <v>2685</v>
      </c>
      <c r="I4905" s="117">
        <f t="shared" si="123"/>
        <v>5.6473076923076926</v>
      </c>
      <c r="J4905" s="118">
        <v>146.83000000000001</v>
      </c>
      <c r="K4905" s="196">
        <v>185</v>
      </c>
      <c r="L4905" s="119" t="s">
        <v>12106</v>
      </c>
      <c r="M4905" s="38" t="s">
        <v>15050</v>
      </c>
    </row>
    <row r="4906" spans="1:13" ht="25.5" outlineLevel="1" x14ac:dyDescent="0.25">
      <c r="A4906" s="47" t="s">
        <v>5147</v>
      </c>
      <c r="B4906" s="150">
        <v>4878</v>
      </c>
      <c r="C4906" s="36" t="s">
        <v>5146</v>
      </c>
      <c r="D4906" s="35" t="s">
        <v>5147</v>
      </c>
      <c r="E4906" s="36" t="s">
        <v>11943</v>
      </c>
      <c r="F4906" s="35" t="s">
        <v>15877</v>
      </c>
      <c r="G4906" s="117">
        <v>8</v>
      </c>
      <c r="H4906" s="117">
        <v>826.4</v>
      </c>
      <c r="I4906" s="117">
        <f t="shared" si="123"/>
        <v>5.6487499999999997</v>
      </c>
      <c r="J4906" s="118">
        <v>45.19</v>
      </c>
      <c r="K4906" s="196">
        <v>185</v>
      </c>
      <c r="L4906" s="119" t="s">
        <v>12106</v>
      </c>
      <c r="M4906" s="38" t="s">
        <v>15050</v>
      </c>
    </row>
    <row r="4907" spans="1:13" ht="25.5" outlineLevel="1" x14ac:dyDescent="0.25">
      <c r="A4907" s="47" t="s">
        <v>5149</v>
      </c>
      <c r="B4907" s="150">
        <v>4879</v>
      </c>
      <c r="C4907" s="36" t="s">
        <v>5148</v>
      </c>
      <c r="D4907" s="35" t="s">
        <v>5149</v>
      </c>
      <c r="E4907" s="36" t="s">
        <v>11943</v>
      </c>
      <c r="F4907" s="35" t="s">
        <v>15877</v>
      </c>
      <c r="G4907" s="117">
        <v>10</v>
      </c>
      <c r="H4907" s="117">
        <v>1068</v>
      </c>
      <c r="I4907" s="117">
        <f t="shared" si="123"/>
        <v>5.84</v>
      </c>
      <c r="J4907" s="118">
        <v>58.4</v>
      </c>
      <c r="K4907" s="196">
        <v>185</v>
      </c>
      <c r="L4907" s="119" t="s">
        <v>12106</v>
      </c>
      <c r="M4907" s="38" t="s">
        <v>15050</v>
      </c>
    </row>
    <row r="4908" spans="1:13" ht="25.5" outlineLevel="1" x14ac:dyDescent="0.25">
      <c r="A4908" s="47" t="s">
        <v>5151</v>
      </c>
      <c r="B4908" s="150">
        <v>4880</v>
      </c>
      <c r="C4908" s="36" t="s">
        <v>5150</v>
      </c>
      <c r="D4908" s="35" t="s">
        <v>5151</v>
      </c>
      <c r="E4908" s="36" t="s">
        <v>11943</v>
      </c>
      <c r="F4908" s="35" t="s">
        <v>15877</v>
      </c>
      <c r="G4908" s="117">
        <v>20</v>
      </c>
      <c r="H4908" s="117">
        <v>2077</v>
      </c>
      <c r="I4908" s="117">
        <f t="shared" si="123"/>
        <v>5.6790000000000003</v>
      </c>
      <c r="J4908" s="118">
        <v>113.58</v>
      </c>
      <c r="K4908" s="196">
        <v>185</v>
      </c>
      <c r="L4908" s="119" t="s">
        <v>12106</v>
      </c>
      <c r="M4908" s="38" t="s">
        <v>15050</v>
      </c>
    </row>
    <row r="4909" spans="1:13" ht="25.5" outlineLevel="1" x14ac:dyDescent="0.25">
      <c r="A4909" s="47" t="s">
        <v>5153</v>
      </c>
      <c r="B4909" s="150">
        <v>4881</v>
      </c>
      <c r="C4909" s="36" t="s">
        <v>5152</v>
      </c>
      <c r="D4909" s="35" t="s">
        <v>5153</v>
      </c>
      <c r="E4909" s="36" t="s">
        <v>11943</v>
      </c>
      <c r="F4909" s="35" t="s">
        <v>15877</v>
      </c>
      <c r="G4909" s="117">
        <v>3</v>
      </c>
      <c r="H4909" s="117">
        <v>3</v>
      </c>
      <c r="I4909" s="117">
        <f t="shared" si="123"/>
        <v>5.3333333333333337E-2</v>
      </c>
      <c r="J4909" s="118">
        <v>0.16</v>
      </c>
      <c r="K4909" s="196">
        <v>185</v>
      </c>
      <c r="L4909" s="119" t="s">
        <v>12106</v>
      </c>
      <c r="M4909" s="38" t="s">
        <v>15050</v>
      </c>
    </row>
    <row r="4910" spans="1:13" ht="25.5" outlineLevel="1" x14ac:dyDescent="0.25">
      <c r="A4910" s="47" t="s">
        <v>5155</v>
      </c>
      <c r="B4910" s="150">
        <v>4882</v>
      </c>
      <c r="C4910" s="36" t="s">
        <v>5154</v>
      </c>
      <c r="D4910" s="35" t="s">
        <v>5155</v>
      </c>
      <c r="E4910" s="36" t="s">
        <v>11943</v>
      </c>
      <c r="F4910" s="35" t="s">
        <v>15877</v>
      </c>
      <c r="G4910" s="117">
        <v>9</v>
      </c>
      <c r="H4910" s="117">
        <v>1018</v>
      </c>
      <c r="I4910" s="117">
        <f t="shared" si="123"/>
        <v>6.1855555555555561</v>
      </c>
      <c r="J4910" s="118">
        <v>55.67</v>
      </c>
      <c r="K4910" s="196">
        <v>185</v>
      </c>
      <c r="L4910" s="119" t="s">
        <v>12106</v>
      </c>
      <c r="M4910" s="38" t="s">
        <v>15050</v>
      </c>
    </row>
    <row r="4911" spans="1:13" ht="25.5" outlineLevel="1" x14ac:dyDescent="0.25">
      <c r="A4911" s="47" t="s">
        <v>5157</v>
      </c>
      <c r="B4911" s="150">
        <v>4883</v>
      </c>
      <c r="C4911" s="36" t="s">
        <v>5156</v>
      </c>
      <c r="D4911" s="35" t="s">
        <v>5157</v>
      </c>
      <c r="E4911" s="36" t="s">
        <v>11943</v>
      </c>
      <c r="F4911" s="35" t="s">
        <v>15877</v>
      </c>
      <c r="G4911" s="117">
        <v>25</v>
      </c>
      <c r="H4911" s="117">
        <v>2549.0700000000002</v>
      </c>
      <c r="I4911" s="117">
        <f t="shared" si="123"/>
        <v>5.5755999999999997</v>
      </c>
      <c r="J4911" s="118">
        <v>139.38999999999999</v>
      </c>
      <c r="K4911" s="196">
        <v>185</v>
      </c>
      <c r="L4911" s="119" t="s">
        <v>12106</v>
      </c>
      <c r="M4911" s="38" t="s">
        <v>15050</v>
      </c>
    </row>
    <row r="4912" spans="1:13" ht="25.5" outlineLevel="1" x14ac:dyDescent="0.25">
      <c r="A4912" s="47" t="s">
        <v>5158</v>
      </c>
      <c r="B4912" s="150">
        <v>4884</v>
      </c>
      <c r="C4912" s="40" t="s">
        <v>14294</v>
      </c>
      <c r="D4912" s="35" t="s">
        <v>5158</v>
      </c>
      <c r="E4912" s="36" t="s">
        <v>11943</v>
      </c>
      <c r="F4912" s="35" t="s">
        <v>15877</v>
      </c>
      <c r="G4912" s="117">
        <v>5</v>
      </c>
      <c r="H4912" s="117">
        <v>1477</v>
      </c>
      <c r="I4912" s="117">
        <f t="shared" si="123"/>
        <v>16.154</v>
      </c>
      <c r="J4912" s="118">
        <v>80.77</v>
      </c>
      <c r="K4912" s="196">
        <v>185</v>
      </c>
      <c r="L4912" s="119" t="s">
        <v>12106</v>
      </c>
      <c r="M4912" s="38" t="s">
        <v>15050</v>
      </c>
    </row>
    <row r="4913" spans="1:13" ht="25.5" outlineLevel="1" x14ac:dyDescent="0.25">
      <c r="A4913" s="47" t="s">
        <v>5160</v>
      </c>
      <c r="B4913" s="150">
        <v>4885</v>
      </c>
      <c r="C4913" s="36" t="s">
        <v>5159</v>
      </c>
      <c r="D4913" s="35" t="s">
        <v>5160</v>
      </c>
      <c r="E4913" s="36" t="s">
        <v>11943</v>
      </c>
      <c r="F4913" s="35" t="s">
        <v>15877</v>
      </c>
      <c r="G4913" s="117">
        <v>5</v>
      </c>
      <c r="H4913" s="117">
        <v>1477</v>
      </c>
      <c r="I4913" s="117">
        <f t="shared" ref="I4913:I4976" si="124">J4913/G4913</f>
        <v>16.154</v>
      </c>
      <c r="J4913" s="118">
        <v>80.77</v>
      </c>
      <c r="K4913" s="196">
        <v>185</v>
      </c>
      <c r="L4913" s="119" t="s">
        <v>12106</v>
      </c>
      <c r="M4913" s="38" t="s">
        <v>15050</v>
      </c>
    </row>
    <row r="4914" spans="1:13" ht="25.5" outlineLevel="1" x14ac:dyDescent="0.25">
      <c r="A4914" s="47" t="s">
        <v>5162</v>
      </c>
      <c r="B4914" s="150">
        <v>4886</v>
      </c>
      <c r="C4914" s="36" t="s">
        <v>5161</v>
      </c>
      <c r="D4914" s="35" t="s">
        <v>5162</v>
      </c>
      <c r="E4914" s="36" t="s">
        <v>11943</v>
      </c>
      <c r="F4914" s="35" t="s">
        <v>15877</v>
      </c>
      <c r="G4914" s="117">
        <v>10</v>
      </c>
      <c r="H4914" s="117">
        <v>1079</v>
      </c>
      <c r="I4914" s="117">
        <f t="shared" si="124"/>
        <v>5.9</v>
      </c>
      <c r="J4914" s="118">
        <v>59</v>
      </c>
      <c r="K4914" s="196">
        <v>185</v>
      </c>
      <c r="L4914" s="119" t="s">
        <v>12106</v>
      </c>
      <c r="M4914" s="38" t="s">
        <v>15050</v>
      </c>
    </row>
    <row r="4915" spans="1:13" ht="25.5" outlineLevel="1" x14ac:dyDescent="0.25">
      <c r="A4915" s="47" t="s">
        <v>5164</v>
      </c>
      <c r="B4915" s="150">
        <v>4887</v>
      </c>
      <c r="C4915" s="36" t="s">
        <v>5163</v>
      </c>
      <c r="D4915" s="35" t="s">
        <v>5164</v>
      </c>
      <c r="E4915" s="36" t="s">
        <v>11943</v>
      </c>
      <c r="F4915" s="35" t="s">
        <v>15877</v>
      </c>
      <c r="G4915" s="117">
        <v>18</v>
      </c>
      <c r="H4915" s="117">
        <v>1891</v>
      </c>
      <c r="I4915" s="117">
        <f t="shared" si="124"/>
        <v>5.7450000000000001</v>
      </c>
      <c r="J4915" s="118">
        <v>103.41</v>
      </c>
      <c r="K4915" s="196">
        <v>185</v>
      </c>
      <c r="L4915" s="119" t="s">
        <v>12106</v>
      </c>
      <c r="M4915" s="38" t="s">
        <v>15050</v>
      </c>
    </row>
    <row r="4916" spans="1:13" ht="25.5" outlineLevel="1" x14ac:dyDescent="0.25">
      <c r="A4916" s="47" t="s">
        <v>5165</v>
      </c>
      <c r="B4916" s="150">
        <v>4888</v>
      </c>
      <c r="C4916" s="40" t="s">
        <v>14295</v>
      </c>
      <c r="D4916" s="35" t="s">
        <v>5165</v>
      </c>
      <c r="E4916" s="36" t="s">
        <v>11943</v>
      </c>
      <c r="F4916" s="35" t="s">
        <v>15877</v>
      </c>
      <c r="G4916" s="117">
        <v>2</v>
      </c>
      <c r="H4916" s="117">
        <v>736.8</v>
      </c>
      <c r="I4916" s="117">
        <f t="shared" si="124"/>
        <v>20.145</v>
      </c>
      <c r="J4916" s="118">
        <v>40.29</v>
      </c>
      <c r="K4916" s="196">
        <v>185</v>
      </c>
      <c r="L4916" s="119" t="s">
        <v>12106</v>
      </c>
      <c r="M4916" s="38" t="s">
        <v>15050</v>
      </c>
    </row>
    <row r="4917" spans="1:13" ht="25.5" outlineLevel="1" x14ac:dyDescent="0.25">
      <c r="A4917" s="47" t="s">
        <v>5166</v>
      </c>
      <c r="B4917" s="150">
        <v>4889</v>
      </c>
      <c r="C4917" s="40" t="s">
        <v>14296</v>
      </c>
      <c r="D4917" s="35" t="s">
        <v>5166</v>
      </c>
      <c r="E4917" s="36" t="s">
        <v>11943</v>
      </c>
      <c r="F4917" s="35" t="s">
        <v>15877</v>
      </c>
      <c r="G4917" s="117">
        <v>3</v>
      </c>
      <c r="H4917" s="117">
        <v>1695</v>
      </c>
      <c r="I4917" s="117">
        <f t="shared" si="124"/>
        <v>30.896666666666665</v>
      </c>
      <c r="J4917" s="118">
        <v>92.69</v>
      </c>
      <c r="K4917" s="196">
        <v>185</v>
      </c>
      <c r="L4917" s="119" t="s">
        <v>12106</v>
      </c>
      <c r="M4917" s="38" t="s">
        <v>15050</v>
      </c>
    </row>
    <row r="4918" spans="1:13" ht="25.5" outlineLevel="1" x14ac:dyDescent="0.25">
      <c r="A4918" s="47" t="s">
        <v>5167</v>
      </c>
      <c r="B4918" s="150">
        <v>4890</v>
      </c>
      <c r="C4918" s="40" t="s">
        <v>14297</v>
      </c>
      <c r="D4918" s="35" t="s">
        <v>5167</v>
      </c>
      <c r="E4918" s="36" t="s">
        <v>11943</v>
      </c>
      <c r="F4918" s="35" t="s">
        <v>15877</v>
      </c>
      <c r="G4918" s="117">
        <v>5</v>
      </c>
      <c r="H4918" s="117">
        <v>1516</v>
      </c>
      <c r="I4918" s="117">
        <f t="shared" si="124"/>
        <v>16.580000000000002</v>
      </c>
      <c r="J4918" s="118">
        <v>82.9</v>
      </c>
      <c r="K4918" s="196">
        <v>185</v>
      </c>
      <c r="L4918" s="119" t="s">
        <v>12106</v>
      </c>
      <c r="M4918" s="38" t="s">
        <v>15050</v>
      </c>
    </row>
    <row r="4919" spans="1:13" ht="25.5" outlineLevel="1" x14ac:dyDescent="0.25">
      <c r="A4919" s="47" t="s">
        <v>5168</v>
      </c>
      <c r="B4919" s="150">
        <v>4891</v>
      </c>
      <c r="C4919" s="40" t="s">
        <v>14298</v>
      </c>
      <c r="D4919" s="35" t="s">
        <v>5168</v>
      </c>
      <c r="E4919" s="36" t="s">
        <v>11943</v>
      </c>
      <c r="F4919" s="35" t="s">
        <v>15877</v>
      </c>
      <c r="G4919" s="117">
        <v>6</v>
      </c>
      <c r="H4919" s="117">
        <v>1242</v>
      </c>
      <c r="I4919" s="117">
        <f t="shared" si="124"/>
        <v>11.32</v>
      </c>
      <c r="J4919" s="118">
        <v>67.92</v>
      </c>
      <c r="K4919" s="196">
        <v>185</v>
      </c>
      <c r="L4919" s="119" t="s">
        <v>12106</v>
      </c>
      <c r="M4919" s="38" t="s">
        <v>15050</v>
      </c>
    </row>
    <row r="4920" spans="1:13" ht="25.5" outlineLevel="1" x14ac:dyDescent="0.25">
      <c r="A4920" s="47" t="s">
        <v>5169</v>
      </c>
      <c r="B4920" s="150">
        <v>4892</v>
      </c>
      <c r="C4920" s="40" t="s">
        <v>14299</v>
      </c>
      <c r="D4920" s="35" t="s">
        <v>5169</v>
      </c>
      <c r="E4920" s="36" t="s">
        <v>11943</v>
      </c>
      <c r="F4920" s="35" t="s">
        <v>15877</v>
      </c>
      <c r="G4920" s="117">
        <v>8</v>
      </c>
      <c r="H4920" s="117">
        <v>1974</v>
      </c>
      <c r="I4920" s="117">
        <f t="shared" si="124"/>
        <v>13.49375</v>
      </c>
      <c r="J4920" s="118">
        <v>107.95</v>
      </c>
      <c r="K4920" s="196">
        <v>185</v>
      </c>
      <c r="L4920" s="119" t="s">
        <v>12106</v>
      </c>
      <c r="M4920" s="38" t="s">
        <v>15050</v>
      </c>
    </row>
    <row r="4921" spans="1:13" ht="25.5" outlineLevel="1" x14ac:dyDescent="0.25">
      <c r="A4921" s="47" t="s">
        <v>5170</v>
      </c>
      <c r="B4921" s="150">
        <v>4893</v>
      </c>
      <c r="C4921" s="40" t="s">
        <v>14300</v>
      </c>
      <c r="D4921" s="35" t="s">
        <v>5170</v>
      </c>
      <c r="E4921" s="36" t="s">
        <v>11943</v>
      </c>
      <c r="F4921" s="35" t="s">
        <v>15877</v>
      </c>
      <c r="G4921" s="117">
        <v>8</v>
      </c>
      <c r="H4921" s="117">
        <v>1932</v>
      </c>
      <c r="I4921" s="117">
        <f t="shared" si="124"/>
        <v>13.206250000000001</v>
      </c>
      <c r="J4921" s="118">
        <v>105.65</v>
      </c>
      <c r="K4921" s="196">
        <v>185</v>
      </c>
      <c r="L4921" s="119" t="s">
        <v>12106</v>
      </c>
      <c r="M4921" s="38" t="s">
        <v>15050</v>
      </c>
    </row>
    <row r="4922" spans="1:13" ht="25.5" outlineLevel="1" x14ac:dyDescent="0.25">
      <c r="A4922" s="47" t="s">
        <v>5171</v>
      </c>
      <c r="B4922" s="150">
        <v>4894</v>
      </c>
      <c r="C4922" s="40" t="s">
        <v>14301</v>
      </c>
      <c r="D4922" s="35" t="s">
        <v>5171</v>
      </c>
      <c r="E4922" s="36" t="s">
        <v>11943</v>
      </c>
      <c r="F4922" s="35" t="s">
        <v>15877</v>
      </c>
      <c r="G4922" s="117">
        <v>1</v>
      </c>
      <c r="H4922" s="117">
        <v>1019</v>
      </c>
      <c r="I4922" s="117">
        <f t="shared" si="124"/>
        <v>55.72</v>
      </c>
      <c r="J4922" s="118">
        <v>55.72</v>
      </c>
      <c r="K4922" s="196">
        <v>185</v>
      </c>
      <c r="L4922" s="119" t="s">
        <v>12106</v>
      </c>
      <c r="M4922" s="38" t="s">
        <v>15050</v>
      </c>
    </row>
    <row r="4923" spans="1:13" ht="25.5" outlineLevel="1" x14ac:dyDescent="0.25">
      <c r="A4923" s="47" t="s">
        <v>5173</v>
      </c>
      <c r="B4923" s="150">
        <v>4895</v>
      </c>
      <c r="C4923" s="36" t="s">
        <v>5172</v>
      </c>
      <c r="D4923" s="35" t="s">
        <v>5173</v>
      </c>
      <c r="E4923" s="36" t="s">
        <v>11943</v>
      </c>
      <c r="F4923" s="35" t="s">
        <v>15877</v>
      </c>
      <c r="G4923" s="117">
        <v>10</v>
      </c>
      <c r="H4923" s="117">
        <v>1105</v>
      </c>
      <c r="I4923" s="117">
        <f t="shared" si="124"/>
        <v>6.0430000000000001</v>
      </c>
      <c r="J4923" s="118">
        <v>60.43</v>
      </c>
      <c r="K4923" s="196">
        <v>185</v>
      </c>
      <c r="L4923" s="119" t="s">
        <v>12106</v>
      </c>
      <c r="M4923" s="38" t="s">
        <v>15050</v>
      </c>
    </row>
    <row r="4924" spans="1:13" ht="25.5" outlineLevel="1" x14ac:dyDescent="0.25">
      <c r="A4924" s="47" t="s">
        <v>5174</v>
      </c>
      <c r="B4924" s="150">
        <v>4896</v>
      </c>
      <c r="C4924" s="40" t="s">
        <v>14302</v>
      </c>
      <c r="D4924" s="35" t="s">
        <v>5174</v>
      </c>
      <c r="E4924" s="36" t="s">
        <v>11943</v>
      </c>
      <c r="F4924" s="35" t="s">
        <v>15877</v>
      </c>
      <c r="G4924" s="117">
        <v>14</v>
      </c>
      <c r="H4924" s="117">
        <v>1605</v>
      </c>
      <c r="I4924" s="117">
        <f t="shared" si="124"/>
        <v>6.2692857142857141</v>
      </c>
      <c r="J4924" s="118">
        <v>87.77</v>
      </c>
      <c r="K4924" s="196">
        <v>185</v>
      </c>
      <c r="L4924" s="119" t="s">
        <v>12106</v>
      </c>
      <c r="M4924" s="38" t="s">
        <v>15050</v>
      </c>
    </row>
    <row r="4925" spans="1:13" ht="25.5" outlineLevel="1" x14ac:dyDescent="0.25">
      <c r="A4925" s="47" t="s">
        <v>5176</v>
      </c>
      <c r="B4925" s="150">
        <v>4897</v>
      </c>
      <c r="C4925" s="36" t="s">
        <v>5175</v>
      </c>
      <c r="D4925" s="35" t="s">
        <v>5176</v>
      </c>
      <c r="E4925" s="36" t="s">
        <v>11943</v>
      </c>
      <c r="F4925" s="35" t="s">
        <v>15877</v>
      </c>
      <c r="G4925" s="117">
        <v>2</v>
      </c>
      <c r="H4925" s="117">
        <v>1256</v>
      </c>
      <c r="I4925" s="117">
        <f t="shared" si="124"/>
        <v>34.340000000000003</v>
      </c>
      <c r="J4925" s="118">
        <v>68.680000000000007</v>
      </c>
      <c r="K4925" s="196">
        <v>185</v>
      </c>
      <c r="L4925" s="119" t="s">
        <v>12106</v>
      </c>
      <c r="M4925" s="38" t="s">
        <v>15050</v>
      </c>
    </row>
    <row r="4926" spans="1:13" ht="25.5" outlineLevel="1" x14ac:dyDescent="0.25">
      <c r="A4926" s="47" t="s">
        <v>5178</v>
      </c>
      <c r="B4926" s="150">
        <v>4898</v>
      </c>
      <c r="C4926" s="36" t="s">
        <v>5177</v>
      </c>
      <c r="D4926" s="35" t="s">
        <v>5178</v>
      </c>
      <c r="E4926" s="36" t="s">
        <v>11943</v>
      </c>
      <c r="F4926" s="35" t="s">
        <v>15877</v>
      </c>
      <c r="G4926" s="117">
        <v>30</v>
      </c>
      <c r="H4926" s="117">
        <v>3369</v>
      </c>
      <c r="I4926" s="117">
        <f t="shared" si="124"/>
        <v>6.141</v>
      </c>
      <c r="J4926" s="118">
        <v>184.23</v>
      </c>
      <c r="K4926" s="196">
        <v>185</v>
      </c>
      <c r="L4926" s="119" t="s">
        <v>12106</v>
      </c>
      <c r="M4926" s="38" t="s">
        <v>15050</v>
      </c>
    </row>
    <row r="4927" spans="1:13" ht="25.5" outlineLevel="1" x14ac:dyDescent="0.25">
      <c r="A4927" s="47" t="s">
        <v>5179</v>
      </c>
      <c r="B4927" s="150">
        <v>4899</v>
      </c>
      <c r="C4927" s="40" t="s">
        <v>14303</v>
      </c>
      <c r="D4927" s="35" t="s">
        <v>5179</v>
      </c>
      <c r="E4927" s="36" t="s">
        <v>11943</v>
      </c>
      <c r="F4927" s="35" t="s">
        <v>15877</v>
      </c>
      <c r="G4927" s="117">
        <v>5</v>
      </c>
      <c r="H4927" s="117">
        <v>5742</v>
      </c>
      <c r="I4927" s="117">
        <f t="shared" si="124"/>
        <v>62.798000000000002</v>
      </c>
      <c r="J4927" s="118">
        <v>313.99</v>
      </c>
      <c r="K4927" s="196">
        <v>185</v>
      </c>
      <c r="L4927" s="119" t="s">
        <v>12106</v>
      </c>
      <c r="M4927" s="38" t="s">
        <v>15050</v>
      </c>
    </row>
    <row r="4928" spans="1:13" ht="25.5" outlineLevel="1" x14ac:dyDescent="0.25">
      <c r="A4928" s="47" t="s">
        <v>5180</v>
      </c>
      <c r="B4928" s="150">
        <v>4900</v>
      </c>
      <c r="C4928" s="40" t="s">
        <v>14304</v>
      </c>
      <c r="D4928" s="35" t="s">
        <v>5180</v>
      </c>
      <c r="E4928" s="36" t="s">
        <v>11943</v>
      </c>
      <c r="F4928" s="35" t="s">
        <v>15877</v>
      </c>
      <c r="G4928" s="117">
        <v>9</v>
      </c>
      <c r="H4928" s="117">
        <v>1015</v>
      </c>
      <c r="I4928" s="117">
        <f t="shared" si="124"/>
        <v>6.166666666666667</v>
      </c>
      <c r="J4928" s="118">
        <v>55.5</v>
      </c>
      <c r="K4928" s="196">
        <v>185</v>
      </c>
      <c r="L4928" s="119" t="s">
        <v>12106</v>
      </c>
      <c r="M4928" s="38" t="s">
        <v>15050</v>
      </c>
    </row>
    <row r="4929" spans="1:13" ht="25.5" outlineLevel="1" x14ac:dyDescent="0.25">
      <c r="A4929" s="47" t="s">
        <v>5181</v>
      </c>
      <c r="B4929" s="150">
        <v>4901</v>
      </c>
      <c r="C4929" s="40" t="s">
        <v>14305</v>
      </c>
      <c r="D4929" s="35" t="s">
        <v>5181</v>
      </c>
      <c r="E4929" s="36" t="s">
        <v>11943</v>
      </c>
      <c r="F4929" s="35" t="s">
        <v>15877</v>
      </c>
      <c r="G4929" s="117">
        <v>14</v>
      </c>
      <c r="H4929" s="117">
        <v>1609</v>
      </c>
      <c r="I4929" s="117">
        <f t="shared" si="124"/>
        <v>6.2849999999999993</v>
      </c>
      <c r="J4929" s="118">
        <v>87.99</v>
      </c>
      <c r="K4929" s="196">
        <v>185</v>
      </c>
      <c r="L4929" s="119" t="s">
        <v>12106</v>
      </c>
      <c r="M4929" s="38" t="s">
        <v>15050</v>
      </c>
    </row>
    <row r="4930" spans="1:13" ht="25.5" outlineLevel="1" x14ac:dyDescent="0.25">
      <c r="A4930" s="47" t="s">
        <v>5182</v>
      </c>
      <c r="B4930" s="150">
        <v>4902</v>
      </c>
      <c r="C4930" s="40" t="s">
        <v>14306</v>
      </c>
      <c r="D4930" s="35" t="s">
        <v>5182</v>
      </c>
      <c r="E4930" s="36" t="s">
        <v>11943</v>
      </c>
      <c r="F4930" s="35" t="s">
        <v>15877</v>
      </c>
      <c r="G4930" s="117">
        <v>4</v>
      </c>
      <c r="H4930" s="117">
        <v>1738</v>
      </c>
      <c r="I4930" s="117">
        <f t="shared" si="124"/>
        <v>23.76</v>
      </c>
      <c r="J4930" s="118">
        <v>95.04</v>
      </c>
      <c r="K4930" s="196">
        <v>185</v>
      </c>
      <c r="L4930" s="119" t="s">
        <v>12106</v>
      </c>
      <c r="M4930" s="38" t="s">
        <v>15050</v>
      </c>
    </row>
    <row r="4931" spans="1:13" ht="25.5" outlineLevel="1" x14ac:dyDescent="0.25">
      <c r="A4931" s="47" t="s">
        <v>5183</v>
      </c>
      <c r="B4931" s="150">
        <v>4903</v>
      </c>
      <c r="C4931" s="40" t="s">
        <v>14307</v>
      </c>
      <c r="D4931" s="35" t="s">
        <v>5183</v>
      </c>
      <c r="E4931" s="36" t="s">
        <v>11943</v>
      </c>
      <c r="F4931" s="35" t="s">
        <v>15877</v>
      </c>
      <c r="G4931" s="117">
        <v>9</v>
      </c>
      <c r="H4931" s="117">
        <v>2013</v>
      </c>
      <c r="I4931" s="117">
        <f t="shared" si="124"/>
        <v>12.231111111111112</v>
      </c>
      <c r="J4931" s="118">
        <v>110.08</v>
      </c>
      <c r="K4931" s="196">
        <v>185</v>
      </c>
      <c r="L4931" s="119" t="s">
        <v>12106</v>
      </c>
      <c r="M4931" s="38" t="s">
        <v>15050</v>
      </c>
    </row>
    <row r="4932" spans="1:13" ht="25.5" outlineLevel="1" x14ac:dyDescent="0.25">
      <c r="A4932" s="47" t="s">
        <v>5185</v>
      </c>
      <c r="B4932" s="150">
        <v>4904</v>
      </c>
      <c r="C4932" s="36" t="s">
        <v>5184</v>
      </c>
      <c r="D4932" s="35" t="s">
        <v>5185</v>
      </c>
      <c r="E4932" s="36" t="s">
        <v>11943</v>
      </c>
      <c r="F4932" s="35" t="s">
        <v>15877</v>
      </c>
      <c r="G4932" s="117">
        <v>25</v>
      </c>
      <c r="H4932" s="117">
        <v>2799</v>
      </c>
      <c r="I4932" s="117">
        <f t="shared" si="124"/>
        <v>6.1223999999999998</v>
      </c>
      <c r="J4932" s="118">
        <v>153.06</v>
      </c>
      <c r="K4932" s="196">
        <v>185</v>
      </c>
      <c r="L4932" s="119" t="s">
        <v>12106</v>
      </c>
      <c r="M4932" s="38" t="s">
        <v>15050</v>
      </c>
    </row>
    <row r="4933" spans="1:13" ht="25.5" outlineLevel="1" x14ac:dyDescent="0.25">
      <c r="A4933" s="47" t="s">
        <v>5186</v>
      </c>
      <c r="B4933" s="150">
        <v>4905</v>
      </c>
      <c r="C4933" s="40" t="s">
        <v>14308</v>
      </c>
      <c r="D4933" s="35" t="s">
        <v>5186</v>
      </c>
      <c r="E4933" s="36" t="s">
        <v>11943</v>
      </c>
      <c r="F4933" s="35" t="s">
        <v>15877</v>
      </c>
      <c r="G4933" s="117">
        <v>12</v>
      </c>
      <c r="H4933" s="117">
        <v>1378</v>
      </c>
      <c r="I4933" s="117">
        <f t="shared" si="124"/>
        <v>6.2791666666666659</v>
      </c>
      <c r="J4933" s="118">
        <v>75.349999999999994</v>
      </c>
      <c r="K4933" s="196">
        <v>185</v>
      </c>
      <c r="L4933" s="119" t="s">
        <v>12106</v>
      </c>
      <c r="M4933" s="38" t="s">
        <v>15050</v>
      </c>
    </row>
    <row r="4934" spans="1:13" ht="25.5" outlineLevel="1" x14ac:dyDescent="0.25">
      <c r="A4934" s="47" t="s">
        <v>5187</v>
      </c>
      <c r="B4934" s="150">
        <v>4906</v>
      </c>
      <c r="C4934" s="40" t="s">
        <v>14309</v>
      </c>
      <c r="D4934" s="35" t="s">
        <v>5187</v>
      </c>
      <c r="E4934" s="36" t="s">
        <v>11943</v>
      </c>
      <c r="F4934" s="35" t="s">
        <v>15877</v>
      </c>
      <c r="G4934" s="117">
        <v>8</v>
      </c>
      <c r="H4934" s="117">
        <v>1288</v>
      </c>
      <c r="I4934" s="117">
        <f t="shared" si="124"/>
        <v>8.8037500000000009</v>
      </c>
      <c r="J4934" s="118">
        <v>70.430000000000007</v>
      </c>
      <c r="K4934" s="196">
        <v>185</v>
      </c>
      <c r="L4934" s="119" t="s">
        <v>12106</v>
      </c>
      <c r="M4934" s="38" t="s">
        <v>15050</v>
      </c>
    </row>
    <row r="4935" spans="1:13" ht="25.5" outlineLevel="1" x14ac:dyDescent="0.25">
      <c r="A4935" s="47" t="s">
        <v>5188</v>
      </c>
      <c r="B4935" s="150">
        <v>4907</v>
      </c>
      <c r="C4935" s="40" t="s">
        <v>14310</v>
      </c>
      <c r="D4935" s="35" t="s">
        <v>5188</v>
      </c>
      <c r="E4935" s="36" t="s">
        <v>11943</v>
      </c>
      <c r="F4935" s="35" t="s">
        <v>15877</v>
      </c>
      <c r="G4935" s="117">
        <v>4</v>
      </c>
      <c r="H4935" s="117">
        <v>1089</v>
      </c>
      <c r="I4935" s="117">
        <f t="shared" si="124"/>
        <v>14.887499999999999</v>
      </c>
      <c r="J4935" s="118">
        <v>59.55</v>
      </c>
      <c r="K4935" s="196">
        <v>185</v>
      </c>
      <c r="L4935" s="119" t="s">
        <v>12106</v>
      </c>
      <c r="M4935" s="38" t="s">
        <v>15050</v>
      </c>
    </row>
    <row r="4936" spans="1:13" ht="25.5" outlineLevel="1" x14ac:dyDescent="0.25">
      <c r="A4936" s="47" t="s">
        <v>5189</v>
      </c>
      <c r="B4936" s="150">
        <v>4908</v>
      </c>
      <c r="C4936" s="40" t="s">
        <v>14311</v>
      </c>
      <c r="D4936" s="35" t="s">
        <v>5189</v>
      </c>
      <c r="E4936" s="36" t="s">
        <v>11943</v>
      </c>
      <c r="F4936" s="35" t="s">
        <v>15877</v>
      </c>
      <c r="G4936" s="117">
        <v>8</v>
      </c>
      <c r="H4936" s="117">
        <v>80</v>
      </c>
      <c r="I4936" s="117">
        <f t="shared" si="124"/>
        <v>0.54625000000000001</v>
      </c>
      <c r="J4936" s="118">
        <v>4.37</v>
      </c>
      <c r="K4936" s="196">
        <v>185</v>
      </c>
      <c r="L4936" s="119" t="s">
        <v>12106</v>
      </c>
      <c r="M4936" s="38" t="s">
        <v>15050</v>
      </c>
    </row>
    <row r="4937" spans="1:13" ht="25.5" outlineLevel="1" x14ac:dyDescent="0.25">
      <c r="A4937" s="47" t="s">
        <v>5191</v>
      </c>
      <c r="B4937" s="150">
        <v>4909</v>
      </c>
      <c r="C4937" s="36" t="s">
        <v>5190</v>
      </c>
      <c r="D4937" s="35" t="s">
        <v>5191</v>
      </c>
      <c r="E4937" s="36" t="s">
        <v>11943</v>
      </c>
      <c r="F4937" s="35" t="s">
        <v>15877</v>
      </c>
      <c r="G4937" s="117">
        <v>26</v>
      </c>
      <c r="H4937" s="117">
        <v>1529</v>
      </c>
      <c r="I4937" s="117">
        <f t="shared" si="124"/>
        <v>3.2157692307692307</v>
      </c>
      <c r="J4937" s="118">
        <v>83.61</v>
      </c>
      <c r="K4937" s="196">
        <v>185</v>
      </c>
      <c r="L4937" s="119" t="s">
        <v>12106</v>
      </c>
      <c r="M4937" s="38" t="s">
        <v>15050</v>
      </c>
    </row>
    <row r="4938" spans="1:13" ht="25.5" outlineLevel="1" x14ac:dyDescent="0.25">
      <c r="A4938" s="47" t="s">
        <v>5192</v>
      </c>
      <c r="B4938" s="150">
        <v>4910</v>
      </c>
      <c r="C4938" s="40" t="s">
        <v>14312</v>
      </c>
      <c r="D4938" s="35" t="s">
        <v>5192</v>
      </c>
      <c r="E4938" s="36" t="s">
        <v>11943</v>
      </c>
      <c r="F4938" s="35" t="s">
        <v>15877</v>
      </c>
      <c r="G4938" s="117">
        <v>17</v>
      </c>
      <c r="H4938" s="117">
        <v>1940.83</v>
      </c>
      <c r="I4938" s="117">
        <f t="shared" si="124"/>
        <v>6.2429411764705875</v>
      </c>
      <c r="J4938" s="118">
        <v>106.13</v>
      </c>
      <c r="K4938" s="196">
        <v>185</v>
      </c>
      <c r="L4938" s="119" t="s">
        <v>12106</v>
      </c>
      <c r="M4938" s="38" t="s">
        <v>15050</v>
      </c>
    </row>
    <row r="4939" spans="1:13" ht="25.5" outlineLevel="1" x14ac:dyDescent="0.25">
      <c r="A4939" s="47" t="s">
        <v>5194</v>
      </c>
      <c r="B4939" s="150">
        <v>4911</v>
      </c>
      <c r="C4939" s="36" t="s">
        <v>5193</v>
      </c>
      <c r="D4939" s="35" t="s">
        <v>5194</v>
      </c>
      <c r="E4939" s="36" t="s">
        <v>11943</v>
      </c>
      <c r="F4939" s="35" t="s">
        <v>15877</v>
      </c>
      <c r="G4939" s="117">
        <v>48</v>
      </c>
      <c r="H4939" s="117">
        <v>5301</v>
      </c>
      <c r="I4939" s="117">
        <f t="shared" si="124"/>
        <v>6.0391666666666666</v>
      </c>
      <c r="J4939" s="118">
        <v>289.88</v>
      </c>
      <c r="K4939" s="196">
        <v>185</v>
      </c>
      <c r="L4939" s="119" t="s">
        <v>12106</v>
      </c>
      <c r="M4939" s="38" t="s">
        <v>15050</v>
      </c>
    </row>
    <row r="4940" spans="1:13" ht="25.5" outlineLevel="1" x14ac:dyDescent="0.25">
      <c r="A4940" s="47" t="s">
        <v>5195</v>
      </c>
      <c r="B4940" s="150">
        <v>4912</v>
      </c>
      <c r="C4940" s="40" t="s">
        <v>14313</v>
      </c>
      <c r="D4940" s="35" t="s">
        <v>5195</v>
      </c>
      <c r="E4940" s="36" t="s">
        <v>11943</v>
      </c>
      <c r="F4940" s="35" t="s">
        <v>15877</v>
      </c>
      <c r="G4940" s="117">
        <v>18</v>
      </c>
      <c r="H4940" s="117">
        <v>1269</v>
      </c>
      <c r="I4940" s="117">
        <f t="shared" si="124"/>
        <v>3.855</v>
      </c>
      <c r="J4940" s="118">
        <v>69.39</v>
      </c>
      <c r="K4940" s="196">
        <v>185</v>
      </c>
      <c r="L4940" s="119" t="s">
        <v>12106</v>
      </c>
      <c r="M4940" s="38" t="s">
        <v>15050</v>
      </c>
    </row>
    <row r="4941" spans="1:13" ht="25.5" outlineLevel="1" x14ac:dyDescent="0.25">
      <c r="A4941" s="47" t="s">
        <v>5197</v>
      </c>
      <c r="B4941" s="150">
        <v>4913</v>
      </c>
      <c r="C4941" s="36" t="s">
        <v>5196</v>
      </c>
      <c r="D4941" s="35" t="s">
        <v>5197</v>
      </c>
      <c r="E4941" s="36" t="s">
        <v>11943</v>
      </c>
      <c r="F4941" s="35" t="s">
        <v>15877</v>
      </c>
      <c r="G4941" s="117">
        <v>38</v>
      </c>
      <c r="H4941" s="117">
        <v>1415</v>
      </c>
      <c r="I4941" s="117">
        <f t="shared" si="124"/>
        <v>2.0363157894736843</v>
      </c>
      <c r="J4941" s="118">
        <v>77.38</v>
      </c>
      <c r="K4941" s="196">
        <v>185</v>
      </c>
      <c r="L4941" s="119" t="s">
        <v>12106</v>
      </c>
      <c r="M4941" s="38" t="s">
        <v>15050</v>
      </c>
    </row>
    <row r="4942" spans="1:13" ht="25.5" outlineLevel="1" x14ac:dyDescent="0.25">
      <c r="A4942" s="47" t="s">
        <v>5198</v>
      </c>
      <c r="B4942" s="150">
        <v>4914</v>
      </c>
      <c r="C4942" s="40" t="s">
        <v>14314</v>
      </c>
      <c r="D4942" s="35" t="s">
        <v>5198</v>
      </c>
      <c r="E4942" s="36" t="s">
        <v>11943</v>
      </c>
      <c r="F4942" s="35" t="s">
        <v>15877</v>
      </c>
      <c r="G4942" s="117">
        <v>14</v>
      </c>
      <c r="H4942" s="117">
        <v>1596</v>
      </c>
      <c r="I4942" s="117">
        <f t="shared" si="124"/>
        <v>6.2335714285714285</v>
      </c>
      <c r="J4942" s="118">
        <v>87.27</v>
      </c>
      <c r="K4942" s="196">
        <v>185</v>
      </c>
      <c r="L4942" s="119" t="s">
        <v>12106</v>
      </c>
      <c r="M4942" s="38" t="s">
        <v>15050</v>
      </c>
    </row>
    <row r="4943" spans="1:13" ht="25.5" outlineLevel="1" x14ac:dyDescent="0.25">
      <c r="A4943" s="47" t="s">
        <v>5200</v>
      </c>
      <c r="B4943" s="150">
        <v>4915</v>
      </c>
      <c r="C4943" s="36" t="s">
        <v>5199</v>
      </c>
      <c r="D4943" s="35" t="s">
        <v>5200</v>
      </c>
      <c r="E4943" s="36" t="s">
        <v>11943</v>
      </c>
      <c r="F4943" s="35" t="s">
        <v>15877</v>
      </c>
      <c r="G4943" s="117">
        <v>1</v>
      </c>
      <c r="H4943" s="117">
        <v>126</v>
      </c>
      <c r="I4943" s="117">
        <f t="shared" si="124"/>
        <v>6.89</v>
      </c>
      <c r="J4943" s="118">
        <v>6.89</v>
      </c>
      <c r="K4943" s="196">
        <v>185</v>
      </c>
      <c r="L4943" s="119" t="s">
        <v>12106</v>
      </c>
      <c r="M4943" s="38" t="s">
        <v>15050</v>
      </c>
    </row>
    <row r="4944" spans="1:13" ht="25.5" outlineLevel="1" x14ac:dyDescent="0.25">
      <c r="A4944" s="47" t="s">
        <v>5201</v>
      </c>
      <c r="B4944" s="150">
        <v>4916</v>
      </c>
      <c r="C4944" s="40" t="s">
        <v>14315</v>
      </c>
      <c r="D4944" s="35" t="s">
        <v>5201</v>
      </c>
      <c r="E4944" s="36" t="s">
        <v>11943</v>
      </c>
      <c r="F4944" s="35" t="s">
        <v>15877</v>
      </c>
      <c r="G4944" s="117">
        <v>31</v>
      </c>
      <c r="H4944" s="117">
        <v>3133</v>
      </c>
      <c r="I4944" s="117">
        <f t="shared" si="124"/>
        <v>5.5264516129032257</v>
      </c>
      <c r="J4944" s="118">
        <v>171.32</v>
      </c>
      <c r="K4944" s="196">
        <v>185</v>
      </c>
      <c r="L4944" s="119" t="s">
        <v>12106</v>
      </c>
      <c r="M4944" s="38" t="s">
        <v>15050</v>
      </c>
    </row>
    <row r="4945" spans="1:13" ht="25.5" outlineLevel="1" x14ac:dyDescent="0.25">
      <c r="A4945" s="47" t="s">
        <v>5203</v>
      </c>
      <c r="B4945" s="150">
        <v>4917</v>
      </c>
      <c r="C4945" s="36" t="s">
        <v>5202</v>
      </c>
      <c r="D4945" s="35" t="s">
        <v>5203</v>
      </c>
      <c r="E4945" s="36" t="s">
        <v>11943</v>
      </c>
      <c r="F4945" s="35" t="s">
        <v>15877</v>
      </c>
      <c r="G4945" s="117">
        <v>24</v>
      </c>
      <c r="H4945" s="117">
        <v>2455</v>
      </c>
      <c r="I4945" s="117">
        <f t="shared" si="124"/>
        <v>5.59375</v>
      </c>
      <c r="J4945" s="118">
        <v>134.25</v>
      </c>
      <c r="K4945" s="196">
        <v>185</v>
      </c>
      <c r="L4945" s="119" t="s">
        <v>12106</v>
      </c>
      <c r="M4945" s="38" t="s">
        <v>15050</v>
      </c>
    </row>
    <row r="4946" spans="1:13" ht="25.5" outlineLevel="1" x14ac:dyDescent="0.25">
      <c r="A4946" s="47" t="s">
        <v>5204</v>
      </c>
      <c r="B4946" s="150">
        <v>4918</v>
      </c>
      <c r="C4946" s="40" t="s">
        <v>14316</v>
      </c>
      <c r="D4946" s="35" t="s">
        <v>5204</v>
      </c>
      <c r="E4946" s="36" t="s">
        <v>11943</v>
      </c>
      <c r="F4946" s="35" t="s">
        <v>15877</v>
      </c>
      <c r="G4946" s="117">
        <v>16</v>
      </c>
      <c r="H4946" s="117">
        <v>1670</v>
      </c>
      <c r="I4946" s="117">
        <f t="shared" si="124"/>
        <v>5.7074999999999996</v>
      </c>
      <c r="J4946" s="118">
        <v>91.32</v>
      </c>
      <c r="K4946" s="196">
        <v>185</v>
      </c>
      <c r="L4946" s="119" t="s">
        <v>12106</v>
      </c>
      <c r="M4946" s="38" t="s">
        <v>15050</v>
      </c>
    </row>
    <row r="4947" spans="1:13" ht="25.5" outlineLevel="1" x14ac:dyDescent="0.25">
      <c r="A4947" s="47" t="s">
        <v>5205</v>
      </c>
      <c r="B4947" s="150">
        <v>4919</v>
      </c>
      <c r="C4947" s="40" t="s">
        <v>14317</v>
      </c>
      <c r="D4947" s="35" t="s">
        <v>5205</v>
      </c>
      <c r="E4947" s="36" t="s">
        <v>11943</v>
      </c>
      <c r="F4947" s="35" t="s">
        <v>15877</v>
      </c>
      <c r="G4947" s="117">
        <v>24</v>
      </c>
      <c r="H4947" s="117">
        <v>2495</v>
      </c>
      <c r="I4947" s="117">
        <f t="shared" si="124"/>
        <v>5.6849999999999996</v>
      </c>
      <c r="J4947" s="118">
        <v>136.44</v>
      </c>
      <c r="K4947" s="196">
        <v>185</v>
      </c>
      <c r="L4947" s="119" t="s">
        <v>12106</v>
      </c>
      <c r="M4947" s="38" t="s">
        <v>15050</v>
      </c>
    </row>
    <row r="4948" spans="1:13" ht="25.5" outlineLevel="1" x14ac:dyDescent="0.25">
      <c r="A4948" s="47" t="s">
        <v>5206</v>
      </c>
      <c r="B4948" s="150">
        <v>4920</v>
      </c>
      <c r="C4948" s="40" t="s">
        <v>14318</v>
      </c>
      <c r="D4948" s="35" t="s">
        <v>5206</v>
      </c>
      <c r="E4948" s="36" t="s">
        <v>11943</v>
      </c>
      <c r="F4948" s="35" t="s">
        <v>15877</v>
      </c>
      <c r="G4948" s="117">
        <v>10</v>
      </c>
      <c r="H4948" s="117">
        <v>1014</v>
      </c>
      <c r="I4948" s="117">
        <f t="shared" si="124"/>
        <v>5.5449999999999999</v>
      </c>
      <c r="J4948" s="118">
        <v>55.45</v>
      </c>
      <c r="K4948" s="196">
        <v>185</v>
      </c>
      <c r="L4948" s="119" t="s">
        <v>12106</v>
      </c>
      <c r="M4948" s="38" t="s">
        <v>15050</v>
      </c>
    </row>
    <row r="4949" spans="1:13" ht="25.5" outlineLevel="1" x14ac:dyDescent="0.25">
      <c r="A4949" s="47" t="s">
        <v>5207</v>
      </c>
      <c r="B4949" s="150">
        <v>4921</v>
      </c>
      <c r="C4949" s="40" t="s">
        <v>14319</v>
      </c>
      <c r="D4949" s="35" t="s">
        <v>5207</v>
      </c>
      <c r="E4949" s="36" t="s">
        <v>11943</v>
      </c>
      <c r="F4949" s="35" t="s">
        <v>15877</v>
      </c>
      <c r="G4949" s="117">
        <v>19</v>
      </c>
      <c r="H4949" s="117">
        <v>1968.76</v>
      </c>
      <c r="I4949" s="117">
        <f t="shared" si="124"/>
        <v>5.6663157894736838</v>
      </c>
      <c r="J4949" s="118">
        <v>107.66</v>
      </c>
      <c r="K4949" s="196">
        <v>185</v>
      </c>
      <c r="L4949" s="119" t="s">
        <v>12106</v>
      </c>
      <c r="M4949" s="38" t="s">
        <v>15050</v>
      </c>
    </row>
    <row r="4950" spans="1:13" ht="25.5" outlineLevel="1" x14ac:dyDescent="0.25">
      <c r="A4950" s="47" t="s">
        <v>5208</v>
      </c>
      <c r="B4950" s="150">
        <v>4922</v>
      </c>
      <c r="C4950" s="40" t="s">
        <v>14320</v>
      </c>
      <c r="D4950" s="35" t="s">
        <v>5208</v>
      </c>
      <c r="E4950" s="36" t="s">
        <v>11943</v>
      </c>
      <c r="F4950" s="35" t="s">
        <v>15877</v>
      </c>
      <c r="G4950" s="117">
        <v>13</v>
      </c>
      <c r="H4950" s="117">
        <v>3397.27</v>
      </c>
      <c r="I4950" s="117">
        <f t="shared" si="124"/>
        <v>14.290000000000001</v>
      </c>
      <c r="J4950" s="118">
        <v>185.77</v>
      </c>
      <c r="K4950" s="196">
        <v>185</v>
      </c>
      <c r="L4950" s="119" t="s">
        <v>12106</v>
      </c>
      <c r="M4950" s="38" t="s">
        <v>15050</v>
      </c>
    </row>
    <row r="4951" spans="1:13" ht="25.5" outlineLevel="1" x14ac:dyDescent="0.25">
      <c r="A4951" s="47" t="s">
        <v>5210</v>
      </c>
      <c r="B4951" s="150">
        <v>4923</v>
      </c>
      <c r="C4951" s="36" t="s">
        <v>5209</v>
      </c>
      <c r="D4951" s="35" t="s">
        <v>5210</v>
      </c>
      <c r="E4951" s="36" t="s">
        <v>11943</v>
      </c>
      <c r="F4951" s="35" t="s">
        <v>15877</v>
      </c>
      <c r="G4951" s="117">
        <v>15</v>
      </c>
      <c r="H4951" s="117">
        <v>1566.56</v>
      </c>
      <c r="I4951" s="117">
        <f t="shared" si="124"/>
        <v>5.7113333333333332</v>
      </c>
      <c r="J4951" s="118">
        <v>85.67</v>
      </c>
      <c r="K4951" s="196">
        <v>185</v>
      </c>
      <c r="L4951" s="119" t="s">
        <v>12106</v>
      </c>
      <c r="M4951" s="38" t="s">
        <v>15050</v>
      </c>
    </row>
    <row r="4952" spans="1:13" ht="25.5" outlineLevel="1" x14ac:dyDescent="0.25">
      <c r="A4952" s="47" t="s">
        <v>5211</v>
      </c>
      <c r="B4952" s="150">
        <v>4924</v>
      </c>
      <c r="C4952" s="40" t="s">
        <v>14321</v>
      </c>
      <c r="D4952" s="35" t="s">
        <v>5211</v>
      </c>
      <c r="E4952" s="36" t="s">
        <v>11943</v>
      </c>
      <c r="F4952" s="35" t="s">
        <v>15877</v>
      </c>
      <c r="G4952" s="117">
        <v>16</v>
      </c>
      <c r="H4952" s="117">
        <v>1538</v>
      </c>
      <c r="I4952" s="117">
        <f t="shared" si="124"/>
        <v>5.2562499999999996</v>
      </c>
      <c r="J4952" s="118">
        <v>84.1</v>
      </c>
      <c r="K4952" s="196">
        <v>185</v>
      </c>
      <c r="L4952" s="119" t="s">
        <v>12106</v>
      </c>
      <c r="M4952" s="38" t="s">
        <v>15050</v>
      </c>
    </row>
    <row r="4953" spans="1:13" ht="25.5" outlineLevel="1" x14ac:dyDescent="0.25">
      <c r="A4953" s="47" t="s">
        <v>5212</v>
      </c>
      <c r="B4953" s="150">
        <v>4925</v>
      </c>
      <c r="C4953" s="40" t="s">
        <v>14322</v>
      </c>
      <c r="D4953" s="35" t="s">
        <v>5212</v>
      </c>
      <c r="E4953" s="36" t="s">
        <v>11943</v>
      </c>
      <c r="F4953" s="35" t="s">
        <v>15877</v>
      </c>
      <c r="G4953" s="117">
        <v>11</v>
      </c>
      <c r="H4953" s="117">
        <v>1128.29</v>
      </c>
      <c r="I4953" s="117">
        <f t="shared" si="124"/>
        <v>5.6090909090909093</v>
      </c>
      <c r="J4953" s="118">
        <v>61.7</v>
      </c>
      <c r="K4953" s="196">
        <v>185</v>
      </c>
      <c r="L4953" s="119" t="s">
        <v>12106</v>
      </c>
      <c r="M4953" s="38" t="s">
        <v>15050</v>
      </c>
    </row>
    <row r="4954" spans="1:13" ht="25.5" outlineLevel="1" x14ac:dyDescent="0.25">
      <c r="A4954" s="47" t="s">
        <v>5213</v>
      </c>
      <c r="B4954" s="150">
        <v>4926</v>
      </c>
      <c r="C4954" s="40" t="s">
        <v>14323</v>
      </c>
      <c r="D4954" s="35" t="s">
        <v>5213</v>
      </c>
      <c r="E4954" s="36" t="s">
        <v>11943</v>
      </c>
      <c r="F4954" s="35" t="s">
        <v>15877</v>
      </c>
      <c r="G4954" s="117">
        <v>13</v>
      </c>
      <c r="H4954" s="117">
        <v>1401</v>
      </c>
      <c r="I4954" s="117">
        <f t="shared" si="124"/>
        <v>5.8930769230769231</v>
      </c>
      <c r="J4954" s="118">
        <v>76.61</v>
      </c>
      <c r="K4954" s="196">
        <v>185</v>
      </c>
      <c r="L4954" s="119" t="s">
        <v>12106</v>
      </c>
      <c r="M4954" s="38" t="s">
        <v>15050</v>
      </c>
    </row>
    <row r="4955" spans="1:13" ht="25.5" outlineLevel="1" x14ac:dyDescent="0.25">
      <c r="A4955" s="47" t="s">
        <v>5214</v>
      </c>
      <c r="B4955" s="150">
        <v>4927</v>
      </c>
      <c r="C4955" s="40" t="s">
        <v>14324</v>
      </c>
      <c r="D4955" s="35" t="s">
        <v>5214</v>
      </c>
      <c r="E4955" s="36" t="s">
        <v>11943</v>
      </c>
      <c r="F4955" s="35" t="s">
        <v>15877</v>
      </c>
      <c r="G4955" s="117">
        <v>6</v>
      </c>
      <c r="H4955" s="117">
        <v>359.26</v>
      </c>
      <c r="I4955" s="117">
        <f t="shared" si="124"/>
        <v>3.2749999999999999</v>
      </c>
      <c r="J4955" s="118">
        <v>19.649999999999999</v>
      </c>
      <c r="K4955" s="196">
        <v>185</v>
      </c>
      <c r="L4955" s="119" t="s">
        <v>12106</v>
      </c>
      <c r="M4955" s="38" t="s">
        <v>15050</v>
      </c>
    </row>
    <row r="4956" spans="1:13" ht="25.5" outlineLevel="1" x14ac:dyDescent="0.25">
      <c r="A4956" s="47" t="s">
        <v>5215</v>
      </c>
      <c r="B4956" s="150">
        <v>4928</v>
      </c>
      <c r="C4956" s="40" t="s">
        <v>14325</v>
      </c>
      <c r="D4956" s="35" t="s">
        <v>5215</v>
      </c>
      <c r="E4956" s="36" t="s">
        <v>11943</v>
      </c>
      <c r="F4956" s="35" t="s">
        <v>15877</v>
      </c>
      <c r="G4956" s="117">
        <v>4</v>
      </c>
      <c r="H4956" s="117">
        <v>1008</v>
      </c>
      <c r="I4956" s="117">
        <f t="shared" si="124"/>
        <v>13.78</v>
      </c>
      <c r="J4956" s="118">
        <v>55.12</v>
      </c>
      <c r="K4956" s="196">
        <v>185</v>
      </c>
      <c r="L4956" s="119" t="s">
        <v>12106</v>
      </c>
      <c r="M4956" s="38" t="s">
        <v>15050</v>
      </c>
    </row>
    <row r="4957" spans="1:13" ht="25.5" outlineLevel="1" x14ac:dyDescent="0.25">
      <c r="A4957" s="47" t="s">
        <v>5216</v>
      </c>
      <c r="B4957" s="150">
        <v>4929</v>
      </c>
      <c r="C4957" s="40" t="s">
        <v>14326</v>
      </c>
      <c r="D4957" s="35" t="s">
        <v>5216</v>
      </c>
      <c r="E4957" s="36" t="s">
        <v>11943</v>
      </c>
      <c r="F4957" s="35" t="s">
        <v>15877</v>
      </c>
      <c r="G4957" s="117">
        <v>31</v>
      </c>
      <c r="H4957" s="117">
        <v>1358</v>
      </c>
      <c r="I4957" s="117">
        <f t="shared" si="124"/>
        <v>2.395483870967742</v>
      </c>
      <c r="J4957" s="118">
        <v>74.260000000000005</v>
      </c>
      <c r="K4957" s="196">
        <v>185</v>
      </c>
      <c r="L4957" s="119" t="s">
        <v>12106</v>
      </c>
      <c r="M4957" s="38" t="s">
        <v>15050</v>
      </c>
    </row>
    <row r="4958" spans="1:13" ht="25.5" outlineLevel="1" x14ac:dyDescent="0.25">
      <c r="A4958" s="47" t="s">
        <v>5218</v>
      </c>
      <c r="B4958" s="150">
        <v>4930</v>
      </c>
      <c r="C4958" s="36" t="s">
        <v>5217</v>
      </c>
      <c r="D4958" s="35" t="s">
        <v>5218</v>
      </c>
      <c r="E4958" s="36" t="s">
        <v>11943</v>
      </c>
      <c r="F4958" s="35" t="s">
        <v>15877</v>
      </c>
      <c r="G4958" s="117">
        <v>16</v>
      </c>
      <c r="H4958" s="117">
        <v>1641</v>
      </c>
      <c r="I4958" s="117">
        <f t="shared" si="124"/>
        <v>5.6087499999999997</v>
      </c>
      <c r="J4958" s="118">
        <v>89.74</v>
      </c>
      <c r="K4958" s="196">
        <v>185</v>
      </c>
      <c r="L4958" s="119" t="s">
        <v>12106</v>
      </c>
      <c r="M4958" s="38" t="s">
        <v>15050</v>
      </c>
    </row>
    <row r="4959" spans="1:13" ht="25.5" outlineLevel="1" x14ac:dyDescent="0.25">
      <c r="A4959" s="47" t="s">
        <v>5220</v>
      </c>
      <c r="B4959" s="150">
        <v>4931</v>
      </c>
      <c r="C4959" s="36" t="s">
        <v>5219</v>
      </c>
      <c r="D4959" s="35" t="s">
        <v>5220</v>
      </c>
      <c r="E4959" s="36" t="s">
        <v>11943</v>
      </c>
      <c r="F4959" s="35" t="s">
        <v>15877</v>
      </c>
      <c r="G4959" s="117">
        <v>4</v>
      </c>
      <c r="H4959" s="117">
        <v>1448</v>
      </c>
      <c r="I4959" s="117">
        <f t="shared" si="124"/>
        <v>19.795000000000002</v>
      </c>
      <c r="J4959" s="118">
        <v>79.180000000000007</v>
      </c>
      <c r="K4959" s="196">
        <v>185</v>
      </c>
      <c r="L4959" s="119" t="s">
        <v>12106</v>
      </c>
      <c r="M4959" s="38" t="s">
        <v>15050</v>
      </c>
    </row>
    <row r="4960" spans="1:13" ht="25.5" outlineLevel="1" x14ac:dyDescent="0.25">
      <c r="A4960" s="47" t="s">
        <v>5221</v>
      </c>
      <c r="B4960" s="150">
        <v>4932</v>
      </c>
      <c r="C4960" s="40" t="s">
        <v>14327</v>
      </c>
      <c r="D4960" s="35" t="s">
        <v>5221</v>
      </c>
      <c r="E4960" s="36" t="s">
        <v>11943</v>
      </c>
      <c r="F4960" s="35" t="s">
        <v>15877</v>
      </c>
      <c r="G4960" s="117">
        <v>15</v>
      </c>
      <c r="H4960" s="117">
        <v>1581</v>
      </c>
      <c r="I4960" s="117">
        <f t="shared" si="124"/>
        <v>5.7633333333333336</v>
      </c>
      <c r="J4960" s="118">
        <v>86.45</v>
      </c>
      <c r="K4960" s="196">
        <v>185</v>
      </c>
      <c r="L4960" s="119" t="s">
        <v>12106</v>
      </c>
      <c r="M4960" s="38" t="s">
        <v>15050</v>
      </c>
    </row>
    <row r="4961" spans="1:13" ht="25.5" outlineLevel="1" x14ac:dyDescent="0.25">
      <c r="A4961" s="47" t="s">
        <v>5222</v>
      </c>
      <c r="B4961" s="150">
        <v>4933</v>
      </c>
      <c r="C4961" s="40" t="s">
        <v>14328</v>
      </c>
      <c r="D4961" s="35" t="s">
        <v>5222</v>
      </c>
      <c r="E4961" s="36" t="s">
        <v>11943</v>
      </c>
      <c r="F4961" s="35" t="s">
        <v>15877</v>
      </c>
      <c r="G4961" s="117">
        <v>11</v>
      </c>
      <c r="H4961" s="117">
        <v>1122</v>
      </c>
      <c r="I4961" s="117">
        <f t="shared" si="124"/>
        <v>5.5772727272727272</v>
      </c>
      <c r="J4961" s="118">
        <v>61.35</v>
      </c>
      <c r="K4961" s="196">
        <v>185</v>
      </c>
      <c r="L4961" s="119" t="s">
        <v>12106</v>
      </c>
      <c r="M4961" s="38" t="s">
        <v>15050</v>
      </c>
    </row>
    <row r="4962" spans="1:13" ht="25.5" outlineLevel="1" x14ac:dyDescent="0.25">
      <c r="A4962" s="47" t="s">
        <v>5224</v>
      </c>
      <c r="B4962" s="150">
        <v>4934</v>
      </c>
      <c r="C4962" s="36" t="s">
        <v>5223</v>
      </c>
      <c r="D4962" s="35" t="s">
        <v>5224</v>
      </c>
      <c r="E4962" s="36" t="s">
        <v>11943</v>
      </c>
      <c r="F4962" s="35" t="s">
        <v>15877</v>
      </c>
      <c r="G4962" s="117">
        <v>8</v>
      </c>
      <c r="H4962" s="117">
        <v>1882</v>
      </c>
      <c r="I4962" s="117">
        <f t="shared" si="124"/>
        <v>12.86375</v>
      </c>
      <c r="J4962" s="118">
        <v>102.91</v>
      </c>
      <c r="K4962" s="196">
        <v>185</v>
      </c>
      <c r="L4962" s="119" t="s">
        <v>12106</v>
      </c>
      <c r="M4962" s="38" t="s">
        <v>15050</v>
      </c>
    </row>
    <row r="4963" spans="1:13" ht="25.5" outlineLevel="1" x14ac:dyDescent="0.25">
      <c r="A4963" s="47" t="s">
        <v>5225</v>
      </c>
      <c r="B4963" s="150">
        <v>4935</v>
      </c>
      <c r="C4963" s="40" t="s">
        <v>14329</v>
      </c>
      <c r="D4963" s="35" t="s">
        <v>5225</v>
      </c>
      <c r="E4963" s="36" t="s">
        <v>11943</v>
      </c>
      <c r="F4963" s="35" t="s">
        <v>15877</v>
      </c>
      <c r="G4963" s="117">
        <v>20</v>
      </c>
      <c r="H4963" s="117">
        <v>2064</v>
      </c>
      <c r="I4963" s="117">
        <f t="shared" si="124"/>
        <v>5.6435000000000004</v>
      </c>
      <c r="J4963" s="118">
        <v>112.87</v>
      </c>
      <c r="K4963" s="196">
        <v>185</v>
      </c>
      <c r="L4963" s="119" t="s">
        <v>12106</v>
      </c>
      <c r="M4963" s="38" t="s">
        <v>15050</v>
      </c>
    </row>
    <row r="4964" spans="1:13" ht="25.5" outlineLevel="1" x14ac:dyDescent="0.25">
      <c r="A4964" s="47" t="s">
        <v>5226</v>
      </c>
      <c r="B4964" s="150">
        <v>4936</v>
      </c>
      <c r="C4964" s="40" t="s">
        <v>14330</v>
      </c>
      <c r="D4964" s="35" t="s">
        <v>5226</v>
      </c>
      <c r="E4964" s="36" t="s">
        <v>11943</v>
      </c>
      <c r="F4964" s="35" t="s">
        <v>15877</v>
      </c>
      <c r="G4964" s="117">
        <v>15</v>
      </c>
      <c r="H4964" s="117">
        <v>1578</v>
      </c>
      <c r="I4964" s="117">
        <f t="shared" si="124"/>
        <v>5.7526666666666673</v>
      </c>
      <c r="J4964" s="118">
        <v>86.29</v>
      </c>
      <c r="K4964" s="196">
        <v>185</v>
      </c>
      <c r="L4964" s="119" t="s">
        <v>12106</v>
      </c>
      <c r="M4964" s="38" t="s">
        <v>15050</v>
      </c>
    </row>
    <row r="4965" spans="1:13" ht="25.5" outlineLevel="1" x14ac:dyDescent="0.25">
      <c r="A4965" s="47" t="s">
        <v>5228</v>
      </c>
      <c r="B4965" s="150">
        <v>4937</v>
      </c>
      <c r="C4965" s="36" t="s">
        <v>5227</v>
      </c>
      <c r="D4965" s="35" t="s">
        <v>5228</v>
      </c>
      <c r="E4965" s="36" t="s">
        <v>11943</v>
      </c>
      <c r="F4965" s="35" t="s">
        <v>15877</v>
      </c>
      <c r="G4965" s="117">
        <v>22</v>
      </c>
      <c r="H4965" s="117">
        <v>22</v>
      </c>
      <c r="I4965" s="117">
        <f t="shared" si="124"/>
        <v>5.4545454545454543E-2</v>
      </c>
      <c r="J4965" s="118">
        <v>1.2</v>
      </c>
      <c r="K4965" s="196">
        <v>185</v>
      </c>
      <c r="L4965" s="119" t="s">
        <v>12106</v>
      </c>
      <c r="M4965" s="38" t="s">
        <v>15050</v>
      </c>
    </row>
    <row r="4966" spans="1:13" ht="25.5" outlineLevel="1" x14ac:dyDescent="0.25">
      <c r="A4966" s="47" t="s">
        <v>5230</v>
      </c>
      <c r="B4966" s="150">
        <v>4938</v>
      </c>
      <c r="C4966" s="36" t="s">
        <v>5229</v>
      </c>
      <c r="D4966" s="35" t="s">
        <v>5230</v>
      </c>
      <c r="E4966" s="36" t="s">
        <v>11943</v>
      </c>
      <c r="F4966" s="35" t="s">
        <v>15877</v>
      </c>
      <c r="G4966" s="117">
        <v>2</v>
      </c>
      <c r="H4966" s="117">
        <v>1243</v>
      </c>
      <c r="I4966" s="117">
        <f t="shared" si="124"/>
        <v>33.984999999999999</v>
      </c>
      <c r="J4966" s="118">
        <v>67.97</v>
      </c>
      <c r="K4966" s="196">
        <v>185</v>
      </c>
      <c r="L4966" s="119" t="s">
        <v>12106</v>
      </c>
      <c r="M4966" s="38" t="s">
        <v>15050</v>
      </c>
    </row>
    <row r="4967" spans="1:13" ht="25.5" outlineLevel="1" x14ac:dyDescent="0.25">
      <c r="A4967" s="47" t="s">
        <v>5231</v>
      </c>
      <c r="B4967" s="150">
        <v>4939</v>
      </c>
      <c r="C4967" s="40" t="s">
        <v>14331</v>
      </c>
      <c r="D4967" s="35" t="s">
        <v>5231</v>
      </c>
      <c r="E4967" s="36" t="s">
        <v>11943</v>
      </c>
      <c r="F4967" s="35" t="s">
        <v>15877</v>
      </c>
      <c r="G4967" s="117">
        <v>18</v>
      </c>
      <c r="H4967" s="117">
        <v>1875</v>
      </c>
      <c r="I4967" s="117">
        <f t="shared" si="124"/>
        <v>5.6961111111111116</v>
      </c>
      <c r="J4967" s="118">
        <v>102.53</v>
      </c>
      <c r="K4967" s="196">
        <v>185</v>
      </c>
      <c r="L4967" s="119" t="s">
        <v>12106</v>
      </c>
      <c r="M4967" s="38" t="s">
        <v>15050</v>
      </c>
    </row>
    <row r="4968" spans="1:13" ht="25.5" outlineLevel="1" x14ac:dyDescent="0.25">
      <c r="A4968" s="47" t="s">
        <v>5232</v>
      </c>
      <c r="B4968" s="150">
        <v>4940</v>
      </c>
      <c r="C4968" s="40" t="s">
        <v>14332</v>
      </c>
      <c r="D4968" s="35" t="s">
        <v>5232</v>
      </c>
      <c r="E4968" s="36" t="s">
        <v>11943</v>
      </c>
      <c r="F4968" s="35" t="s">
        <v>15877</v>
      </c>
      <c r="G4968" s="117">
        <v>8</v>
      </c>
      <c r="H4968" s="117">
        <v>1905</v>
      </c>
      <c r="I4968" s="117">
        <f t="shared" si="124"/>
        <v>13.02125</v>
      </c>
      <c r="J4968" s="118">
        <v>104.17</v>
      </c>
      <c r="K4968" s="196">
        <v>185</v>
      </c>
      <c r="L4968" s="119" t="s">
        <v>12106</v>
      </c>
      <c r="M4968" s="38" t="s">
        <v>15050</v>
      </c>
    </row>
    <row r="4969" spans="1:13" ht="25.5" outlineLevel="1" x14ac:dyDescent="0.25">
      <c r="A4969" s="47" t="s">
        <v>5233</v>
      </c>
      <c r="B4969" s="150">
        <v>4941</v>
      </c>
      <c r="C4969" s="40" t="s">
        <v>14333</v>
      </c>
      <c r="D4969" s="35" t="s">
        <v>5233</v>
      </c>
      <c r="E4969" s="36" t="s">
        <v>11943</v>
      </c>
      <c r="F4969" s="35" t="s">
        <v>15877</v>
      </c>
      <c r="G4969" s="117">
        <v>25</v>
      </c>
      <c r="H4969" s="117">
        <v>2619.23</v>
      </c>
      <c r="I4969" s="117">
        <f t="shared" si="124"/>
        <v>5.7291999999999996</v>
      </c>
      <c r="J4969" s="118">
        <v>143.22999999999999</v>
      </c>
      <c r="K4969" s="196">
        <v>185</v>
      </c>
      <c r="L4969" s="119" t="s">
        <v>12106</v>
      </c>
      <c r="M4969" s="38" t="s">
        <v>15050</v>
      </c>
    </row>
    <row r="4970" spans="1:13" ht="25.5" outlineLevel="1" x14ac:dyDescent="0.25">
      <c r="A4970" s="47" t="s">
        <v>5235</v>
      </c>
      <c r="B4970" s="150">
        <v>4942</v>
      </c>
      <c r="C4970" s="36" t="s">
        <v>5234</v>
      </c>
      <c r="D4970" s="35" t="s">
        <v>5235</v>
      </c>
      <c r="E4970" s="36" t="s">
        <v>11943</v>
      </c>
      <c r="F4970" s="35" t="s">
        <v>15877</v>
      </c>
      <c r="G4970" s="117">
        <v>16</v>
      </c>
      <c r="H4970" s="117">
        <v>1674</v>
      </c>
      <c r="I4970" s="117">
        <f t="shared" si="124"/>
        <v>5.7212500000000004</v>
      </c>
      <c r="J4970" s="118">
        <v>91.54</v>
      </c>
      <c r="K4970" s="196">
        <v>185</v>
      </c>
      <c r="L4970" s="119" t="s">
        <v>12106</v>
      </c>
      <c r="M4970" s="38" t="s">
        <v>15050</v>
      </c>
    </row>
    <row r="4971" spans="1:13" ht="25.5" outlineLevel="1" x14ac:dyDescent="0.25">
      <c r="A4971" s="47" t="s">
        <v>5237</v>
      </c>
      <c r="B4971" s="150">
        <v>4943</v>
      </c>
      <c r="C4971" s="36" t="s">
        <v>5236</v>
      </c>
      <c r="D4971" s="35" t="s">
        <v>5237</v>
      </c>
      <c r="E4971" s="36" t="s">
        <v>11943</v>
      </c>
      <c r="F4971" s="35" t="s">
        <v>15877</v>
      </c>
      <c r="G4971" s="117">
        <v>9</v>
      </c>
      <c r="H4971" s="117">
        <v>1996</v>
      </c>
      <c r="I4971" s="117">
        <f t="shared" si="124"/>
        <v>12.127777777777778</v>
      </c>
      <c r="J4971" s="118">
        <v>109.15</v>
      </c>
      <c r="K4971" s="196">
        <v>185</v>
      </c>
      <c r="L4971" s="119" t="s">
        <v>12106</v>
      </c>
      <c r="M4971" s="38" t="s">
        <v>15050</v>
      </c>
    </row>
    <row r="4972" spans="1:13" ht="25.5" outlineLevel="1" x14ac:dyDescent="0.25">
      <c r="A4972" s="47" t="s">
        <v>5239</v>
      </c>
      <c r="B4972" s="150">
        <v>4944</v>
      </c>
      <c r="C4972" s="36" t="s">
        <v>5238</v>
      </c>
      <c r="D4972" s="35" t="s">
        <v>5239</v>
      </c>
      <c r="E4972" s="36" t="s">
        <v>11943</v>
      </c>
      <c r="F4972" s="35" t="s">
        <v>15877</v>
      </c>
      <c r="G4972" s="117">
        <v>18</v>
      </c>
      <c r="H4972" s="117">
        <v>1841</v>
      </c>
      <c r="I4972" s="117">
        <f t="shared" si="124"/>
        <v>5.5927777777777781</v>
      </c>
      <c r="J4972" s="118">
        <v>100.67</v>
      </c>
      <c r="K4972" s="196">
        <v>185</v>
      </c>
      <c r="L4972" s="119" t="s">
        <v>12106</v>
      </c>
      <c r="M4972" s="38" t="s">
        <v>15050</v>
      </c>
    </row>
    <row r="4973" spans="1:13" ht="25.5" outlineLevel="1" x14ac:dyDescent="0.25">
      <c r="A4973" s="47" t="s">
        <v>5240</v>
      </c>
      <c r="B4973" s="150">
        <v>4945</v>
      </c>
      <c r="C4973" s="40" t="s">
        <v>14334</v>
      </c>
      <c r="D4973" s="35" t="s">
        <v>5240</v>
      </c>
      <c r="E4973" s="36" t="s">
        <v>11943</v>
      </c>
      <c r="F4973" s="35" t="s">
        <v>15877</v>
      </c>
      <c r="G4973" s="117">
        <v>3</v>
      </c>
      <c r="H4973" s="117">
        <v>1327</v>
      </c>
      <c r="I4973" s="117">
        <f t="shared" si="124"/>
        <v>24.189999999999998</v>
      </c>
      <c r="J4973" s="118">
        <v>72.569999999999993</v>
      </c>
      <c r="K4973" s="196">
        <v>185</v>
      </c>
      <c r="L4973" s="119" t="s">
        <v>12106</v>
      </c>
      <c r="M4973" s="38" t="s">
        <v>15050</v>
      </c>
    </row>
    <row r="4974" spans="1:13" ht="25.5" outlineLevel="1" x14ac:dyDescent="0.25">
      <c r="A4974" s="47" t="s">
        <v>5241</v>
      </c>
      <c r="B4974" s="150">
        <v>4946</v>
      </c>
      <c r="C4974" s="40" t="s">
        <v>14335</v>
      </c>
      <c r="D4974" s="35" t="s">
        <v>5241</v>
      </c>
      <c r="E4974" s="36" t="s">
        <v>11943</v>
      </c>
      <c r="F4974" s="35" t="s">
        <v>15877</v>
      </c>
      <c r="G4974" s="117">
        <v>8</v>
      </c>
      <c r="H4974" s="117">
        <v>1242</v>
      </c>
      <c r="I4974" s="117">
        <f t="shared" si="124"/>
        <v>8.49</v>
      </c>
      <c r="J4974" s="118">
        <v>67.92</v>
      </c>
      <c r="K4974" s="196">
        <v>185</v>
      </c>
      <c r="L4974" s="119" t="s">
        <v>12106</v>
      </c>
      <c r="M4974" s="38" t="s">
        <v>15050</v>
      </c>
    </row>
    <row r="4975" spans="1:13" ht="25.5" outlineLevel="1" x14ac:dyDescent="0.25">
      <c r="A4975" s="47" t="s">
        <v>5242</v>
      </c>
      <c r="B4975" s="150">
        <v>4947</v>
      </c>
      <c r="C4975" s="40" t="s">
        <v>14336</v>
      </c>
      <c r="D4975" s="35" t="s">
        <v>5242</v>
      </c>
      <c r="E4975" s="36" t="s">
        <v>11943</v>
      </c>
      <c r="F4975" s="35" t="s">
        <v>15877</v>
      </c>
      <c r="G4975" s="117">
        <v>27</v>
      </c>
      <c r="H4975" s="117">
        <v>1301</v>
      </c>
      <c r="I4975" s="117">
        <f t="shared" si="124"/>
        <v>2.6348148148148147</v>
      </c>
      <c r="J4975" s="118">
        <v>71.14</v>
      </c>
      <c r="K4975" s="196">
        <v>185</v>
      </c>
      <c r="L4975" s="119" t="s">
        <v>12106</v>
      </c>
      <c r="M4975" s="38" t="s">
        <v>15050</v>
      </c>
    </row>
    <row r="4976" spans="1:13" ht="25.5" outlineLevel="1" x14ac:dyDescent="0.25">
      <c r="A4976" s="47" t="s">
        <v>5243</v>
      </c>
      <c r="B4976" s="150">
        <v>4948</v>
      </c>
      <c r="C4976" s="40" t="s">
        <v>14337</v>
      </c>
      <c r="D4976" s="35" t="s">
        <v>5243</v>
      </c>
      <c r="E4976" s="36" t="s">
        <v>11943</v>
      </c>
      <c r="F4976" s="35" t="s">
        <v>15877</v>
      </c>
      <c r="G4976" s="117">
        <v>7</v>
      </c>
      <c r="H4976" s="117">
        <v>1731</v>
      </c>
      <c r="I4976" s="117">
        <f t="shared" si="124"/>
        <v>13.522857142857143</v>
      </c>
      <c r="J4976" s="118">
        <v>94.66</v>
      </c>
      <c r="K4976" s="196">
        <v>185</v>
      </c>
      <c r="L4976" s="119" t="s">
        <v>12106</v>
      </c>
      <c r="M4976" s="38" t="s">
        <v>15050</v>
      </c>
    </row>
    <row r="4977" spans="1:13" ht="25.5" outlineLevel="1" x14ac:dyDescent="0.25">
      <c r="A4977" s="47" t="s">
        <v>5244</v>
      </c>
      <c r="B4977" s="150">
        <v>4949</v>
      </c>
      <c r="C4977" s="40" t="s">
        <v>14338</v>
      </c>
      <c r="D4977" s="35" t="s">
        <v>5244</v>
      </c>
      <c r="E4977" s="36" t="s">
        <v>11943</v>
      </c>
      <c r="F4977" s="35" t="s">
        <v>15877</v>
      </c>
      <c r="G4977" s="117">
        <v>27</v>
      </c>
      <c r="H4977" s="117">
        <v>1301</v>
      </c>
      <c r="I4977" s="117">
        <f t="shared" ref="I4977:I5040" si="125">J4977/G4977</f>
        <v>2.6348148148148147</v>
      </c>
      <c r="J4977" s="118">
        <v>71.14</v>
      </c>
      <c r="K4977" s="196">
        <v>185</v>
      </c>
      <c r="L4977" s="119" t="s">
        <v>12106</v>
      </c>
      <c r="M4977" s="38" t="s">
        <v>15050</v>
      </c>
    </row>
    <row r="4978" spans="1:13" ht="25.5" outlineLevel="1" x14ac:dyDescent="0.25">
      <c r="A4978" s="47" t="s">
        <v>5245</v>
      </c>
      <c r="B4978" s="150">
        <v>4950</v>
      </c>
      <c r="C4978" s="40" t="s">
        <v>14339</v>
      </c>
      <c r="D4978" s="35" t="s">
        <v>5245</v>
      </c>
      <c r="E4978" s="36" t="s">
        <v>11943</v>
      </c>
      <c r="F4978" s="35" t="s">
        <v>15877</v>
      </c>
      <c r="G4978" s="117">
        <v>20</v>
      </c>
      <c r="H4978" s="117">
        <v>2034</v>
      </c>
      <c r="I4978" s="117">
        <f t="shared" si="125"/>
        <v>5.5615000000000006</v>
      </c>
      <c r="J4978" s="118">
        <v>111.23</v>
      </c>
      <c r="K4978" s="196">
        <v>185</v>
      </c>
      <c r="L4978" s="119" t="s">
        <v>12106</v>
      </c>
      <c r="M4978" s="38" t="s">
        <v>15050</v>
      </c>
    </row>
    <row r="4979" spans="1:13" ht="25.5" outlineLevel="1" x14ac:dyDescent="0.25">
      <c r="A4979" s="47" t="s">
        <v>5247</v>
      </c>
      <c r="B4979" s="150">
        <v>4951</v>
      </c>
      <c r="C4979" s="36" t="s">
        <v>5246</v>
      </c>
      <c r="D4979" s="35" t="s">
        <v>5247</v>
      </c>
      <c r="E4979" s="36" t="s">
        <v>11943</v>
      </c>
      <c r="F4979" s="35" t="s">
        <v>15877</v>
      </c>
      <c r="G4979" s="117">
        <v>10</v>
      </c>
      <c r="H4979" s="117">
        <v>1065</v>
      </c>
      <c r="I4979" s="117">
        <f t="shared" si="125"/>
        <v>5.8239999999999998</v>
      </c>
      <c r="J4979" s="118">
        <v>58.24</v>
      </c>
      <c r="K4979" s="196">
        <v>185</v>
      </c>
      <c r="L4979" s="119" t="s">
        <v>12106</v>
      </c>
      <c r="M4979" s="38" t="s">
        <v>15050</v>
      </c>
    </row>
    <row r="4980" spans="1:13" ht="25.5" outlineLevel="1" x14ac:dyDescent="0.25">
      <c r="A4980" s="47" t="s">
        <v>5249</v>
      </c>
      <c r="B4980" s="150">
        <v>4952</v>
      </c>
      <c r="C4980" s="36" t="s">
        <v>5248</v>
      </c>
      <c r="D4980" s="35" t="s">
        <v>5249</v>
      </c>
      <c r="E4980" s="36" t="s">
        <v>11943</v>
      </c>
      <c r="F4980" s="35" t="s">
        <v>15877</v>
      </c>
      <c r="G4980" s="117">
        <v>4</v>
      </c>
      <c r="H4980" s="117">
        <v>4</v>
      </c>
      <c r="I4980" s="117">
        <f t="shared" si="125"/>
        <v>5.5E-2</v>
      </c>
      <c r="J4980" s="118">
        <v>0.22</v>
      </c>
      <c r="K4980" s="196">
        <v>185</v>
      </c>
      <c r="L4980" s="119" t="s">
        <v>12106</v>
      </c>
      <c r="M4980" s="38" t="s">
        <v>15050</v>
      </c>
    </row>
    <row r="4981" spans="1:13" ht="25.5" outlineLevel="1" x14ac:dyDescent="0.25">
      <c r="A4981" s="47" t="s">
        <v>5251</v>
      </c>
      <c r="B4981" s="150">
        <v>4953</v>
      </c>
      <c r="C4981" s="36" t="s">
        <v>5250</v>
      </c>
      <c r="D4981" s="35" t="s">
        <v>5251</v>
      </c>
      <c r="E4981" s="36" t="s">
        <v>11943</v>
      </c>
      <c r="F4981" s="35" t="s">
        <v>15877</v>
      </c>
      <c r="G4981" s="117">
        <v>8</v>
      </c>
      <c r="H4981" s="117">
        <v>8</v>
      </c>
      <c r="I4981" s="117">
        <f t="shared" si="125"/>
        <v>5.5E-2</v>
      </c>
      <c r="J4981" s="118">
        <v>0.44</v>
      </c>
      <c r="K4981" s="196">
        <v>185</v>
      </c>
      <c r="L4981" s="119" t="s">
        <v>12106</v>
      </c>
      <c r="M4981" s="38" t="s">
        <v>15050</v>
      </c>
    </row>
    <row r="4982" spans="1:13" ht="25.5" outlineLevel="1" x14ac:dyDescent="0.25">
      <c r="A4982" s="47" t="s">
        <v>5252</v>
      </c>
      <c r="B4982" s="150">
        <v>4954</v>
      </c>
      <c r="C4982" s="40" t="s">
        <v>14340</v>
      </c>
      <c r="D4982" s="35" t="s">
        <v>5252</v>
      </c>
      <c r="E4982" s="36" t="s">
        <v>11943</v>
      </c>
      <c r="F4982" s="35" t="s">
        <v>15877</v>
      </c>
      <c r="G4982" s="117">
        <v>9</v>
      </c>
      <c r="H4982" s="117">
        <v>9</v>
      </c>
      <c r="I4982" s="117">
        <f t="shared" si="125"/>
        <v>5.4444444444444441E-2</v>
      </c>
      <c r="J4982" s="118">
        <v>0.49</v>
      </c>
      <c r="K4982" s="196">
        <v>185</v>
      </c>
      <c r="L4982" s="119" t="s">
        <v>12106</v>
      </c>
      <c r="M4982" s="38" t="s">
        <v>15050</v>
      </c>
    </row>
    <row r="4983" spans="1:13" ht="25.5" outlineLevel="1" x14ac:dyDescent="0.25">
      <c r="A4983" s="47" t="s">
        <v>5254</v>
      </c>
      <c r="B4983" s="150">
        <v>4955</v>
      </c>
      <c r="C4983" s="36" t="s">
        <v>5253</v>
      </c>
      <c r="D4983" s="35" t="s">
        <v>5254</v>
      </c>
      <c r="E4983" s="36" t="s">
        <v>11943</v>
      </c>
      <c r="F4983" s="35" t="s">
        <v>15877</v>
      </c>
      <c r="G4983" s="117">
        <v>32</v>
      </c>
      <c r="H4983" s="117">
        <v>32</v>
      </c>
      <c r="I4983" s="117">
        <f t="shared" si="125"/>
        <v>5.46875E-2</v>
      </c>
      <c r="J4983" s="118">
        <v>1.75</v>
      </c>
      <c r="K4983" s="196">
        <v>185</v>
      </c>
      <c r="L4983" s="119" t="s">
        <v>12106</v>
      </c>
      <c r="M4983" s="38" t="s">
        <v>15050</v>
      </c>
    </row>
    <row r="4984" spans="1:13" ht="25.5" outlineLevel="1" x14ac:dyDescent="0.25">
      <c r="A4984" s="47" t="s">
        <v>5255</v>
      </c>
      <c r="B4984" s="150">
        <v>4956</v>
      </c>
      <c r="C4984" s="40" t="s">
        <v>14341</v>
      </c>
      <c r="D4984" s="35" t="s">
        <v>5255</v>
      </c>
      <c r="E4984" s="36" t="s">
        <v>11943</v>
      </c>
      <c r="F4984" s="35" t="s">
        <v>15877</v>
      </c>
      <c r="G4984" s="117">
        <v>2</v>
      </c>
      <c r="H4984" s="117">
        <v>2</v>
      </c>
      <c r="I4984" s="117">
        <f t="shared" si="125"/>
        <v>5.5E-2</v>
      </c>
      <c r="J4984" s="118">
        <v>0.11</v>
      </c>
      <c r="K4984" s="196">
        <v>185</v>
      </c>
      <c r="L4984" s="119" t="s">
        <v>12106</v>
      </c>
      <c r="M4984" s="38" t="s">
        <v>15050</v>
      </c>
    </row>
    <row r="4985" spans="1:13" ht="25.5" outlineLevel="1" x14ac:dyDescent="0.25">
      <c r="A4985" s="47" t="s">
        <v>5256</v>
      </c>
      <c r="B4985" s="150">
        <v>4957</v>
      </c>
      <c r="C4985" s="40" t="s">
        <v>14342</v>
      </c>
      <c r="D4985" s="35" t="s">
        <v>5256</v>
      </c>
      <c r="E4985" s="36" t="s">
        <v>11943</v>
      </c>
      <c r="F4985" s="35" t="s">
        <v>15877</v>
      </c>
      <c r="G4985" s="117">
        <v>9</v>
      </c>
      <c r="H4985" s="117">
        <v>9</v>
      </c>
      <c r="I4985" s="117">
        <f t="shared" si="125"/>
        <v>5.4444444444444441E-2</v>
      </c>
      <c r="J4985" s="118">
        <v>0.49</v>
      </c>
      <c r="K4985" s="196">
        <v>185</v>
      </c>
      <c r="L4985" s="119" t="s">
        <v>12106</v>
      </c>
      <c r="M4985" s="38" t="s">
        <v>15050</v>
      </c>
    </row>
    <row r="4986" spans="1:13" ht="25.5" outlineLevel="1" x14ac:dyDescent="0.25">
      <c r="A4986" s="47" t="s">
        <v>5258</v>
      </c>
      <c r="B4986" s="150">
        <v>4958</v>
      </c>
      <c r="C4986" s="36" t="s">
        <v>5257</v>
      </c>
      <c r="D4986" s="35" t="s">
        <v>5258</v>
      </c>
      <c r="E4986" s="36" t="s">
        <v>11943</v>
      </c>
      <c r="F4986" s="35" t="s">
        <v>15877</v>
      </c>
      <c r="G4986" s="117">
        <v>29</v>
      </c>
      <c r="H4986" s="117">
        <v>29</v>
      </c>
      <c r="I4986" s="117">
        <f t="shared" si="125"/>
        <v>5.4827586206896553E-2</v>
      </c>
      <c r="J4986" s="118">
        <v>1.59</v>
      </c>
      <c r="K4986" s="196">
        <v>185</v>
      </c>
      <c r="L4986" s="119" t="s">
        <v>12106</v>
      </c>
      <c r="M4986" s="38" t="s">
        <v>15050</v>
      </c>
    </row>
    <row r="4987" spans="1:13" ht="25.5" outlineLevel="1" x14ac:dyDescent="0.25">
      <c r="A4987" s="47" t="s">
        <v>5259</v>
      </c>
      <c r="B4987" s="150">
        <v>4959</v>
      </c>
      <c r="C4987" s="40" t="s">
        <v>14343</v>
      </c>
      <c r="D4987" s="35" t="s">
        <v>5259</v>
      </c>
      <c r="E4987" s="36" t="s">
        <v>11943</v>
      </c>
      <c r="F4987" s="35" t="s">
        <v>15877</v>
      </c>
      <c r="G4987" s="117">
        <v>8</v>
      </c>
      <c r="H4987" s="117">
        <v>8</v>
      </c>
      <c r="I4987" s="117">
        <f t="shared" si="125"/>
        <v>5.5E-2</v>
      </c>
      <c r="J4987" s="118">
        <v>0.44</v>
      </c>
      <c r="K4987" s="196">
        <v>185</v>
      </c>
      <c r="L4987" s="119" t="s">
        <v>12106</v>
      </c>
      <c r="M4987" s="38" t="s">
        <v>15050</v>
      </c>
    </row>
    <row r="4988" spans="1:13" ht="25.5" outlineLevel="1" x14ac:dyDescent="0.25">
      <c r="A4988" s="47" t="s">
        <v>5261</v>
      </c>
      <c r="B4988" s="150">
        <v>4960</v>
      </c>
      <c r="C4988" s="36" t="s">
        <v>5260</v>
      </c>
      <c r="D4988" s="35" t="s">
        <v>5261</v>
      </c>
      <c r="E4988" s="36" t="s">
        <v>11943</v>
      </c>
      <c r="F4988" s="35" t="s">
        <v>15877</v>
      </c>
      <c r="G4988" s="117">
        <v>8</v>
      </c>
      <c r="H4988" s="117">
        <v>8</v>
      </c>
      <c r="I4988" s="117">
        <f t="shared" si="125"/>
        <v>5.5E-2</v>
      </c>
      <c r="J4988" s="118">
        <v>0.44</v>
      </c>
      <c r="K4988" s="196">
        <v>185</v>
      </c>
      <c r="L4988" s="119" t="s">
        <v>12106</v>
      </c>
      <c r="M4988" s="38" t="s">
        <v>15050</v>
      </c>
    </row>
    <row r="4989" spans="1:13" ht="25.5" outlineLevel="1" x14ac:dyDescent="0.25">
      <c r="A4989" s="47" t="s">
        <v>5262</v>
      </c>
      <c r="B4989" s="150">
        <v>4961</v>
      </c>
      <c r="C4989" s="40" t="s">
        <v>14344</v>
      </c>
      <c r="D4989" s="35" t="s">
        <v>5262</v>
      </c>
      <c r="E4989" s="36" t="s">
        <v>11943</v>
      </c>
      <c r="F4989" s="35" t="s">
        <v>15877</v>
      </c>
      <c r="G4989" s="117">
        <v>19</v>
      </c>
      <c r="H4989" s="117">
        <v>19</v>
      </c>
      <c r="I4989" s="117">
        <f t="shared" si="125"/>
        <v>5.473684210526316E-2</v>
      </c>
      <c r="J4989" s="118">
        <v>1.04</v>
      </c>
      <c r="K4989" s="196">
        <v>185</v>
      </c>
      <c r="L4989" s="119" t="s">
        <v>12106</v>
      </c>
      <c r="M4989" s="38" t="s">
        <v>15050</v>
      </c>
    </row>
    <row r="4990" spans="1:13" ht="25.5" outlineLevel="1" x14ac:dyDescent="0.25">
      <c r="A4990" s="47" t="s">
        <v>5263</v>
      </c>
      <c r="B4990" s="150">
        <v>4962</v>
      </c>
      <c r="C4990" s="40" t="s">
        <v>14345</v>
      </c>
      <c r="D4990" s="35" t="s">
        <v>5263</v>
      </c>
      <c r="E4990" s="36" t="s">
        <v>11943</v>
      </c>
      <c r="F4990" s="35" t="s">
        <v>15877</v>
      </c>
      <c r="G4990" s="117">
        <v>9</v>
      </c>
      <c r="H4990" s="117">
        <v>9</v>
      </c>
      <c r="I4990" s="117">
        <f t="shared" si="125"/>
        <v>5.4444444444444441E-2</v>
      </c>
      <c r="J4990" s="118">
        <v>0.49</v>
      </c>
      <c r="K4990" s="196">
        <v>185</v>
      </c>
      <c r="L4990" s="119" t="s">
        <v>12106</v>
      </c>
      <c r="M4990" s="38" t="s">
        <v>15050</v>
      </c>
    </row>
    <row r="4991" spans="1:13" ht="25.5" outlineLevel="1" x14ac:dyDescent="0.25">
      <c r="A4991" s="47" t="s">
        <v>5264</v>
      </c>
      <c r="B4991" s="150">
        <v>4963</v>
      </c>
      <c r="C4991" s="40" t="s">
        <v>14346</v>
      </c>
      <c r="D4991" s="35" t="s">
        <v>5264</v>
      </c>
      <c r="E4991" s="36" t="s">
        <v>11943</v>
      </c>
      <c r="F4991" s="35" t="s">
        <v>15877</v>
      </c>
      <c r="G4991" s="117">
        <v>12</v>
      </c>
      <c r="H4991" s="117">
        <v>12</v>
      </c>
      <c r="I4991" s="117">
        <f t="shared" si="125"/>
        <v>5.5E-2</v>
      </c>
      <c r="J4991" s="118">
        <v>0.66</v>
      </c>
      <c r="K4991" s="196">
        <v>185</v>
      </c>
      <c r="L4991" s="119" t="s">
        <v>12106</v>
      </c>
      <c r="M4991" s="38" t="s">
        <v>15050</v>
      </c>
    </row>
    <row r="4992" spans="1:13" ht="25.5" outlineLevel="1" x14ac:dyDescent="0.25">
      <c r="A4992" s="47" t="s">
        <v>5266</v>
      </c>
      <c r="B4992" s="150">
        <v>4964</v>
      </c>
      <c r="C4992" s="36" t="s">
        <v>5265</v>
      </c>
      <c r="D4992" s="35" t="s">
        <v>5266</v>
      </c>
      <c r="E4992" s="36" t="s">
        <v>11943</v>
      </c>
      <c r="F4992" s="35" t="s">
        <v>15877</v>
      </c>
      <c r="G4992" s="117">
        <v>17</v>
      </c>
      <c r="H4992" s="117">
        <v>17</v>
      </c>
      <c r="I4992" s="117">
        <f t="shared" si="125"/>
        <v>5.4705882352941181E-2</v>
      </c>
      <c r="J4992" s="118">
        <v>0.93</v>
      </c>
      <c r="K4992" s="196">
        <v>185</v>
      </c>
      <c r="L4992" s="119" t="s">
        <v>12106</v>
      </c>
      <c r="M4992" s="38" t="s">
        <v>15050</v>
      </c>
    </row>
    <row r="4993" spans="1:13" ht="25.5" outlineLevel="1" x14ac:dyDescent="0.25">
      <c r="A4993" s="47" t="s">
        <v>5267</v>
      </c>
      <c r="B4993" s="150">
        <v>4965</v>
      </c>
      <c r="C4993" s="40" t="s">
        <v>14347</v>
      </c>
      <c r="D4993" s="35" t="s">
        <v>5267</v>
      </c>
      <c r="E4993" s="36" t="s">
        <v>11943</v>
      </c>
      <c r="F4993" s="35" t="s">
        <v>15877</v>
      </c>
      <c r="G4993" s="117">
        <v>16</v>
      </c>
      <c r="H4993" s="117">
        <v>16</v>
      </c>
      <c r="I4993" s="117">
        <f t="shared" si="125"/>
        <v>5.4375E-2</v>
      </c>
      <c r="J4993" s="118">
        <v>0.87</v>
      </c>
      <c r="K4993" s="196">
        <v>185</v>
      </c>
      <c r="L4993" s="119" t="s">
        <v>12106</v>
      </c>
      <c r="M4993" s="38" t="s">
        <v>15050</v>
      </c>
    </row>
    <row r="4994" spans="1:13" ht="25.5" outlineLevel="1" x14ac:dyDescent="0.25">
      <c r="A4994" s="47" t="s">
        <v>5268</v>
      </c>
      <c r="B4994" s="150">
        <v>4966</v>
      </c>
      <c r="C4994" s="40" t="s">
        <v>14348</v>
      </c>
      <c r="D4994" s="35" t="s">
        <v>5268</v>
      </c>
      <c r="E4994" s="36" t="s">
        <v>11943</v>
      </c>
      <c r="F4994" s="35" t="s">
        <v>15877</v>
      </c>
      <c r="G4994" s="117">
        <v>24</v>
      </c>
      <c r="H4994" s="117">
        <v>24</v>
      </c>
      <c r="I4994" s="117">
        <f t="shared" si="125"/>
        <v>5.4583333333333338E-2</v>
      </c>
      <c r="J4994" s="118">
        <v>1.31</v>
      </c>
      <c r="K4994" s="196">
        <v>185</v>
      </c>
      <c r="L4994" s="119" t="s">
        <v>12106</v>
      </c>
      <c r="M4994" s="38" t="s">
        <v>15050</v>
      </c>
    </row>
    <row r="4995" spans="1:13" ht="25.5" outlineLevel="1" x14ac:dyDescent="0.25">
      <c r="A4995" s="47" t="s">
        <v>5269</v>
      </c>
      <c r="B4995" s="150">
        <v>4967</v>
      </c>
      <c r="C4995" s="40" t="s">
        <v>14349</v>
      </c>
      <c r="D4995" s="35" t="s">
        <v>5269</v>
      </c>
      <c r="E4995" s="36" t="s">
        <v>11943</v>
      </c>
      <c r="F4995" s="35" t="s">
        <v>15877</v>
      </c>
      <c r="G4995" s="117">
        <v>5</v>
      </c>
      <c r="H4995" s="117">
        <v>5</v>
      </c>
      <c r="I4995" s="117">
        <f t="shared" si="125"/>
        <v>5.4000000000000006E-2</v>
      </c>
      <c r="J4995" s="118">
        <v>0.27</v>
      </c>
      <c r="K4995" s="196">
        <v>185</v>
      </c>
      <c r="L4995" s="119" t="s">
        <v>12106</v>
      </c>
      <c r="M4995" s="38" t="s">
        <v>15050</v>
      </c>
    </row>
    <row r="4996" spans="1:13" ht="25.5" outlineLevel="1" x14ac:dyDescent="0.25">
      <c r="A4996" s="47" t="s">
        <v>5270</v>
      </c>
      <c r="B4996" s="150">
        <v>4968</v>
      </c>
      <c r="C4996" s="40" t="s">
        <v>14350</v>
      </c>
      <c r="D4996" s="35" t="s">
        <v>5270</v>
      </c>
      <c r="E4996" s="36" t="s">
        <v>11943</v>
      </c>
      <c r="F4996" s="35" t="s">
        <v>15877</v>
      </c>
      <c r="G4996" s="117">
        <v>18</v>
      </c>
      <c r="H4996" s="117">
        <v>18</v>
      </c>
      <c r="I4996" s="117">
        <f t="shared" si="125"/>
        <v>5.4444444444444441E-2</v>
      </c>
      <c r="J4996" s="118">
        <v>0.98</v>
      </c>
      <c r="K4996" s="196">
        <v>185</v>
      </c>
      <c r="L4996" s="119" t="s">
        <v>12106</v>
      </c>
      <c r="M4996" s="38" t="s">
        <v>15050</v>
      </c>
    </row>
    <row r="4997" spans="1:13" ht="25.5" outlineLevel="1" x14ac:dyDescent="0.25">
      <c r="A4997" s="47" t="s">
        <v>5271</v>
      </c>
      <c r="B4997" s="150">
        <v>4969</v>
      </c>
      <c r="C4997" s="40" t="s">
        <v>14351</v>
      </c>
      <c r="D4997" s="35" t="s">
        <v>5271</v>
      </c>
      <c r="E4997" s="36" t="s">
        <v>11943</v>
      </c>
      <c r="F4997" s="35" t="s">
        <v>15877</v>
      </c>
      <c r="G4997" s="117">
        <v>17</v>
      </c>
      <c r="H4997" s="117">
        <v>17</v>
      </c>
      <c r="I4997" s="117">
        <f t="shared" si="125"/>
        <v>5.4705882352941181E-2</v>
      </c>
      <c r="J4997" s="118">
        <v>0.93</v>
      </c>
      <c r="K4997" s="196">
        <v>185</v>
      </c>
      <c r="L4997" s="119" t="s">
        <v>12106</v>
      </c>
      <c r="M4997" s="38" t="s">
        <v>15050</v>
      </c>
    </row>
    <row r="4998" spans="1:13" ht="25.5" outlineLevel="1" x14ac:dyDescent="0.25">
      <c r="A4998" s="47" t="s">
        <v>5273</v>
      </c>
      <c r="B4998" s="150">
        <v>4970</v>
      </c>
      <c r="C4998" s="36" t="s">
        <v>5272</v>
      </c>
      <c r="D4998" s="35" t="s">
        <v>5273</v>
      </c>
      <c r="E4998" s="36" t="s">
        <v>11943</v>
      </c>
      <c r="F4998" s="35" t="s">
        <v>15877</v>
      </c>
      <c r="G4998" s="117">
        <v>7</v>
      </c>
      <c r="H4998" s="117">
        <v>7</v>
      </c>
      <c r="I4998" s="117">
        <f t="shared" si="125"/>
        <v>5.4285714285714284E-2</v>
      </c>
      <c r="J4998" s="118">
        <v>0.38</v>
      </c>
      <c r="K4998" s="196">
        <v>185</v>
      </c>
      <c r="L4998" s="119" t="s">
        <v>12106</v>
      </c>
      <c r="M4998" s="38" t="s">
        <v>15050</v>
      </c>
    </row>
    <row r="4999" spans="1:13" ht="25.5" outlineLevel="1" x14ac:dyDescent="0.25">
      <c r="A4999" s="47" t="s">
        <v>5274</v>
      </c>
      <c r="B4999" s="150">
        <v>4971</v>
      </c>
      <c r="C4999" s="40" t="s">
        <v>14352</v>
      </c>
      <c r="D4999" s="35" t="s">
        <v>5274</v>
      </c>
      <c r="E4999" s="36" t="s">
        <v>11943</v>
      </c>
      <c r="F4999" s="35" t="s">
        <v>15877</v>
      </c>
      <c r="G4999" s="117">
        <v>3</v>
      </c>
      <c r="H4999" s="117">
        <v>3</v>
      </c>
      <c r="I4999" s="117">
        <f t="shared" si="125"/>
        <v>5.3333333333333337E-2</v>
      </c>
      <c r="J4999" s="118">
        <v>0.16</v>
      </c>
      <c r="K4999" s="196">
        <v>185</v>
      </c>
      <c r="L4999" s="119" t="s">
        <v>12106</v>
      </c>
      <c r="M4999" s="38" t="s">
        <v>15050</v>
      </c>
    </row>
    <row r="5000" spans="1:13" ht="25.5" outlineLevel="1" x14ac:dyDescent="0.25">
      <c r="A5000" s="47" t="s">
        <v>5276</v>
      </c>
      <c r="B5000" s="150">
        <v>4972</v>
      </c>
      <c r="C5000" s="36" t="s">
        <v>5275</v>
      </c>
      <c r="D5000" s="35" t="s">
        <v>5276</v>
      </c>
      <c r="E5000" s="36" t="s">
        <v>11943</v>
      </c>
      <c r="F5000" s="35" t="s">
        <v>15877</v>
      </c>
      <c r="G5000" s="117">
        <v>8</v>
      </c>
      <c r="H5000" s="117">
        <v>8</v>
      </c>
      <c r="I5000" s="117">
        <f t="shared" si="125"/>
        <v>5.5E-2</v>
      </c>
      <c r="J5000" s="118">
        <v>0.44</v>
      </c>
      <c r="K5000" s="196">
        <v>185</v>
      </c>
      <c r="L5000" s="119" t="s">
        <v>12106</v>
      </c>
      <c r="M5000" s="38" t="s">
        <v>15050</v>
      </c>
    </row>
    <row r="5001" spans="1:13" ht="25.5" outlineLevel="1" x14ac:dyDescent="0.25">
      <c r="A5001" s="47" t="s">
        <v>5277</v>
      </c>
      <c r="B5001" s="150">
        <v>4973</v>
      </c>
      <c r="C5001" s="40" t="s">
        <v>14353</v>
      </c>
      <c r="D5001" s="35" t="s">
        <v>5277</v>
      </c>
      <c r="E5001" s="36" t="s">
        <v>11943</v>
      </c>
      <c r="F5001" s="35" t="s">
        <v>15877</v>
      </c>
      <c r="G5001" s="117">
        <v>2</v>
      </c>
      <c r="H5001" s="117">
        <v>2</v>
      </c>
      <c r="I5001" s="117">
        <f t="shared" si="125"/>
        <v>5.5E-2</v>
      </c>
      <c r="J5001" s="118">
        <v>0.11</v>
      </c>
      <c r="K5001" s="196">
        <v>185</v>
      </c>
      <c r="L5001" s="119" t="s">
        <v>12106</v>
      </c>
      <c r="M5001" s="38" t="s">
        <v>15050</v>
      </c>
    </row>
    <row r="5002" spans="1:13" ht="25.5" outlineLevel="1" x14ac:dyDescent="0.25">
      <c r="A5002" s="47" t="s">
        <v>5279</v>
      </c>
      <c r="B5002" s="150">
        <v>4974</v>
      </c>
      <c r="C5002" s="36" t="s">
        <v>5278</v>
      </c>
      <c r="D5002" s="35" t="s">
        <v>5279</v>
      </c>
      <c r="E5002" s="36" t="s">
        <v>11943</v>
      </c>
      <c r="F5002" s="35" t="s">
        <v>15877</v>
      </c>
      <c r="G5002" s="117">
        <v>10</v>
      </c>
      <c r="H5002" s="117">
        <v>10</v>
      </c>
      <c r="I5002" s="117">
        <f t="shared" si="125"/>
        <v>5.5000000000000007E-2</v>
      </c>
      <c r="J5002" s="118">
        <v>0.55000000000000004</v>
      </c>
      <c r="K5002" s="196">
        <v>185</v>
      </c>
      <c r="L5002" s="119" t="s">
        <v>12106</v>
      </c>
      <c r="M5002" s="38" t="s">
        <v>15050</v>
      </c>
    </row>
    <row r="5003" spans="1:13" ht="25.5" outlineLevel="1" x14ac:dyDescent="0.25">
      <c r="A5003" s="47" t="s">
        <v>5280</v>
      </c>
      <c r="B5003" s="150">
        <v>4975</v>
      </c>
      <c r="C5003" s="40" t="s">
        <v>14354</v>
      </c>
      <c r="D5003" s="35" t="s">
        <v>5280</v>
      </c>
      <c r="E5003" s="36" t="s">
        <v>11943</v>
      </c>
      <c r="F5003" s="35" t="s">
        <v>15877</v>
      </c>
      <c r="G5003" s="117">
        <v>10</v>
      </c>
      <c r="H5003" s="117">
        <v>10</v>
      </c>
      <c r="I5003" s="117">
        <f t="shared" si="125"/>
        <v>5.5000000000000007E-2</v>
      </c>
      <c r="J5003" s="118">
        <v>0.55000000000000004</v>
      </c>
      <c r="K5003" s="196">
        <v>185</v>
      </c>
      <c r="L5003" s="119" t="s">
        <v>12106</v>
      </c>
      <c r="M5003" s="38" t="s">
        <v>15050</v>
      </c>
    </row>
    <row r="5004" spans="1:13" ht="25.5" outlineLevel="1" x14ac:dyDescent="0.25">
      <c r="A5004" s="47" t="s">
        <v>5281</v>
      </c>
      <c r="B5004" s="150">
        <v>4976</v>
      </c>
      <c r="C5004" s="40" t="s">
        <v>14355</v>
      </c>
      <c r="D5004" s="35" t="s">
        <v>5281</v>
      </c>
      <c r="E5004" s="36" t="s">
        <v>11943</v>
      </c>
      <c r="F5004" s="35" t="s">
        <v>15877</v>
      </c>
      <c r="G5004" s="117">
        <v>10</v>
      </c>
      <c r="H5004" s="117">
        <v>10</v>
      </c>
      <c r="I5004" s="117">
        <f t="shared" si="125"/>
        <v>5.5000000000000007E-2</v>
      </c>
      <c r="J5004" s="118">
        <v>0.55000000000000004</v>
      </c>
      <c r="K5004" s="196">
        <v>185</v>
      </c>
      <c r="L5004" s="119" t="s">
        <v>12106</v>
      </c>
      <c r="M5004" s="38" t="s">
        <v>15050</v>
      </c>
    </row>
    <row r="5005" spans="1:13" ht="25.5" outlineLevel="1" x14ac:dyDescent="0.25">
      <c r="A5005" s="47" t="s">
        <v>5283</v>
      </c>
      <c r="B5005" s="150">
        <v>4977</v>
      </c>
      <c r="C5005" s="36" t="s">
        <v>5282</v>
      </c>
      <c r="D5005" s="35" t="s">
        <v>5283</v>
      </c>
      <c r="E5005" s="36" t="s">
        <v>11943</v>
      </c>
      <c r="F5005" s="35" t="s">
        <v>15877</v>
      </c>
      <c r="G5005" s="117">
        <v>5</v>
      </c>
      <c r="H5005" s="117">
        <v>5</v>
      </c>
      <c r="I5005" s="117">
        <f t="shared" si="125"/>
        <v>5.4000000000000006E-2</v>
      </c>
      <c r="J5005" s="118">
        <v>0.27</v>
      </c>
      <c r="K5005" s="196">
        <v>185</v>
      </c>
      <c r="L5005" s="119" t="s">
        <v>12106</v>
      </c>
      <c r="M5005" s="38" t="s">
        <v>15050</v>
      </c>
    </row>
    <row r="5006" spans="1:13" ht="25.5" outlineLevel="1" x14ac:dyDescent="0.25">
      <c r="A5006" s="47" t="s">
        <v>5284</v>
      </c>
      <c r="B5006" s="150">
        <v>4978</v>
      </c>
      <c r="C5006" s="40" t="s">
        <v>14356</v>
      </c>
      <c r="D5006" s="35" t="s">
        <v>5284</v>
      </c>
      <c r="E5006" s="36" t="s">
        <v>11943</v>
      </c>
      <c r="F5006" s="35" t="s">
        <v>15877</v>
      </c>
      <c r="G5006" s="117">
        <v>10</v>
      </c>
      <c r="H5006" s="117">
        <v>10</v>
      </c>
      <c r="I5006" s="117">
        <f t="shared" si="125"/>
        <v>5.5000000000000007E-2</v>
      </c>
      <c r="J5006" s="118">
        <v>0.55000000000000004</v>
      </c>
      <c r="K5006" s="196">
        <v>185</v>
      </c>
      <c r="L5006" s="119" t="s">
        <v>12106</v>
      </c>
      <c r="M5006" s="38" t="s">
        <v>15050</v>
      </c>
    </row>
    <row r="5007" spans="1:13" ht="25.5" outlineLevel="1" x14ac:dyDescent="0.25">
      <c r="A5007" s="47" t="s">
        <v>5286</v>
      </c>
      <c r="B5007" s="150">
        <v>4979</v>
      </c>
      <c r="C5007" s="36" t="s">
        <v>5285</v>
      </c>
      <c r="D5007" s="35" t="s">
        <v>5286</v>
      </c>
      <c r="E5007" s="36" t="s">
        <v>11943</v>
      </c>
      <c r="F5007" s="35" t="s">
        <v>15877</v>
      </c>
      <c r="G5007" s="117">
        <v>13</v>
      </c>
      <c r="H5007" s="117">
        <v>13</v>
      </c>
      <c r="I5007" s="117">
        <f t="shared" si="125"/>
        <v>5.4615384615384614E-2</v>
      </c>
      <c r="J5007" s="118">
        <v>0.71</v>
      </c>
      <c r="K5007" s="196">
        <v>185</v>
      </c>
      <c r="L5007" s="119" t="s">
        <v>12106</v>
      </c>
      <c r="M5007" s="38" t="s">
        <v>15050</v>
      </c>
    </row>
    <row r="5008" spans="1:13" ht="25.5" outlineLevel="1" x14ac:dyDescent="0.25">
      <c r="A5008" s="47" t="s">
        <v>5288</v>
      </c>
      <c r="B5008" s="150">
        <v>4980</v>
      </c>
      <c r="C5008" s="36" t="s">
        <v>5287</v>
      </c>
      <c r="D5008" s="35" t="s">
        <v>5288</v>
      </c>
      <c r="E5008" s="36" t="s">
        <v>11943</v>
      </c>
      <c r="F5008" s="35" t="s">
        <v>15877</v>
      </c>
      <c r="G5008" s="117">
        <v>21</v>
      </c>
      <c r="H5008" s="117">
        <v>21</v>
      </c>
      <c r="I5008" s="117">
        <f t="shared" si="125"/>
        <v>5.4761904761904755E-2</v>
      </c>
      <c r="J5008" s="118">
        <v>1.1499999999999999</v>
      </c>
      <c r="K5008" s="196">
        <v>185</v>
      </c>
      <c r="L5008" s="119" t="s">
        <v>12106</v>
      </c>
      <c r="M5008" s="38" t="s">
        <v>15050</v>
      </c>
    </row>
    <row r="5009" spans="1:13" ht="25.5" outlineLevel="1" x14ac:dyDescent="0.25">
      <c r="A5009" s="47" t="s">
        <v>5289</v>
      </c>
      <c r="B5009" s="150">
        <v>4981</v>
      </c>
      <c r="C5009" s="40" t="s">
        <v>14357</v>
      </c>
      <c r="D5009" s="35" t="s">
        <v>5289</v>
      </c>
      <c r="E5009" s="36" t="s">
        <v>11943</v>
      </c>
      <c r="F5009" s="35" t="s">
        <v>15877</v>
      </c>
      <c r="G5009" s="117">
        <v>20</v>
      </c>
      <c r="H5009" s="117">
        <v>20</v>
      </c>
      <c r="I5009" s="117">
        <f t="shared" si="125"/>
        <v>5.4500000000000007E-2</v>
      </c>
      <c r="J5009" s="118">
        <v>1.0900000000000001</v>
      </c>
      <c r="K5009" s="196">
        <v>185</v>
      </c>
      <c r="L5009" s="119" t="s">
        <v>12106</v>
      </c>
      <c r="M5009" s="38" t="s">
        <v>15050</v>
      </c>
    </row>
    <row r="5010" spans="1:13" ht="25.5" outlineLevel="1" x14ac:dyDescent="0.25">
      <c r="A5010" s="47" t="s">
        <v>5291</v>
      </c>
      <c r="B5010" s="150">
        <v>4982</v>
      </c>
      <c r="C5010" s="36" t="s">
        <v>5290</v>
      </c>
      <c r="D5010" s="35" t="s">
        <v>5291</v>
      </c>
      <c r="E5010" s="36" t="s">
        <v>11943</v>
      </c>
      <c r="F5010" s="35" t="s">
        <v>15877</v>
      </c>
      <c r="G5010" s="117">
        <v>16</v>
      </c>
      <c r="H5010" s="117">
        <v>16</v>
      </c>
      <c r="I5010" s="117">
        <f t="shared" si="125"/>
        <v>5.4375E-2</v>
      </c>
      <c r="J5010" s="118">
        <v>0.87</v>
      </c>
      <c r="K5010" s="196">
        <v>185</v>
      </c>
      <c r="L5010" s="119" t="s">
        <v>12106</v>
      </c>
      <c r="M5010" s="38" t="s">
        <v>15050</v>
      </c>
    </row>
    <row r="5011" spans="1:13" ht="25.5" outlineLevel="1" x14ac:dyDescent="0.25">
      <c r="A5011" s="47" t="s">
        <v>5293</v>
      </c>
      <c r="B5011" s="150">
        <v>4983</v>
      </c>
      <c r="C5011" s="36" t="s">
        <v>5292</v>
      </c>
      <c r="D5011" s="35" t="s">
        <v>5293</v>
      </c>
      <c r="E5011" s="36" t="s">
        <v>11943</v>
      </c>
      <c r="F5011" s="35" t="s">
        <v>15877</v>
      </c>
      <c r="G5011" s="117">
        <v>2</v>
      </c>
      <c r="H5011" s="117">
        <v>24</v>
      </c>
      <c r="I5011" s="117">
        <f t="shared" si="125"/>
        <v>0.65500000000000003</v>
      </c>
      <c r="J5011" s="118">
        <v>1.31</v>
      </c>
      <c r="K5011" s="196">
        <v>185</v>
      </c>
      <c r="L5011" s="119" t="s">
        <v>12106</v>
      </c>
      <c r="M5011" s="38" t="s">
        <v>15050</v>
      </c>
    </row>
    <row r="5012" spans="1:13" ht="25.5" outlineLevel="1" x14ac:dyDescent="0.25">
      <c r="A5012" s="47" t="s">
        <v>5294</v>
      </c>
      <c r="B5012" s="150">
        <v>4984</v>
      </c>
      <c r="C5012" s="40" t="s">
        <v>14358</v>
      </c>
      <c r="D5012" s="35" t="s">
        <v>5294</v>
      </c>
      <c r="E5012" s="36" t="s">
        <v>11943</v>
      </c>
      <c r="F5012" s="35" t="s">
        <v>15877</v>
      </c>
      <c r="G5012" s="117">
        <v>16</v>
      </c>
      <c r="H5012" s="117">
        <v>16</v>
      </c>
      <c r="I5012" s="117">
        <f t="shared" si="125"/>
        <v>5.4375E-2</v>
      </c>
      <c r="J5012" s="118">
        <v>0.87</v>
      </c>
      <c r="K5012" s="196">
        <v>185</v>
      </c>
      <c r="L5012" s="119" t="s">
        <v>12106</v>
      </c>
      <c r="M5012" s="38" t="s">
        <v>15050</v>
      </c>
    </row>
    <row r="5013" spans="1:13" ht="25.5" outlineLevel="1" x14ac:dyDescent="0.25">
      <c r="A5013" s="47" t="s">
        <v>5295</v>
      </c>
      <c r="B5013" s="150">
        <v>4985</v>
      </c>
      <c r="C5013" s="40" t="s">
        <v>14359</v>
      </c>
      <c r="D5013" s="35" t="s">
        <v>5295</v>
      </c>
      <c r="E5013" s="36" t="s">
        <v>11943</v>
      </c>
      <c r="F5013" s="35" t="s">
        <v>15877</v>
      </c>
      <c r="G5013" s="117">
        <v>16</v>
      </c>
      <c r="H5013" s="117">
        <v>16</v>
      </c>
      <c r="I5013" s="117">
        <f t="shared" si="125"/>
        <v>5.4375E-2</v>
      </c>
      <c r="J5013" s="118">
        <v>0.87</v>
      </c>
      <c r="K5013" s="196">
        <v>185</v>
      </c>
      <c r="L5013" s="119" t="s">
        <v>12106</v>
      </c>
      <c r="M5013" s="38" t="s">
        <v>15050</v>
      </c>
    </row>
    <row r="5014" spans="1:13" ht="25.5" outlineLevel="1" x14ac:dyDescent="0.25">
      <c r="A5014" s="47" t="s">
        <v>5297</v>
      </c>
      <c r="B5014" s="150">
        <v>4986</v>
      </c>
      <c r="C5014" s="36" t="s">
        <v>5296</v>
      </c>
      <c r="D5014" s="35" t="s">
        <v>5297</v>
      </c>
      <c r="E5014" s="36" t="s">
        <v>11943</v>
      </c>
      <c r="F5014" s="35" t="s">
        <v>15877</v>
      </c>
      <c r="G5014" s="117">
        <v>10</v>
      </c>
      <c r="H5014" s="117">
        <v>10</v>
      </c>
      <c r="I5014" s="117">
        <f t="shared" si="125"/>
        <v>5.5000000000000007E-2</v>
      </c>
      <c r="J5014" s="118">
        <v>0.55000000000000004</v>
      </c>
      <c r="K5014" s="196">
        <v>185</v>
      </c>
      <c r="L5014" s="119" t="s">
        <v>12106</v>
      </c>
      <c r="M5014" s="38" t="s">
        <v>15050</v>
      </c>
    </row>
    <row r="5015" spans="1:13" ht="25.5" outlineLevel="1" x14ac:dyDescent="0.25">
      <c r="A5015" s="47" t="s">
        <v>5299</v>
      </c>
      <c r="B5015" s="150">
        <v>4987</v>
      </c>
      <c r="C5015" s="36" t="s">
        <v>5298</v>
      </c>
      <c r="D5015" s="35" t="s">
        <v>5299</v>
      </c>
      <c r="E5015" s="36" t="s">
        <v>11943</v>
      </c>
      <c r="F5015" s="35" t="s">
        <v>15877</v>
      </c>
      <c r="G5015" s="117">
        <v>12</v>
      </c>
      <c r="H5015" s="117">
        <v>12</v>
      </c>
      <c r="I5015" s="117">
        <f t="shared" si="125"/>
        <v>5.5E-2</v>
      </c>
      <c r="J5015" s="118">
        <v>0.66</v>
      </c>
      <c r="K5015" s="196">
        <v>185</v>
      </c>
      <c r="L5015" s="119" t="s">
        <v>12106</v>
      </c>
      <c r="M5015" s="38" t="s">
        <v>15050</v>
      </c>
    </row>
    <row r="5016" spans="1:13" ht="25.5" outlineLevel="1" x14ac:dyDescent="0.25">
      <c r="A5016" s="47" t="s">
        <v>5301</v>
      </c>
      <c r="B5016" s="150">
        <v>4988</v>
      </c>
      <c r="C5016" s="36" t="s">
        <v>5300</v>
      </c>
      <c r="D5016" s="35" t="s">
        <v>5301</v>
      </c>
      <c r="E5016" s="36" t="s">
        <v>11943</v>
      </c>
      <c r="F5016" s="35" t="s">
        <v>15877</v>
      </c>
      <c r="G5016" s="117">
        <v>6</v>
      </c>
      <c r="H5016" s="117">
        <v>6</v>
      </c>
      <c r="I5016" s="117">
        <f t="shared" si="125"/>
        <v>5.5E-2</v>
      </c>
      <c r="J5016" s="118">
        <v>0.33</v>
      </c>
      <c r="K5016" s="196">
        <v>185</v>
      </c>
      <c r="L5016" s="119" t="s">
        <v>12106</v>
      </c>
      <c r="M5016" s="38" t="s">
        <v>15050</v>
      </c>
    </row>
    <row r="5017" spans="1:13" ht="25.5" outlineLevel="1" x14ac:dyDescent="0.25">
      <c r="A5017" s="47" t="s">
        <v>5303</v>
      </c>
      <c r="B5017" s="150">
        <v>4989</v>
      </c>
      <c r="C5017" s="36" t="s">
        <v>5302</v>
      </c>
      <c r="D5017" s="35" t="s">
        <v>5303</v>
      </c>
      <c r="E5017" s="36" t="s">
        <v>11943</v>
      </c>
      <c r="F5017" s="35" t="s">
        <v>15877</v>
      </c>
      <c r="G5017" s="117">
        <v>22</v>
      </c>
      <c r="H5017" s="117">
        <v>22</v>
      </c>
      <c r="I5017" s="117">
        <f t="shared" si="125"/>
        <v>5.4545454545454543E-2</v>
      </c>
      <c r="J5017" s="118">
        <v>1.2</v>
      </c>
      <c r="K5017" s="196">
        <v>185</v>
      </c>
      <c r="L5017" s="119" t="s">
        <v>12106</v>
      </c>
      <c r="M5017" s="38" t="s">
        <v>15050</v>
      </c>
    </row>
    <row r="5018" spans="1:13" ht="25.5" outlineLevel="1" x14ac:dyDescent="0.25">
      <c r="A5018" s="47" t="s">
        <v>5304</v>
      </c>
      <c r="B5018" s="150">
        <v>4990</v>
      </c>
      <c r="C5018" s="40" t="s">
        <v>14360</v>
      </c>
      <c r="D5018" s="35" t="s">
        <v>5304</v>
      </c>
      <c r="E5018" s="36" t="s">
        <v>11943</v>
      </c>
      <c r="F5018" s="35" t="s">
        <v>15877</v>
      </c>
      <c r="G5018" s="117">
        <v>4</v>
      </c>
      <c r="H5018" s="117">
        <v>4</v>
      </c>
      <c r="I5018" s="117">
        <f t="shared" si="125"/>
        <v>5.5E-2</v>
      </c>
      <c r="J5018" s="118">
        <v>0.22</v>
      </c>
      <c r="K5018" s="196">
        <v>185</v>
      </c>
      <c r="L5018" s="119" t="s">
        <v>12106</v>
      </c>
      <c r="M5018" s="38" t="s">
        <v>15050</v>
      </c>
    </row>
    <row r="5019" spans="1:13" ht="25.5" outlineLevel="1" x14ac:dyDescent="0.25">
      <c r="A5019" s="47" t="s">
        <v>5305</v>
      </c>
      <c r="B5019" s="150">
        <v>4991</v>
      </c>
      <c r="C5019" s="40" t="s">
        <v>14361</v>
      </c>
      <c r="D5019" s="35" t="s">
        <v>5305</v>
      </c>
      <c r="E5019" s="36" t="s">
        <v>11943</v>
      </c>
      <c r="F5019" s="35" t="s">
        <v>15877</v>
      </c>
      <c r="G5019" s="117">
        <v>2</v>
      </c>
      <c r="H5019" s="117">
        <v>2</v>
      </c>
      <c r="I5019" s="117">
        <f t="shared" si="125"/>
        <v>5.5E-2</v>
      </c>
      <c r="J5019" s="118">
        <v>0.11</v>
      </c>
      <c r="K5019" s="196">
        <v>185</v>
      </c>
      <c r="L5019" s="119" t="s">
        <v>12106</v>
      </c>
      <c r="M5019" s="38" t="s">
        <v>15050</v>
      </c>
    </row>
    <row r="5020" spans="1:13" ht="25.5" outlineLevel="1" x14ac:dyDescent="0.25">
      <c r="A5020" s="47" t="s">
        <v>5306</v>
      </c>
      <c r="B5020" s="150">
        <v>4992</v>
      </c>
      <c r="C5020" s="40" t="s">
        <v>14362</v>
      </c>
      <c r="D5020" s="35" t="s">
        <v>5306</v>
      </c>
      <c r="E5020" s="36" t="s">
        <v>11943</v>
      </c>
      <c r="F5020" s="35" t="s">
        <v>15877</v>
      </c>
      <c r="G5020" s="117">
        <v>2</v>
      </c>
      <c r="H5020" s="117">
        <v>2</v>
      </c>
      <c r="I5020" s="117">
        <f t="shared" si="125"/>
        <v>5.5E-2</v>
      </c>
      <c r="J5020" s="118">
        <v>0.11</v>
      </c>
      <c r="K5020" s="196">
        <v>185</v>
      </c>
      <c r="L5020" s="119" t="s">
        <v>12106</v>
      </c>
      <c r="M5020" s="38" t="s">
        <v>15050</v>
      </c>
    </row>
    <row r="5021" spans="1:13" ht="25.5" outlineLevel="1" x14ac:dyDescent="0.25">
      <c r="A5021" s="47" t="s">
        <v>5308</v>
      </c>
      <c r="B5021" s="150">
        <v>4993</v>
      </c>
      <c r="C5021" s="36" t="s">
        <v>5307</v>
      </c>
      <c r="D5021" s="35" t="s">
        <v>5308</v>
      </c>
      <c r="E5021" s="36" t="s">
        <v>11943</v>
      </c>
      <c r="F5021" s="35" t="s">
        <v>15877</v>
      </c>
      <c r="G5021" s="117">
        <v>14</v>
      </c>
      <c r="H5021" s="117">
        <v>14</v>
      </c>
      <c r="I5021" s="117">
        <f t="shared" si="125"/>
        <v>5.5E-2</v>
      </c>
      <c r="J5021" s="118">
        <v>0.77</v>
      </c>
      <c r="K5021" s="196">
        <v>185</v>
      </c>
      <c r="L5021" s="119" t="s">
        <v>12106</v>
      </c>
      <c r="M5021" s="38" t="s">
        <v>15050</v>
      </c>
    </row>
    <row r="5022" spans="1:13" ht="25.5" outlineLevel="1" x14ac:dyDescent="0.25">
      <c r="A5022" s="47" t="s">
        <v>5310</v>
      </c>
      <c r="B5022" s="150">
        <v>4994</v>
      </c>
      <c r="C5022" s="36" t="s">
        <v>5309</v>
      </c>
      <c r="D5022" s="35" t="s">
        <v>5310</v>
      </c>
      <c r="E5022" s="36" t="s">
        <v>11943</v>
      </c>
      <c r="F5022" s="35" t="s">
        <v>15877</v>
      </c>
      <c r="G5022" s="117">
        <v>3</v>
      </c>
      <c r="H5022" s="117">
        <v>3</v>
      </c>
      <c r="I5022" s="117">
        <f t="shared" si="125"/>
        <v>5.3333333333333337E-2</v>
      </c>
      <c r="J5022" s="118">
        <v>0.16</v>
      </c>
      <c r="K5022" s="196">
        <v>185</v>
      </c>
      <c r="L5022" s="119" t="s">
        <v>12106</v>
      </c>
      <c r="M5022" s="38" t="s">
        <v>15050</v>
      </c>
    </row>
    <row r="5023" spans="1:13" ht="25.5" outlineLevel="1" x14ac:dyDescent="0.25">
      <c r="A5023" s="47" t="s">
        <v>5312</v>
      </c>
      <c r="B5023" s="150">
        <v>4995</v>
      </c>
      <c r="C5023" s="36" t="s">
        <v>5311</v>
      </c>
      <c r="D5023" s="35" t="s">
        <v>5312</v>
      </c>
      <c r="E5023" s="36" t="s">
        <v>11943</v>
      </c>
      <c r="F5023" s="35" t="s">
        <v>15877</v>
      </c>
      <c r="G5023" s="117">
        <v>19</v>
      </c>
      <c r="H5023" s="117">
        <v>19</v>
      </c>
      <c r="I5023" s="117">
        <f t="shared" si="125"/>
        <v>5.473684210526316E-2</v>
      </c>
      <c r="J5023" s="118">
        <v>1.04</v>
      </c>
      <c r="K5023" s="196">
        <v>185</v>
      </c>
      <c r="L5023" s="119" t="s">
        <v>12106</v>
      </c>
      <c r="M5023" s="38" t="s">
        <v>15050</v>
      </c>
    </row>
    <row r="5024" spans="1:13" ht="25.5" outlineLevel="1" x14ac:dyDescent="0.25">
      <c r="A5024" s="47" t="s">
        <v>5314</v>
      </c>
      <c r="B5024" s="150">
        <v>4996</v>
      </c>
      <c r="C5024" s="36" t="s">
        <v>5313</v>
      </c>
      <c r="D5024" s="35" t="s">
        <v>5314</v>
      </c>
      <c r="E5024" s="36" t="s">
        <v>11943</v>
      </c>
      <c r="F5024" s="35" t="s">
        <v>15877</v>
      </c>
      <c r="G5024" s="117">
        <v>9</v>
      </c>
      <c r="H5024" s="117">
        <v>9</v>
      </c>
      <c r="I5024" s="117">
        <f t="shared" si="125"/>
        <v>5.4444444444444441E-2</v>
      </c>
      <c r="J5024" s="118">
        <v>0.49</v>
      </c>
      <c r="K5024" s="196">
        <v>185</v>
      </c>
      <c r="L5024" s="119" t="s">
        <v>12106</v>
      </c>
      <c r="M5024" s="38" t="s">
        <v>15050</v>
      </c>
    </row>
    <row r="5025" spans="1:13" ht="25.5" outlineLevel="1" x14ac:dyDescent="0.25">
      <c r="A5025" s="47" t="s">
        <v>5315</v>
      </c>
      <c r="B5025" s="150">
        <v>4997</v>
      </c>
      <c r="C5025" s="40" t="s">
        <v>14363</v>
      </c>
      <c r="D5025" s="35" t="s">
        <v>5315</v>
      </c>
      <c r="E5025" s="36" t="s">
        <v>11943</v>
      </c>
      <c r="F5025" s="35" t="s">
        <v>15877</v>
      </c>
      <c r="G5025" s="117">
        <v>1</v>
      </c>
      <c r="H5025" s="117">
        <v>1</v>
      </c>
      <c r="I5025" s="117">
        <f t="shared" si="125"/>
        <v>0.05</v>
      </c>
      <c r="J5025" s="118">
        <v>0.05</v>
      </c>
      <c r="K5025" s="196">
        <v>185</v>
      </c>
      <c r="L5025" s="119" t="s">
        <v>12106</v>
      </c>
      <c r="M5025" s="38" t="s">
        <v>15050</v>
      </c>
    </row>
    <row r="5026" spans="1:13" ht="25.5" outlineLevel="1" x14ac:dyDescent="0.25">
      <c r="A5026" s="47" t="s">
        <v>5316</v>
      </c>
      <c r="B5026" s="150">
        <v>4998</v>
      </c>
      <c r="C5026" s="40" t="s">
        <v>14364</v>
      </c>
      <c r="D5026" s="35" t="s">
        <v>5316</v>
      </c>
      <c r="E5026" s="36" t="s">
        <v>11943</v>
      </c>
      <c r="F5026" s="35" t="s">
        <v>15877</v>
      </c>
      <c r="G5026" s="117">
        <v>4</v>
      </c>
      <c r="H5026" s="117">
        <v>4</v>
      </c>
      <c r="I5026" s="117">
        <f t="shared" si="125"/>
        <v>5.5E-2</v>
      </c>
      <c r="J5026" s="118">
        <v>0.22</v>
      </c>
      <c r="K5026" s="196">
        <v>185</v>
      </c>
      <c r="L5026" s="119" t="s">
        <v>12106</v>
      </c>
      <c r="M5026" s="38" t="s">
        <v>15050</v>
      </c>
    </row>
    <row r="5027" spans="1:13" ht="25.5" outlineLevel="1" x14ac:dyDescent="0.25">
      <c r="A5027" s="47" t="s">
        <v>5318</v>
      </c>
      <c r="B5027" s="150">
        <v>4999</v>
      </c>
      <c r="C5027" s="36" t="s">
        <v>5317</v>
      </c>
      <c r="D5027" s="35" t="s">
        <v>5318</v>
      </c>
      <c r="E5027" s="36" t="s">
        <v>11943</v>
      </c>
      <c r="F5027" s="35" t="s">
        <v>15877</v>
      </c>
      <c r="G5027" s="117">
        <v>3</v>
      </c>
      <c r="H5027" s="117">
        <v>3</v>
      </c>
      <c r="I5027" s="117">
        <f t="shared" si="125"/>
        <v>5.3333333333333337E-2</v>
      </c>
      <c r="J5027" s="118">
        <v>0.16</v>
      </c>
      <c r="K5027" s="196">
        <v>185</v>
      </c>
      <c r="L5027" s="119" t="s">
        <v>12106</v>
      </c>
      <c r="M5027" s="38" t="s">
        <v>15050</v>
      </c>
    </row>
    <row r="5028" spans="1:13" ht="25.5" outlineLevel="1" x14ac:dyDescent="0.25">
      <c r="A5028" s="47" t="s">
        <v>5319</v>
      </c>
      <c r="B5028" s="150">
        <v>5000</v>
      </c>
      <c r="C5028" s="40" t="s">
        <v>14365</v>
      </c>
      <c r="D5028" s="35" t="s">
        <v>5319</v>
      </c>
      <c r="E5028" s="36" t="s">
        <v>11943</v>
      </c>
      <c r="F5028" s="35" t="s">
        <v>15877</v>
      </c>
      <c r="G5028" s="117">
        <v>13</v>
      </c>
      <c r="H5028" s="117">
        <v>13</v>
      </c>
      <c r="I5028" s="117">
        <f t="shared" si="125"/>
        <v>5.4615384615384614E-2</v>
      </c>
      <c r="J5028" s="118">
        <v>0.71</v>
      </c>
      <c r="K5028" s="196">
        <v>185</v>
      </c>
      <c r="L5028" s="119" t="s">
        <v>12106</v>
      </c>
      <c r="M5028" s="38" t="s">
        <v>15050</v>
      </c>
    </row>
    <row r="5029" spans="1:13" ht="25.5" outlineLevel="1" x14ac:dyDescent="0.25">
      <c r="A5029" s="47" t="s">
        <v>5320</v>
      </c>
      <c r="B5029" s="150">
        <v>5001</v>
      </c>
      <c r="C5029" s="40" t="s">
        <v>14366</v>
      </c>
      <c r="D5029" s="35" t="s">
        <v>5320</v>
      </c>
      <c r="E5029" s="36" t="s">
        <v>11943</v>
      </c>
      <c r="F5029" s="35" t="s">
        <v>15877</v>
      </c>
      <c r="G5029" s="117">
        <v>11</v>
      </c>
      <c r="H5029" s="117">
        <v>11</v>
      </c>
      <c r="I5029" s="117">
        <f t="shared" si="125"/>
        <v>5.4545454545454543E-2</v>
      </c>
      <c r="J5029" s="118">
        <v>0.6</v>
      </c>
      <c r="K5029" s="196">
        <v>185</v>
      </c>
      <c r="L5029" s="119" t="s">
        <v>12106</v>
      </c>
      <c r="M5029" s="38" t="s">
        <v>15050</v>
      </c>
    </row>
    <row r="5030" spans="1:13" ht="25.5" outlineLevel="1" x14ac:dyDescent="0.25">
      <c r="A5030" s="47" t="s">
        <v>5321</v>
      </c>
      <c r="B5030" s="150">
        <v>5002</v>
      </c>
      <c r="C5030" s="40" t="s">
        <v>14367</v>
      </c>
      <c r="D5030" s="35" t="s">
        <v>5321</v>
      </c>
      <c r="E5030" s="36" t="s">
        <v>11943</v>
      </c>
      <c r="F5030" s="35" t="s">
        <v>15877</v>
      </c>
      <c r="G5030" s="117">
        <v>6</v>
      </c>
      <c r="H5030" s="117">
        <v>6</v>
      </c>
      <c r="I5030" s="117">
        <f t="shared" si="125"/>
        <v>5.5E-2</v>
      </c>
      <c r="J5030" s="118">
        <v>0.33</v>
      </c>
      <c r="K5030" s="196">
        <v>185</v>
      </c>
      <c r="L5030" s="119" t="s">
        <v>12106</v>
      </c>
      <c r="M5030" s="38" t="s">
        <v>15050</v>
      </c>
    </row>
    <row r="5031" spans="1:13" ht="25.5" outlineLevel="1" x14ac:dyDescent="0.25">
      <c r="A5031" s="47" t="s">
        <v>5322</v>
      </c>
      <c r="B5031" s="150">
        <v>5003</v>
      </c>
      <c r="C5031" s="40" t="s">
        <v>14368</v>
      </c>
      <c r="D5031" s="35" t="s">
        <v>5322</v>
      </c>
      <c r="E5031" s="36" t="s">
        <v>11943</v>
      </c>
      <c r="F5031" s="35" t="s">
        <v>15877</v>
      </c>
      <c r="G5031" s="117">
        <v>18</v>
      </c>
      <c r="H5031" s="117">
        <v>18</v>
      </c>
      <c r="I5031" s="117">
        <f t="shared" si="125"/>
        <v>5.4444444444444441E-2</v>
      </c>
      <c r="J5031" s="118">
        <v>0.98</v>
      </c>
      <c r="K5031" s="196">
        <v>185</v>
      </c>
      <c r="L5031" s="119" t="s">
        <v>12106</v>
      </c>
      <c r="M5031" s="38" t="s">
        <v>15050</v>
      </c>
    </row>
    <row r="5032" spans="1:13" ht="25.5" outlineLevel="1" x14ac:dyDescent="0.25">
      <c r="A5032" s="47" t="s">
        <v>5323</v>
      </c>
      <c r="B5032" s="150">
        <v>5004</v>
      </c>
      <c r="C5032" s="40" t="s">
        <v>14369</v>
      </c>
      <c r="D5032" s="35" t="s">
        <v>5323</v>
      </c>
      <c r="E5032" s="36" t="s">
        <v>11943</v>
      </c>
      <c r="F5032" s="35" t="s">
        <v>15877</v>
      </c>
      <c r="G5032" s="117">
        <v>4</v>
      </c>
      <c r="H5032" s="117">
        <v>4</v>
      </c>
      <c r="I5032" s="117">
        <f t="shared" si="125"/>
        <v>5.5E-2</v>
      </c>
      <c r="J5032" s="118">
        <v>0.22</v>
      </c>
      <c r="K5032" s="196">
        <v>185</v>
      </c>
      <c r="L5032" s="119" t="s">
        <v>12106</v>
      </c>
      <c r="M5032" s="38" t="s">
        <v>15050</v>
      </c>
    </row>
    <row r="5033" spans="1:13" ht="25.5" outlineLevel="1" x14ac:dyDescent="0.25">
      <c r="A5033" s="47" t="s">
        <v>5324</v>
      </c>
      <c r="B5033" s="150">
        <v>5005</v>
      </c>
      <c r="C5033" s="40" t="s">
        <v>14370</v>
      </c>
      <c r="D5033" s="35" t="s">
        <v>5324</v>
      </c>
      <c r="E5033" s="36" t="s">
        <v>11943</v>
      </c>
      <c r="F5033" s="35" t="s">
        <v>15877</v>
      </c>
      <c r="G5033" s="117">
        <v>40</v>
      </c>
      <c r="H5033" s="117">
        <v>40</v>
      </c>
      <c r="I5033" s="117">
        <f t="shared" si="125"/>
        <v>5.475E-2</v>
      </c>
      <c r="J5033" s="118">
        <v>2.19</v>
      </c>
      <c r="K5033" s="196">
        <v>185</v>
      </c>
      <c r="L5033" s="119" t="s">
        <v>12106</v>
      </c>
      <c r="M5033" s="38" t="s">
        <v>15050</v>
      </c>
    </row>
    <row r="5034" spans="1:13" ht="25.5" outlineLevel="1" x14ac:dyDescent="0.25">
      <c r="A5034" s="47" t="s">
        <v>5326</v>
      </c>
      <c r="B5034" s="150">
        <v>5006</v>
      </c>
      <c r="C5034" s="36" t="s">
        <v>5325</v>
      </c>
      <c r="D5034" s="35" t="s">
        <v>5326</v>
      </c>
      <c r="E5034" s="36" t="s">
        <v>11943</v>
      </c>
      <c r="F5034" s="35" t="s">
        <v>15877</v>
      </c>
      <c r="G5034" s="117">
        <v>8</v>
      </c>
      <c r="H5034" s="117">
        <v>538.08000000000004</v>
      </c>
      <c r="I5034" s="117">
        <f t="shared" si="125"/>
        <v>3.6775000000000002</v>
      </c>
      <c r="J5034" s="118">
        <v>29.42</v>
      </c>
      <c r="K5034" s="196">
        <v>185</v>
      </c>
      <c r="L5034" s="119" t="s">
        <v>12106</v>
      </c>
      <c r="M5034" s="38" t="s">
        <v>15050</v>
      </c>
    </row>
    <row r="5035" spans="1:13" ht="25.5" outlineLevel="1" x14ac:dyDescent="0.25">
      <c r="A5035" s="47" t="s">
        <v>5327</v>
      </c>
      <c r="B5035" s="150">
        <v>5007</v>
      </c>
      <c r="C5035" s="40" t="s">
        <v>14371</v>
      </c>
      <c r="D5035" s="35" t="s">
        <v>5327</v>
      </c>
      <c r="E5035" s="36" t="s">
        <v>11943</v>
      </c>
      <c r="F5035" s="35" t="s">
        <v>15877</v>
      </c>
      <c r="G5035" s="117">
        <v>10</v>
      </c>
      <c r="H5035" s="117">
        <v>10</v>
      </c>
      <c r="I5035" s="117">
        <f t="shared" si="125"/>
        <v>5.5000000000000007E-2</v>
      </c>
      <c r="J5035" s="118">
        <v>0.55000000000000004</v>
      </c>
      <c r="K5035" s="196">
        <v>185</v>
      </c>
      <c r="L5035" s="119" t="s">
        <v>12106</v>
      </c>
      <c r="M5035" s="38" t="s">
        <v>15050</v>
      </c>
    </row>
    <row r="5036" spans="1:13" ht="25.5" outlineLevel="1" x14ac:dyDescent="0.25">
      <c r="A5036" s="47" t="s">
        <v>5328</v>
      </c>
      <c r="B5036" s="150">
        <v>5008</v>
      </c>
      <c r="C5036" s="40" t="s">
        <v>14372</v>
      </c>
      <c r="D5036" s="35" t="s">
        <v>5328</v>
      </c>
      <c r="E5036" s="36" t="s">
        <v>11943</v>
      </c>
      <c r="F5036" s="35" t="s">
        <v>15877</v>
      </c>
      <c r="G5036" s="117">
        <v>4</v>
      </c>
      <c r="H5036" s="117">
        <v>4</v>
      </c>
      <c r="I5036" s="117">
        <f t="shared" si="125"/>
        <v>5.5E-2</v>
      </c>
      <c r="J5036" s="118">
        <v>0.22</v>
      </c>
      <c r="K5036" s="196">
        <v>185</v>
      </c>
      <c r="L5036" s="119" t="s">
        <v>12106</v>
      </c>
      <c r="M5036" s="38" t="s">
        <v>15050</v>
      </c>
    </row>
    <row r="5037" spans="1:13" ht="25.5" outlineLevel="1" x14ac:dyDescent="0.25">
      <c r="A5037" s="47" t="s">
        <v>5329</v>
      </c>
      <c r="B5037" s="150">
        <v>5009</v>
      </c>
      <c r="C5037" s="40" t="s">
        <v>14373</v>
      </c>
      <c r="D5037" s="35" t="s">
        <v>5329</v>
      </c>
      <c r="E5037" s="36" t="s">
        <v>11943</v>
      </c>
      <c r="F5037" s="35" t="s">
        <v>15877</v>
      </c>
      <c r="G5037" s="117">
        <v>3</v>
      </c>
      <c r="H5037" s="117">
        <v>3</v>
      </c>
      <c r="I5037" s="117">
        <f t="shared" si="125"/>
        <v>5.3333333333333337E-2</v>
      </c>
      <c r="J5037" s="118">
        <v>0.16</v>
      </c>
      <c r="K5037" s="196">
        <v>185</v>
      </c>
      <c r="L5037" s="119" t="s">
        <v>12106</v>
      </c>
      <c r="M5037" s="38" t="s">
        <v>15050</v>
      </c>
    </row>
    <row r="5038" spans="1:13" ht="25.5" outlineLevel="1" x14ac:dyDescent="0.25">
      <c r="A5038" s="47" t="s">
        <v>5330</v>
      </c>
      <c r="B5038" s="150">
        <v>5010</v>
      </c>
      <c r="C5038" s="40" t="s">
        <v>14374</v>
      </c>
      <c r="D5038" s="35" t="s">
        <v>5330</v>
      </c>
      <c r="E5038" s="36" t="s">
        <v>11943</v>
      </c>
      <c r="F5038" s="35" t="s">
        <v>15877</v>
      </c>
      <c r="G5038" s="117">
        <v>11</v>
      </c>
      <c r="H5038" s="117">
        <v>11</v>
      </c>
      <c r="I5038" s="117">
        <f t="shared" si="125"/>
        <v>5.4545454545454543E-2</v>
      </c>
      <c r="J5038" s="118">
        <v>0.6</v>
      </c>
      <c r="K5038" s="196">
        <v>185</v>
      </c>
      <c r="L5038" s="119" t="s">
        <v>12106</v>
      </c>
      <c r="M5038" s="38" t="s">
        <v>15050</v>
      </c>
    </row>
    <row r="5039" spans="1:13" ht="25.5" outlineLevel="1" x14ac:dyDescent="0.25">
      <c r="A5039" s="47" t="s">
        <v>5332</v>
      </c>
      <c r="B5039" s="150">
        <v>5011</v>
      </c>
      <c r="C5039" s="36" t="s">
        <v>5331</v>
      </c>
      <c r="D5039" s="35" t="s">
        <v>5332</v>
      </c>
      <c r="E5039" s="36" t="s">
        <v>11943</v>
      </c>
      <c r="F5039" s="35" t="s">
        <v>15877</v>
      </c>
      <c r="G5039" s="117">
        <v>5</v>
      </c>
      <c r="H5039" s="117">
        <v>5</v>
      </c>
      <c r="I5039" s="117">
        <f t="shared" si="125"/>
        <v>5.4000000000000006E-2</v>
      </c>
      <c r="J5039" s="118">
        <v>0.27</v>
      </c>
      <c r="K5039" s="196">
        <v>185</v>
      </c>
      <c r="L5039" s="119" t="s">
        <v>12106</v>
      </c>
      <c r="M5039" s="38" t="s">
        <v>15050</v>
      </c>
    </row>
    <row r="5040" spans="1:13" ht="25.5" outlineLevel="1" x14ac:dyDescent="0.25">
      <c r="A5040" s="47" t="s">
        <v>5333</v>
      </c>
      <c r="B5040" s="150">
        <v>5012</v>
      </c>
      <c r="C5040" s="40" t="s">
        <v>14375</v>
      </c>
      <c r="D5040" s="35" t="s">
        <v>5333</v>
      </c>
      <c r="E5040" s="36" t="s">
        <v>11943</v>
      </c>
      <c r="F5040" s="35" t="s">
        <v>15877</v>
      </c>
      <c r="G5040" s="117">
        <v>10</v>
      </c>
      <c r="H5040" s="117">
        <v>10</v>
      </c>
      <c r="I5040" s="117">
        <f t="shared" si="125"/>
        <v>5.5000000000000007E-2</v>
      </c>
      <c r="J5040" s="118">
        <v>0.55000000000000004</v>
      </c>
      <c r="K5040" s="196">
        <v>185</v>
      </c>
      <c r="L5040" s="119" t="s">
        <v>12106</v>
      </c>
      <c r="M5040" s="38" t="s">
        <v>15050</v>
      </c>
    </row>
    <row r="5041" spans="1:13" ht="25.5" outlineLevel="1" x14ac:dyDescent="0.25">
      <c r="A5041" s="47" t="s">
        <v>5335</v>
      </c>
      <c r="B5041" s="150">
        <v>5013</v>
      </c>
      <c r="C5041" s="36" t="s">
        <v>5334</v>
      </c>
      <c r="D5041" s="35" t="s">
        <v>5335</v>
      </c>
      <c r="E5041" s="36" t="s">
        <v>11943</v>
      </c>
      <c r="F5041" s="35" t="s">
        <v>15877</v>
      </c>
      <c r="G5041" s="117">
        <v>20</v>
      </c>
      <c r="H5041" s="117">
        <v>20</v>
      </c>
      <c r="I5041" s="117">
        <f t="shared" ref="I5041:I5104" si="126">J5041/G5041</f>
        <v>5.4500000000000007E-2</v>
      </c>
      <c r="J5041" s="118">
        <v>1.0900000000000001</v>
      </c>
      <c r="K5041" s="196">
        <v>185</v>
      </c>
      <c r="L5041" s="119" t="s">
        <v>12106</v>
      </c>
      <c r="M5041" s="38" t="s">
        <v>15050</v>
      </c>
    </row>
    <row r="5042" spans="1:13" ht="25.5" outlineLevel="1" x14ac:dyDescent="0.25">
      <c r="A5042" s="47" t="s">
        <v>5336</v>
      </c>
      <c r="B5042" s="150">
        <v>5014</v>
      </c>
      <c r="C5042" s="40" t="s">
        <v>14376</v>
      </c>
      <c r="D5042" s="35" t="s">
        <v>5336</v>
      </c>
      <c r="E5042" s="36" t="s">
        <v>11943</v>
      </c>
      <c r="F5042" s="35" t="s">
        <v>15877</v>
      </c>
      <c r="G5042" s="117">
        <v>1</v>
      </c>
      <c r="H5042" s="117">
        <v>1</v>
      </c>
      <c r="I5042" s="117">
        <f t="shared" si="126"/>
        <v>0.05</v>
      </c>
      <c r="J5042" s="118">
        <v>0.05</v>
      </c>
      <c r="K5042" s="196">
        <v>185</v>
      </c>
      <c r="L5042" s="119" t="s">
        <v>12106</v>
      </c>
      <c r="M5042" s="38" t="s">
        <v>15050</v>
      </c>
    </row>
    <row r="5043" spans="1:13" ht="25.5" outlineLevel="1" x14ac:dyDescent="0.25">
      <c r="A5043" s="47" t="s">
        <v>5338</v>
      </c>
      <c r="B5043" s="150">
        <v>5015</v>
      </c>
      <c r="C5043" s="36" t="s">
        <v>5337</v>
      </c>
      <c r="D5043" s="35" t="s">
        <v>5338</v>
      </c>
      <c r="E5043" s="36" t="s">
        <v>11943</v>
      </c>
      <c r="F5043" s="35" t="s">
        <v>15877</v>
      </c>
      <c r="G5043" s="117">
        <v>12</v>
      </c>
      <c r="H5043" s="117">
        <v>12</v>
      </c>
      <c r="I5043" s="117">
        <f t="shared" si="126"/>
        <v>5.5E-2</v>
      </c>
      <c r="J5043" s="118">
        <v>0.66</v>
      </c>
      <c r="K5043" s="196">
        <v>185</v>
      </c>
      <c r="L5043" s="119" t="s">
        <v>12106</v>
      </c>
      <c r="M5043" s="38" t="s">
        <v>15050</v>
      </c>
    </row>
    <row r="5044" spans="1:13" ht="25.5" outlineLevel="1" x14ac:dyDescent="0.25">
      <c r="A5044" s="47" t="s">
        <v>5339</v>
      </c>
      <c r="B5044" s="150">
        <v>5016</v>
      </c>
      <c r="C5044" s="40" t="s">
        <v>14377</v>
      </c>
      <c r="D5044" s="35" t="s">
        <v>5339</v>
      </c>
      <c r="E5044" s="36" t="s">
        <v>11943</v>
      </c>
      <c r="F5044" s="35" t="s">
        <v>15877</v>
      </c>
      <c r="G5044" s="117">
        <v>6</v>
      </c>
      <c r="H5044" s="117">
        <v>6</v>
      </c>
      <c r="I5044" s="117">
        <f t="shared" si="126"/>
        <v>5.5E-2</v>
      </c>
      <c r="J5044" s="118">
        <v>0.33</v>
      </c>
      <c r="K5044" s="196">
        <v>185</v>
      </c>
      <c r="L5044" s="119" t="s">
        <v>12106</v>
      </c>
      <c r="M5044" s="38" t="s">
        <v>15050</v>
      </c>
    </row>
    <row r="5045" spans="1:13" ht="25.5" outlineLevel="1" x14ac:dyDescent="0.25">
      <c r="A5045" s="47" t="s">
        <v>5341</v>
      </c>
      <c r="B5045" s="150">
        <v>5017</v>
      </c>
      <c r="C5045" s="36" t="s">
        <v>5340</v>
      </c>
      <c r="D5045" s="35" t="s">
        <v>5341</v>
      </c>
      <c r="E5045" s="36" t="s">
        <v>11943</v>
      </c>
      <c r="F5045" s="35" t="s">
        <v>15877</v>
      </c>
      <c r="G5045" s="117">
        <v>2</v>
      </c>
      <c r="H5045" s="117">
        <v>2</v>
      </c>
      <c r="I5045" s="117">
        <f t="shared" si="126"/>
        <v>5.5E-2</v>
      </c>
      <c r="J5045" s="118">
        <v>0.11</v>
      </c>
      <c r="K5045" s="196">
        <v>185</v>
      </c>
      <c r="L5045" s="119" t="s">
        <v>12106</v>
      </c>
      <c r="M5045" s="38" t="s">
        <v>15050</v>
      </c>
    </row>
    <row r="5046" spans="1:13" ht="25.5" outlineLevel="1" x14ac:dyDescent="0.25">
      <c r="A5046" s="47" t="s">
        <v>5342</v>
      </c>
      <c r="B5046" s="150">
        <v>5018</v>
      </c>
      <c r="C5046" s="40" t="s">
        <v>14378</v>
      </c>
      <c r="D5046" s="35" t="s">
        <v>5342</v>
      </c>
      <c r="E5046" s="36" t="s">
        <v>11943</v>
      </c>
      <c r="F5046" s="35" t="s">
        <v>15877</v>
      </c>
      <c r="G5046" s="117">
        <v>2</v>
      </c>
      <c r="H5046" s="117">
        <v>2</v>
      </c>
      <c r="I5046" s="117">
        <f t="shared" si="126"/>
        <v>5.5E-2</v>
      </c>
      <c r="J5046" s="118">
        <v>0.11</v>
      </c>
      <c r="K5046" s="196">
        <v>185</v>
      </c>
      <c r="L5046" s="119" t="s">
        <v>12106</v>
      </c>
      <c r="M5046" s="38" t="s">
        <v>15050</v>
      </c>
    </row>
    <row r="5047" spans="1:13" ht="25.5" outlineLevel="1" x14ac:dyDescent="0.25">
      <c r="A5047" s="47" t="s">
        <v>5343</v>
      </c>
      <c r="B5047" s="150">
        <v>5019</v>
      </c>
      <c r="C5047" s="40" t="s">
        <v>14379</v>
      </c>
      <c r="D5047" s="35" t="s">
        <v>5343</v>
      </c>
      <c r="E5047" s="36" t="s">
        <v>11943</v>
      </c>
      <c r="F5047" s="35" t="s">
        <v>15877</v>
      </c>
      <c r="G5047" s="117">
        <v>2</v>
      </c>
      <c r="H5047" s="117">
        <v>2</v>
      </c>
      <c r="I5047" s="117">
        <f t="shared" si="126"/>
        <v>5.5E-2</v>
      </c>
      <c r="J5047" s="118">
        <v>0.11</v>
      </c>
      <c r="K5047" s="196">
        <v>185</v>
      </c>
      <c r="L5047" s="119" t="s">
        <v>12106</v>
      </c>
      <c r="M5047" s="38" t="s">
        <v>15050</v>
      </c>
    </row>
    <row r="5048" spans="1:13" ht="25.5" outlineLevel="1" x14ac:dyDescent="0.25">
      <c r="A5048" s="47" t="s">
        <v>5345</v>
      </c>
      <c r="B5048" s="150">
        <v>5020</v>
      </c>
      <c r="C5048" s="36" t="s">
        <v>5344</v>
      </c>
      <c r="D5048" s="35" t="s">
        <v>5345</v>
      </c>
      <c r="E5048" s="36" t="s">
        <v>11943</v>
      </c>
      <c r="F5048" s="35" t="s">
        <v>15877</v>
      </c>
      <c r="G5048" s="117">
        <v>13</v>
      </c>
      <c r="H5048" s="117">
        <v>13</v>
      </c>
      <c r="I5048" s="117">
        <f t="shared" si="126"/>
        <v>5.4615384615384614E-2</v>
      </c>
      <c r="J5048" s="118">
        <v>0.71</v>
      </c>
      <c r="K5048" s="196">
        <v>185</v>
      </c>
      <c r="L5048" s="119" t="s">
        <v>12106</v>
      </c>
      <c r="M5048" s="38" t="s">
        <v>15050</v>
      </c>
    </row>
    <row r="5049" spans="1:13" ht="25.5" outlineLevel="1" x14ac:dyDescent="0.25">
      <c r="A5049" s="47" t="s">
        <v>5346</v>
      </c>
      <c r="B5049" s="150">
        <v>5021</v>
      </c>
      <c r="C5049" s="40" t="s">
        <v>14380</v>
      </c>
      <c r="D5049" s="35" t="s">
        <v>5346</v>
      </c>
      <c r="E5049" s="36" t="s">
        <v>11943</v>
      </c>
      <c r="F5049" s="35" t="s">
        <v>15877</v>
      </c>
      <c r="G5049" s="117">
        <v>23</v>
      </c>
      <c r="H5049" s="117">
        <v>23</v>
      </c>
      <c r="I5049" s="117">
        <f t="shared" si="126"/>
        <v>5.4782608695652171E-2</v>
      </c>
      <c r="J5049" s="118">
        <v>1.26</v>
      </c>
      <c r="K5049" s="196">
        <v>185</v>
      </c>
      <c r="L5049" s="119" t="s">
        <v>12106</v>
      </c>
      <c r="M5049" s="38" t="s">
        <v>15050</v>
      </c>
    </row>
    <row r="5050" spans="1:13" ht="25.5" outlineLevel="1" x14ac:dyDescent="0.25">
      <c r="A5050" s="47" t="s">
        <v>5347</v>
      </c>
      <c r="B5050" s="150">
        <v>5022</v>
      </c>
      <c r="C5050" s="40" t="s">
        <v>14381</v>
      </c>
      <c r="D5050" s="35" t="s">
        <v>5347</v>
      </c>
      <c r="E5050" s="36" t="s">
        <v>11943</v>
      </c>
      <c r="F5050" s="35" t="s">
        <v>15877</v>
      </c>
      <c r="G5050" s="117">
        <v>16</v>
      </c>
      <c r="H5050" s="117">
        <v>16</v>
      </c>
      <c r="I5050" s="117">
        <f t="shared" si="126"/>
        <v>5.4375E-2</v>
      </c>
      <c r="J5050" s="118">
        <v>0.87</v>
      </c>
      <c r="K5050" s="196">
        <v>185</v>
      </c>
      <c r="L5050" s="119" t="s">
        <v>12106</v>
      </c>
      <c r="M5050" s="38" t="s">
        <v>15050</v>
      </c>
    </row>
    <row r="5051" spans="1:13" ht="25.5" outlineLevel="1" x14ac:dyDescent="0.25">
      <c r="A5051" s="47" t="s">
        <v>5348</v>
      </c>
      <c r="B5051" s="150">
        <v>5023</v>
      </c>
      <c r="C5051" s="40" t="s">
        <v>14382</v>
      </c>
      <c r="D5051" s="35" t="s">
        <v>5348</v>
      </c>
      <c r="E5051" s="36" t="s">
        <v>11943</v>
      </c>
      <c r="F5051" s="35" t="s">
        <v>15877</v>
      </c>
      <c r="G5051" s="117">
        <v>26</v>
      </c>
      <c r="H5051" s="117">
        <v>26</v>
      </c>
      <c r="I5051" s="117">
        <f t="shared" si="126"/>
        <v>5.4615384615384614E-2</v>
      </c>
      <c r="J5051" s="118">
        <v>1.42</v>
      </c>
      <c r="K5051" s="196">
        <v>185</v>
      </c>
      <c r="L5051" s="119" t="s">
        <v>12106</v>
      </c>
      <c r="M5051" s="38" t="s">
        <v>15050</v>
      </c>
    </row>
    <row r="5052" spans="1:13" ht="25.5" outlineLevel="1" x14ac:dyDescent="0.25">
      <c r="A5052" s="47" t="s">
        <v>5349</v>
      </c>
      <c r="B5052" s="150">
        <v>5024</v>
      </c>
      <c r="C5052" s="40" t="s">
        <v>14383</v>
      </c>
      <c r="D5052" s="35" t="s">
        <v>5349</v>
      </c>
      <c r="E5052" s="36" t="s">
        <v>11943</v>
      </c>
      <c r="F5052" s="35" t="s">
        <v>15877</v>
      </c>
      <c r="G5052" s="117">
        <v>19</v>
      </c>
      <c r="H5052" s="117">
        <v>19</v>
      </c>
      <c r="I5052" s="117">
        <f t="shared" si="126"/>
        <v>5.473684210526316E-2</v>
      </c>
      <c r="J5052" s="118">
        <v>1.04</v>
      </c>
      <c r="K5052" s="196">
        <v>185</v>
      </c>
      <c r="L5052" s="119" t="s">
        <v>12106</v>
      </c>
      <c r="M5052" s="38" t="s">
        <v>15050</v>
      </c>
    </row>
    <row r="5053" spans="1:13" ht="25.5" outlineLevel="1" x14ac:dyDescent="0.25">
      <c r="A5053" s="47" t="s">
        <v>5351</v>
      </c>
      <c r="B5053" s="150">
        <v>5025</v>
      </c>
      <c r="C5053" s="36" t="s">
        <v>5350</v>
      </c>
      <c r="D5053" s="35" t="s">
        <v>5351</v>
      </c>
      <c r="E5053" s="36" t="s">
        <v>11943</v>
      </c>
      <c r="F5053" s="35" t="s">
        <v>15877</v>
      </c>
      <c r="G5053" s="117">
        <v>12</v>
      </c>
      <c r="H5053" s="117">
        <v>12</v>
      </c>
      <c r="I5053" s="117">
        <f t="shared" si="126"/>
        <v>5.5E-2</v>
      </c>
      <c r="J5053" s="118">
        <v>0.66</v>
      </c>
      <c r="K5053" s="196">
        <v>185</v>
      </c>
      <c r="L5053" s="119" t="s">
        <v>12106</v>
      </c>
      <c r="M5053" s="38" t="s">
        <v>15050</v>
      </c>
    </row>
    <row r="5054" spans="1:13" ht="25.5" outlineLevel="1" x14ac:dyDescent="0.25">
      <c r="A5054" s="47" t="s">
        <v>5352</v>
      </c>
      <c r="B5054" s="150">
        <v>5026</v>
      </c>
      <c r="C5054" s="40" t="s">
        <v>14384</v>
      </c>
      <c r="D5054" s="35" t="s">
        <v>5352</v>
      </c>
      <c r="E5054" s="36" t="s">
        <v>11943</v>
      </c>
      <c r="F5054" s="35" t="s">
        <v>15877</v>
      </c>
      <c r="G5054" s="117">
        <v>19</v>
      </c>
      <c r="H5054" s="117">
        <v>19</v>
      </c>
      <c r="I5054" s="117">
        <f t="shared" si="126"/>
        <v>5.473684210526316E-2</v>
      </c>
      <c r="J5054" s="118">
        <v>1.04</v>
      </c>
      <c r="K5054" s="196">
        <v>185</v>
      </c>
      <c r="L5054" s="119" t="s">
        <v>12106</v>
      </c>
      <c r="M5054" s="38" t="s">
        <v>15050</v>
      </c>
    </row>
    <row r="5055" spans="1:13" ht="25.5" outlineLevel="1" x14ac:dyDescent="0.25">
      <c r="A5055" s="47" t="s">
        <v>5354</v>
      </c>
      <c r="B5055" s="150">
        <v>5027</v>
      </c>
      <c r="C5055" s="36" t="s">
        <v>5353</v>
      </c>
      <c r="D5055" s="35" t="s">
        <v>5354</v>
      </c>
      <c r="E5055" s="36" t="s">
        <v>11943</v>
      </c>
      <c r="F5055" s="35" t="s">
        <v>15877</v>
      </c>
      <c r="G5055" s="117">
        <v>15</v>
      </c>
      <c r="H5055" s="117">
        <v>15</v>
      </c>
      <c r="I5055" s="117">
        <f t="shared" si="126"/>
        <v>5.4666666666666662E-2</v>
      </c>
      <c r="J5055" s="118">
        <v>0.82</v>
      </c>
      <c r="K5055" s="196">
        <v>185</v>
      </c>
      <c r="L5055" s="119" t="s">
        <v>12106</v>
      </c>
      <c r="M5055" s="38" t="s">
        <v>15050</v>
      </c>
    </row>
    <row r="5056" spans="1:13" ht="25.5" outlineLevel="1" x14ac:dyDescent="0.25">
      <c r="A5056" s="47" t="s">
        <v>5356</v>
      </c>
      <c r="B5056" s="150">
        <v>5028</v>
      </c>
      <c r="C5056" s="36" t="s">
        <v>5355</v>
      </c>
      <c r="D5056" s="35" t="s">
        <v>5356</v>
      </c>
      <c r="E5056" s="36" t="s">
        <v>11943</v>
      </c>
      <c r="F5056" s="35" t="s">
        <v>15877</v>
      </c>
      <c r="G5056" s="117">
        <v>20</v>
      </c>
      <c r="H5056" s="117">
        <v>20</v>
      </c>
      <c r="I5056" s="117">
        <f t="shared" si="126"/>
        <v>5.4500000000000007E-2</v>
      </c>
      <c r="J5056" s="118">
        <v>1.0900000000000001</v>
      </c>
      <c r="K5056" s="196">
        <v>185</v>
      </c>
      <c r="L5056" s="119" t="s">
        <v>12106</v>
      </c>
      <c r="M5056" s="38" t="s">
        <v>15050</v>
      </c>
    </row>
    <row r="5057" spans="1:13" ht="25.5" outlineLevel="1" x14ac:dyDescent="0.25">
      <c r="A5057" s="47" t="s">
        <v>5358</v>
      </c>
      <c r="B5057" s="150">
        <v>5029</v>
      </c>
      <c r="C5057" s="36" t="s">
        <v>5357</v>
      </c>
      <c r="D5057" s="35" t="s">
        <v>5358</v>
      </c>
      <c r="E5057" s="36" t="s">
        <v>11943</v>
      </c>
      <c r="F5057" s="35" t="s">
        <v>15877</v>
      </c>
      <c r="G5057" s="117">
        <v>55</v>
      </c>
      <c r="H5057" s="117">
        <v>55</v>
      </c>
      <c r="I5057" s="117">
        <f t="shared" si="126"/>
        <v>5.4727272727272722E-2</v>
      </c>
      <c r="J5057" s="118">
        <v>3.01</v>
      </c>
      <c r="K5057" s="196">
        <v>185</v>
      </c>
      <c r="L5057" s="119" t="s">
        <v>12106</v>
      </c>
      <c r="M5057" s="38" t="s">
        <v>15050</v>
      </c>
    </row>
    <row r="5058" spans="1:13" ht="25.5" outlineLevel="1" x14ac:dyDescent="0.25">
      <c r="A5058" s="47" t="s">
        <v>5359</v>
      </c>
      <c r="B5058" s="150">
        <v>5030</v>
      </c>
      <c r="C5058" s="40" t="s">
        <v>14385</v>
      </c>
      <c r="D5058" s="35" t="s">
        <v>5359</v>
      </c>
      <c r="E5058" s="36" t="s">
        <v>11943</v>
      </c>
      <c r="F5058" s="35" t="s">
        <v>15877</v>
      </c>
      <c r="G5058" s="117">
        <v>20</v>
      </c>
      <c r="H5058" s="117">
        <v>20</v>
      </c>
      <c r="I5058" s="117">
        <f t="shared" si="126"/>
        <v>5.4500000000000007E-2</v>
      </c>
      <c r="J5058" s="118">
        <v>1.0900000000000001</v>
      </c>
      <c r="K5058" s="196">
        <v>185</v>
      </c>
      <c r="L5058" s="119" t="s">
        <v>12106</v>
      </c>
      <c r="M5058" s="38" t="s">
        <v>15050</v>
      </c>
    </row>
    <row r="5059" spans="1:13" ht="25.5" outlineLevel="1" x14ac:dyDescent="0.25">
      <c r="A5059" s="47" t="s">
        <v>5361</v>
      </c>
      <c r="B5059" s="150">
        <v>5031</v>
      </c>
      <c r="C5059" s="36" t="s">
        <v>5360</v>
      </c>
      <c r="D5059" s="35" t="s">
        <v>5361</v>
      </c>
      <c r="E5059" s="36" t="s">
        <v>11943</v>
      </c>
      <c r="F5059" s="35" t="s">
        <v>15877</v>
      </c>
      <c r="G5059" s="117">
        <v>8</v>
      </c>
      <c r="H5059" s="117">
        <v>8</v>
      </c>
      <c r="I5059" s="117">
        <f t="shared" si="126"/>
        <v>5.5E-2</v>
      </c>
      <c r="J5059" s="118">
        <v>0.44</v>
      </c>
      <c r="K5059" s="196">
        <v>185</v>
      </c>
      <c r="L5059" s="119" t="s">
        <v>12106</v>
      </c>
      <c r="M5059" s="38" t="s">
        <v>15050</v>
      </c>
    </row>
    <row r="5060" spans="1:13" ht="25.5" outlineLevel="1" x14ac:dyDescent="0.25">
      <c r="A5060" s="47" t="s">
        <v>5363</v>
      </c>
      <c r="B5060" s="150">
        <v>5032</v>
      </c>
      <c r="C5060" s="36" t="s">
        <v>5362</v>
      </c>
      <c r="D5060" s="35" t="s">
        <v>5363</v>
      </c>
      <c r="E5060" s="36" t="s">
        <v>11943</v>
      </c>
      <c r="F5060" s="35" t="s">
        <v>15877</v>
      </c>
      <c r="G5060" s="117">
        <v>59</v>
      </c>
      <c r="H5060" s="117">
        <v>59</v>
      </c>
      <c r="I5060" s="117">
        <f t="shared" si="126"/>
        <v>5.4745762711864404E-2</v>
      </c>
      <c r="J5060" s="118">
        <v>3.23</v>
      </c>
      <c r="K5060" s="196">
        <v>185</v>
      </c>
      <c r="L5060" s="119" t="s">
        <v>12106</v>
      </c>
      <c r="M5060" s="38" t="s">
        <v>15050</v>
      </c>
    </row>
    <row r="5061" spans="1:13" ht="25.5" outlineLevel="1" x14ac:dyDescent="0.25">
      <c r="A5061" s="47" t="s">
        <v>5364</v>
      </c>
      <c r="B5061" s="150">
        <v>5033</v>
      </c>
      <c r="C5061" s="40" t="s">
        <v>14386</v>
      </c>
      <c r="D5061" s="35" t="s">
        <v>5364</v>
      </c>
      <c r="E5061" s="36" t="s">
        <v>11943</v>
      </c>
      <c r="F5061" s="35" t="s">
        <v>15877</v>
      </c>
      <c r="G5061" s="117">
        <v>18</v>
      </c>
      <c r="H5061" s="117">
        <v>18</v>
      </c>
      <c r="I5061" s="117">
        <f t="shared" si="126"/>
        <v>5.4444444444444441E-2</v>
      </c>
      <c r="J5061" s="118">
        <v>0.98</v>
      </c>
      <c r="K5061" s="196">
        <v>185</v>
      </c>
      <c r="L5061" s="119" t="s">
        <v>12106</v>
      </c>
      <c r="M5061" s="38" t="s">
        <v>15050</v>
      </c>
    </row>
    <row r="5062" spans="1:13" ht="25.5" outlineLevel="1" x14ac:dyDescent="0.25">
      <c r="A5062" s="47" t="s">
        <v>5365</v>
      </c>
      <c r="B5062" s="150">
        <v>5034</v>
      </c>
      <c r="C5062" s="40" t="s">
        <v>14387</v>
      </c>
      <c r="D5062" s="35" t="s">
        <v>5365</v>
      </c>
      <c r="E5062" s="36" t="s">
        <v>11943</v>
      </c>
      <c r="F5062" s="35" t="s">
        <v>15877</v>
      </c>
      <c r="G5062" s="117">
        <v>35</v>
      </c>
      <c r="H5062" s="117">
        <v>35</v>
      </c>
      <c r="I5062" s="117">
        <f t="shared" si="126"/>
        <v>5.4571428571428569E-2</v>
      </c>
      <c r="J5062" s="118">
        <v>1.91</v>
      </c>
      <c r="K5062" s="196">
        <v>185</v>
      </c>
      <c r="L5062" s="119" t="s">
        <v>12106</v>
      </c>
      <c r="M5062" s="38" t="s">
        <v>15050</v>
      </c>
    </row>
    <row r="5063" spans="1:13" ht="25.5" outlineLevel="1" x14ac:dyDescent="0.25">
      <c r="A5063" s="47" t="s">
        <v>5367</v>
      </c>
      <c r="B5063" s="150">
        <v>5035</v>
      </c>
      <c r="C5063" s="36" t="s">
        <v>5366</v>
      </c>
      <c r="D5063" s="35" t="s">
        <v>5367</v>
      </c>
      <c r="E5063" s="36" t="s">
        <v>11943</v>
      </c>
      <c r="F5063" s="35" t="s">
        <v>15877</v>
      </c>
      <c r="G5063" s="117">
        <v>50</v>
      </c>
      <c r="H5063" s="117">
        <v>50</v>
      </c>
      <c r="I5063" s="117">
        <f t="shared" si="126"/>
        <v>5.4600000000000003E-2</v>
      </c>
      <c r="J5063" s="118">
        <v>2.73</v>
      </c>
      <c r="K5063" s="196">
        <v>185</v>
      </c>
      <c r="L5063" s="119" t="s">
        <v>12106</v>
      </c>
      <c r="M5063" s="38" t="s">
        <v>15050</v>
      </c>
    </row>
    <row r="5064" spans="1:13" ht="25.5" outlineLevel="1" x14ac:dyDescent="0.25">
      <c r="A5064" s="47" t="s">
        <v>5368</v>
      </c>
      <c r="B5064" s="150">
        <v>5036</v>
      </c>
      <c r="C5064" s="40" t="s">
        <v>14388</v>
      </c>
      <c r="D5064" s="35" t="s">
        <v>5368</v>
      </c>
      <c r="E5064" s="36" t="s">
        <v>11943</v>
      </c>
      <c r="F5064" s="35" t="s">
        <v>15877</v>
      </c>
      <c r="G5064" s="117">
        <v>29</v>
      </c>
      <c r="H5064" s="117">
        <v>29</v>
      </c>
      <c r="I5064" s="117">
        <f t="shared" si="126"/>
        <v>5.4827586206896553E-2</v>
      </c>
      <c r="J5064" s="118">
        <v>1.59</v>
      </c>
      <c r="K5064" s="196">
        <v>185</v>
      </c>
      <c r="L5064" s="119" t="s">
        <v>12106</v>
      </c>
      <c r="M5064" s="38" t="s">
        <v>15050</v>
      </c>
    </row>
    <row r="5065" spans="1:13" ht="25.5" outlineLevel="1" x14ac:dyDescent="0.25">
      <c r="A5065" s="47" t="s">
        <v>5369</v>
      </c>
      <c r="B5065" s="150">
        <v>5037</v>
      </c>
      <c r="C5065" s="40" t="s">
        <v>14389</v>
      </c>
      <c r="D5065" s="35" t="s">
        <v>5369</v>
      </c>
      <c r="E5065" s="40" t="s">
        <v>13006</v>
      </c>
      <c r="F5065" s="35" t="s">
        <v>15877</v>
      </c>
      <c r="G5065" s="117">
        <v>14</v>
      </c>
      <c r="H5065" s="117">
        <v>14</v>
      </c>
      <c r="I5065" s="117">
        <f t="shared" si="126"/>
        <v>5.5E-2</v>
      </c>
      <c r="J5065" s="118">
        <v>0.77</v>
      </c>
      <c r="K5065" s="196">
        <v>185</v>
      </c>
      <c r="L5065" s="119" t="s">
        <v>12106</v>
      </c>
      <c r="M5065" s="38" t="s">
        <v>15050</v>
      </c>
    </row>
    <row r="5066" spans="1:13" ht="25.5" outlineLevel="1" x14ac:dyDescent="0.25">
      <c r="A5066" s="47" t="s">
        <v>5370</v>
      </c>
      <c r="B5066" s="150">
        <v>5038</v>
      </c>
      <c r="C5066" s="40" t="s">
        <v>14390</v>
      </c>
      <c r="D5066" s="35" t="s">
        <v>5370</v>
      </c>
      <c r="E5066" s="36" t="s">
        <v>11943</v>
      </c>
      <c r="F5066" s="35" t="s">
        <v>15877</v>
      </c>
      <c r="G5066" s="117">
        <v>43</v>
      </c>
      <c r="H5066" s="117">
        <v>43</v>
      </c>
      <c r="I5066" s="117">
        <f t="shared" si="126"/>
        <v>5.4651162790697677E-2</v>
      </c>
      <c r="J5066" s="118">
        <v>2.35</v>
      </c>
      <c r="K5066" s="196">
        <v>185</v>
      </c>
      <c r="L5066" s="119" t="s">
        <v>12106</v>
      </c>
      <c r="M5066" s="38" t="s">
        <v>15050</v>
      </c>
    </row>
    <row r="5067" spans="1:13" ht="25.5" outlineLevel="1" x14ac:dyDescent="0.25">
      <c r="A5067" s="47" t="s">
        <v>5372</v>
      </c>
      <c r="B5067" s="150">
        <v>5039</v>
      </c>
      <c r="C5067" s="36" t="s">
        <v>5371</v>
      </c>
      <c r="D5067" s="35" t="s">
        <v>5372</v>
      </c>
      <c r="E5067" s="36" t="s">
        <v>11943</v>
      </c>
      <c r="F5067" s="35" t="s">
        <v>15877</v>
      </c>
      <c r="G5067" s="117">
        <v>40</v>
      </c>
      <c r="H5067" s="117">
        <v>40</v>
      </c>
      <c r="I5067" s="117">
        <f t="shared" si="126"/>
        <v>5.475E-2</v>
      </c>
      <c r="J5067" s="118">
        <v>2.19</v>
      </c>
      <c r="K5067" s="196">
        <v>185</v>
      </c>
      <c r="L5067" s="119" t="s">
        <v>12106</v>
      </c>
      <c r="M5067" s="38" t="s">
        <v>15050</v>
      </c>
    </row>
    <row r="5068" spans="1:13" ht="25.5" outlineLevel="1" x14ac:dyDescent="0.25">
      <c r="A5068" s="47" t="s">
        <v>5373</v>
      </c>
      <c r="B5068" s="150">
        <v>5040</v>
      </c>
      <c r="C5068" s="40" t="s">
        <v>14391</v>
      </c>
      <c r="D5068" s="35" t="s">
        <v>5373</v>
      </c>
      <c r="E5068" s="36" t="s">
        <v>11943</v>
      </c>
      <c r="F5068" s="35" t="s">
        <v>15877</v>
      </c>
      <c r="G5068" s="117">
        <v>17</v>
      </c>
      <c r="H5068" s="117">
        <v>17</v>
      </c>
      <c r="I5068" s="117">
        <f t="shared" si="126"/>
        <v>5.4705882352941181E-2</v>
      </c>
      <c r="J5068" s="118">
        <v>0.93</v>
      </c>
      <c r="K5068" s="196">
        <v>185</v>
      </c>
      <c r="L5068" s="119" t="s">
        <v>12106</v>
      </c>
      <c r="M5068" s="38" t="s">
        <v>15050</v>
      </c>
    </row>
    <row r="5069" spans="1:13" ht="25.5" outlineLevel="1" x14ac:dyDescent="0.25">
      <c r="A5069" s="47" t="s">
        <v>5375</v>
      </c>
      <c r="B5069" s="150">
        <v>5041</v>
      </c>
      <c r="C5069" s="36" t="s">
        <v>5374</v>
      </c>
      <c r="D5069" s="35" t="s">
        <v>5375</v>
      </c>
      <c r="E5069" s="36" t="s">
        <v>11943</v>
      </c>
      <c r="F5069" s="35" t="s">
        <v>15877</v>
      </c>
      <c r="G5069" s="117">
        <v>8</v>
      </c>
      <c r="H5069" s="117">
        <v>8</v>
      </c>
      <c r="I5069" s="117">
        <f t="shared" si="126"/>
        <v>5.5E-2</v>
      </c>
      <c r="J5069" s="118">
        <v>0.44</v>
      </c>
      <c r="K5069" s="196">
        <v>185</v>
      </c>
      <c r="L5069" s="119" t="s">
        <v>12106</v>
      </c>
      <c r="M5069" s="38" t="s">
        <v>15050</v>
      </c>
    </row>
    <row r="5070" spans="1:13" ht="25.5" outlineLevel="1" x14ac:dyDescent="0.25">
      <c r="A5070" s="47" t="s">
        <v>5377</v>
      </c>
      <c r="B5070" s="150">
        <v>5042</v>
      </c>
      <c r="C5070" s="36" t="s">
        <v>5376</v>
      </c>
      <c r="D5070" s="35" t="s">
        <v>5377</v>
      </c>
      <c r="E5070" s="36" t="s">
        <v>11943</v>
      </c>
      <c r="F5070" s="35" t="s">
        <v>15877</v>
      </c>
      <c r="G5070" s="117">
        <v>13</v>
      </c>
      <c r="H5070" s="117">
        <v>13</v>
      </c>
      <c r="I5070" s="117">
        <f t="shared" si="126"/>
        <v>5.4615384615384614E-2</v>
      </c>
      <c r="J5070" s="118">
        <v>0.71</v>
      </c>
      <c r="K5070" s="196">
        <v>185</v>
      </c>
      <c r="L5070" s="119" t="s">
        <v>12106</v>
      </c>
      <c r="M5070" s="38" t="s">
        <v>15050</v>
      </c>
    </row>
    <row r="5071" spans="1:13" ht="25.5" outlineLevel="1" x14ac:dyDescent="0.25">
      <c r="A5071" s="47" t="s">
        <v>5379</v>
      </c>
      <c r="B5071" s="150">
        <v>5043</v>
      </c>
      <c r="C5071" s="36" t="s">
        <v>5378</v>
      </c>
      <c r="D5071" s="35" t="s">
        <v>5379</v>
      </c>
      <c r="E5071" s="36" t="s">
        <v>11943</v>
      </c>
      <c r="F5071" s="35" t="s">
        <v>15877</v>
      </c>
      <c r="G5071" s="117">
        <v>15</v>
      </c>
      <c r="H5071" s="117">
        <v>15</v>
      </c>
      <c r="I5071" s="117">
        <f t="shared" si="126"/>
        <v>5.4666666666666662E-2</v>
      </c>
      <c r="J5071" s="118">
        <v>0.82</v>
      </c>
      <c r="K5071" s="196">
        <v>185</v>
      </c>
      <c r="L5071" s="119" t="s">
        <v>12106</v>
      </c>
      <c r="M5071" s="38" t="s">
        <v>15050</v>
      </c>
    </row>
    <row r="5072" spans="1:13" ht="25.5" outlineLevel="1" x14ac:dyDescent="0.25">
      <c r="A5072" s="47" t="s">
        <v>5380</v>
      </c>
      <c r="B5072" s="150">
        <v>5044</v>
      </c>
      <c r="C5072" s="40" t="s">
        <v>14392</v>
      </c>
      <c r="D5072" s="35" t="s">
        <v>5380</v>
      </c>
      <c r="E5072" s="36" t="s">
        <v>11943</v>
      </c>
      <c r="F5072" s="35" t="s">
        <v>15877</v>
      </c>
      <c r="G5072" s="117">
        <v>15</v>
      </c>
      <c r="H5072" s="117">
        <v>15</v>
      </c>
      <c r="I5072" s="117">
        <f t="shared" si="126"/>
        <v>5.4666666666666662E-2</v>
      </c>
      <c r="J5072" s="118">
        <v>0.82</v>
      </c>
      <c r="K5072" s="196">
        <v>185</v>
      </c>
      <c r="L5072" s="119" t="s">
        <v>12106</v>
      </c>
      <c r="M5072" s="38" t="s">
        <v>15050</v>
      </c>
    </row>
    <row r="5073" spans="1:13" ht="25.5" outlineLevel="1" x14ac:dyDescent="0.25">
      <c r="A5073" s="47" t="s">
        <v>5382</v>
      </c>
      <c r="B5073" s="150">
        <v>5045</v>
      </c>
      <c r="C5073" s="36" t="s">
        <v>5381</v>
      </c>
      <c r="D5073" s="35" t="s">
        <v>5382</v>
      </c>
      <c r="E5073" s="36" t="s">
        <v>11943</v>
      </c>
      <c r="F5073" s="35" t="s">
        <v>15877</v>
      </c>
      <c r="G5073" s="117">
        <v>6</v>
      </c>
      <c r="H5073" s="117">
        <v>6</v>
      </c>
      <c r="I5073" s="117">
        <f t="shared" si="126"/>
        <v>5.5E-2</v>
      </c>
      <c r="J5073" s="118">
        <v>0.33</v>
      </c>
      <c r="K5073" s="196">
        <v>185</v>
      </c>
      <c r="L5073" s="119" t="s">
        <v>12106</v>
      </c>
      <c r="M5073" s="38" t="s">
        <v>15050</v>
      </c>
    </row>
    <row r="5074" spans="1:13" ht="25.5" outlineLevel="1" x14ac:dyDescent="0.25">
      <c r="A5074" s="47" t="s">
        <v>5383</v>
      </c>
      <c r="B5074" s="150">
        <v>5046</v>
      </c>
      <c r="C5074" s="40" t="s">
        <v>14393</v>
      </c>
      <c r="D5074" s="35" t="s">
        <v>5383</v>
      </c>
      <c r="E5074" s="36" t="s">
        <v>11943</v>
      </c>
      <c r="F5074" s="35" t="s">
        <v>15877</v>
      </c>
      <c r="G5074" s="117">
        <v>3</v>
      </c>
      <c r="H5074" s="117">
        <v>3</v>
      </c>
      <c r="I5074" s="117">
        <f t="shared" si="126"/>
        <v>5.3333333333333337E-2</v>
      </c>
      <c r="J5074" s="118">
        <v>0.16</v>
      </c>
      <c r="K5074" s="196">
        <v>185</v>
      </c>
      <c r="L5074" s="119" t="s">
        <v>12106</v>
      </c>
      <c r="M5074" s="38" t="s">
        <v>15050</v>
      </c>
    </row>
    <row r="5075" spans="1:13" ht="25.5" outlineLevel="1" x14ac:dyDescent="0.25">
      <c r="A5075" s="47" t="s">
        <v>5385</v>
      </c>
      <c r="B5075" s="150">
        <v>5047</v>
      </c>
      <c r="C5075" s="36" t="s">
        <v>5384</v>
      </c>
      <c r="D5075" s="35" t="s">
        <v>5385</v>
      </c>
      <c r="E5075" s="36" t="s">
        <v>11943</v>
      </c>
      <c r="F5075" s="35" t="s">
        <v>15877</v>
      </c>
      <c r="G5075" s="117">
        <v>30</v>
      </c>
      <c r="H5075" s="117">
        <v>30</v>
      </c>
      <c r="I5075" s="117">
        <f t="shared" si="126"/>
        <v>5.4666666666666662E-2</v>
      </c>
      <c r="J5075" s="118">
        <v>1.64</v>
      </c>
      <c r="K5075" s="196">
        <v>185</v>
      </c>
      <c r="L5075" s="119" t="s">
        <v>12106</v>
      </c>
      <c r="M5075" s="38" t="s">
        <v>15050</v>
      </c>
    </row>
    <row r="5076" spans="1:13" ht="25.5" outlineLevel="1" x14ac:dyDescent="0.25">
      <c r="A5076" s="47" t="s">
        <v>5386</v>
      </c>
      <c r="B5076" s="150">
        <v>5048</v>
      </c>
      <c r="C5076" s="40" t="s">
        <v>14394</v>
      </c>
      <c r="D5076" s="35" t="s">
        <v>5386</v>
      </c>
      <c r="E5076" s="36" t="s">
        <v>11943</v>
      </c>
      <c r="F5076" s="35" t="s">
        <v>15877</v>
      </c>
      <c r="G5076" s="117">
        <v>18</v>
      </c>
      <c r="H5076" s="117">
        <v>18</v>
      </c>
      <c r="I5076" s="117">
        <f t="shared" si="126"/>
        <v>5.4444444444444441E-2</v>
      </c>
      <c r="J5076" s="118">
        <v>0.98</v>
      </c>
      <c r="K5076" s="196">
        <v>185</v>
      </c>
      <c r="L5076" s="119" t="s">
        <v>12106</v>
      </c>
      <c r="M5076" s="38" t="s">
        <v>15050</v>
      </c>
    </row>
    <row r="5077" spans="1:13" ht="25.5" outlineLevel="1" x14ac:dyDescent="0.25">
      <c r="A5077" s="47" t="s">
        <v>5388</v>
      </c>
      <c r="B5077" s="150">
        <v>5049</v>
      </c>
      <c r="C5077" s="36" t="s">
        <v>5387</v>
      </c>
      <c r="D5077" s="35" t="s">
        <v>5388</v>
      </c>
      <c r="E5077" s="36" t="s">
        <v>11943</v>
      </c>
      <c r="F5077" s="35" t="s">
        <v>15877</v>
      </c>
      <c r="G5077" s="117">
        <v>10</v>
      </c>
      <c r="H5077" s="117">
        <v>10</v>
      </c>
      <c r="I5077" s="117">
        <f t="shared" si="126"/>
        <v>5.5000000000000007E-2</v>
      </c>
      <c r="J5077" s="118">
        <v>0.55000000000000004</v>
      </c>
      <c r="K5077" s="196">
        <v>185</v>
      </c>
      <c r="L5077" s="119" t="s">
        <v>12106</v>
      </c>
      <c r="M5077" s="38" t="s">
        <v>15050</v>
      </c>
    </row>
    <row r="5078" spans="1:13" ht="25.5" outlineLevel="1" x14ac:dyDescent="0.25">
      <c r="A5078" s="47" t="s">
        <v>5389</v>
      </c>
      <c r="B5078" s="150">
        <v>5050</v>
      </c>
      <c r="C5078" s="40" t="s">
        <v>14395</v>
      </c>
      <c r="D5078" s="35" t="s">
        <v>5389</v>
      </c>
      <c r="E5078" s="36" t="s">
        <v>11943</v>
      </c>
      <c r="F5078" s="35" t="s">
        <v>15877</v>
      </c>
      <c r="G5078" s="117">
        <v>27</v>
      </c>
      <c r="H5078" s="117">
        <v>27</v>
      </c>
      <c r="I5078" s="117">
        <f t="shared" si="126"/>
        <v>5.4814814814814816E-2</v>
      </c>
      <c r="J5078" s="118">
        <v>1.48</v>
      </c>
      <c r="K5078" s="196">
        <v>185</v>
      </c>
      <c r="L5078" s="119" t="s">
        <v>12106</v>
      </c>
      <c r="M5078" s="38" t="s">
        <v>15050</v>
      </c>
    </row>
    <row r="5079" spans="1:13" ht="25.5" outlineLevel="1" x14ac:dyDescent="0.25">
      <c r="A5079" s="47" t="s">
        <v>5390</v>
      </c>
      <c r="B5079" s="150">
        <v>5051</v>
      </c>
      <c r="C5079" s="40" t="s">
        <v>14396</v>
      </c>
      <c r="D5079" s="35" t="s">
        <v>5390</v>
      </c>
      <c r="E5079" s="36" t="s">
        <v>11943</v>
      </c>
      <c r="F5079" s="35" t="s">
        <v>15877</v>
      </c>
      <c r="G5079" s="117">
        <v>20</v>
      </c>
      <c r="H5079" s="117">
        <v>20</v>
      </c>
      <c r="I5079" s="117">
        <f t="shared" si="126"/>
        <v>5.4500000000000007E-2</v>
      </c>
      <c r="J5079" s="118">
        <v>1.0900000000000001</v>
      </c>
      <c r="K5079" s="196">
        <v>185</v>
      </c>
      <c r="L5079" s="119" t="s">
        <v>12106</v>
      </c>
      <c r="M5079" s="38" t="s">
        <v>15050</v>
      </c>
    </row>
    <row r="5080" spans="1:13" ht="25.5" outlineLevel="1" x14ac:dyDescent="0.25">
      <c r="A5080" s="47" t="s">
        <v>5391</v>
      </c>
      <c r="B5080" s="150">
        <v>5052</v>
      </c>
      <c r="C5080" s="40" t="s">
        <v>14397</v>
      </c>
      <c r="D5080" s="35" t="s">
        <v>5391</v>
      </c>
      <c r="E5080" s="36" t="s">
        <v>11943</v>
      </c>
      <c r="F5080" s="35" t="s">
        <v>15877</v>
      </c>
      <c r="G5080" s="117">
        <v>16</v>
      </c>
      <c r="H5080" s="117">
        <v>16</v>
      </c>
      <c r="I5080" s="117">
        <f t="shared" si="126"/>
        <v>5.4375E-2</v>
      </c>
      <c r="J5080" s="118">
        <v>0.87</v>
      </c>
      <c r="K5080" s="196">
        <v>185</v>
      </c>
      <c r="L5080" s="119" t="s">
        <v>12106</v>
      </c>
      <c r="M5080" s="38" t="s">
        <v>15050</v>
      </c>
    </row>
    <row r="5081" spans="1:13" ht="25.5" outlineLevel="1" x14ac:dyDescent="0.25">
      <c r="A5081" s="47" t="s">
        <v>5393</v>
      </c>
      <c r="B5081" s="150">
        <v>5053</v>
      </c>
      <c r="C5081" s="36" t="s">
        <v>5392</v>
      </c>
      <c r="D5081" s="35" t="s">
        <v>5393</v>
      </c>
      <c r="E5081" s="36" t="s">
        <v>11943</v>
      </c>
      <c r="F5081" s="35" t="s">
        <v>15877</v>
      </c>
      <c r="G5081" s="117">
        <v>19</v>
      </c>
      <c r="H5081" s="117">
        <v>19</v>
      </c>
      <c r="I5081" s="117">
        <f t="shared" si="126"/>
        <v>5.473684210526316E-2</v>
      </c>
      <c r="J5081" s="118">
        <v>1.04</v>
      </c>
      <c r="K5081" s="196">
        <v>185</v>
      </c>
      <c r="L5081" s="119" t="s">
        <v>12106</v>
      </c>
      <c r="M5081" s="38" t="s">
        <v>15050</v>
      </c>
    </row>
    <row r="5082" spans="1:13" ht="25.5" outlineLevel="1" x14ac:dyDescent="0.25">
      <c r="A5082" s="47" t="s">
        <v>5395</v>
      </c>
      <c r="B5082" s="150">
        <v>5054</v>
      </c>
      <c r="C5082" s="36" t="s">
        <v>5394</v>
      </c>
      <c r="D5082" s="35" t="s">
        <v>5395</v>
      </c>
      <c r="E5082" s="36" t="s">
        <v>11943</v>
      </c>
      <c r="F5082" s="35" t="s">
        <v>15877</v>
      </c>
      <c r="G5082" s="117">
        <v>19</v>
      </c>
      <c r="H5082" s="117">
        <v>19</v>
      </c>
      <c r="I5082" s="117">
        <f t="shared" si="126"/>
        <v>5.473684210526316E-2</v>
      </c>
      <c r="J5082" s="118">
        <v>1.04</v>
      </c>
      <c r="K5082" s="196">
        <v>185</v>
      </c>
      <c r="L5082" s="119" t="s">
        <v>12106</v>
      </c>
      <c r="M5082" s="38" t="s">
        <v>15050</v>
      </c>
    </row>
    <row r="5083" spans="1:13" ht="25.5" outlineLevel="1" x14ac:dyDescent="0.25">
      <c r="A5083" s="47" t="s">
        <v>5397</v>
      </c>
      <c r="B5083" s="150">
        <v>5055</v>
      </c>
      <c r="C5083" s="36" t="s">
        <v>5396</v>
      </c>
      <c r="D5083" s="35" t="s">
        <v>5397</v>
      </c>
      <c r="E5083" s="36" t="s">
        <v>11943</v>
      </c>
      <c r="F5083" s="35" t="s">
        <v>15877</v>
      </c>
      <c r="G5083" s="117">
        <v>18</v>
      </c>
      <c r="H5083" s="117">
        <v>18</v>
      </c>
      <c r="I5083" s="117">
        <f t="shared" si="126"/>
        <v>5.4444444444444441E-2</v>
      </c>
      <c r="J5083" s="118">
        <v>0.98</v>
      </c>
      <c r="K5083" s="196">
        <v>185</v>
      </c>
      <c r="L5083" s="119" t="s">
        <v>12106</v>
      </c>
      <c r="M5083" s="38" t="s">
        <v>15050</v>
      </c>
    </row>
    <row r="5084" spans="1:13" ht="25.5" outlineLevel="1" x14ac:dyDescent="0.25">
      <c r="A5084" s="47" t="s">
        <v>5398</v>
      </c>
      <c r="B5084" s="150">
        <v>5056</v>
      </c>
      <c r="C5084" s="40" t="s">
        <v>14398</v>
      </c>
      <c r="D5084" s="35" t="s">
        <v>5398</v>
      </c>
      <c r="E5084" s="36" t="s">
        <v>11943</v>
      </c>
      <c r="F5084" s="35" t="s">
        <v>15877</v>
      </c>
      <c r="G5084" s="117">
        <v>55</v>
      </c>
      <c r="H5084" s="117">
        <v>55</v>
      </c>
      <c r="I5084" s="117">
        <f t="shared" si="126"/>
        <v>5.4727272727272722E-2</v>
      </c>
      <c r="J5084" s="118">
        <v>3.01</v>
      </c>
      <c r="K5084" s="196">
        <v>185</v>
      </c>
      <c r="L5084" s="119" t="s">
        <v>12106</v>
      </c>
      <c r="M5084" s="38" t="s">
        <v>15050</v>
      </c>
    </row>
    <row r="5085" spans="1:13" ht="25.5" outlineLevel="1" x14ac:dyDescent="0.25">
      <c r="A5085" s="47" t="s">
        <v>5400</v>
      </c>
      <c r="B5085" s="150">
        <v>5057</v>
      </c>
      <c r="C5085" s="36" t="s">
        <v>5399</v>
      </c>
      <c r="D5085" s="35" t="s">
        <v>5400</v>
      </c>
      <c r="E5085" s="36" t="s">
        <v>11943</v>
      </c>
      <c r="F5085" s="35" t="s">
        <v>15877</v>
      </c>
      <c r="G5085" s="117">
        <v>40</v>
      </c>
      <c r="H5085" s="117">
        <v>40</v>
      </c>
      <c r="I5085" s="117">
        <f t="shared" si="126"/>
        <v>5.475E-2</v>
      </c>
      <c r="J5085" s="118">
        <v>2.19</v>
      </c>
      <c r="K5085" s="196">
        <v>185</v>
      </c>
      <c r="L5085" s="119" t="s">
        <v>12106</v>
      </c>
      <c r="M5085" s="38" t="s">
        <v>15050</v>
      </c>
    </row>
    <row r="5086" spans="1:13" ht="25.5" outlineLevel="1" x14ac:dyDescent="0.25">
      <c r="A5086" s="47" t="s">
        <v>5401</v>
      </c>
      <c r="B5086" s="150">
        <v>5058</v>
      </c>
      <c r="C5086" s="40" t="s">
        <v>14399</v>
      </c>
      <c r="D5086" s="35" t="s">
        <v>5401</v>
      </c>
      <c r="E5086" s="36" t="s">
        <v>11943</v>
      </c>
      <c r="F5086" s="35" t="s">
        <v>15877</v>
      </c>
      <c r="G5086" s="117">
        <v>22</v>
      </c>
      <c r="H5086" s="117">
        <v>22</v>
      </c>
      <c r="I5086" s="117">
        <f t="shared" si="126"/>
        <v>5.4545454545454543E-2</v>
      </c>
      <c r="J5086" s="118">
        <v>1.2</v>
      </c>
      <c r="K5086" s="196">
        <v>185</v>
      </c>
      <c r="L5086" s="119" t="s">
        <v>12106</v>
      </c>
      <c r="M5086" s="38" t="s">
        <v>15050</v>
      </c>
    </row>
    <row r="5087" spans="1:13" ht="25.5" outlineLevel="1" x14ac:dyDescent="0.25">
      <c r="A5087" s="47" t="s">
        <v>5403</v>
      </c>
      <c r="B5087" s="150">
        <v>5059</v>
      </c>
      <c r="C5087" s="36" t="s">
        <v>5402</v>
      </c>
      <c r="D5087" s="35" t="s">
        <v>5403</v>
      </c>
      <c r="E5087" s="36" t="s">
        <v>11943</v>
      </c>
      <c r="F5087" s="35" t="s">
        <v>15877</v>
      </c>
      <c r="G5087" s="117">
        <v>1</v>
      </c>
      <c r="H5087" s="117">
        <v>1</v>
      </c>
      <c r="I5087" s="117">
        <f t="shared" si="126"/>
        <v>0.05</v>
      </c>
      <c r="J5087" s="118">
        <v>0.05</v>
      </c>
      <c r="K5087" s="196">
        <v>185</v>
      </c>
      <c r="L5087" s="119" t="s">
        <v>12106</v>
      </c>
      <c r="M5087" s="38" t="s">
        <v>15050</v>
      </c>
    </row>
    <row r="5088" spans="1:13" ht="25.5" outlineLevel="1" x14ac:dyDescent="0.25">
      <c r="A5088" s="47" t="s">
        <v>5404</v>
      </c>
      <c r="B5088" s="150">
        <v>5060</v>
      </c>
      <c r="C5088" s="40" t="s">
        <v>14400</v>
      </c>
      <c r="D5088" s="35" t="s">
        <v>5404</v>
      </c>
      <c r="E5088" s="36" t="s">
        <v>11943</v>
      </c>
      <c r="F5088" s="35" t="s">
        <v>15877</v>
      </c>
      <c r="G5088" s="117">
        <v>8</v>
      </c>
      <c r="H5088" s="117">
        <v>8</v>
      </c>
      <c r="I5088" s="117">
        <f t="shared" si="126"/>
        <v>5.5E-2</v>
      </c>
      <c r="J5088" s="118">
        <v>0.44</v>
      </c>
      <c r="K5088" s="196">
        <v>185</v>
      </c>
      <c r="L5088" s="119" t="s">
        <v>12106</v>
      </c>
      <c r="M5088" s="38" t="s">
        <v>15050</v>
      </c>
    </row>
    <row r="5089" spans="1:13" ht="25.5" outlineLevel="1" x14ac:dyDescent="0.25">
      <c r="A5089" s="47" t="s">
        <v>5405</v>
      </c>
      <c r="B5089" s="150">
        <v>5061</v>
      </c>
      <c r="C5089" s="40" t="s">
        <v>14401</v>
      </c>
      <c r="D5089" s="35" t="s">
        <v>5405</v>
      </c>
      <c r="E5089" s="36" t="s">
        <v>11943</v>
      </c>
      <c r="F5089" s="35" t="s">
        <v>15877</v>
      </c>
      <c r="G5089" s="117">
        <v>10</v>
      </c>
      <c r="H5089" s="117">
        <v>10</v>
      </c>
      <c r="I5089" s="117">
        <f t="shared" si="126"/>
        <v>5.5000000000000007E-2</v>
      </c>
      <c r="J5089" s="118">
        <v>0.55000000000000004</v>
      </c>
      <c r="K5089" s="196">
        <v>185</v>
      </c>
      <c r="L5089" s="119" t="s">
        <v>12106</v>
      </c>
      <c r="M5089" s="38" t="s">
        <v>15050</v>
      </c>
    </row>
    <row r="5090" spans="1:13" ht="25.5" outlineLevel="1" x14ac:dyDescent="0.25">
      <c r="A5090" s="47" t="s">
        <v>5406</v>
      </c>
      <c r="B5090" s="150">
        <v>5062</v>
      </c>
      <c r="C5090" s="40" t="s">
        <v>14402</v>
      </c>
      <c r="D5090" s="35" t="s">
        <v>5406</v>
      </c>
      <c r="E5090" s="36" t="s">
        <v>11943</v>
      </c>
      <c r="F5090" s="35" t="s">
        <v>15877</v>
      </c>
      <c r="G5090" s="117">
        <v>1</v>
      </c>
      <c r="H5090" s="117">
        <v>39</v>
      </c>
      <c r="I5090" s="117">
        <f t="shared" si="126"/>
        <v>2.13</v>
      </c>
      <c r="J5090" s="118">
        <v>2.13</v>
      </c>
      <c r="K5090" s="196">
        <v>185</v>
      </c>
      <c r="L5090" s="119" t="s">
        <v>12106</v>
      </c>
      <c r="M5090" s="38" t="s">
        <v>15050</v>
      </c>
    </row>
    <row r="5091" spans="1:13" ht="25.5" outlineLevel="1" x14ac:dyDescent="0.25">
      <c r="A5091" s="47" t="s">
        <v>5407</v>
      </c>
      <c r="B5091" s="150">
        <v>5063</v>
      </c>
      <c r="C5091" s="40" t="s">
        <v>14403</v>
      </c>
      <c r="D5091" s="35" t="s">
        <v>5407</v>
      </c>
      <c r="E5091" s="36" t="s">
        <v>11943</v>
      </c>
      <c r="F5091" s="35" t="s">
        <v>15877</v>
      </c>
      <c r="G5091" s="117">
        <v>2</v>
      </c>
      <c r="H5091" s="117">
        <v>77.55</v>
      </c>
      <c r="I5091" s="117">
        <f t="shared" si="126"/>
        <v>2.12</v>
      </c>
      <c r="J5091" s="118">
        <v>4.24</v>
      </c>
      <c r="K5091" s="196">
        <v>185</v>
      </c>
      <c r="L5091" s="119" t="s">
        <v>12106</v>
      </c>
      <c r="M5091" s="38" t="s">
        <v>15050</v>
      </c>
    </row>
    <row r="5092" spans="1:13" ht="25.5" outlineLevel="1" x14ac:dyDescent="0.25">
      <c r="A5092" s="47" t="s">
        <v>5408</v>
      </c>
      <c r="B5092" s="150">
        <v>5064</v>
      </c>
      <c r="C5092" s="40" t="s">
        <v>14404</v>
      </c>
      <c r="D5092" s="35" t="s">
        <v>5408</v>
      </c>
      <c r="E5092" s="36" t="s">
        <v>11943</v>
      </c>
      <c r="F5092" s="35" t="s">
        <v>15877</v>
      </c>
      <c r="G5092" s="117">
        <v>5</v>
      </c>
      <c r="H5092" s="117">
        <v>5</v>
      </c>
      <c r="I5092" s="117">
        <f t="shared" si="126"/>
        <v>5.4000000000000006E-2</v>
      </c>
      <c r="J5092" s="118">
        <v>0.27</v>
      </c>
      <c r="K5092" s="196">
        <v>185</v>
      </c>
      <c r="L5092" s="119" t="s">
        <v>12106</v>
      </c>
      <c r="M5092" s="38" t="s">
        <v>15050</v>
      </c>
    </row>
    <row r="5093" spans="1:13" ht="25.5" outlineLevel="1" x14ac:dyDescent="0.25">
      <c r="A5093" s="47" t="s">
        <v>5409</v>
      </c>
      <c r="B5093" s="150">
        <v>5065</v>
      </c>
      <c r="C5093" s="40" t="s">
        <v>14405</v>
      </c>
      <c r="D5093" s="35" t="s">
        <v>5409</v>
      </c>
      <c r="E5093" s="36" t="s">
        <v>11943</v>
      </c>
      <c r="F5093" s="35" t="s">
        <v>15877</v>
      </c>
      <c r="G5093" s="117">
        <v>38</v>
      </c>
      <c r="H5093" s="117">
        <v>38</v>
      </c>
      <c r="I5093" s="117">
        <f t="shared" si="126"/>
        <v>5.473684210526316E-2</v>
      </c>
      <c r="J5093" s="118">
        <v>2.08</v>
      </c>
      <c r="K5093" s="196">
        <v>185</v>
      </c>
      <c r="L5093" s="119" t="s">
        <v>12106</v>
      </c>
      <c r="M5093" s="38" t="s">
        <v>15050</v>
      </c>
    </row>
    <row r="5094" spans="1:13" ht="25.5" outlineLevel="1" x14ac:dyDescent="0.25">
      <c r="A5094" s="47" t="s">
        <v>5410</v>
      </c>
      <c r="B5094" s="150">
        <v>5066</v>
      </c>
      <c r="C5094" s="40" t="s">
        <v>14406</v>
      </c>
      <c r="D5094" s="35" t="s">
        <v>5410</v>
      </c>
      <c r="E5094" s="36" t="s">
        <v>11943</v>
      </c>
      <c r="F5094" s="35" t="s">
        <v>15877</v>
      </c>
      <c r="G5094" s="117">
        <v>29</v>
      </c>
      <c r="H5094" s="117">
        <v>29</v>
      </c>
      <c r="I5094" s="117">
        <f t="shared" si="126"/>
        <v>5.4827586206896553E-2</v>
      </c>
      <c r="J5094" s="118">
        <v>1.59</v>
      </c>
      <c r="K5094" s="196">
        <v>185</v>
      </c>
      <c r="L5094" s="119" t="s">
        <v>12106</v>
      </c>
      <c r="M5094" s="38" t="s">
        <v>15050</v>
      </c>
    </row>
    <row r="5095" spans="1:13" ht="25.5" outlineLevel="1" x14ac:dyDescent="0.25">
      <c r="A5095" s="47" t="s">
        <v>5411</v>
      </c>
      <c r="B5095" s="150">
        <v>5067</v>
      </c>
      <c r="C5095" s="40" t="s">
        <v>14407</v>
      </c>
      <c r="D5095" s="35" t="s">
        <v>5411</v>
      </c>
      <c r="E5095" s="36" t="s">
        <v>11943</v>
      </c>
      <c r="F5095" s="35" t="s">
        <v>15877</v>
      </c>
      <c r="G5095" s="117">
        <v>14</v>
      </c>
      <c r="H5095" s="117">
        <v>14</v>
      </c>
      <c r="I5095" s="117">
        <f t="shared" si="126"/>
        <v>5.5E-2</v>
      </c>
      <c r="J5095" s="118">
        <v>0.77</v>
      </c>
      <c r="K5095" s="196">
        <v>185</v>
      </c>
      <c r="L5095" s="119" t="s">
        <v>12106</v>
      </c>
      <c r="M5095" s="38" t="s">
        <v>15050</v>
      </c>
    </row>
    <row r="5096" spans="1:13" ht="25.5" outlineLevel="1" x14ac:dyDescent="0.25">
      <c r="A5096" s="47" t="s">
        <v>5413</v>
      </c>
      <c r="B5096" s="150">
        <v>5068</v>
      </c>
      <c r="C5096" s="36" t="s">
        <v>5412</v>
      </c>
      <c r="D5096" s="35" t="s">
        <v>5413</v>
      </c>
      <c r="E5096" s="36" t="s">
        <v>11943</v>
      </c>
      <c r="F5096" s="35" t="s">
        <v>15877</v>
      </c>
      <c r="G5096" s="117">
        <v>5</v>
      </c>
      <c r="H5096" s="117">
        <v>5</v>
      </c>
      <c r="I5096" s="117">
        <f t="shared" si="126"/>
        <v>5.4000000000000006E-2</v>
      </c>
      <c r="J5096" s="118">
        <v>0.27</v>
      </c>
      <c r="K5096" s="196">
        <v>185</v>
      </c>
      <c r="L5096" s="119" t="s">
        <v>12106</v>
      </c>
      <c r="M5096" s="38" t="s">
        <v>15050</v>
      </c>
    </row>
    <row r="5097" spans="1:13" ht="25.5" outlineLevel="1" x14ac:dyDescent="0.25">
      <c r="A5097" s="47" t="s">
        <v>5414</v>
      </c>
      <c r="B5097" s="150">
        <v>5069</v>
      </c>
      <c r="C5097" s="40" t="s">
        <v>14408</v>
      </c>
      <c r="D5097" s="35" t="s">
        <v>5414</v>
      </c>
      <c r="E5097" s="36" t="s">
        <v>11943</v>
      </c>
      <c r="F5097" s="35" t="s">
        <v>15877</v>
      </c>
      <c r="G5097" s="117">
        <v>15</v>
      </c>
      <c r="H5097" s="117">
        <v>15</v>
      </c>
      <c r="I5097" s="117">
        <f t="shared" si="126"/>
        <v>5.4666666666666662E-2</v>
      </c>
      <c r="J5097" s="118">
        <v>0.82</v>
      </c>
      <c r="K5097" s="196">
        <v>185</v>
      </c>
      <c r="L5097" s="119" t="s">
        <v>12106</v>
      </c>
      <c r="M5097" s="38" t="s">
        <v>15050</v>
      </c>
    </row>
    <row r="5098" spans="1:13" ht="25.5" outlineLevel="1" x14ac:dyDescent="0.25">
      <c r="A5098" s="47" t="s">
        <v>5416</v>
      </c>
      <c r="B5098" s="150">
        <v>5070</v>
      </c>
      <c r="C5098" s="36" t="s">
        <v>5415</v>
      </c>
      <c r="D5098" s="35" t="s">
        <v>5416</v>
      </c>
      <c r="E5098" s="36" t="s">
        <v>11943</v>
      </c>
      <c r="F5098" s="35" t="s">
        <v>15877</v>
      </c>
      <c r="G5098" s="117">
        <v>7</v>
      </c>
      <c r="H5098" s="117">
        <v>7</v>
      </c>
      <c r="I5098" s="117">
        <f t="shared" si="126"/>
        <v>5.4285714285714284E-2</v>
      </c>
      <c r="J5098" s="118">
        <v>0.38</v>
      </c>
      <c r="K5098" s="196">
        <v>185</v>
      </c>
      <c r="L5098" s="119" t="s">
        <v>12106</v>
      </c>
      <c r="M5098" s="38" t="s">
        <v>15050</v>
      </c>
    </row>
    <row r="5099" spans="1:13" ht="25.5" outlineLevel="1" x14ac:dyDescent="0.25">
      <c r="A5099" s="47" t="s">
        <v>5417</v>
      </c>
      <c r="B5099" s="150">
        <v>5071</v>
      </c>
      <c r="C5099" s="40" t="s">
        <v>14409</v>
      </c>
      <c r="D5099" s="35" t="s">
        <v>5417</v>
      </c>
      <c r="E5099" s="36" t="s">
        <v>11943</v>
      </c>
      <c r="F5099" s="35" t="s">
        <v>15877</v>
      </c>
      <c r="G5099" s="117">
        <v>16</v>
      </c>
      <c r="H5099" s="117">
        <v>16</v>
      </c>
      <c r="I5099" s="117">
        <f t="shared" si="126"/>
        <v>5.4375E-2</v>
      </c>
      <c r="J5099" s="118">
        <v>0.87</v>
      </c>
      <c r="K5099" s="196">
        <v>185</v>
      </c>
      <c r="L5099" s="119" t="s">
        <v>12106</v>
      </c>
      <c r="M5099" s="38" t="s">
        <v>15050</v>
      </c>
    </row>
    <row r="5100" spans="1:13" ht="25.5" outlineLevel="1" x14ac:dyDescent="0.25">
      <c r="A5100" s="47" t="s">
        <v>5419</v>
      </c>
      <c r="B5100" s="150">
        <v>5072</v>
      </c>
      <c r="C5100" s="36" t="s">
        <v>5418</v>
      </c>
      <c r="D5100" s="35" t="s">
        <v>5419</v>
      </c>
      <c r="E5100" s="40" t="s">
        <v>13006</v>
      </c>
      <c r="F5100" s="35" t="s">
        <v>15877</v>
      </c>
      <c r="G5100" s="117">
        <v>4</v>
      </c>
      <c r="H5100" s="117">
        <v>4</v>
      </c>
      <c r="I5100" s="117">
        <f t="shared" si="126"/>
        <v>5.5E-2</v>
      </c>
      <c r="J5100" s="118">
        <v>0.22</v>
      </c>
      <c r="K5100" s="196">
        <v>185</v>
      </c>
      <c r="L5100" s="119" t="s">
        <v>12106</v>
      </c>
      <c r="M5100" s="38" t="s">
        <v>15050</v>
      </c>
    </row>
    <row r="5101" spans="1:13" ht="25.5" outlineLevel="1" x14ac:dyDescent="0.25">
      <c r="A5101" s="47" t="s">
        <v>5420</v>
      </c>
      <c r="B5101" s="150">
        <v>5073</v>
      </c>
      <c r="C5101" s="40" t="s">
        <v>14410</v>
      </c>
      <c r="D5101" s="35" t="s">
        <v>5420</v>
      </c>
      <c r="E5101" s="36" t="s">
        <v>11943</v>
      </c>
      <c r="F5101" s="35" t="s">
        <v>15877</v>
      </c>
      <c r="G5101" s="117">
        <v>1</v>
      </c>
      <c r="H5101" s="117">
        <v>1</v>
      </c>
      <c r="I5101" s="117">
        <f t="shared" si="126"/>
        <v>0.05</v>
      </c>
      <c r="J5101" s="118">
        <v>0.05</v>
      </c>
      <c r="K5101" s="196">
        <v>185</v>
      </c>
      <c r="L5101" s="119" t="s">
        <v>12106</v>
      </c>
      <c r="M5101" s="38" t="s">
        <v>15050</v>
      </c>
    </row>
    <row r="5102" spans="1:13" ht="25.5" outlineLevel="1" x14ac:dyDescent="0.25">
      <c r="A5102" s="47" t="s">
        <v>5421</v>
      </c>
      <c r="B5102" s="150">
        <v>5074</v>
      </c>
      <c r="C5102" s="40" t="s">
        <v>14411</v>
      </c>
      <c r="D5102" s="35" t="s">
        <v>5421</v>
      </c>
      <c r="E5102" s="36" t="s">
        <v>11943</v>
      </c>
      <c r="F5102" s="35" t="s">
        <v>15877</v>
      </c>
      <c r="G5102" s="117">
        <v>8</v>
      </c>
      <c r="H5102" s="117">
        <v>8</v>
      </c>
      <c r="I5102" s="117">
        <f t="shared" si="126"/>
        <v>5.5E-2</v>
      </c>
      <c r="J5102" s="118">
        <v>0.44</v>
      </c>
      <c r="K5102" s="196">
        <v>185</v>
      </c>
      <c r="L5102" s="119" t="s">
        <v>12106</v>
      </c>
      <c r="M5102" s="38" t="s">
        <v>15050</v>
      </c>
    </row>
    <row r="5103" spans="1:13" ht="25.5" outlineLevel="1" x14ac:dyDescent="0.25">
      <c r="A5103" s="47" t="s">
        <v>5422</v>
      </c>
      <c r="B5103" s="150">
        <v>5075</v>
      </c>
      <c r="C5103" s="40" t="s">
        <v>14412</v>
      </c>
      <c r="D5103" s="35" t="s">
        <v>5422</v>
      </c>
      <c r="E5103" s="36" t="s">
        <v>11943</v>
      </c>
      <c r="F5103" s="35" t="s">
        <v>15877</v>
      </c>
      <c r="G5103" s="117">
        <v>4</v>
      </c>
      <c r="H5103" s="117">
        <v>4</v>
      </c>
      <c r="I5103" s="117">
        <f t="shared" si="126"/>
        <v>5.5E-2</v>
      </c>
      <c r="J5103" s="118">
        <v>0.22</v>
      </c>
      <c r="K5103" s="196">
        <v>185</v>
      </c>
      <c r="L5103" s="119" t="s">
        <v>12106</v>
      </c>
      <c r="M5103" s="38" t="s">
        <v>15050</v>
      </c>
    </row>
    <row r="5104" spans="1:13" ht="25.5" outlineLevel="1" x14ac:dyDescent="0.25">
      <c r="A5104" s="47" t="s">
        <v>5424</v>
      </c>
      <c r="B5104" s="150">
        <v>5076</v>
      </c>
      <c r="C5104" s="36" t="s">
        <v>5423</v>
      </c>
      <c r="D5104" s="35" t="s">
        <v>5424</v>
      </c>
      <c r="E5104" s="36" t="s">
        <v>11943</v>
      </c>
      <c r="F5104" s="35" t="s">
        <v>15877</v>
      </c>
      <c r="G5104" s="117">
        <v>1</v>
      </c>
      <c r="H5104" s="117">
        <v>1</v>
      </c>
      <c r="I5104" s="117">
        <f t="shared" si="126"/>
        <v>0.05</v>
      </c>
      <c r="J5104" s="118">
        <v>0.05</v>
      </c>
      <c r="K5104" s="196">
        <v>185</v>
      </c>
      <c r="L5104" s="119" t="s">
        <v>12106</v>
      </c>
      <c r="M5104" s="38" t="s">
        <v>15050</v>
      </c>
    </row>
    <row r="5105" spans="1:13" ht="25.5" outlineLevel="1" x14ac:dyDescent="0.25">
      <c r="A5105" s="47" t="s">
        <v>5425</v>
      </c>
      <c r="B5105" s="150">
        <v>5077</v>
      </c>
      <c r="C5105" s="40" t="s">
        <v>14413</v>
      </c>
      <c r="D5105" s="35" t="s">
        <v>5425</v>
      </c>
      <c r="E5105" s="36" t="s">
        <v>11943</v>
      </c>
      <c r="F5105" s="35" t="s">
        <v>15877</v>
      </c>
      <c r="G5105" s="117">
        <v>6</v>
      </c>
      <c r="H5105" s="117">
        <v>6</v>
      </c>
      <c r="I5105" s="117">
        <f t="shared" ref="I5105:I5168" si="127">J5105/G5105</f>
        <v>5.5E-2</v>
      </c>
      <c r="J5105" s="118">
        <v>0.33</v>
      </c>
      <c r="K5105" s="196">
        <v>185</v>
      </c>
      <c r="L5105" s="119" t="s">
        <v>12106</v>
      </c>
      <c r="M5105" s="38" t="s">
        <v>15050</v>
      </c>
    </row>
    <row r="5106" spans="1:13" ht="25.5" outlineLevel="1" x14ac:dyDescent="0.25">
      <c r="A5106" s="47" t="s">
        <v>5426</v>
      </c>
      <c r="B5106" s="150">
        <v>5078</v>
      </c>
      <c r="C5106" s="40" t="s">
        <v>14414</v>
      </c>
      <c r="D5106" s="35" t="s">
        <v>5426</v>
      </c>
      <c r="E5106" s="36" t="s">
        <v>11943</v>
      </c>
      <c r="F5106" s="35" t="s">
        <v>15877</v>
      </c>
      <c r="G5106" s="117">
        <v>3</v>
      </c>
      <c r="H5106" s="117">
        <v>3</v>
      </c>
      <c r="I5106" s="117">
        <f t="shared" si="127"/>
        <v>5.3333333333333337E-2</v>
      </c>
      <c r="J5106" s="118">
        <v>0.16</v>
      </c>
      <c r="K5106" s="196">
        <v>185</v>
      </c>
      <c r="L5106" s="119" t="s">
        <v>12106</v>
      </c>
      <c r="M5106" s="38" t="s">
        <v>15050</v>
      </c>
    </row>
    <row r="5107" spans="1:13" ht="25.5" outlineLevel="1" x14ac:dyDescent="0.25">
      <c r="A5107" s="47" t="s">
        <v>5427</v>
      </c>
      <c r="B5107" s="150">
        <v>5079</v>
      </c>
      <c r="C5107" s="40" t="s">
        <v>14415</v>
      </c>
      <c r="D5107" s="35" t="s">
        <v>5427</v>
      </c>
      <c r="E5107" s="36" t="s">
        <v>11943</v>
      </c>
      <c r="F5107" s="35" t="s">
        <v>15877</v>
      </c>
      <c r="G5107" s="117">
        <v>9</v>
      </c>
      <c r="H5107" s="117">
        <v>9</v>
      </c>
      <c r="I5107" s="117">
        <f t="shared" si="127"/>
        <v>5.4444444444444441E-2</v>
      </c>
      <c r="J5107" s="118">
        <v>0.49</v>
      </c>
      <c r="K5107" s="196">
        <v>185</v>
      </c>
      <c r="L5107" s="119" t="s">
        <v>12106</v>
      </c>
      <c r="M5107" s="38" t="s">
        <v>15050</v>
      </c>
    </row>
    <row r="5108" spans="1:13" ht="25.5" outlineLevel="1" x14ac:dyDescent="0.25">
      <c r="A5108" s="47" t="s">
        <v>5428</v>
      </c>
      <c r="B5108" s="150">
        <v>5080</v>
      </c>
      <c r="C5108" s="40" t="s">
        <v>14416</v>
      </c>
      <c r="D5108" s="35" t="s">
        <v>5428</v>
      </c>
      <c r="E5108" s="36" t="s">
        <v>11943</v>
      </c>
      <c r="F5108" s="35" t="s">
        <v>15877</v>
      </c>
      <c r="G5108" s="117">
        <v>7</v>
      </c>
      <c r="H5108" s="117">
        <v>7</v>
      </c>
      <c r="I5108" s="117">
        <f t="shared" si="127"/>
        <v>5.4285714285714284E-2</v>
      </c>
      <c r="J5108" s="118">
        <v>0.38</v>
      </c>
      <c r="K5108" s="196">
        <v>185</v>
      </c>
      <c r="L5108" s="119" t="s">
        <v>12106</v>
      </c>
      <c r="M5108" s="38" t="s">
        <v>15050</v>
      </c>
    </row>
    <row r="5109" spans="1:13" ht="25.5" outlineLevel="1" x14ac:dyDescent="0.25">
      <c r="A5109" s="47" t="s">
        <v>5429</v>
      </c>
      <c r="B5109" s="150">
        <v>5081</v>
      </c>
      <c r="C5109" s="40" t="s">
        <v>14417</v>
      </c>
      <c r="D5109" s="35" t="s">
        <v>5429</v>
      </c>
      <c r="E5109" s="36" t="s">
        <v>11943</v>
      </c>
      <c r="F5109" s="35" t="s">
        <v>15877</v>
      </c>
      <c r="G5109" s="117">
        <v>26</v>
      </c>
      <c r="H5109" s="117">
        <v>26</v>
      </c>
      <c r="I5109" s="117">
        <f t="shared" si="127"/>
        <v>5.4615384615384614E-2</v>
      </c>
      <c r="J5109" s="118">
        <v>1.42</v>
      </c>
      <c r="K5109" s="196">
        <v>185</v>
      </c>
      <c r="L5109" s="119" t="s">
        <v>12106</v>
      </c>
      <c r="M5109" s="38" t="s">
        <v>15050</v>
      </c>
    </row>
    <row r="5110" spans="1:13" ht="25.5" outlineLevel="1" x14ac:dyDescent="0.25">
      <c r="A5110" s="47" t="s">
        <v>5430</v>
      </c>
      <c r="B5110" s="150">
        <v>5082</v>
      </c>
      <c r="C5110" s="40" t="s">
        <v>14418</v>
      </c>
      <c r="D5110" s="35" t="s">
        <v>5430</v>
      </c>
      <c r="E5110" s="36" t="s">
        <v>11943</v>
      </c>
      <c r="F5110" s="35" t="s">
        <v>15877</v>
      </c>
      <c r="G5110" s="117">
        <v>12</v>
      </c>
      <c r="H5110" s="117">
        <v>12</v>
      </c>
      <c r="I5110" s="117">
        <f t="shared" si="127"/>
        <v>5.5E-2</v>
      </c>
      <c r="J5110" s="118">
        <v>0.66</v>
      </c>
      <c r="K5110" s="196">
        <v>185</v>
      </c>
      <c r="L5110" s="119" t="s">
        <v>12106</v>
      </c>
      <c r="M5110" s="38" t="s">
        <v>15050</v>
      </c>
    </row>
    <row r="5111" spans="1:13" ht="25.5" outlineLevel="1" x14ac:dyDescent="0.25">
      <c r="A5111" s="47" t="s">
        <v>5431</v>
      </c>
      <c r="B5111" s="150">
        <v>5083</v>
      </c>
      <c r="C5111" s="40" t="s">
        <v>14419</v>
      </c>
      <c r="D5111" s="35" t="s">
        <v>5431</v>
      </c>
      <c r="E5111" s="36" t="s">
        <v>11943</v>
      </c>
      <c r="F5111" s="35" t="s">
        <v>15877</v>
      </c>
      <c r="G5111" s="117">
        <v>22</v>
      </c>
      <c r="H5111" s="117">
        <v>22</v>
      </c>
      <c r="I5111" s="117">
        <f t="shared" si="127"/>
        <v>5.4545454545454543E-2</v>
      </c>
      <c r="J5111" s="118">
        <v>1.2</v>
      </c>
      <c r="K5111" s="196">
        <v>185</v>
      </c>
      <c r="L5111" s="119" t="s">
        <v>12106</v>
      </c>
      <c r="M5111" s="38" t="s">
        <v>15050</v>
      </c>
    </row>
    <row r="5112" spans="1:13" ht="25.5" outlineLevel="1" x14ac:dyDescent="0.25">
      <c r="A5112" s="47" t="s">
        <v>5433</v>
      </c>
      <c r="B5112" s="150">
        <v>5084</v>
      </c>
      <c r="C5112" s="36" t="s">
        <v>5432</v>
      </c>
      <c r="D5112" s="35" t="s">
        <v>5433</v>
      </c>
      <c r="E5112" s="36" t="s">
        <v>11943</v>
      </c>
      <c r="F5112" s="35" t="s">
        <v>15877</v>
      </c>
      <c r="G5112" s="117">
        <v>10</v>
      </c>
      <c r="H5112" s="117">
        <v>10</v>
      </c>
      <c r="I5112" s="117">
        <f t="shared" si="127"/>
        <v>5.5000000000000007E-2</v>
      </c>
      <c r="J5112" s="118">
        <v>0.55000000000000004</v>
      </c>
      <c r="K5112" s="196">
        <v>185</v>
      </c>
      <c r="L5112" s="119" t="s">
        <v>12106</v>
      </c>
      <c r="M5112" s="38" t="s">
        <v>15050</v>
      </c>
    </row>
    <row r="5113" spans="1:13" ht="25.5" outlineLevel="1" x14ac:dyDescent="0.25">
      <c r="A5113" s="47" t="s">
        <v>5435</v>
      </c>
      <c r="B5113" s="150">
        <v>5085</v>
      </c>
      <c r="C5113" s="36" t="s">
        <v>5434</v>
      </c>
      <c r="D5113" s="35" t="s">
        <v>5435</v>
      </c>
      <c r="E5113" s="36" t="s">
        <v>11943</v>
      </c>
      <c r="F5113" s="35" t="s">
        <v>15877</v>
      </c>
      <c r="G5113" s="117">
        <v>8</v>
      </c>
      <c r="H5113" s="117">
        <v>8</v>
      </c>
      <c r="I5113" s="117">
        <f t="shared" si="127"/>
        <v>5.5E-2</v>
      </c>
      <c r="J5113" s="118">
        <v>0.44</v>
      </c>
      <c r="K5113" s="196">
        <v>185</v>
      </c>
      <c r="L5113" s="119" t="s">
        <v>12106</v>
      </c>
      <c r="M5113" s="38" t="s">
        <v>15050</v>
      </c>
    </row>
    <row r="5114" spans="1:13" ht="25.5" outlineLevel="1" x14ac:dyDescent="0.25">
      <c r="A5114" s="47" t="s">
        <v>5436</v>
      </c>
      <c r="B5114" s="150">
        <v>5086</v>
      </c>
      <c r="C5114" s="40" t="s">
        <v>14420</v>
      </c>
      <c r="D5114" s="35" t="s">
        <v>5436</v>
      </c>
      <c r="E5114" s="36" t="s">
        <v>11943</v>
      </c>
      <c r="F5114" s="35" t="s">
        <v>15877</v>
      </c>
      <c r="G5114" s="117">
        <v>6</v>
      </c>
      <c r="H5114" s="117">
        <v>6</v>
      </c>
      <c r="I5114" s="117">
        <f t="shared" si="127"/>
        <v>5.5E-2</v>
      </c>
      <c r="J5114" s="118">
        <v>0.33</v>
      </c>
      <c r="K5114" s="196">
        <v>185</v>
      </c>
      <c r="L5114" s="119" t="s">
        <v>12106</v>
      </c>
      <c r="M5114" s="38" t="s">
        <v>15050</v>
      </c>
    </row>
    <row r="5115" spans="1:13" ht="25.5" outlineLevel="1" x14ac:dyDescent="0.25">
      <c r="A5115" s="47" t="s">
        <v>5437</v>
      </c>
      <c r="B5115" s="150">
        <v>5087</v>
      </c>
      <c r="C5115" s="40" t="s">
        <v>14421</v>
      </c>
      <c r="D5115" s="35" t="s">
        <v>5437</v>
      </c>
      <c r="E5115" s="36" t="s">
        <v>11943</v>
      </c>
      <c r="F5115" s="35" t="s">
        <v>15877</v>
      </c>
      <c r="G5115" s="117">
        <v>6</v>
      </c>
      <c r="H5115" s="117">
        <v>6</v>
      </c>
      <c r="I5115" s="117">
        <f t="shared" si="127"/>
        <v>5.5E-2</v>
      </c>
      <c r="J5115" s="118">
        <v>0.33</v>
      </c>
      <c r="K5115" s="196">
        <v>185</v>
      </c>
      <c r="L5115" s="119" t="s">
        <v>12106</v>
      </c>
      <c r="M5115" s="38" t="s">
        <v>15050</v>
      </c>
    </row>
    <row r="5116" spans="1:13" ht="25.5" outlineLevel="1" x14ac:dyDescent="0.25">
      <c r="A5116" s="47" t="s">
        <v>5438</v>
      </c>
      <c r="B5116" s="150">
        <v>5088</v>
      </c>
      <c r="C5116" s="40" t="s">
        <v>14422</v>
      </c>
      <c r="D5116" s="35" t="s">
        <v>5438</v>
      </c>
      <c r="E5116" s="36" t="s">
        <v>11943</v>
      </c>
      <c r="F5116" s="35" t="s">
        <v>15877</v>
      </c>
      <c r="G5116" s="117">
        <v>44</v>
      </c>
      <c r="H5116" s="117">
        <v>44</v>
      </c>
      <c r="I5116" s="117">
        <f t="shared" si="127"/>
        <v>5.4772727272727278E-2</v>
      </c>
      <c r="J5116" s="118">
        <v>2.41</v>
      </c>
      <c r="K5116" s="196">
        <v>185</v>
      </c>
      <c r="L5116" s="119" t="s">
        <v>12106</v>
      </c>
      <c r="M5116" s="38" t="s">
        <v>15050</v>
      </c>
    </row>
    <row r="5117" spans="1:13" ht="25.5" outlineLevel="1" x14ac:dyDescent="0.25">
      <c r="A5117" s="47" t="s">
        <v>5439</v>
      </c>
      <c r="B5117" s="150">
        <v>5089</v>
      </c>
      <c r="C5117" s="40" t="s">
        <v>14423</v>
      </c>
      <c r="D5117" s="35" t="s">
        <v>5439</v>
      </c>
      <c r="E5117" s="36" t="s">
        <v>11943</v>
      </c>
      <c r="F5117" s="35" t="s">
        <v>15877</v>
      </c>
      <c r="G5117" s="117">
        <v>20</v>
      </c>
      <c r="H5117" s="117">
        <v>20</v>
      </c>
      <c r="I5117" s="117">
        <f t="shared" si="127"/>
        <v>5.4500000000000007E-2</v>
      </c>
      <c r="J5117" s="118">
        <v>1.0900000000000001</v>
      </c>
      <c r="K5117" s="196">
        <v>185</v>
      </c>
      <c r="L5117" s="119" t="s">
        <v>12106</v>
      </c>
      <c r="M5117" s="38" t="s">
        <v>15050</v>
      </c>
    </row>
    <row r="5118" spans="1:13" ht="25.5" outlineLevel="1" x14ac:dyDescent="0.25">
      <c r="A5118" s="47" t="s">
        <v>5440</v>
      </c>
      <c r="B5118" s="150">
        <v>5090</v>
      </c>
      <c r="C5118" s="40" t="s">
        <v>14424</v>
      </c>
      <c r="D5118" s="35" t="s">
        <v>5440</v>
      </c>
      <c r="E5118" s="36" t="s">
        <v>11943</v>
      </c>
      <c r="F5118" s="35" t="s">
        <v>15877</v>
      </c>
      <c r="G5118" s="117">
        <v>3</v>
      </c>
      <c r="H5118" s="117">
        <v>3</v>
      </c>
      <c r="I5118" s="117">
        <f t="shared" si="127"/>
        <v>5.3333333333333337E-2</v>
      </c>
      <c r="J5118" s="118">
        <v>0.16</v>
      </c>
      <c r="K5118" s="196">
        <v>185</v>
      </c>
      <c r="L5118" s="119" t="s">
        <v>12106</v>
      </c>
      <c r="M5118" s="38" t="s">
        <v>15050</v>
      </c>
    </row>
    <row r="5119" spans="1:13" ht="25.5" outlineLevel="1" x14ac:dyDescent="0.25">
      <c r="A5119" s="47" t="s">
        <v>5441</v>
      </c>
      <c r="B5119" s="150">
        <v>5091</v>
      </c>
      <c r="C5119" s="40" t="s">
        <v>14425</v>
      </c>
      <c r="D5119" s="35" t="s">
        <v>5441</v>
      </c>
      <c r="E5119" s="36" t="s">
        <v>11943</v>
      </c>
      <c r="F5119" s="35" t="s">
        <v>15877</v>
      </c>
      <c r="G5119" s="117">
        <v>40</v>
      </c>
      <c r="H5119" s="117">
        <v>40</v>
      </c>
      <c r="I5119" s="117">
        <f t="shared" si="127"/>
        <v>5.475E-2</v>
      </c>
      <c r="J5119" s="118">
        <v>2.19</v>
      </c>
      <c r="K5119" s="196">
        <v>185</v>
      </c>
      <c r="L5119" s="119" t="s">
        <v>12106</v>
      </c>
      <c r="M5119" s="38" t="s">
        <v>15050</v>
      </c>
    </row>
    <row r="5120" spans="1:13" ht="25.5" outlineLevel="1" x14ac:dyDescent="0.25">
      <c r="A5120" s="47" t="s">
        <v>5442</v>
      </c>
      <c r="B5120" s="150">
        <v>5092</v>
      </c>
      <c r="C5120" s="40" t="s">
        <v>14426</v>
      </c>
      <c r="D5120" s="35" t="s">
        <v>5442</v>
      </c>
      <c r="E5120" s="36" t="s">
        <v>11943</v>
      </c>
      <c r="F5120" s="35" t="s">
        <v>15877</v>
      </c>
      <c r="G5120" s="117">
        <v>13</v>
      </c>
      <c r="H5120" s="117">
        <v>13</v>
      </c>
      <c r="I5120" s="117">
        <f t="shared" si="127"/>
        <v>5.4615384615384614E-2</v>
      </c>
      <c r="J5120" s="118">
        <v>0.71</v>
      </c>
      <c r="K5120" s="196">
        <v>185</v>
      </c>
      <c r="L5120" s="119" t="s">
        <v>12106</v>
      </c>
      <c r="M5120" s="38" t="s">
        <v>15050</v>
      </c>
    </row>
    <row r="5121" spans="1:13" ht="25.5" outlineLevel="1" x14ac:dyDescent="0.25">
      <c r="A5121" s="47" t="s">
        <v>5443</v>
      </c>
      <c r="B5121" s="150">
        <v>5093</v>
      </c>
      <c r="C5121" s="40" t="s">
        <v>14427</v>
      </c>
      <c r="D5121" s="35" t="s">
        <v>5443</v>
      </c>
      <c r="E5121" s="36" t="s">
        <v>11943</v>
      </c>
      <c r="F5121" s="35" t="s">
        <v>15877</v>
      </c>
      <c r="G5121" s="117">
        <v>9</v>
      </c>
      <c r="H5121" s="117">
        <v>9</v>
      </c>
      <c r="I5121" s="117">
        <f t="shared" si="127"/>
        <v>5.4444444444444441E-2</v>
      </c>
      <c r="J5121" s="118">
        <v>0.49</v>
      </c>
      <c r="K5121" s="196">
        <v>185</v>
      </c>
      <c r="L5121" s="119" t="s">
        <v>12106</v>
      </c>
      <c r="M5121" s="38" t="s">
        <v>15050</v>
      </c>
    </row>
    <row r="5122" spans="1:13" ht="25.5" outlineLevel="1" x14ac:dyDescent="0.25">
      <c r="A5122" s="47" t="s">
        <v>5444</v>
      </c>
      <c r="B5122" s="150">
        <v>5094</v>
      </c>
      <c r="C5122" s="40" t="s">
        <v>14428</v>
      </c>
      <c r="D5122" s="35" t="s">
        <v>5444</v>
      </c>
      <c r="E5122" s="36" t="s">
        <v>11943</v>
      </c>
      <c r="F5122" s="35" t="s">
        <v>15877</v>
      </c>
      <c r="G5122" s="117">
        <v>32</v>
      </c>
      <c r="H5122" s="117">
        <v>32</v>
      </c>
      <c r="I5122" s="117">
        <f t="shared" si="127"/>
        <v>5.46875E-2</v>
      </c>
      <c r="J5122" s="118">
        <v>1.75</v>
      </c>
      <c r="K5122" s="196">
        <v>185</v>
      </c>
      <c r="L5122" s="119" t="s">
        <v>12106</v>
      </c>
      <c r="M5122" s="38" t="s">
        <v>15050</v>
      </c>
    </row>
    <row r="5123" spans="1:13" ht="25.5" outlineLevel="1" x14ac:dyDescent="0.25">
      <c r="A5123" s="47" t="s">
        <v>5446</v>
      </c>
      <c r="B5123" s="150">
        <v>5095</v>
      </c>
      <c r="C5123" s="36" t="s">
        <v>5445</v>
      </c>
      <c r="D5123" s="35" t="s">
        <v>5446</v>
      </c>
      <c r="E5123" s="36" t="s">
        <v>11943</v>
      </c>
      <c r="F5123" s="35" t="s">
        <v>15877</v>
      </c>
      <c r="G5123" s="117">
        <v>10</v>
      </c>
      <c r="H5123" s="117">
        <v>10</v>
      </c>
      <c r="I5123" s="117">
        <f t="shared" si="127"/>
        <v>5.5000000000000007E-2</v>
      </c>
      <c r="J5123" s="118">
        <v>0.55000000000000004</v>
      </c>
      <c r="K5123" s="196">
        <v>185</v>
      </c>
      <c r="L5123" s="119" t="s">
        <v>12106</v>
      </c>
      <c r="M5123" s="38" t="s">
        <v>15050</v>
      </c>
    </row>
    <row r="5124" spans="1:13" ht="25.5" outlineLevel="1" x14ac:dyDescent="0.25">
      <c r="A5124" s="47" t="s">
        <v>5448</v>
      </c>
      <c r="B5124" s="150">
        <v>5096</v>
      </c>
      <c r="C5124" s="36" t="s">
        <v>5447</v>
      </c>
      <c r="D5124" s="35" t="s">
        <v>5448</v>
      </c>
      <c r="E5124" s="36" t="s">
        <v>11943</v>
      </c>
      <c r="F5124" s="35" t="s">
        <v>15877</v>
      </c>
      <c r="G5124" s="117">
        <v>21</v>
      </c>
      <c r="H5124" s="117">
        <v>21</v>
      </c>
      <c r="I5124" s="117">
        <f t="shared" si="127"/>
        <v>5.4761904761904755E-2</v>
      </c>
      <c r="J5124" s="118">
        <v>1.1499999999999999</v>
      </c>
      <c r="K5124" s="196">
        <v>185</v>
      </c>
      <c r="L5124" s="119" t="s">
        <v>12106</v>
      </c>
      <c r="M5124" s="38" t="s">
        <v>15050</v>
      </c>
    </row>
    <row r="5125" spans="1:13" ht="25.5" outlineLevel="1" x14ac:dyDescent="0.25">
      <c r="A5125" s="47" t="s">
        <v>5449</v>
      </c>
      <c r="B5125" s="150">
        <v>5097</v>
      </c>
      <c r="C5125" s="40" t="s">
        <v>14429</v>
      </c>
      <c r="D5125" s="35" t="s">
        <v>5449</v>
      </c>
      <c r="E5125" s="36" t="s">
        <v>11943</v>
      </c>
      <c r="F5125" s="35" t="s">
        <v>15877</v>
      </c>
      <c r="G5125" s="117">
        <v>10</v>
      </c>
      <c r="H5125" s="117">
        <v>10</v>
      </c>
      <c r="I5125" s="117">
        <f t="shared" si="127"/>
        <v>5.5000000000000007E-2</v>
      </c>
      <c r="J5125" s="118">
        <v>0.55000000000000004</v>
      </c>
      <c r="K5125" s="196">
        <v>185</v>
      </c>
      <c r="L5125" s="119" t="s">
        <v>12106</v>
      </c>
      <c r="M5125" s="38" t="s">
        <v>15050</v>
      </c>
    </row>
    <row r="5126" spans="1:13" ht="25.5" outlineLevel="1" x14ac:dyDescent="0.25">
      <c r="A5126" s="47" t="s">
        <v>5450</v>
      </c>
      <c r="B5126" s="150">
        <v>5098</v>
      </c>
      <c r="C5126" s="40" t="s">
        <v>14430</v>
      </c>
      <c r="D5126" s="35" t="s">
        <v>5450</v>
      </c>
      <c r="E5126" s="36" t="s">
        <v>11943</v>
      </c>
      <c r="F5126" s="35" t="s">
        <v>15877</v>
      </c>
      <c r="G5126" s="117">
        <v>13</v>
      </c>
      <c r="H5126" s="117">
        <v>13</v>
      </c>
      <c r="I5126" s="117">
        <f t="shared" si="127"/>
        <v>5.4615384615384614E-2</v>
      </c>
      <c r="J5126" s="118">
        <v>0.71</v>
      </c>
      <c r="K5126" s="196">
        <v>185</v>
      </c>
      <c r="L5126" s="119" t="s">
        <v>12106</v>
      </c>
      <c r="M5126" s="38" t="s">
        <v>15050</v>
      </c>
    </row>
    <row r="5127" spans="1:13" ht="25.5" outlineLevel="1" x14ac:dyDescent="0.25">
      <c r="A5127" s="47" t="s">
        <v>5451</v>
      </c>
      <c r="B5127" s="150">
        <v>5099</v>
      </c>
      <c r="C5127" s="40" t="s">
        <v>14431</v>
      </c>
      <c r="D5127" s="35" t="s">
        <v>5451</v>
      </c>
      <c r="E5127" s="36" t="s">
        <v>11943</v>
      </c>
      <c r="F5127" s="35" t="s">
        <v>15877</v>
      </c>
      <c r="G5127" s="117">
        <v>5</v>
      </c>
      <c r="H5127" s="117">
        <v>5</v>
      </c>
      <c r="I5127" s="117">
        <f t="shared" si="127"/>
        <v>5.4000000000000006E-2</v>
      </c>
      <c r="J5127" s="118">
        <v>0.27</v>
      </c>
      <c r="K5127" s="196">
        <v>185</v>
      </c>
      <c r="L5127" s="119" t="s">
        <v>12106</v>
      </c>
      <c r="M5127" s="38" t="s">
        <v>15050</v>
      </c>
    </row>
    <row r="5128" spans="1:13" ht="25.5" outlineLevel="1" x14ac:dyDescent="0.25">
      <c r="A5128" s="47" t="s">
        <v>5453</v>
      </c>
      <c r="B5128" s="150">
        <v>5100</v>
      </c>
      <c r="C5128" s="36" t="s">
        <v>5452</v>
      </c>
      <c r="D5128" s="35" t="s">
        <v>5453</v>
      </c>
      <c r="E5128" s="36" t="s">
        <v>11943</v>
      </c>
      <c r="F5128" s="35" t="s">
        <v>15877</v>
      </c>
      <c r="G5128" s="117">
        <v>24</v>
      </c>
      <c r="H5128" s="117">
        <v>24</v>
      </c>
      <c r="I5128" s="117">
        <f t="shared" si="127"/>
        <v>5.4583333333333338E-2</v>
      </c>
      <c r="J5128" s="118">
        <v>1.31</v>
      </c>
      <c r="K5128" s="196">
        <v>185</v>
      </c>
      <c r="L5128" s="119" t="s">
        <v>12106</v>
      </c>
      <c r="M5128" s="38" t="s">
        <v>15050</v>
      </c>
    </row>
    <row r="5129" spans="1:13" ht="25.5" outlineLevel="1" x14ac:dyDescent="0.25">
      <c r="A5129" s="47" t="s">
        <v>5454</v>
      </c>
      <c r="B5129" s="150">
        <v>5101</v>
      </c>
      <c r="C5129" s="40" t="s">
        <v>14432</v>
      </c>
      <c r="D5129" s="35" t="s">
        <v>5454</v>
      </c>
      <c r="E5129" s="36" t="s">
        <v>11943</v>
      </c>
      <c r="F5129" s="35" t="s">
        <v>15877</v>
      </c>
      <c r="G5129" s="117">
        <v>3</v>
      </c>
      <c r="H5129" s="117">
        <v>3</v>
      </c>
      <c r="I5129" s="117">
        <f t="shared" si="127"/>
        <v>5.3333333333333337E-2</v>
      </c>
      <c r="J5129" s="118">
        <v>0.16</v>
      </c>
      <c r="K5129" s="196">
        <v>185</v>
      </c>
      <c r="L5129" s="119" t="s">
        <v>12106</v>
      </c>
      <c r="M5129" s="38" t="s">
        <v>15050</v>
      </c>
    </row>
    <row r="5130" spans="1:13" ht="25.5" outlineLevel="1" x14ac:dyDescent="0.25">
      <c r="A5130" s="47" t="s">
        <v>5455</v>
      </c>
      <c r="B5130" s="150">
        <v>5102</v>
      </c>
      <c r="C5130" s="40" t="s">
        <v>14433</v>
      </c>
      <c r="D5130" s="35" t="s">
        <v>5455</v>
      </c>
      <c r="E5130" s="36" t="s">
        <v>11943</v>
      </c>
      <c r="F5130" s="35" t="s">
        <v>15877</v>
      </c>
      <c r="G5130" s="117">
        <v>26</v>
      </c>
      <c r="H5130" s="117">
        <v>26</v>
      </c>
      <c r="I5130" s="117">
        <f t="shared" si="127"/>
        <v>5.4615384615384614E-2</v>
      </c>
      <c r="J5130" s="118">
        <v>1.42</v>
      </c>
      <c r="K5130" s="196">
        <v>185</v>
      </c>
      <c r="L5130" s="119" t="s">
        <v>12106</v>
      </c>
      <c r="M5130" s="38" t="s">
        <v>15050</v>
      </c>
    </row>
    <row r="5131" spans="1:13" ht="25.5" outlineLevel="1" x14ac:dyDescent="0.25">
      <c r="A5131" s="47" t="s">
        <v>5456</v>
      </c>
      <c r="B5131" s="150">
        <v>5103</v>
      </c>
      <c r="C5131" s="40" t="s">
        <v>14434</v>
      </c>
      <c r="D5131" s="35" t="s">
        <v>5456</v>
      </c>
      <c r="E5131" s="36" t="s">
        <v>11943</v>
      </c>
      <c r="F5131" s="35" t="s">
        <v>15877</v>
      </c>
      <c r="G5131" s="117">
        <v>5</v>
      </c>
      <c r="H5131" s="117">
        <v>5</v>
      </c>
      <c r="I5131" s="117">
        <f t="shared" si="127"/>
        <v>5.4000000000000006E-2</v>
      </c>
      <c r="J5131" s="118">
        <v>0.27</v>
      </c>
      <c r="K5131" s="196">
        <v>185</v>
      </c>
      <c r="L5131" s="119" t="s">
        <v>12106</v>
      </c>
      <c r="M5131" s="38" t="s">
        <v>15050</v>
      </c>
    </row>
    <row r="5132" spans="1:13" ht="25.5" outlineLevel="1" x14ac:dyDescent="0.25">
      <c r="A5132" s="47" t="s">
        <v>5457</v>
      </c>
      <c r="B5132" s="150">
        <v>5104</v>
      </c>
      <c r="C5132" s="40" t="s">
        <v>14435</v>
      </c>
      <c r="D5132" s="35" t="s">
        <v>5457</v>
      </c>
      <c r="E5132" s="36" t="s">
        <v>11943</v>
      </c>
      <c r="F5132" s="35" t="s">
        <v>15877</v>
      </c>
      <c r="G5132" s="117">
        <v>22</v>
      </c>
      <c r="H5132" s="117">
        <v>22</v>
      </c>
      <c r="I5132" s="117">
        <f t="shared" si="127"/>
        <v>5.4545454545454543E-2</v>
      </c>
      <c r="J5132" s="118">
        <v>1.2</v>
      </c>
      <c r="K5132" s="196">
        <v>185</v>
      </c>
      <c r="L5132" s="119" t="s">
        <v>12106</v>
      </c>
      <c r="M5132" s="38" t="s">
        <v>15050</v>
      </c>
    </row>
    <row r="5133" spans="1:13" ht="25.5" outlineLevel="1" x14ac:dyDescent="0.25">
      <c r="A5133" s="47" t="s">
        <v>5458</v>
      </c>
      <c r="B5133" s="150">
        <v>5105</v>
      </c>
      <c r="C5133" s="40" t="s">
        <v>14436</v>
      </c>
      <c r="D5133" s="35" t="s">
        <v>5458</v>
      </c>
      <c r="E5133" s="36" t="s">
        <v>11943</v>
      </c>
      <c r="F5133" s="35" t="s">
        <v>15877</v>
      </c>
      <c r="G5133" s="117">
        <v>12</v>
      </c>
      <c r="H5133" s="117">
        <v>12</v>
      </c>
      <c r="I5133" s="117">
        <f t="shared" si="127"/>
        <v>5.5E-2</v>
      </c>
      <c r="J5133" s="118">
        <v>0.66</v>
      </c>
      <c r="K5133" s="196">
        <v>185</v>
      </c>
      <c r="L5133" s="119" t="s">
        <v>12106</v>
      </c>
      <c r="M5133" s="38" t="s">
        <v>15050</v>
      </c>
    </row>
    <row r="5134" spans="1:13" ht="25.5" outlineLevel="1" x14ac:dyDescent="0.25">
      <c r="A5134" s="47" t="s">
        <v>5459</v>
      </c>
      <c r="B5134" s="150">
        <v>5106</v>
      </c>
      <c r="C5134" s="40" t="s">
        <v>14437</v>
      </c>
      <c r="D5134" s="35" t="s">
        <v>5459</v>
      </c>
      <c r="E5134" s="36" t="s">
        <v>11943</v>
      </c>
      <c r="F5134" s="35" t="s">
        <v>15877</v>
      </c>
      <c r="G5134" s="117">
        <v>16</v>
      </c>
      <c r="H5134" s="117">
        <v>16</v>
      </c>
      <c r="I5134" s="117">
        <f t="shared" si="127"/>
        <v>5.4375E-2</v>
      </c>
      <c r="J5134" s="118">
        <v>0.87</v>
      </c>
      <c r="K5134" s="196">
        <v>185</v>
      </c>
      <c r="L5134" s="119" t="s">
        <v>12106</v>
      </c>
      <c r="M5134" s="38" t="s">
        <v>15050</v>
      </c>
    </row>
    <row r="5135" spans="1:13" ht="25.5" outlineLevel="1" x14ac:dyDescent="0.25">
      <c r="A5135" s="47" t="s">
        <v>5460</v>
      </c>
      <c r="B5135" s="150">
        <v>5107</v>
      </c>
      <c r="C5135" s="36" t="s">
        <v>8996</v>
      </c>
      <c r="D5135" s="35" t="s">
        <v>5460</v>
      </c>
      <c r="E5135" s="36" t="s">
        <v>11943</v>
      </c>
      <c r="F5135" s="35" t="s">
        <v>15877</v>
      </c>
      <c r="G5135" s="117">
        <v>6</v>
      </c>
      <c r="H5135" s="117">
        <v>6</v>
      </c>
      <c r="I5135" s="117">
        <f t="shared" si="127"/>
        <v>5.5E-2</v>
      </c>
      <c r="J5135" s="118">
        <v>0.33</v>
      </c>
      <c r="K5135" s="196">
        <v>185</v>
      </c>
      <c r="L5135" s="119" t="s">
        <v>12106</v>
      </c>
      <c r="M5135" s="38" t="s">
        <v>15050</v>
      </c>
    </row>
    <row r="5136" spans="1:13" ht="25.5" outlineLevel="1" x14ac:dyDescent="0.25">
      <c r="A5136" s="47" t="s">
        <v>5461</v>
      </c>
      <c r="B5136" s="150">
        <v>5108</v>
      </c>
      <c r="C5136" s="40" t="s">
        <v>14438</v>
      </c>
      <c r="D5136" s="35" t="s">
        <v>5461</v>
      </c>
      <c r="E5136" s="36" t="s">
        <v>11943</v>
      </c>
      <c r="F5136" s="35" t="s">
        <v>15877</v>
      </c>
      <c r="G5136" s="117">
        <v>4</v>
      </c>
      <c r="H5136" s="117">
        <v>4</v>
      </c>
      <c r="I5136" s="117">
        <f t="shared" si="127"/>
        <v>5.5E-2</v>
      </c>
      <c r="J5136" s="118">
        <v>0.22</v>
      </c>
      <c r="K5136" s="196">
        <v>185</v>
      </c>
      <c r="L5136" s="119" t="s">
        <v>12106</v>
      </c>
      <c r="M5136" s="38" t="s">
        <v>15050</v>
      </c>
    </row>
    <row r="5137" spans="1:13" ht="25.5" outlineLevel="1" x14ac:dyDescent="0.25">
      <c r="A5137" s="47" t="s">
        <v>5462</v>
      </c>
      <c r="B5137" s="150">
        <v>5109</v>
      </c>
      <c r="C5137" s="40" t="s">
        <v>14439</v>
      </c>
      <c r="D5137" s="35" t="s">
        <v>5462</v>
      </c>
      <c r="E5137" s="36" t="s">
        <v>11943</v>
      </c>
      <c r="F5137" s="35" t="s">
        <v>15877</v>
      </c>
      <c r="G5137" s="117">
        <v>3</v>
      </c>
      <c r="H5137" s="117">
        <v>3</v>
      </c>
      <c r="I5137" s="117">
        <f t="shared" si="127"/>
        <v>5.3333333333333337E-2</v>
      </c>
      <c r="J5137" s="118">
        <v>0.16</v>
      </c>
      <c r="K5137" s="196">
        <v>185</v>
      </c>
      <c r="L5137" s="119" t="s">
        <v>12106</v>
      </c>
      <c r="M5137" s="38" t="s">
        <v>15050</v>
      </c>
    </row>
    <row r="5138" spans="1:13" ht="25.5" outlineLevel="1" x14ac:dyDescent="0.25">
      <c r="A5138" s="47" t="s">
        <v>5464</v>
      </c>
      <c r="B5138" s="150">
        <v>5110</v>
      </c>
      <c r="C5138" s="36" t="s">
        <v>5463</v>
      </c>
      <c r="D5138" s="35" t="s">
        <v>5464</v>
      </c>
      <c r="E5138" s="36" t="s">
        <v>11943</v>
      </c>
      <c r="F5138" s="35" t="s">
        <v>15877</v>
      </c>
      <c r="G5138" s="117">
        <v>6</v>
      </c>
      <c r="H5138" s="117">
        <v>6</v>
      </c>
      <c r="I5138" s="117">
        <f t="shared" si="127"/>
        <v>5.5E-2</v>
      </c>
      <c r="J5138" s="118">
        <v>0.33</v>
      </c>
      <c r="K5138" s="196">
        <v>185</v>
      </c>
      <c r="L5138" s="119" t="s">
        <v>12106</v>
      </c>
      <c r="M5138" s="38" t="s">
        <v>15050</v>
      </c>
    </row>
    <row r="5139" spans="1:13" ht="25.5" outlineLevel="1" x14ac:dyDescent="0.25">
      <c r="A5139" s="47" t="s">
        <v>5466</v>
      </c>
      <c r="B5139" s="150">
        <v>5111</v>
      </c>
      <c r="C5139" s="36" t="s">
        <v>5465</v>
      </c>
      <c r="D5139" s="35" t="s">
        <v>5466</v>
      </c>
      <c r="E5139" s="36" t="s">
        <v>11943</v>
      </c>
      <c r="F5139" s="35" t="s">
        <v>15877</v>
      </c>
      <c r="G5139" s="117">
        <v>1</v>
      </c>
      <c r="H5139" s="117">
        <v>1</v>
      </c>
      <c r="I5139" s="117">
        <f t="shared" si="127"/>
        <v>0.05</v>
      </c>
      <c r="J5139" s="118">
        <v>0.05</v>
      </c>
      <c r="K5139" s="196">
        <v>185</v>
      </c>
      <c r="L5139" s="119" t="s">
        <v>12106</v>
      </c>
      <c r="M5139" s="38" t="s">
        <v>15050</v>
      </c>
    </row>
    <row r="5140" spans="1:13" ht="25.5" outlineLevel="1" x14ac:dyDescent="0.25">
      <c r="A5140" s="47" t="s">
        <v>5468</v>
      </c>
      <c r="B5140" s="150">
        <v>5112</v>
      </c>
      <c r="C5140" s="36" t="s">
        <v>5467</v>
      </c>
      <c r="D5140" s="35" t="s">
        <v>5468</v>
      </c>
      <c r="E5140" s="36" t="s">
        <v>11943</v>
      </c>
      <c r="F5140" s="35" t="s">
        <v>15877</v>
      </c>
      <c r="G5140" s="117">
        <v>4</v>
      </c>
      <c r="H5140" s="117">
        <v>4</v>
      </c>
      <c r="I5140" s="117">
        <f t="shared" si="127"/>
        <v>5.5E-2</v>
      </c>
      <c r="J5140" s="118">
        <v>0.22</v>
      </c>
      <c r="K5140" s="196">
        <v>185</v>
      </c>
      <c r="L5140" s="119" t="s">
        <v>12106</v>
      </c>
      <c r="M5140" s="38" t="s">
        <v>15050</v>
      </c>
    </row>
    <row r="5141" spans="1:13" ht="25.5" outlineLevel="1" x14ac:dyDescent="0.25">
      <c r="A5141" s="47" t="s">
        <v>5469</v>
      </c>
      <c r="B5141" s="150">
        <v>5113</v>
      </c>
      <c r="C5141" s="40" t="s">
        <v>14440</v>
      </c>
      <c r="D5141" s="35" t="s">
        <v>5469</v>
      </c>
      <c r="E5141" s="36" t="s">
        <v>11943</v>
      </c>
      <c r="F5141" s="35" t="s">
        <v>15877</v>
      </c>
      <c r="G5141" s="117">
        <v>19</v>
      </c>
      <c r="H5141" s="117">
        <v>19</v>
      </c>
      <c r="I5141" s="117">
        <f t="shared" si="127"/>
        <v>5.473684210526316E-2</v>
      </c>
      <c r="J5141" s="118">
        <v>1.04</v>
      </c>
      <c r="K5141" s="196">
        <v>185</v>
      </c>
      <c r="L5141" s="119" t="s">
        <v>12106</v>
      </c>
      <c r="M5141" s="38" t="s">
        <v>15050</v>
      </c>
    </row>
    <row r="5142" spans="1:13" ht="25.5" outlineLevel="1" x14ac:dyDescent="0.25">
      <c r="A5142" s="47" t="s">
        <v>5470</v>
      </c>
      <c r="B5142" s="150">
        <v>5114</v>
      </c>
      <c r="C5142" s="40" t="s">
        <v>14441</v>
      </c>
      <c r="D5142" s="35" t="s">
        <v>5470</v>
      </c>
      <c r="E5142" s="36" t="s">
        <v>11943</v>
      </c>
      <c r="F5142" s="35" t="s">
        <v>15877</v>
      </c>
      <c r="G5142" s="117">
        <v>4</v>
      </c>
      <c r="H5142" s="117">
        <v>4</v>
      </c>
      <c r="I5142" s="117">
        <f t="shared" si="127"/>
        <v>5.5E-2</v>
      </c>
      <c r="J5142" s="118">
        <v>0.22</v>
      </c>
      <c r="K5142" s="196">
        <v>185</v>
      </c>
      <c r="L5142" s="119" t="s">
        <v>12106</v>
      </c>
      <c r="M5142" s="38" t="s">
        <v>15050</v>
      </c>
    </row>
    <row r="5143" spans="1:13" ht="25.5" outlineLevel="1" x14ac:dyDescent="0.25">
      <c r="A5143" s="47" t="s">
        <v>5471</v>
      </c>
      <c r="B5143" s="150">
        <v>5115</v>
      </c>
      <c r="C5143" s="40" t="s">
        <v>14442</v>
      </c>
      <c r="D5143" s="35" t="s">
        <v>5471</v>
      </c>
      <c r="E5143" s="36" t="s">
        <v>11943</v>
      </c>
      <c r="F5143" s="35" t="s">
        <v>15877</v>
      </c>
      <c r="G5143" s="117">
        <v>14</v>
      </c>
      <c r="H5143" s="117">
        <v>14</v>
      </c>
      <c r="I5143" s="117">
        <f t="shared" si="127"/>
        <v>5.5E-2</v>
      </c>
      <c r="J5143" s="118">
        <v>0.77</v>
      </c>
      <c r="K5143" s="196">
        <v>185</v>
      </c>
      <c r="L5143" s="119" t="s">
        <v>12106</v>
      </c>
      <c r="M5143" s="38" t="s">
        <v>15050</v>
      </c>
    </row>
    <row r="5144" spans="1:13" ht="25.5" outlineLevel="1" x14ac:dyDescent="0.25">
      <c r="A5144" s="47" t="s">
        <v>5472</v>
      </c>
      <c r="B5144" s="150">
        <v>5116</v>
      </c>
      <c r="C5144" s="40" t="s">
        <v>14443</v>
      </c>
      <c r="D5144" s="35" t="s">
        <v>5472</v>
      </c>
      <c r="E5144" s="36" t="s">
        <v>11943</v>
      </c>
      <c r="F5144" s="35" t="s">
        <v>15877</v>
      </c>
      <c r="G5144" s="117">
        <v>8</v>
      </c>
      <c r="H5144" s="117">
        <v>8</v>
      </c>
      <c r="I5144" s="117">
        <f t="shared" si="127"/>
        <v>5.5E-2</v>
      </c>
      <c r="J5144" s="118">
        <v>0.44</v>
      </c>
      <c r="K5144" s="196">
        <v>185</v>
      </c>
      <c r="L5144" s="119" t="s">
        <v>12106</v>
      </c>
      <c r="M5144" s="38" t="s">
        <v>15050</v>
      </c>
    </row>
    <row r="5145" spans="1:13" ht="25.5" outlineLevel="1" x14ac:dyDescent="0.25">
      <c r="A5145" s="47" t="s">
        <v>5473</v>
      </c>
      <c r="B5145" s="150">
        <v>5117</v>
      </c>
      <c r="C5145" s="40" t="s">
        <v>14444</v>
      </c>
      <c r="D5145" s="35" t="s">
        <v>5473</v>
      </c>
      <c r="E5145" s="36" t="s">
        <v>11943</v>
      </c>
      <c r="F5145" s="35" t="s">
        <v>15877</v>
      </c>
      <c r="G5145" s="117">
        <v>7</v>
      </c>
      <c r="H5145" s="117">
        <v>7</v>
      </c>
      <c r="I5145" s="117">
        <f t="shared" si="127"/>
        <v>5.4285714285714284E-2</v>
      </c>
      <c r="J5145" s="118">
        <v>0.38</v>
      </c>
      <c r="K5145" s="196">
        <v>185</v>
      </c>
      <c r="L5145" s="119" t="s">
        <v>12106</v>
      </c>
      <c r="M5145" s="38" t="s">
        <v>15050</v>
      </c>
    </row>
    <row r="5146" spans="1:13" ht="25.5" outlineLevel="1" x14ac:dyDescent="0.25">
      <c r="A5146" s="47" t="s">
        <v>5475</v>
      </c>
      <c r="B5146" s="150">
        <v>5118</v>
      </c>
      <c r="C5146" s="36" t="s">
        <v>5474</v>
      </c>
      <c r="D5146" s="35" t="s">
        <v>5475</v>
      </c>
      <c r="E5146" s="36" t="s">
        <v>11943</v>
      </c>
      <c r="F5146" s="35" t="s">
        <v>15877</v>
      </c>
      <c r="G5146" s="117">
        <v>19</v>
      </c>
      <c r="H5146" s="117">
        <v>19</v>
      </c>
      <c r="I5146" s="117">
        <f t="shared" si="127"/>
        <v>5.473684210526316E-2</v>
      </c>
      <c r="J5146" s="118">
        <v>1.04</v>
      </c>
      <c r="K5146" s="196">
        <v>185</v>
      </c>
      <c r="L5146" s="119" t="s">
        <v>12106</v>
      </c>
      <c r="M5146" s="38" t="s">
        <v>15050</v>
      </c>
    </row>
    <row r="5147" spans="1:13" ht="25.5" outlineLevel="1" x14ac:dyDescent="0.25">
      <c r="A5147" s="47" t="s">
        <v>5477</v>
      </c>
      <c r="B5147" s="150">
        <v>5119</v>
      </c>
      <c r="C5147" s="36" t="s">
        <v>5476</v>
      </c>
      <c r="D5147" s="35" t="s">
        <v>5477</v>
      </c>
      <c r="E5147" s="36" t="s">
        <v>11943</v>
      </c>
      <c r="F5147" s="35" t="s">
        <v>15877</v>
      </c>
      <c r="G5147" s="117">
        <v>22</v>
      </c>
      <c r="H5147" s="117">
        <v>22</v>
      </c>
      <c r="I5147" s="117">
        <f t="shared" si="127"/>
        <v>5.4545454545454543E-2</v>
      </c>
      <c r="J5147" s="118">
        <v>1.2</v>
      </c>
      <c r="K5147" s="196">
        <v>185</v>
      </c>
      <c r="L5147" s="119" t="s">
        <v>12106</v>
      </c>
      <c r="M5147" s="38" t="s">
        <v>15050</v>
      </c>
    </row>
    <row r="5148" spans="1:13" ht="25.5" outlineLevel="1" x14ac:dyDescent="0.25">
      <c r="A5148" s="47" t="s">
        <v>5479</v>
      </c>
      <c r="B5148" s="150">
        <v>5120</v>
      </c>
      <c r="C5148" s="36" t="s">
        <v>5478</v>
      </c>
      <c r="D5148" s="35" t="s">
        <v>5479</v>
      </c>
      <c r="E5148" s="36" t="s">
        <v>11943</v>
      </c>
      <c r="F5148" s="35" t="s">
        <v>15877</v>
      </c>
      <c r="G5148" s="117">
        <v>23</v>
      </c>
      <c r="H5148" s="117">
        <v>23</v>
      </c>
      <c r="I5148" s="117">
        <f t="shared" si="127"/>
        <v>5.4782608695652171E-2</v>
      </c>
      <c r="J5148" s="118">
        <v>1.26</v>
      </c>
      <c r="K5148" s="196">
        <v>185</v>
      </c>
      <c r="L5148" s="119" t="s">
        <v>12106</v>
      </c>
      <c r="M5148" s="38" t="s">
        <v>15050</v>
      </c>
    </row>
    <row r="5149" spans="1:13" ht="25.5" outlineLevel="1" x14ac:dyDescent="0.25">
      <c r="A5149" s="47" t="s">
        <v>5481</v>
      </c>
      <c r="B5149" s="150">
        <v>5121</v>
      </c>
      <c r="C5149" s="36" t="s">
        <v>5480</v>
      </c>
      <c r="D5149" s="35" t="s">
        <v>5481</v>
      </c>
      <c r="E5149" s="36" t="s">
        <v>11943</v>
      </c>
      <c r="F5149" s="35" t="s">
        <v>15877</v>
      </c>
      <c r="G5149" s="117">
        <v>21</v>
      </c>
      <c r="H5149" s="117">
        <v>21</v>
      </c>
      <c r="I5149" s="117">
        <f t="shared" si="127"/>
        <v>5.4761904761904755E-2</v>
      </c>
      <c r="J5149" s="118">
        <v>1.1499999999999999</v>
      </c>
      <c r="K5149" s="196">
        <v>185</v>
      </c>
      <c r="L5149" s="119" t="s">
        <v>12106</v>
      </c>
      <c r="M5149" s="38" t="s">
        <v>15050</v>
      </c>
    </row>
    <row r="5150" spans="1:13" ht="25.5" outlineLevel="1" x14ac:dyDescent="0.25">
      <c r="A5150" s="47" t="s">
        <v>5483</v>
      </c>
      <c r="B5150" s="150">
        <v>5122</v>
      </c>
      <c r="C5150" s="36" t="s">
        <v>5482</v>
      </c>
      <c r="D5150" s="35" t="s">
        <v>5483</v>
      </c>
      <c r="E5150" s="36" t="s">
        <v>11943</v>
      </c>
      <c r="F5150" s="35" t="s">
        <v>15877</v>
      </c>
      <c r="G5150" s="117">
        <v>120</v>
      </c>
      <c r="H5150" s="117">
        <v>1320</v>
      </c>
      <c r="I5150" s="117">
        <f t="shared" si="127"/>
        <v>0.60150000000000003</v>
      </c>
      <c r="J5150" s="118">
        <v>72.180000000000007</v>
      </c>
      <c r="K5150" s="196">
        <v>185</v>
      </c>
      <c r="L5150" s="119" t="s">
        <v>12106</v>
      </c>
      <c r="M5150" s="38" t="s">
        <v>15050</v>
      </c>
    </row>
    <row r="5151" spans="1:13" ht="25.5" outlineLevel="1" x14ac:dyDescent="0.25">
      <c r="A5151" s="47" t="s">
        <v>5485</v>
      </c>
      <c r="B5151" s="150">
        <v>5123</v>
      </c>
      <c r="C5151" s="36" t="s">
        <v>5484</v>
      </c>
      <c r="D5151" s="35" t="s">
        <v>5485</v>
      </c>
      <c r="E5151" s="36" t="s">
        <v>11943</v>
      </c>
      <c r="F5151" s="35" t="s">
        <v>15877</v>
      </c>
      <c r="G5151" s="117">
        <v>19</v>
      </c>
      <c r="H5151" s="117">
        <v>19</v>
      </c>
      <c r="I5151" s="117">
        <f t="shared" si="127"/>
        <v>5.473684210526316E-2</v>
      </c>
      <c r="J5151" s="118">
        <v>1.04</v>
      </c>
      <c r="K5151" s="196">
        <v>185</v>
      </c>
      <c r="L5151" s="119" t="s">
        <v>12106</v>
      </c>
      <c r="M5151" s="38" t="s">
        <v>15050</v>
      </c>
    </row>
    <row r="5152" spans="1:13" ht="25.5" outlineLevel="1" x14ac:dyDescent="0.25">
      <c r="A5152" s="47" t="s">
        <v>5487</v>
      </c>
      <c r="B5152" s="150">
        <v>5124</v>
      </c>
      <c r="C5152" s="36" t="s">
        <v>5486</v>
      </c>
      <c r="D5152" s="35" t="s">
        <v>5487</v>
      </c>
      <c r="E5152" s="36" t="s">
        <v>11943</v>
      </c>
      <c r="F5152" s="35" t="s">
        <v>15877</v>
      </c>
      <c r="G5152" s="117">
        <v>24</v>
      </c>
      <c r="H5152" s="117">
        <v>24</v>
      </c>
      <c r="I5152" s="117">
        <f t="shared" si="127"/>
        <v>5.4583333333333338E-2</v>
      </c>
      <c r="J5152" s="118">
        <v>1.31</v>
      </c>
      <c r="K5152" s="196">
        <v>185</v>
      </c>
      <c r="L5152" s="119" t="s">
        <v>12106</v>
      </c>
      <c r="M5152" s="38" t="s">
        <v>15050</v>
      </c>
    </row>
    <row r="5153" spans="1:13" ht="25.5" outlineLevel="1" x14ac:dyDescent="0.25">
      <c r="A5153" s="47" t="s">
        <v>5489</v>
      </c>
      <c r="B5153" s="150">
        <v>5125</v>
      </c>
      <c r="C5153" s="36" t="s">
        <v>5488</v>
      </c>
      <c r="D5153" s="35" t="s">
        <v>5489</v>
      </c>
      <c r="E5153" s="36" t="s">
        <v>11943</v>
      </c>
      <c r="F5153" s="35" t="s">
        <v>15877</v>
      </c>
      <c r="G5153" s="117">
        <v>29</v>
      </c>
      <c r="H5153" s="117">
        <v>29</v>
      </c>
      <c r="I5153" s="117">
        <f t="shared" si="127"/>
        <v>5.4827586206896553E-2</v>
      </c>
      <c r="J5153" s="118">
        <v>1.59</v>
      </c>
      <c r="K5153" s="196">
        <v>185</v>
      </c>
      <c r="L5153" s="119" t="s">
        <v>12106</v>
      </c>
      <c r="M5153" s="38" t="s">
        <v>15050</v>
      </c>
    </row>
    <row r="5154" spans="1:13" ht="25.5" outlineLevel="1" x14ac:dyDescent="0.25">
      <c r="A5154" s="47" t="s">
        <v>5491</v>
      </c>
      <c r="B5154" s="150">
        <v>5126</v>
      </c>
      <c r="C5154" s="36" t="s">
        <v>5490</v>
      </c>
      <c r="D5154" s="35" t="s">
        <v>5491</v>
      </c>
      <c r="E5154" s="36" t="s">
        <v>11943</v>
      </c>
      <c r="F5154" s="35" t="s">
        <v>15877</v>
      </c>
      <c r="G5154" s="117">
        <v>10</v>
      </c>
      <c r="H5154" s="117">
        <v>10</v>
      </c>
      <c r="I5154" s="117">
        <f t="shared" si="127"/>
        <v>5.5000000000000007E-2</v>
      </c>
      <c r="J5154" s="118">
        <v>0.55000000000000004</v>
      </c>
      <c r="K5154" s="196">
        <v>185</v>
      </c>
      <c r="L5154" s="119" t="s">
        <v>12106</v>
      </c>
      <c r="M5154" s="38" t="s">
        <v>15050</v>
      </c>
    </row>
    <row r="5155" spans="1:13" ht="25.5" outlineLevel="1" x14ac:dyDescent="0.25">
      <c r="A5155" s="47" t="s">
        <v>5493</v>
      </c>
      <c r="B5155" s="150">
        <v>5127</v>
      </c>
      <c r="C5155" s="36" t="s">
        <v>5492</v>
      </c>
      <c r="D5155" s="35" t="s">
        <v>5493</v>
      </c>
      <c r="E5155" s="36" t="s">
        <v>11943</v>
      </c>
      <c r="F5155" s="35" t="s">
        <v>15877</v>
      </c>
      <c r="G5155" s="117">
        <v>10</v>
      </c>
      <c r="H5155" s="117">
        <v>10</v>
      </c>
      <c r="I5155" s="117">
        <f t="shared" si="127"/>
        <v>5.5000000000000007E-2</v>
      </c>
      <c r="J5155" s="118">
        <v>0.55000000000000004</v>
      </c>
      <c r="K5155" s="196">
        <v>185</v>
      </c>
      <c r="L5155" s="119" t="s">
        <v>12106</v>
      </c>
      <c r="M5155" s="38" t="s">
        <v>15050</v>
      </c>
    </row>
    <row r="5156" spans="1:13" outlineLevel="1" x14ac:dyDescent="0.25">
      <c r="A5156" s="47" t="s">
        <v>9792</v>
      </c>
      <c r="B5156" s="150">
        <v>5128</v>
      </c>
      <c r="C5156" s="36" t="s">
        <v>9791</v>
      </c>
      <c r="D5156" s="35" t="s">
        <v>9792</v>
      </c>
      <c r="E5156" s="36" t="s">
        <v>11491</v>
      </c>
      <c r="F5156" s="35" t="s">
        <v>15877</v>
      </c>
      <c r="G5156" s="117">
        <v>10</v>
      </c>
      <c r="H5156" s="117">
        <v>50</v>
      </c>
      <c r="I5156" s="117">
        <f t="shared" si="127"/>
        <v>5.1950000000000003</v>
      </c>
      <c r="J5156" s="118">
        <v>51.95</v>
      </c>
      <c r="K5156" s="196">
        <v>183</v>
      </c>
      <c r="L5156" s="119" t="s">
        <v>11479</v>
      </c>
      <c r="M5156" s="38" t="s">
        <v>15050</v>
      </c>
    </row>
    <row r="5157" spans="1:13" outlineLevel="1" x14ac:dyDescent="0.25">
      <c r="A5157" s="47" t="s">
        <v>9794</v>
      </c>
      <c r="B5157" s="150">
        <v>5129</v>
      </c>
      <c r="C5157" s="36" t="s">
        <v>9793</v>
      </c>
      <c r="D5157" s="35" t="s">
        <v>9794</v>
      </c>
      <c r="E5157" s="36" t="s">
        <v>11491</v>
      </c>
      <c r="F5157" s="35" t="s">
        <v>15877</v>
      </c>
      <c r="G5157" s="117">
        <v>6</v>
      </c>
      <c r="H5157" s="117">
        <v>30</v>
      </c>
      <c r="I5157" s="117">
        <f t="shared" si="127"/>
        <v>5.1950000000000003</v>
      </c>
      <c r="J5157" s="118">
        <v>31.17</v>
      </c>
      <c r="K5157" s="196">
        <v>183</v>
      </c>
      <c r="L5157" s="119" t="s">
        <v>11479</v>
      </c>
      <c r="M5157" s="38" t="s">
        <v>15050</v>
      </c>
    </row>
    <row r="5158" spans="1:13" ht="25.5" outlineLevel="1" x14ac:dyDescent="0.25">
      <c r="A5158" s="47" t="s">
        <v>5494</v>
      </c>
      <c r="B5158" s="150">
        <v>5130</v>
      </c>
      <c r="C5158" s="40" t="s">
        <v>14445</v>
      </c>
      <c r="D5158" s="35" t="s">
        <v>5494</v>
      </c>
      <c r="E5158" s="36" t="s">
        <v>11943</v>
      </c>
      <c r="F5158" s="35" t="s">
        <v>15877</v>
      </c>
      <c r="G5158" s="117">
        <v>86</v>
      </c>
      <c r="H5158" s="117">
        <v>43</v>
      </c>
      <c r="I5158" s="117">
        <f t="shared" si="127"/>
        <v>2.7325581395348839E-2</v>
      </c>
      <c r="J5158" s="118">
        <v>2.35</v>
      </c>
      <c r="K5158" s="196">
        <v>185</v>
      </c>
      <c r="L5158" s="119" t="s">
        <v>12106</v>
      </c>
      <c r="M5158" s="38" t="s">
        <v>15050</v>
      </c>
    </row>
    <row r="5159" spans="1:13" ht="25.5" outlineLevel="1" x14ac:dyDescent="0.25">
      <c r="A5159" s="47" t="s">
        <v>5495</v>
      </c>
      <c r="B5159" s="150">
        <v>5131</v>
      </c>
      <c r="C5159" s="40" t="s">
        <v>14446</v>
      </c>
      <c r="D5159" s="35" t="s">
        <v>5495</v>
      </c>
      <c r="E5159" s="36" t="s">
        <v>11943</v>
      </c>
      <c r="F5159" s="35" t="s">
        <v>15877</v>
      </c>
      <c r="G5159" s="117">
        <v>100</v>
      </c>
      <c r="H5159" s="117">
        <v>1050</v>
      </c>
      <c r="I5159" s="117">
        <f t="shared" si="127"/>
        <v>0.57420000000000004</v>
      </c>
      <c r="J5159" s="118">
        <v>57.42</v>
      </c>
      <c r="K5159" s="196">
        <v>185</v>
      </c>
      <c r="L5159" s="119" t="s">
        <v>12106</v>
      </c>
      <c r="M5159" s="38" t="s">
        <v>15050</v>
      </c>
    </row>
    <row r="5160" spans="1:13" ht="25.5" outlineLevel="1" x14ac:dyDescent="0.25">
      <c r="A5160" s="47" t="s">
        <v>5496</v>
      </c>
      <c r="B5160" s="150">
        <v>5132</v>
      </c>
      <c r="C5160" s="40" t="s">
        <v>14447</v>
      </c>
      <c r="D5160" s="35" t="s">
        <v>5496</v>
      </c>
      <c r="E5160" s="36" t="s">
        <v>11943</v>
      </c>
      <c r="F5160" s="35" t="s">
        <v>15877</v>
      </c>
      <c r="G5160" s="117">
        <v>100</v>
      </c>
      <c r="H5160" s="117">
        <v>50</v>
      </c>
      <c r="I5160" s="117">
        <f t="shared" si="127"/>
        <v>2.7300000000000001E-2</v>
      </c>
      <c r="J5160" s="118">
        <v>2.73</v>
      </c>
      <c r="K5160" s="196">
        <v>185</v>
      </c>
      <c r="L5160" s="119" t="s">
        <v>12106</v>
      </c>
      <c r="M5160" s="38" t="s">
        <v>15050</v>
      </c>
    </row>
    <row r="5161" spans="1:13" ht="25.5" outlineLevel="1" x14ac:dyDescent="0.25">
      <c r="A5161" s="47" t="s">
        <v>5497</v>
      </c>
      <c r="B5161" s="150">
        <v>5133</v>
      </c>
      <c r="C5161" s="40" t="s">
        <v>14448</v>
      </c>
      <c r="D5161" s="35" t="s">
        <v>5497</v>
      </c>
      <c r="E5161" s="36" t="s">
        <v>11943</v>
      </c>
      <c r="F5161" s="35" t="s">
        <v>15877</v>
      </c>
      <c r="G5161" s="117">
        <v>120</v>
      </c>
      <c r="H5161" s="117">
        <v>1260</v>
      </c>
      <c r="I5161" s="117">
        <f t="shared" si="127"/>
        <v>0.57416666666666671</v>
      </c>
      <c r="J5161" s="118">
        <v>68.900000000000006</v>
      </c>
      <c r="K5161" s="196">
        <v>185</v>
      </c>
      <c r="L5161" s="119" t="s">
        <v>12106</v>
      </c>
      <c r="M5161" s="38" t="s">
        <v>15050</v>
      </c>
    </row>
    <row r="5162" spans="1:13" ht="25.5" outlineLevel="1" x14ac:dyDescent="0.25">
      <c r="A5162" s="47" t="s">
        <v>5498</v>
      </c>
      <c r="B5162" s="150">
        <v>5134</v>
      </c>
      <c r="C5162" s="40" t="s">
        <v>14449</v>
      </c>
      <c r="D5162" s="35" t="s">
        <v>5498</v>
      </c>
      <c r="E5162" s="36" t="s">
        <v>11943</v>
      </c>
      <c r="F5162" s="35" t="s">
        <v>15877</v>
      </c>
      <c r="G5162" s="117">
        <v>117</v>
      </c>
      <c r="H5162" s="117">
        <v>1235.5</v>
      </c>
      <c r="I5162" s="117">
        <f t="shared" si="127"/>
        <v>0.57743589743589741</v>
      </c>
      <c r="J5162" s="118">
        <v>67.56</v>
      </c>
      <c r="K5162" s="196">
        <v>185</v>
      </c>
      <c r="L5162" s="119" t="s">
        <v>12106</v>
      </c>
      <c r="M5162" s="38" t="s">
        <v>15050</v>
      </c>
    </row>
    <row r="5163" spans="1:13" ht="25.5" outlineLevel="1" x14ac:dyDescent="0.25">
      <c r="A5163" s="47" t="s">
        <v>5499</v>
      </c>
      <c r="B5163" s="150">
        <v>5135</v>
      </c>
      <c r="C5163" s="40" t="s">
        <v>14450</v>
      </c>
      <c r="D5163" s="35" t="s">
        <v>5499</v>
      </c>
      <c r="E5163" s="36" t="s">
        <v>11943</v>
      </c>
      <c r="F5163" s="35" t="s">
        <v>15877</v>
      </c>
      <c r="G5163" s="117">
        <v>20</v>
      </c>
      <c r="H5163" s="117">
        <v>10</v>
      </c>
      <c r="I5163" s="117">
        <f t="shared" si="127"/>
        <v>2.7500000000000004E-2</v>
      </c>
      <c r="J5163" s="118">
        <v>0.55000000000000004</v>
      </c>
      <c r="K5163" s="196">
        <v>185</v>
      </c>
      <c r="L5163" s="119" t="s">
        <v>12106</v>
      </c>
      <c r="M5163" s="38" t="s">
        <v>15050</v>
      </c>
    </row>
    <row r="5164" spans="1:13" ht="25.5" outlineLevel="1" x14ac:dyDescent="0.25">
      <c r="A5164" s="47" t="s">
        <v>5500</v>
      </c>
      <c r="B5164" s="150">
        <v>5136</v>
      </c>
      <c r="C5164" s="40" t="s">
        <v>14451</v>
      </c>
      <c r="D5164" s="35" t="s">
        <v>5500</v>
      </c>
      <c r="E5164" s="36" t="s">
        <v>11943</v>
      </c>
      <c r="F5164" s="35" t="s">
        <v>15877</v>
      </c>
      <c r="G5164" s="117">
        <v>87</v>
      </c>
      <c r="H5164" s="117">
        <v>43.5</v>
      </c>
      <c r="I5164" s="117">
        <f t="shared" si="127"/>
        <v>2.7356321839080457E-2</v>
      </c>
      <c r="J5164" s="118">
        <v>2.38</v>
      </c>
      <c r="K5164" s="196">
        <v>185</v>
      </c>
      <c r="L5164" s="119" t="s">
        <v>12106</v>
      </c>
      <c r="M5164" s="38" t="s">
        <v>15050</v>
      </c>
    </row>
    <row r="5165" spans="1:13" outlineLevel="1" x14ac:dyDescent="0.25">
      <c r="A5165" s="47" t="s">
        <v>9795</v>
      </c>
      <c r="B5165" s="150">
        <v>5137</v>
      </c>
      <c r="C5165" s="40" t="s">
        <v>14452</v>
      </c>
      <c r="D5165" s="35" t="s">
        <v>9795</v>
      </c>
      <c r="E5165" s="36" t="s">
        <v>11491</v>
      </c>
      <c r="F5165" s="35" t="s">
        <v>15877</v>
      </c>
      <c r="G5165" s="117">
        <v>5</v>
      </c>
      <c r="H5165" s="117">
        <v>30</v>
      </c>
      <c r="I5165" s="117">
        <f t="shared" si="127"/>
        <v>6.234</v>
      </c>
      <c r="J5165" s="118">
        <v>31.17</v>
      </c>
      <c r="K5165" s="196">
        <v>177</v>
      </c>
      <c r="L5165" s="119" t="s">
        <v>11479</v>
      </c>
      <c r="M5165" s="38" t="s">
        <v>15050</v>
      </c>
    </row>
    <row r="5166" spans="1:13" outlineLevel="1" x14ac:dyDescent="0.25">
      <c r="A5166" s="47" t="s">
        <v>9796</v>
      </c>
      <c r="B5166" s="150">
        <v>5138</v>
      </c>
      <c r="C5166" s="40" t="s">
        <v>14453</v>
      </c>
      <c r="D5166" s="35" t="s">
        <v>9796</v>
      </c>
      <c r="E5166" s="36" t="s">
        <v>11491</v>
      </c>
      <c r="F5166" s="35" t="s">
        <v>15877</v>
      </c>
      <c r="G5166" s="117">
        <v>20</v>
      </c>
      <c r="H5166" s="117">
        <v>10</v>
      </c>
      <c r="I5166" s="117">
        <f t="shared" si="127"/>
        <v>0.51950000000000007</v>
      </c>
      <c r="J5166" s="118">
        <v>10.39</v>
      </c>
      <c r="K5166" s="196">
        <v>177</v>
      </c>
      <c r="L5166" s="119" t="s">
        <v>11479</v>
      </c>
      <c r="M5166" s="38" t="s">
        <v>15050</v>
      </c>
    </row>
    <row r="5167" spans="1:13" outlineLevel="1" x14ac:dyDescent="0.25">
      <c r="A5167" s="47" t="s">
        <v>9797</v>
      </c>
      <c r="B5167" s="150">
        <v>5139</v>
      </c>
      <c r="C5167" s="40" t="s">
        <v>14454</v>
      </c>
      <c r="D5167" s="35" t="s">
        <v>9797</v>
      </c>
      <c r="E5167" s="36" t="s">
        <v>11491</v>
      </c>
      <c r="F5167" s="35" t="s">
        <v>15877</v>
      </c>
      <c r="G5167" s="117">
        <v>20</v>
      </c>
      <c r="H5167" s="117">
        <v>10</v>
      </c>
      <c r="I5167" s="117">
        <f t="shared" si="127"/>
        <v>0.51950000000000007</v>
      </c>
      <c r="J5167" s="118">
        <v>10.39</v>
      </c>
      <c r="K5167" s="196">
        <v>177</v>
      </c>
      <c r="L5167" s="119" t="s">
        <v>11479</v>
      </c>
      <c r="M5167" s="38" t="s">
        <v>15050</v>
      </c>
    </row>
    <row r="5168" spans="1:13" outlineLevel="1" x14ac:dyDescent="0.25">
      <c r="A5168" s="47" t="s">
        <v>9798</v>
      </c>
      <c r="B5168" s="150">
        <v>5140</v>
      </c>
      <c r="C5168" s="40" t="s">
        <v>14455</v>
      </c>
      <c r="D5168" s="35" t="s">
        <v>9798</v>
      </c>
      <c r="E5168" s="36" t="s">
        <v>11491</v>
      </c>
      <c r="F5168" s="35" t="s">
        <v>15877</v>
      </c>
      <c r="G5168" s="117">
        <v>20</v>
      </c>
      <c r="H5168" s="117">
        <v>10</v>
      </c>
      <c r="I5168" s="117">
        <f t="shared" si="127"/>
        <v>0.51950000000000007</v>
      </c>
      <c r="J5168" s="118">
        <v>10.39</v>
      </c>
      <c r="K5168" s="196">
        <v>177</v>
      </c>
      <c r="L5168" s="119" t="s">
        <v>11479</v>
      </c>
      <c r="M5168" s="38" t="s">
        <v>15050</v>
      </c>
    </row>
    <row r="5169" spans="1:13" outlineLevel="1" x14ac:dyDescent="0.25">
      <c r="A5169" s="47" t="s">
        <v>9799</v>
      </c>
      <c r="B5169" s="150">
        <v>5141</v>
      </c>
      <c r="C5169" s="40" t="s">
        <v>14456</v>
      </c>
      <c r="D5169" s="35" t="s">
        <v>9799</v>
      </c>
      <c r="E5169" s="36" t="s">
        <v>11491</v>
      </c>
      <c r="F5169" s="35" t="s">
        <v>15877</v>
      </c>
      <c r="G5169" s="117">
        <v>6</v>
      </c>
      <c r="H5169" s="117">
        <v>3</v>
      </c>
      <c r="I5169" s="117">
        <f t="shared" ref="I5169:I5232" si="128">J5169/G5169</f>
        <v>0.52</v>
      </c>
      <c r="J5169" s="118">
        <v>3.12</v>
      </c>
      <c r="K5169" s="196">
        <v>177</v>
      </c>
      <c r="L5169" s="119" t="s">
        <v>11479</v>
      </c>
      <c r="M5169" s="38" t="s">
        <v>15050</v>
      </c>
    </row>
    <row r="5170" spans="1:13" ht="25.5" outlineLevel="1" x14ac:dyDescent="0.25">
      <c r="A5170" s="47" t="s">
        <v>5501</v>
      </c>
      <c r="B5170" s="150">
        <v>5142</v>
      </c>
      <c r="C5170" s="40" t="s">
        <v>14457</v>
      </c>
      <c r="D5170" s="35" t="s">
        <v>5501</v>
      </c>
      <c r="E5170" s="36" t="s">
        <v>11943</v>
      </c>
      <c r="F5170" s="35" t="s">
        <v>15877</v>
      </c>
      <c r="G5170" s="117">
        <v>80</v>
      </c>
      <c r="H5170" s="117">
        <v>40</v>
      </c>
      <c r="I5170" s="117">
        <f t="shared" si="128"/>
        <v>2.7375E-2</v>
      </c>
      <c r="J5170" s="118">
        <v>2.19</v>
      </c>
      <c r="K5170" s="196">
        <v>185</v>
      </c>
      <c r="L5170" s="119" t="s">
        <v>12106</v>
      </c>
      <c r="M5170" s="38" t="s">
        <v>15050</v>
      </c>
    </row>
    <row r="5171" spans="1:13" outlineLevel="1" x14ac:dyDescent="0.25">
      <c r="A5171" s="47" t="s">
        <v>9800</v>
      </c>
      <c r="B5171" s="150">
        <v>5143</v>
      </c>
      <c r="C5171" s="40" t="s">
        <v>14458</v>
      </c>
      <c r="D5171" s="35" t="s">
        <v>9800</v>
      </c>
      <c r="E5171" s="36" t="s">
        <v>11491</v>
      </c>
      <c r="F5171" s="35" t="s">
        <v>15877</v>
      </c>
      <c r="G5171" s="117">
        <v>2</v>
      </c>
      <c r="H5171" s="117">
        <v>24.29</v>
      </c>
      <c r="I5171" s="117">
        <f t="shared" si="128"/>
        <v>12.62</v>
      </c>
      <c r="J5171" s="118">
        <v>25.24</v>
      </c>
      <c r="K5171" s="196">
        <v>177</v>
      </c>
      <c r="L5171" s="119" t="s">
        <v>11479</v>
      </c>
      <c r="M5171" s="38" t="s">
        <v>15050</v>
      </c>
    </row>
    <row r="5172" spans="1:13" ht="25.5" outlineLevel="1" x14ac:dyDescent="0.25">
      <c r="A5172" s="47" t="s">
        <v>5502</v>
      </c>
      <c r="B5172" s="150">
        <v>5144</v>
      </c>
      <c r="C5172" s="40" t="s">
        <v>14459</v>
      </c>
      <c r="D5172" s="35" t="s">
        <v>5502</v>
      </c>
      <c r="E5172" s="36" t="s">
        <v>11943</v>
      </c>
      <c r="F5172" s="35" t="s">
        <v>15877</v>
      </c>
      <c r="G5172" s="117">
        <v>90</v>
      </c>
      <c r="H5172" s="117">
        <v>45</v>
      </c>
      <c r="I5172" s="117">
        <f t="shared" si="128"/>
        <v>2.7333333333333334E-2</v>
      </c>
      <c r="J5172" s="118">
        <v>2.46</v>
      </c>
      <c r="K5172" s="196">
        <v>185</v>
      </c>
      <c r="L5172" s="119" t="s">
        <v>12106</v>
      </c>
      <c r="M5172" s="38" t="s">
        <v>15050</v>
      </c>
    </row>
    <row r="5173" spans="1:13" ht="25.5" outlineLevel="1" x14ac:dyDescent="0.25">
      <c r="A5173" s="47" t="s">
        <v>5503</v>
      </c>
      <c r="B5173" s="150">
        <v>5145</v>
      </c>
      <c r="C5173" s="40" t="s">
        <v>14460</v>
      </c>
      <c r="D5173" s="35" t="s">
        <v>5503</v>
      </c>
      <c r="E5173" s="36" t="s">
        <v>11943</v>
      </c>
      <c r="F5173" s="35" t="s">
        <v>15877</v>
      </c>
      <c r="G5173" s="117">
        <v>978</v>
      </c>
      <c r="H5173" s="117">
        <v>10269</v>
      </c>
      <c r="I5173" s="117">
        <f t="shared" si="128"/>
        <v>0.57418200408997955</v>
      </c>
      <c r="J5173" s="118">
        <v>561.54999999999995</v>
      </c>
      <c r="K5173" s="196">
        <v>185</v>
      </c>
      <c r="L5173" s="119" t="s">
        <v>12106</v>
      </c>
      <c r="M5173" s="38" t="s">
        <v>15050</v>
      </c>
    </row>
    <row r="5174" spans="1:13" outlineLevel="1" x14ac:dyDescent="0.25">
      <c r="A5174" s="47" t="s">
        <v>9801</v>
      </c>
      <c r="B5174" s="150">
        <v>5146</v>
      </c>
      <c r="C5174" s="40" t="s">
        <v>14461</v>
      </c>
      <c r="D5174" s="35" t="s">
        <v>9801</v>
      </c>
      <c r="E5174" s="36" t="s">
        <v>11491</v>
      </c>
      <c r="F5174" s="35" t="s">
        <v>15877</v>
      </c>
      <c r="G5174" s="117">
        <v>2</v>
      </c>
      <c r="H5174" s="117">
        <v>5.32</v>
      </c>
      <c r="I5174" s="117">
        <f t="shared" si="128"/>
        <v>2.7650000000000001</v>
      </c>
      <c r="J5174" s="118">
        <v>5.53</v>
      </c>
      <c r="K5174" s="196">
        <v>177</v>
      </c>
      <c r="L5174" s="119" t="s">
        <v>11479</v>
      </c>
      <c r="M5174" s="38" t="s">
        <v>15050</v>
      </c>
    </row>
    <row r="5175" spans="1:13" outlineLevel="1" x14ac:dyDescent="0.25">
      <c r="A5175" s="47" t="s">
        <v>9802</v>
      </c>
      <c r="B5175" s="150">
        <v>5147</v>
      </c>
      <c r="C5175" s="40" t="s">
        <v>14462</v>
      </c>
      <c r="D5175" s="35" t="s">
        <v>9802</v>
      </c>
      <c r="E5175" s="36" t="s">
        <v>11491</v>
      </c>
      <c r="F5175" s="35" t="s">
        <v>15877</v>
      </c>
      <c r="G5175" s="117">
        <v>34</v>
      </c>
      <c r="H5175" s="117">
        <v>142.19</v>
      </c>
      <c r="I5175" s="117">
        <f t="shared" si="128"/>
        <v>4.3449999999999998</v>
      </c>
      <c r="J5175" s="118">
        <v>147.72999999999999</v>
      </c>
      <c r="K5175" s="196">
        <v>177</v>
      </c>
      <c r="L5175" s="119" t="s">
        <v>11479</v>
      </c>
      <c r="M5175" s="38" t="s">
        <v>15050</v>
      </c>
    </row>
    <row r="5176" spans="1:13" ht="25.5" outlineLevel="1" x14ac:dyDescent="0.25">
      <c r="A5176" s="47" t="s">
        <v>5504</v>
      </c>
      <c r="B5176" s="150">
        <v>5148</v>
      </c>
      <c r="C5176" s="40" t="s">
        <v>14463</v>
      </c>
      <c r="D5176" s="35" t="s">
        <v>5504</v>
      </c>
      <c r="E5176" s="36" t="s">
        <v>11943</v>
      </c>
      <c r="F5176" s="35" t="s">
        <v>15877</v>
      </c>
      <c r="G5176" s="117">
        <v>199</v>
      </c>
      <c r="H5176" s="117">
        <v>2005.92</v>
      </c>
      <c r="I5176" s="117">
        <f t="shared" si="128"/>
        <v>0.55120603015075376</v>
      </c>
      <c r="J5176" s="118">
        <v>109.69</v>
      </c>
      <c r="K5176" s="196">
        <v>185</v>
      </c>
      <c r="L5176" s="119" t="s">
        <v>12106</v>
      </c>
      <c r="M5176" s="38" t="s">
        <v>15050</v>
      </c>
    </row>
    <row r="5177" spans="1:13" ht="25.5" outlineLevel="1" x14ac:dyDescent="0.25">
      <c r="A5177" s="47" t="s">
        <v>5505</v>
      </c>
      <c r="B5177" s="150">
        <v>5149</v>
      </c>
      <c r="C5177" s="40" t="s">
        <v>14464</v>
      </c>
      <c r="D5177" s="35" t="s">
        <v>5505</v>
      </c>
      <c r="E5177" s="36" t="s">
        <v>11943</v>
      </c>
      <c r="F5177" s="35" t="s">
        <v>15877</v>
      </c>
      <c r="G5177" s="117">
        <v>3</v>
      </c>
      <c r="H5177" s="117">
        <v>117.21</v>
      </c>
      <c r="I5177" s="117">
        <f t="shared" si="128"/>
        <v>2.1366666666666667</v>
      </c>
      <c r="J5177" s="118">
        <v>6.41</v>
      </c>
      <c r="K5177" s="196">
        <v>185</v>
      </c>
      <c r="L5177" s="119" t="s">
        <v>12106</v>
      </c>
      <c r="M5177" s="38" t="s">
        <v>15050</v>
      </c>
    </row>
    <row r="5178" spans="1:13" ht="25.5" outlineLevel="1" x14ac:dyDescent="0.25">
      <c r="A5178" s="47" t="s">
        <v>5506</v>
      </c>
      <c r="B5178" s="150">
        <v>5150</v>
      </c>
      <c r="C5178" s="40" t="s">
        <v>14465</v>
      </c>
      <c r="D5178" s="35" t="s">
        <v>5506</v>
      </c>
      <c r="E5178" s="36" t="s">
        <v>11943</v>
      </c>
      <c r="F5178" s="35" t="s">
        <v>15877</v>
      </c>
      <c r="G5178" s="117">
        <v>5</v>
      </c>
      <c r="H5178" s="117">
        <v>288.41000000000003</v>
      </c>
      <c r="I5178" s="117">
        <f t="shared" si="128"/>
        <v>3.1539999999999999</v>
      </c>
      <c r="J5178" s="118">
        <v>15.77</v>
      </c>
      <c r="K5178" s="196">
        <v>185</v>
      </c>
      <c r="L5178" s="119" t="s">
        <v>12106</v>
      </c>
      <c r="M5178" s="38" t="s">
        <v>15050</v>
      </c>
    </row>
    <row r="5179" spans="1:13" ht="25.5" outlineLevel="1" x14ac:dyDescent="0.25">
      <c r="A5179" s="47" t="s">
        <v>5507</v>
      </c>
      <c r="B5179" s="150">
        <v>5151</v>
      </c>
      <c r="C5179" s="40" t="s">
        <v>14466</v>
      </c>
      <c r="D5179" s="35" t="s">
        <v>5507</v>
      </c>
      <c r="E5179" s="36" t="s">
        <v>11943</v>
      </c>
      <c r="F5179" s="35" t="s">
        <v>15877</v>
      </c>
      <c r="G5179" s="117">
        <v>6</v>
      </c>
      <c r="H5179" s="117">
        <v>355.69</v>
      </c>
      <c r="I5179" s="117">
        <f t="shared" si="128"/>
        <v>3.2416666666666667</v>
      </c>
      <c r="J5179" s="118">
        <v>19.45</v>
      </c>
      <c r="K5179" s="196">
        <v>185</v>
      </c>
      <c r="L5179" s="119" t="s">
        <v>12106</v>
      </c>
      <c r="M5179" s="38" t="s">
        <v>15050</v>
      </c>
    </row>
    <row r="5180" spans="1:13" ht="25.5" outlineLevel="1" x14ac:dyDescent="0.25">
      <c r="A5180" s="47" t="s">
        <v>12146</v>
      </c>
      <c r="B5180" s="150">
        <v>5152</v>
      </c>
      <c r="C5180" s="40" t="s">
        <v>14467</v>
      </c>
      <c r="D5180" s="35" t="s">
        <v>12146</v>
      </c>
      <c r="E5180" s="36" t="s">
        <v>11943</v>
      </c>
      <c r="F5180" s="35" t="s">
        <v>15877</v>
      </c>
      <c r="G5180" s="117">
        <v>5</v>
      </c>
      <c r="H5180" s="117">
        <v>298.45</v>
      </c>
      <c r="I5180" s="117">
        <f t="shared" si="128"/>
        <v>3.2640000000000002</v>
      </c>
      <c r="J5180" s="118">
        <v>16.32</v>
      </c>
      <c r="K5180" s="196">
        <v>185</v>
      </c>
      <c r="L5180" s="119" t="s">
        <v>12106</v>
      </c>
      <c r="M5180" s="38" t="s">
        <v>15050</v>
      </c>
    </row>
    <row r="5181" spans="1:13" ht="25.5" outlineLevel="1" x14ac:dyDescent="0.25">
      <c r="A5181" s="47" t="s">
        <v>5508</v>
      </c>
      <c r="B5181" s="150">
        <v>5153</v>
      </c>
      <c r="C5181" s="40" t="s">
        <v>14468</v>
      </c>
      <c r="D5181" s="35" t="s">
        <v>5508</v>
      </c>
      <c r="E5181" s="36" t="s">
        <v>11943</v>
      </c>
      <c r="F5181" s="35" t="s">
        <v>15877</v>
      </c>
      <c r="G5181" s="117">
        <v>15</v>
      </c>
      <c r="H5181" s="117">
        <v>923.8</v>
      </c>
      <c r="I5181" s="117">
        <f t="shared" si="128"/>
        <v>3.3680000000000003</v>
      </c>
      <c r="J5181" s="118">
        <v>50.52</v>
      </c>
      <c r="K5181" s="196">
        <v>185</v>
      </c>
      <c r="L5181" s="119" t="s">
        <v>12106</v>
      </c>
      <c r="M5181" s="38" t="s">
        <v>15050</v>
      </c>
    </row>
    <row r="5182" spans="1:13" ht="25.5" outlineLevel="1" x14ac:dyDescent="0.25">
      <c r="A5182" s="47" t="s">
        <v>5509</v>
      </c>
      <c r="B5182" s="150">
        <v>5154</v>
      </c>
      <c r="C5182" s="40" t="s">
        <v>14469</v>
      </c>
      <c r="D5182" s="35" t="s">
        <v>5509</v>
      </c>
      <c r="E5182" s="36" t="s">
        <v>11943</v>
      </c>
      <c r="F5182" s="35" t="s">
        <v>15877</v>
      </c>
      <c r="G5182" s="117">
        <v>9</v>
      </c>
      <c r="H5182" s="117">
        <v>868.96</v>
      </c>
      <c r="I5182" s="117">
        <f t="shared" si="128"/>
        <v>5.28</v>
      </c>
      <c r="J5182" s="118">
        <v>47.52</v>
      </c>
      <c r="K5182" s="196">
        <v>185</v>
      </c>
      <c r="L5182" s="119" t="s">
        <v>12106</v>
      </c>
      <c r="M5182" s="38" t="s">
        <v>15050</v>
      </c>
    </row>
    <row r="5183" spans="1:13" ht="25.5" outlineLevel="1" x14ac:dyDescent="0.25">
      <c r="A5183" s="47" t="s">
        <v>5510</v>
      </c>
      <c r="B5183" s="150">
        <v>5155</v>
      </c>
      <c r="C5183" s="40" t="s">
        <v>14470</v>
      </c>
      <c r="D5183" s="35" t="s">
        <v>5510</v>
      </c>
      <c r="E5183" s="36" t="s">
        <v>11943</v>
      </c>
      <c r="F5183" s="35" t="s">
        <v>15877</v>
      </c>
      <c r="G5183" s="117">
        <v>3</v>
      </c>
      <c r="H5183" s="117">
        <v>145.66999999999999</v>
      </c>
      <c r="I5183" s="117">
        <f t="shared" si="128"/>
        <v>2.6566666666666667</v>
      </c>
      <c r="J5183" s="118">
        <v>7.97</v>
      </c>
      <c r="K5183" s="196">
        <v>185</v>
      </c>
      <c r="L5183" s="119" t="s">
        <v>12106</v>
      </c>
      <c r="M5183" s="38" t="s">
        <v>15050</v>
      </c>
    </row>
    <row r="5184" spans="1:13" ht="25.5" outlineLevel="1" x14ac:dyDescent="0.25">
      <c r="A5184" s="47" t="s">
        <v>5511</v>
      </c>
      <c r="B5184" s="150">
        <v>5156</v>
      </c>
      <c r="C5184" s="40" t="s">
        <v>14471</v>
      </c>
      <c r="D5184" s="35" t="s">
        <v>5511</v>
      </c>
      <c r="E5184" s="36" t="s">
        <v>11943</v>
      </c>
      <c r="F5184" s="35" t="s">
        <v>15877</v>
      </c>
      <c r="G5184" s="117">
        <v>15</v>
      </c>
      <c r="H5184" s="117">
        <v>15</v>
      </c>
      <c r="I5184" s="117">
        <f t="shared" si="128"/>
        <v>5.4666666666666662E-2</v>
      </c>
      <c r="J5184" s="118">
        <v>0.82</v>
      </c>
      <c r="K5184" s="196">
        <v>185</v>
      </c>
      <c r="L5184" s="119" t="s">
        <v>12106</v>
      </c>
      <c r="M5184" s="38" t="s">
        <v>15050</v>
      </c>
    </row>
    <row r="5185" spans="1:13" ht="25.5" outlineLevel="1" x14ac:dyDescent="0.25">
      <c r="A5185" s="47" t="s">
        <v>5512</v>
      </c>
      <c r="B5185" s="150">
        <v>5157</v>
      </c>
      <c r="C5185" s="40" t="s">
        <v>14472</v>
      </c>
      <c r="D5185" s="35" t="s">
        <v>5512</v>
      </c>
      <c r="E5185" s="36" t="s">
        <v>11943</v>
      </c>
      <c r="F5185" s="35" t="s">
        <v>15877</v>
      </c>
      <c r="G5185" s="117">
        <v>1</v>
      </c>
      <c r="H5185" s="117">
        <v>100</v>
      </c>
      <c r="I5185" s="117">
        <f t="shared" si="128"/>
        <v>5.47</v>
      </c>
      <c r="J5185" s="118">
        <v>5.47</v>
      </c>
      <c r="K5185" s="196">
        <v>185</v>
      </c>
      <c r="L5185" s="119" t="s">
        <v>12106</v>
      </c>
      <c r="M5185" s="38" t="s">
        <v>15050</v>
      </c>
    </row>
    <row r="5186" spans="1:13" ht="25.5" outlineLevel="1" x14ac:dyDescent="0.25">
      <c r="A5186" s="47" t="s">
        <v>5513</v>
      </c>
      <c r="B5186" s="150">
        <v>5158</v>
      </c>
      <c r="C5186" s="40" t="s">
        <v>14473</v>
      </c>
      <c r="D5186" s="35" t="s">
        <v>5513</v>
      </c>
      <c r="E5186" s="36" t="s">
        <v>11943</v>
      </c>
      <c r="F5186" s="35" t="s">
        <v>15877</v>
      </c>
      <c r="G5186" s="117">
        <v>13</v>
      </c>
      <c r="H5186" s="117">
        <v>13</v>
      </c>
      <c r="I5186" s="117">
        <f t="shared" si="128"/>
        <v>5.4615384615384614E-2</v>
      </c>
      <c r="J5186" s="118">
        <v>0.71</v>
      </c>
      <c r="K5186" s="196">
        <v>185</v>
      </c>
      <c r="L5186" s="119" t="s">
        <v>12106</v>
      </c>
      <c r="M5186" s="38" t="s">
        <v>15050</v>
      </c>
    </row>
    <row r="5187" spans="1:13" ht="25.5" outlineLevel="1" x14ac:dyDescent="0.25">
      <c r="A5187" s="47" t="s">
        <v>5514</v>
      </c>
      <c r="B5187" s="150">
        <v>5159</v>
      </c>
      <c r="C5187" s="40" t="s">
        <v>14474</v>
      </c>
      <c r="D5187" s="35" t="s">
        <v>5514</v>
      </c>
      <c r="E5187" s="36" t="s">
        <v>11943</v>
      </c>
      <c r="F5187" s="35" t="s">
        <v>15877</v>
      </c>
      <c r="G5187" s="117">
        <v>14</v>
      </c>
      <c r="H5187" s="117">
        <v>14</v>
      </c>
      <c r="I5187" s="117">
        <f t="shared" si="128"/>
        <v>5.5E-2</v>
      </c>
      <c r="J5187" s="118">
        <v>0.77</v>
      </c>
      <c r="K5187" s="196">
        <v>185</v>
      </c>
      <c r="L5187" s="119" t="s">
        <v>12106</v>
      </c>
      <c r="M5187" s="38" t="s">
        <v>15050</v>
      </c>
    </row>
    <row r="5188" spans="1:13" ht="25.5" outlineLevel="1" x14ac:dyDescent="0.25">
      <c r="A5188" s="47" t="s">
        <v>5515</v>
      </c>
      <c r="B5188" s="150">
        <v>5160</v>
      </c>
      <c r="C5188" s="40" t="s">
        <v>14475</v>
      </c>
      <c r="D5188" s="35" t="s">
        <v>5515</v>
      </c>
      <c r="E5188" s="36" t="s">
        <v>11943</v>
      </c>
      <c r="F5188" s="35" t="s">
        <v>15877</v>
      </c>
      <c r="G5188" s="117">
        <v>1</v>
      </c>
      <c r="H5188" s="117">
        <v>123.46</v>
      </c>
      <c r="I5188" s="117">
        <f t="shared" si="128"/>
        <v>6.75</v>
      </c>
      <c r="J5188" s="118">
        <v>6.75</v>
      </c>
      <c r="K5188" s="196">
        <v>185</v>
      </c>
      <c r="L5188" s="119" t="s">
        <v>12106</v>
      </c>
      <c r="M5188" s="38" t="s">
        <v>15050</v>
      </c>
    </row>
    <row r="5189" spans="1:13" ht="25.5" outlineLevel="1" x14ac:dyDescent="0.25">
      <c r="A5189" s="47" t="s">
        <v>5516</v>
      </c>
      <c r="B5189" s="150">
        <v>5161</v>
      </c>
      <c r="C5189" s="40" t="s">
        <v>14476</v>
      </c>
      <c r="D5189" s="35" t="s">
        <v>5516</v>
      </c>
      <c r="E5189" s="36" t="s">
        <v>11943</v>
      </c>
      <c r="F5189" s="35" t="s">
        <v>15877</v>
      </c>
      <c r="G5189" s="117">
        <v>3</v>
      </c>
      <c r="H5189" s="117">
        <v>302.20999999999998</v>
      </c>
      <c r="I5189" s="117">
        <f t="shared" si="128"/>
        <v>5.5100000000000007</v>
      </c>
      <c r="J5189" s="118">
        <v>16.53</v>
      </c>
      <c r="K5189" s="196">
        <v>185</v>
      </c>
      <c r="L5189" s="119" t="s">
        <v>12106</v>
      </c>
      <c r="M5189" s="38" t="s">
        <v>15050</v>
      </c>
    </row>
    <row r="5190" spans="1:13" outlineLevel="1" x14ac:dyDescent="0.25">
      <c r="A5190" s="47" t="s">
        <v>9803</v>
      </c>
      <c r="B5190" s="150">
        <v>5162</v>
      </c>
      <c r="C5190" s="40" t="s">
        <v>14477</v>
      </c>
      <c r="D5190" s="35" t="s">
        <v>9803</v>
      </c>
      <c r="E5190" s="36" t="s">
        <v>11491</v>
      </c>
      <c r="F5190" s="35" t="s">
        <v>15877</v>
      </c>
      <c r="G5190" s="117">
        <v>4</v>
      </c>
      <c r="H5190" s="117">
        <v>228</v>
      </c>
      <c r="I5190" s="117">
        <f t="shared" si="128"/>
        <v>59.222499999999997</v>
      </c>
      <c r="J5190" s="118">
        <v>236.89</v>
      </c>
      <c r="K5190" s="196">
        <v>177</v>
      </c>
      <c r="L5190" s="119" t="s">
        <v>11479</v>
      </c>
      <c r="M5190" s="38" t="s">
        <v>15050</v>
      </c>
    </row>
    <row r="5191" spans="1:13" ht="25.5" outlineLevel="1" x14ac:dyDescent="0.25">
      <c r="A5191" s="47" t="s">
        <v>5517</v>
      </c>
      <c r="B5191" s="150">
        <v>5163</v>
      </c>
      <c r="C5191" s="40" t="s">
        <v>14478</v>
      </c>
      <c r="D5191" s="35" t="s">
        <v>5517</v>
      </c>
      <c r="E5191" s="36" t="s">
        <v>11943</v>
      </c>
      <c r="F5191" s="35" t="s">
        <v>15877</v>
      </c>
      <c r="G5191" s="117">
        <v>7</v>
      </c>
      <c r="H5191" s="117">
        <v>177.41</v>
      </c>
      <c r="I5191" s="117">
        <f t="shared" si="128"/>
        <v>1.3857142857142857</v>
      </c>
      <c r="J5191" s="118">
        <v>9.6999999999999993</v>
      </c>
      <c r="K5191" s="196">
        <v>185</v>
      </c>
      <c r="L5191" s="119" t="s">
        <v>12106</v>
      </c>
      <c r="M5191" s="38" t="s">
        <v>15050</v>
      </c>
    </row>
    <row r="5192" spans="1:13" ht="25.5" outlineLevel="1" x14ac:dyDescent="0.25">
      <c r="A5192" s="47" t="s">
        <v>5518</v>
      </c>
      <c r="B5192" s="150">
        <v>5164</v>
      </c>
      <c r="C5192" s="40" t="s">
        <v>14479</v>
      </c>
      <c r="D5192" s="35" t="s">
        <v>5518</v>
      </c>
      <c r="E5192" s="36" t="s">
        <v>11943</v>
      </c>
      <c r="F5192" s="35" t="s">
        <v>15877</v>
      </c>
      <c r="G5192" s="117">
        <v>8</v>
      </c>
      <c r="H5192" s="117">
        <v>319.72000000000003</v>
      </c>
      <c r="I5192" s="117">
        <f t="shared" si="128"/>
        <v>2.1850000000000001</v>
      </c>
      <c r="J5192" s="118">
        <v>17.48</v>
      </c>
      <c r="K5192" s="196">
        <v>185</v>
      </c>
      <c r="L5192" s="119" t="s">
        <v>12106</v>
      </c>
      <c r="M5192" s="38" t="s">
        <v>15050</v>
      </c>
    </row>
    <row r="5193" spans="1:13" ht="25.5" outlineLevel="1" x14ac:dyDescent="0.25">
      <c r="A5193" s="47" t="s">
        <v>5519</v>
      </c>
      <c r="B5193" s="150">
        <v>5165</v>
      </c>
      <c r="C5193" s="40" t="s">
        <v>14480</v>
      </c>
      <c r="D5193" s="35" t="s">
        <v>5519</v>
      </c>
      <c r="E5193" s="36" t="s">
        <v>11943</v>
      </c>
      <c r="F5193" s="35" t="s">
        <v>15877</v>
      </c>
      <c r="G5193" s="117">
        <v>19</v>
      </c>
      <c r="H5193" s="117">
        <v>19</v>
      </c>
      <c r="I5193" s="117">
        <f t="shared" si="128"/>
        <v>5.473684210526316E-2</v>
      </c>
      <c r="J5193" s="118">
        <v>1.04</v>
      </c>
      <c r="K5193" s="196">
        <v>185</v>
      </c>
      <c r="L5193" s="119" t="s">
        <v>12106</v>
      </c>
      <c r="M5193" s="38" t="s">
        <v>15050</v>
      </c>
    </row>
    <row r="5194" spans="1:13" ht="25.5" outlineLevel="1" x14ac:dyDescent="0.25">
      <c r="A5194" s="47" t="s">
        <v>5521</v>
      </c>
      <c r="B5194" s="150">
        <v>5166</v>
      </c>
      <c r="C5194" s="36" t="s">
        <v>5520</v>
      </c>
      <c r="D5194" s="35" t="s">
        <v>5521</v>
      </c>
      <c r="E5194" s="36" t="s">
        <v>11943</v>
      </c>
      <c r="F5194" s="35" t="s">
        <v>15877</v>
      </c>
      <c r="G5194" s="117">
        <v>13</v>
      </c>
      <c r="H5194" s="117">
        <v>13</v>
      </c>
      <c r="I5194" s="117">
        <f t="shared" si="128"/>
        <v>5.4615384615384614E-2</v>
      </c>
      <c r="J5194" s="118">
        <v>0.71</v>
      </c>
      <c r="K5194" s="196">
        <v>185</v>
      </c>
      <c r="L5194" s="119" t="s">
        <v>12106</v>
      </c>
      <c r="M5194" s="38" t="s">
        <v>15050</v>
      </c>
    </row>
    <row r="5195" spans="1:13" ht="25.5" outlineLevel="1" x14ac:dyDescent="0.25">
      <c r="A5195" s="47" t="s">
        <v>5522</v>
      </c>
      <c r="B5195" s="150">
        <v>5167</v>
      </c>
      <c r="C5195" s="40" t="s">
        <v>14481</v>
      </c>
      <c r="D5195" s="35" t="s">
        <v>5522</v>
      </c>
      <c r="E5195" s="36" t="s">
        <v>11943</v>
      </c>
      <c r="F5195" s="35" t="s">
        <v>15877</v>
      </c>
      <c r="G5195" s="117">
        <v>2</v>
      </c>
      <c r="H5195" s="117">
        <v>458.63</v>
      </c>
      <c r="I5195" s="117">
        <f t="shared" si="128"/>
        <v>12.54</v>
      </c>
      <c r="J5195" s="118">
        <v>25.08</v>
      </c>
      <c r="K5195" s="196">
        <v>185</v>
      </c>
      <c r="L5195" s="119" t="s">
        <v>12106</v>
      </c>
      <c r="M5195" s="38" t="s">
        <v>15050</v>
      </c>
    </row>
    <row r="5196" spans="1:13" ht="25.5" outlineLevel="1" x14ac:dyDescent="0.25">
      <c r="A5196" s="47" t="s">
        <v>5523</v>
      </c>
      <c r="B5196" s="150">
        <v>5168</v>
      </c>
      <c r="C5196" s="40" t="s">
        <v>14482</v>
      </c>
      <c r="D5196" s="35" t="s">
        <v>5523</v>
      </c>
      <c r="E5196" s="36" t="s">
        <v>11943</v>
      </c>
      <c r="F5196" s="35" t="s">
        <v>15877</v>
      </c>
      <c r="G5196" s="117">
        <v>98</v>
      </c>
      <c r="H5196" s="117">
        <v>254.8</v>
      </c>
      <c r="I5196" s="117">
        <f t="shared" si="128"/>
        <v>0.14214285714285713</v>
      </c>
      <c r="J5196" s="118">
        <v>13.93</v>
      </c>
      <c r="K5196" s="196">
        <v>185</v>
      </c>
      <c r="L5196" s="119" t="s">
        <v>12106</v>
      </c>
      <c r="M5196" s="38" t="s">
        <v>15050</v>
      </c>
    </row>
    <row r="5197" spans="1:13" ht="25.5" outlineLevel="1" x14ac:dyDescent="0.25">
      <c r="A5197" s="47" t="s">
        <v>5524</v>
      </c>
      <c r="B5197" s="150">
        <v>5169</v>
      </c>
      <c r="C5197" s="40" t="s">
        <v>14483</v>
      </c>
      <c r="D5197" s="35" t="s">
        <v>5524</v>
      </c>
      <c r="E5197" s="36" t="s">
        <v>11943</v>
      </c>
      <c r="F5197" s="35" t="s">
        <v>15877</v>
      </c>
      <c r="G5197" s="117">
        <v>4</v>
      </c>
      <c r="H5197" s="117">
        <v>119.6</v>
      </c>
      <c r="I5197" s="117">
        <f t="shared" si="128"/>
        <v>1.635</v>
      </c>
      <c r="J5197" s="118">
        <v>6.54</v>
      </c>
      <c r="K5197" s="196">
        <v>185</v>
      </c>
      <c r="L5197" s="119" t="s">
        <v>12106</v>
      </c>
      <c r="M5197" s="38" t="s">
        <v>15050</v>
      </c>
    </row>
    <row r="5198" spans="1:13" ht="25.5" outlineLevel="1" x14ac:dyDescent="0.25">
      <c r="A5198" s="47" t="s">
        <v>5525</v>
      </c>
      <c r="B5198" s="150">
        <v>5170</v>
      </c>
      <c r="C5198" s="40" t="s">
        <v>14484</v>
      </c>
      <c r="D5198" s="35" t="s">
        <v>5525</v>
      </c>
      <c r="E5198" s="36" t="s">
        <v>11943</v>
      </c>
      <c r="F5198" s="35" t="s">
        <v>15877</v>
      </c>
      <c r="G5198" s="117">
        <v>5</v>
      </c>
      <c r="H5198" s="117">
        <v>232.66</v>
      </c>
      <c r="I5198" s="117">
        <f t="shared" si="128"/>
        <v>2.544</v>
      </c>
      <c r="J5198" s="118">
        <v>12.72</v>
      </c>
      <c r="K5198" s="196">
        <v>185</v>
      </c>
      <c r="L5198" s="119" t="s">
        <v>12106</v>
      </c>
      <c r="M5198" s="38" t="s">
        <v>15050</v>
      </c>
    </row>
    <row r="5199" spans="1:13" ht="25.5" outlineLevel="1" x14ac:dyDescent="0.25">
      <c r="A5199" s="47" t="s">
        <v>5526</v>
      </c>
      <c r="B5199" s="150">
        <v>5171</v>
      </c>
      <c r="C5199" s="40" t="s">
        <v>14485</v>
      </c>
      <c r="D5199" s="35" t="s">
        <v>5526</v>
      </c>
      <c r="E5199" s="36" t="s">
        <v>11943</v>
      </c>
      <c r="F5199" s="35" t="s">
        <v>15877</v>
      </c>
      <c r="G5199" s="117">
        <v>1</v>
      </c>
      <c r="H5199" s="117">
        <v>175.73</v>
      </c>
      <c r="I5199" s="117">
        <f t="shared" si="128"/>
        <v>9.61</v>
      </c>
      <c r="J5199" s="118">
        <v>9.61</v>
      </c>
      <c r="K5199" s="196">
        <v>185</v>
      </c>
      <c r="L5199" s="119" t="s">
        <v>12106</v>
      </c>
      <c r="M5199" s="38" t="s">
        <v>15050</v>
      </c>
    </row>
    <row r="5200" spans="1:13" ht="25.5" outlineLevel="1" x14ac:dyDescent="0.25">
      <c r="A5200" s="47" t="s">
        <v>5527</v>
      </c>
      <c r="B5200" s="150">
        <v>5172</v>
      </c>
      <c r="C5200" s="40" t="s">
        <v>14486</v>
      </c>
      <c r="D5200" s="35" t="s">
        <v>5527</v>
      </c>
      <c r="E5200" s="36" t="s">
        <v>11943</v>
      </c>
      <c r="F5200" s="35" t="s">
        <v>15877</v>
      </c>
      <c r="G5200" s="117">
        <v>5</v>
      </c>
      <c r="H5200" s="117">
        <v>141.47999999999999</v>
      </c>
      <c r="I5200" s="117">
        <f t="shared" si="128"/>
        <v>1.548</v>
      </c>
      <c r="J5200" s="118">
        <v>7.74</v>
      </c>
      <c r="K5200" s="196">
        <v>185</v>
      </c>
      <c r="L5200" s="119" t="s">
        <v>12106</v>
      </c>
      <c r="M5200" s="38" t="s">
        <v>15050</v>
      </c>
    </row>
    <row r="5201" spans="1:13" ht="25.5" outlineLevel="1" x14ac:dyDescent="0.25">
      <c r="A5201" s="47" t="s">
        <v>5528</v>
      </c>
      <c r="B5201" s="150">
        <v>5173</v>
      </c>
      <c r="C5201" s="40" t="s">
        <v>14487</v>
      </c>
      <c r="D5201" s="35" t="s">
        <v>5528</v>
      </c>
      <c r="E5201" s="36" t="s">
        <v>11943</v>
      </c>
      <c r="F5201" s="35" t="s">
        <v>15877</v>
      </c>
      <c r="G5201" s="117">
        <v>5</v>
      </c>
      <c r="H5201" s="117">
        <v>125.44</v>
      </c>
      <c r="I5201" s="117">
        <f t="shared" si="128"/>
        <v>1.3720000000000001</v>
      </c>
      <c r="J5201" s="118">
        <v>6.86</v>
      </c>
      <c r="K5201" s="196">
        <v>185</v>
      </c>
      <c r="L5201" s="119" t="s">
        <v>12106</v>
      </c>
      <c r="M5201" s="38" t="s">
        <v>15050</v>
      </c>
    </row>
    <row r="5202" spans="1:13" ht="25.5" outlineLevel="1" x14ac:dyDescent="0.25">
      <c r="A5202" s="47" t="s">
        <v>5529</v>
      </c>
      <c r="B5202" s="150">
        <v>5174</v>
      </c>
      <c r="C5202" s="40" t="s">
        <v>14488</v>
      </c>
      <c r="D5202" s="35" t="s">
        <v>5529</v>
      </c>
      <c r="E5202" s="36" t="s">
        <v>11943</v>
      </c>
      <c r="F5202" s="35" t="s">
        <v>15877</v>
      </c>
      <c r="G5202" s="117">
        <v>2</v>
      </c>
      <c r="H5202" s="117">
        <v>132.97</v>
      </c>
      <c r="I5202" s="117">
        <f t="shared" si="128"/>
        <v>3.6349999999999998</v>
      </c>
      <c r="J5202" s="118">
        <v>7.27</v>
      </c>
      <c r="K5202" s="196">
        <v>185</v>
      </c>
      <c r="L5202" s="119" t="s">
        <v>12106</v>
      </c>
      <c r="M5202" s="38" t="s">
        <v>15050</v>
      </c>
    </row>
    <row r="5203" spans="1:13" outlineLevel="1" x14ac:dyDescent="0.25">
      <c r="A5203" s="47" t="s">
        <v>9804</v>
      </c>
      <c r="B5203" s="150">
        <v>5175</v>
      </c>
      <c r="C5203" s="40" t="s">
        <v>14489</v>
      </c>
      <c r="D5203" s="35" t="s">
        <v>9804</v>
      </c>
      <c r="E5203" s="36" t="s">
        <v>11491</v>
      </c>
      <c r="F5203" s="35" t="s">
        <v>15877</v>
      </c>
      <c r="G5203" s="117">
        <v>10</v>
      </c>
      <c r="H5203" s="117">
        <v>106.99</v>
      </c>
      <c r="I5203" s="117">
        <f t="shared" si="128"/>
        <v>11.116</v>
      </c>
      <c r="J5203" s="118">
        <v>111.16</v>
      </c>
      <c r="K5203" s="196">
        <v>177</v>
      </c>
      <c r="L5203" s="119" t="s">
        <v>11479</v>
      </c>
      <c r="M5203" s="38" t="s">
        <v>15050</v>
      </c>
    </row>
    <row r="5204" spans="1:13" ht="25.5" outlineLevel="1" x14ac:dyDescent="0.25">
      <c r="A5204" s="47" t="s">
        <v>5530</v>
      </c>
      <c r="B5204" s="150">
        <v>5176</v>
      </c>
      <c r="C5204" s="40" t="s">
        <v>14490</v>
      </c>
      <c r="D5204" s="35" t="s">
        <v>5530</v>
      </c>
      <c r="E5204" s="36" t="s">
        <v>11943</v>
      </c>
      <c r="F5204" s="35" t="s">
        <v>15877</v>
      </c>
      <c r="G5204" s="117">
        <v>2</v>
      </c>
      <c r="H5204" s="117">
        <v>425.19</v>
      </c>
      <c r="I5204" s="117">
        <f t="shared" si="128"/>
        <v>11.625</v>
      </c>
      <c r="J5204" s="118">
        <v>23.25</v>
      </c>
      <c r="K5204" s="196">
        <v>185</v>
      </c>
      <c r="L5204" s="119" t="s">
        <v>12106</v>
      </c>
      <c r="M5204" s="38" t="s">
        <v>15050</v>
      </c>
    </row>
    <row r="5205" spans="1:13" outlineLevel="1" x14ac:dyDescent="0.25">
      <c r="A5205" s="47" t="s">
        <v>9805</v>
      </c>
      <c r="B5205" s="150">
        <v>5177</v>
      </c>
      <c r="C5205" s="40" t="s">
        <v>14491</v>
      </c>
      <c r="D5205" s="35" t="s">
        <v>9805</v>
      </c>
      <c r="E5205" s="36" t="s">
        <v>11491</v>
      </c>
      <c r="F5205" s="35" t="s">
        <v>15877</v>
      </c>
      <c r="G5205" s="117">
        <v>5</v>
      </c>
      <c r="H5205" s="117">
        <v>1483.05</v>
      </c>
      <c r="I5205" s="117">
        <f t="shared" si="128"/>
        <v>308.17399999999998</v>
      </c>
      <c r="J5205" s="118">
        <v>1540.87</v>
      </c>
      <c r="K5205" s="196">
        <v>177</v>
      </c>
      <c r="L5205" s="119" t="s">
        <v>11479</v>
      </c>
      <c r="M5205" s="38" t="s">
        <v>15050</v>
      </c>
    </row>
    <row r="5206" spans="1:13" ht="25.5" outlineLevel="1" x14ac:dyDescent="0.25">
      <c r="A5206" s="47" t="s">
        <v>5531</v>
      </c>
      <c r="B5206" s="150">
        <v>5178</v>
      </c>
      <c r="C5206" s="40" t="s">
        <v>14492</v>
      </c>
      <c r="D5206" s="35" t="s">
        <v>5531</v>
      </c>
      <c r="E5206" s="36" t="s">
        <v>11943</v>
      </c>
      <c r="F5206" s="35" t="s">
        <v>15877</v>
      </c>
      <c r="G5206" s="117">
        <v>2</v>
      </c>
      <c r="H5206" s="117">
        <v>95</v>
      </c>
      <c r="I5206" s="117">
        <f t="shared" si="128"/>
        <v>2.5950000000000002</v>
      </c>
      <c r="J5206" s="118">
        <v>5.19</v>
      </c>
      <c r="K5206" s="196">
        <v>185</v>
      </c>
      <c r="L5206" s="119" t="s">
        <v>12106</v>
      </c>
      <c r="M5206" s="38" t="s">
        <v>15050</v>
      </c>
    </row>
    <row r="5207" spans="1:13" outlineLevel="1" x14ac:dyDescent="0.25">
      <c r="A5207" s="47" t="s">
        <v>5532</v>
      </c>
      <c r="B5207" s="150">
        <v>5179</v>
      </c>
      <c r="C5207" s="40" t="s">
        <v>14493</v>
      </c>
      <c r="D5207" s="35" t="s">
        <v>5532</v>
      </c>
      <c r="E5207" s="36" t="s">
        <v>11491</v>
      </c>
      <c r="F5207" s="35" t="s">
        <v>15877</v>
      </c>
      <c r="G5207" s="117">
        <v>5</v>
      </c>
      <c r="H5207" s="117">
        <v>145.41</v>
      </c>
      <c r="I5207" s="117">
        <f t="shared" si="128"/>
        <v>1.59</v>
      </c>
      <c r="J5207" s="118">
        <v>7.95</v>
      </c>
      <c r="K5207" s="196">
        <v>185</v>
      </c>
      <c r="L5207" s="119" t="s">
        <v>12106</v>
      </c>
      <c r="M5207" s="38" t="s">
        <v>15050</v>
      </c>
    </row>
    <row r="5208" spans="1:13" ht="25.5" outlineLevel="1" x14ac:dyDescent="0.25">
      <c r="A5208" s="47" t="s">
        <v>5533</v>
      </c>
      <c r="B5208" s="150">
        <v>5180</v>
      </c>
      <c r="C5208" s="40" t="s">
        <v>14494</v>
      </c>
      <c r="D5208" s="35" t="s">
        <v>5533</v>
      </c>
      <c r="E5208" s="36" t="s">
        <v>11943</v>
      </c>
      <c r="F5208" s="35" t="s">
        <v>15877</v>
      </c>
      <c r="G5208" s="117">
        <v>4</v>
      </c>
      <c r="H5208" s="117">
        <v>116.33</v>
      </c>
      <c r="I5208" s="117">
        <f t="shared" si="128"/>
        <v>1.59</v>
      </c>
      <c r="J5208" s="118">
        <v>6.36</v>
      </c>
      <c r="K5208" s="196">
        <v>185</v>
      </c>
      <c r="L5208" s="119" t="s">
        <v>12106</v>
      </c>
      <c r="M5208" s="38" t="s">
        <v>15050</v>
      </c>
    </row>
    <row r="5209" spans="1:13" ht="25.5" outlineLevel="1" x14ac:dyDescent="0.25">
      <c r="A5209" s="47" t="s">
        <v>5534</v>
      </c>
      <c r="B5209" s="150">
        <v>5181</v>
      </c>
      <c r="C5209" s="40" t="s">
        <v>14495</v>
      </c>
      <c r="D5209" s="35" t="s">
        <v>5534</v>
      </c>
      <c r="E5209" s="36" t="s">
        <v>11943</v>
      </c>
      <c r="F5209" s="35" t="s">
        <v>15877</v>
      </c>
      <c r="G5209" s="117">
        <v>8</v>
      </c>
      <c r="H5209" s="117">
        <v>1322.03</v>
      </c>
      <c r="I5209" s="117">
        <f t="shared" si="128"/>
        <v>9.0362500000000008</v>
      </c>
      <c r="J5209" s="118">
        <v>72.290000000000006</v>
      </c>
      <c r="K5209" s="196">
        <v>185</v>
      </c>
      <c r="L5209" s="119" t="s">
        <v>12106</v>
      </c>
      <c r="M5209" s="38" t="s">
        <v>15050</v>
      </c>
    </row>
    <row r="5210" spans="1:13" ht="25.5" outlineLevel="1" x14ac:dyDescent="0.25">
      <c r="A5210" s="47" t="s">
        <v>5535</v>
      </c>
      <c r="B5210" s="150">
        <v>5182</v>
      </c>
      <c r="C5210" s="40" t="s">
        <v>14496</v>
      </c>
      <c r="D5210" s="35" t="s">
        <v>5535</v>
      </c>
      <c r="E5210" s="36" t="s">
        <v>11943</v>
      </c>
      <c r="F5210" s="35" t="s">
        <v>15877</v>
      </c>
      <c r="G5210" s="117">
        <v>1</v>
      </c>
      <c r="H5210" s="117">
        <v>40.74</v>
      </c>
      <c r="I5210" s="117">
        <f t="shared" si="128"/>
        <v>2.23</v>
      </c>
      <c r="J5210" s="118">
        <v>2.23</v>
      </c>
      <c r="K5210" s="196">
        <v>185</v>
      </c>
      <c r="L5210" s="119" t="s">
        <v>12106</v>
      </c>
      <c r="M5210" s="38" t="s">
        <v>15050</v>
      </c>
    </row>
    <row r="5211" spans="1:13" ht="25.5" outlineLevel="1" x14ac:dyDescent="0.25">
      <c r="A5211" s="47" t="s">
        <v>5536</v>
      </c>
      <c r="B5211" s="150">
        <v>5183</v>
      </c>
      <c r="C5211" s="40" t="s">
        <v>14497</v>
      </c>
      <c r="D5211" s="35" t="s">
        <v>5536</v>
      </c>
      <c r="E5211" s="36" t="s">
        <v>11943</v>
      </c>
      <c r="F5211" s="35" t="s">
        <v>15877</v>
      </c>
      <c r="G5211" s="117">
        <v>5</v>
      </c>
      <c r="H5211" s="117">
        <v>285</v>
      </c>
      <c r="I5211" s="117">
        <f t="shared" si="128"/>
        <v>3.1160000000000001</v>
      </c>
      <c r="J5211" s="118">
        <v>15.58</v>
      </c>
      <c r="K5211" s="196">
        <v>185</v>
      </c>
      <c r="L5211" s="119" t="s">
        <v>12106</v>
      </c>
      <c r="M5211" s="38" t="s">
        <v>15050</v>
      </c>
    </row>
    <row r="5212" spans="1:13" ht="25.5" outlineLevel="1" x14ac:dyDescent="0.25">
      <c r="A5212" s="47" t="s">
        <v>5537</v>
      </c>
      <c r="B5212" s="150">
        <v>5184</v>
      </c>
      <c r="C5212" s="40" t="s">
        <v>14498</v>
      </c>
      <c r="D5212" s="35" t="s">
        <v>5537</v>
      </c>
      <c r="E5212" s="36" t="s">
        <v>11943</v>
      </c>
      <c r="F5212" s="35" t="s">
        <v>15877</v>
      </c>
      <c r="G5212" s="117">
        <v>2</v>
      </c>
      <c r="H5212" s="117">
        <v>114</v>
      </c>
      <c r="I5212" s="117">
        <f t="shared" si="128"/>
        <v>3.1150000000000002</v>
      </c>
      <c r="J5212" s="118">
        <v>6.23</v>
      </c>
      <c r="K5212" s="196">
        <v>185</v>
      </c>
      <c r="L5212" s="119" t="s">
        <v>12106</v>
      </c>
      <c r="M5212" s="38" t="s">
        <v>15050</v>
      </c>
    </row>
    <row r="5213" spans="1:13" ht="25.5" outlineLevel="1" x14ac:dyDescent="0.25">
      <c r="A5213" s="47" t="s">
        <v>5538</v>
      </c>
      <c r="B5213" s="150">
        <v>5185</v>
      </c>
      <c r="C5213" s="40" t="s">
        <v>14499</v>
      </c>
      <c r="D5213" s="35" t="s">
        <v>5538</v>
      </c>
      <c r="E5213" s="36" t="s">
        <v>11943</v>
      </c>
      <c r="F5213" s="35" t="s">
        <v>15877</v>
      </c>
      <c r="G5213" s="117">
        <v>1</v>
      </c>
      <c r="H5213" s="117">
        <v>57</v>
      </c>
      <c r="I5213" s="117">
        <f t="shared" si="128"/>
        <v>3.12</v>
      </c>
      <c r="J5213" s="118">
        <v>3.12</v>
      </c>
      <c r="K5213" s="196">
        <v>185</v>
      </c>
      <c r="L5213" s="119" t="s">
        <v>12106</v>
      </c>
      <c r="M5213" s="38" t="s">
        <v>15050</v>
      </c>
    </row>
    <row r="5214" spans="1:13" ht="25.5" outlineLevel="1" x14ac:dyDescent="0.25">
      <c r="A5214" s="47" t="s">
        <v>5540</v>
      </c>
      <c r="B5214" s="150">
        <v>5186</v>
      </c>
      <c r="C5214" s="36" t="s">
        <v>5539</v>
      </c>
      <c r="D5214" s="35" t="s">
        <v>5540</v>
      </c>
      <c r="E5214" s="36" t="s">
        <v>11943</v>
      </c>
      <c r="F5214" s="35" t="s">
        <v>15877</v>
      </c>
      <c r="G5214" s="117">
        <v>20</v>
      </c>
      <c r="H5214" s="117">
        <v>20</v>
      </c>
      <c r="I5214" s="117">
        <f t="shared" si="128"/>
        <v>5.4500000000000007E-2</v>
      </c>
      <c r="J5214" s="118">
        <v>1.0900000000000001</v>
      </c>
      <c r="K5214" s="196">
        <v>185</v>
      </c>
      <c r="L5214" s="119" t="s">
        <v>12106</v>
      </c>
      <c r="M5214" s="38" t="s">
        <v>15050</v>
      </c>
    </row>
    <row r="5215" spans="1:13" ht="25.5" outlineLevel="1" x14ac:dyDescent="0.25">
      <c r="A5215" s="47" t="s">
        <v>5542</v>
      </c>
      <c r="B5215" s="150">
        <v>5187</v>
      </c>
      <c r="C5215" s="36" t="s">
        <v>5541</v>
      </c>
      <c r="D5215" s="35" t="s">
        <v>5542</v>
      </c>
      <c r="E5215" s="36" t="s">
        <v>11943</v>
      </c>
      <c r="F5215" s="35" t="s">
        <v>15877</v>
      </c>
      <c r="G5215" s="117">
        <v>10</v>
      </c>
      <c r="H5215" s="117">
        <v>10</v>
      </c>
      <c r="I5215" s="117">
        <f t="shared" si="128"/>
        <v>5.5000000000000007E-2</v>
      </c>
      <c r="J5215" s="118">
        <v>0.55000000000000004</v>
      </c>
      <c r="K5215" s="196">
        <v>185</v>
      </c>
      <c r="L5215" s="119" t="s">
        <v>12106</v>
      </c>
      <c r="M5215" s="38" t="s">
        <v>15050</v>
      </c>
    </row>
    <row r="5216" spans="1:13" ht="25.5" outlineLevel="1" x14ac:dyDescent="0.25">
      <c r="A5216" s="47" t="s">
        <v>5544</v>
      </c>
      <c r="B5216" s="150">
        <v>5188</v>
      </c>
      <c r="C5216" s="36" t="s">
        <v>5543</v>
      </c>
      <c r="D5216" s="35" t="s">
        <v>5544</v>
      </c>
      <c r="E5216" s="36" t="s">
        <v>11943</v>
      </c>
      <c r="F5216" s="35" t="s">
        <v>15877</v>
      </c>
      <c r="G5216" s="117">
        <v>57</v>
      </c>
      <c r="H5216" s="117">
        <v>11.4</v>
      </c>
      <c r="I5216" s="117">
        <f t="shared" si="128"/>
        <v>1.087719298245614E-2</v>
      </c>
      <c r="J5216" s="118">
        <v>0.62</v>
      </c>
      <c r="K5216" s="196">
        <v>185</v>
      </c>
      <c r="L5216" s="119" t="s">
        <v>12106</v>
      </c>
      <c r="M5216" s="38" t="s">
        <v>15050</v>
      </c>
    </row>
    <row r="5217" spans="1:13" ht="25.5" outlineLevel="1" x14ac:dyDescent="0.25">
      <c r="A5217" s="47" t="s">
        <v>5546</v>
      </c>
      <c r="B5217" s="150">
        <v>5189</v>
      </c>
      <c r="C5217" s="36" t="s">
        <v>5545</v>
      </c>
      <c r="D5217" s="35" t="s">
        <v>5546</v>
      </c>
      <c r="E5217" s="36" t="s">
        <v>11943</v>
      </c>
      <c r="F5217" s="35" t="s">
        <v>15877</v>
      </c>
      <c r="G5217" s="117">
        <v>14</v>
      </c>
      <c r="H5217" s="117">
        <v>2.8</v>
      </c>
      <c r="I5217" s="117">
        <f t="shared" si="128"/>
        <v>1.0714285714285714E-2</v>
      </c>
      <c r="J5217" s="118">
        <v>0.15</v>
      </c>
      <c r="K5217" s="196">
        <v>185</v>
      </c>
      <c r="L5217" s="119" t="s">
        <v>12106</v>
      </c>
      <c r="M5217" s="38" t="s">
        <v>15050</v>
      </c>
    </row>
    <row r="5218" spans="1:13" ht="25.5" outlineLevel="1" x14ac:dyDescent="0.25">
      <c r="A5218" s="47" t="s">
        <v>5548</v>
      </c>
      <c r="B5218" s="150">
        <v>5190</v>
      </c>
      <c r="C5218" s="36" t="s">
        <v>5547</v>
      </c>
      <c r="D5218" s="35" t="s">
        <v>5548</v>
      </c>
      <c r="E5218" s="36" t="s">
        <v>11943</v>
      </c>
      <c r="F5218" s="35" t="s">
        <v>15877</v>
      </c>
      <c r="G5218" s="117">
        <v>4</v>
      </c>
      <c r="H5218" s="117">
        <v>1.2</v>
      </c>
      <c r="I5218" s="117">
        <f t="shared" si="128"/>
        <v>1.7500000000000002E-2</v>
      </c>
      <c r="J5218" s="118">
        <v>7.0000000000000007E-2</v>
      </c>
      <c r="K5218" s="196">
        <v>185</v>
      </c>
      <c r="L5218" s="119" t="s">
        <v>12106</v>
      </c>
      <c r="M5218" s="38" t="s">
        <v>15050</v>
      </c>
    </row>
    <row r="5219" spans="1:13" ht="25.5" outlineLevel="1" x14ac:dyDescent="0.25">
      <c r="A5219" s="47" t="s">
        <v>5550</v>
      </c>
      <c r="B5219" s="150">
        <v>5191</v>
      </c>
      <c r="C5219" s="36" t="s">
        <v>5549</v>
      </c>
      <c r="D5219" s="35" t="s">
        <v>5550</v>
      </c>
      <c r="E5219" s="36" t="s">
        <v>11943</v>
      </c>
      <c r="F5219" s="35" t="s">
        <v>15877</v>
      </c>
      <c r="G5219" s="117">
        <v>23</v>
      </c>
      <c r="H5219" s="117">
        <v>6.9</v>
      </c>
      <c r="I5219" s="117">
        <f t="shared" si="128"/>
        <v>1.6521739130434782E-2</v>
      </c>
      <c r="J5219" s="118">
        <v>0.38</v>
      </c>
      <c r="K5219" s="196">
        <v>185</v>
      </c>
      <c r="L5219" s="119" t="s">
        <v>12106</v>
      </c>
      <c r="M5219" s="38" t="s">
        <v>15050</v>
      </c>
    </row>
    <row r="5220" spans="1:13" ht="25.5" outlineLevel="1" x14ac:dyDescent="0.25">
      <c r="A5220" s="47" t="s">
        <v>5552</v>
      </c>
      <c r="B5220" s="150">
        <v>5192</v>
      </c>
      <c r="C5220" s="36" t="s">
        <v>5551</v>
      </c>
      <c r="D5220" s="35" t="s">
        <v>5552</v>
      </c>
      <c r="E5220" s="36" t="s">
        <v>11943</v>
      </c>
      <c r="F5220" s="35" t="s">
        <v>15877</v>
      </c>
      <c r="G5220" s="117">
        <v>2</v>
      </c>
      <c r="H5220" s="117">
        <v>2</v>
      </c>
      <c r="I5220" s="117">
        <f t="shared" si="128"/>
        <v>5.5E-2</v>
      </c>
      <c r="J5220" s="118">
        <v>0.11</v>
      </c>
      <c r="K5220" s="196">
        <v>185</v>
      </c>
      <c r="L5220" s="119" t="s">
        <v>12106</v>
      </c>
      <c r="M5220" s="38" t="s">
        <v>15050</v>
      </c>
    </row>
    <row r="5221" spans="1:13" ht="25.5" outlineLevel="1" x14ac:dyDescent="0.25">
      <c r="A5221" s="47" t="s">
        <v>5553</v>
      </c>
      <c r="B5221" s="150">
        <v>5193</v>
      </c>
      <c r="C5221" s="40" t="s">
        <v>14500</v>
      </c>
      <c r="D5221" s="35" t="s">
        <v>5553</v>
      </c>
      <c r="E5221" s="36" t="s">
        <v>11943</v>
      </c>
      <c r="F5221" s="35" t="s">
        <v>15877</v>
      </c>
      <c r="G5221" s="117">
        <v>49</v>
      </c>
      <c r="H5221" s="117">
        <v>49</v>
      </c>
      <c r="I5221" s="117">
        <f t="shared" si="128"/>
        <v>5.4693877551020412E-2</v>
      </c>
      <c r="J5221" s="118">
        <v>2.68</v>
      </c>
      <c r="K5221" s="196">
        <v>185</v>
      </c>
      <c r="L5221" s="119" t="s">
        <v>12106</v>
      </c>
      <c r="M5221" s="38" t="s">
        <v>15050</v>
      </c>
    </row>
    <row r="5222" spans="1:13" ht="25.5" outlineLevel="1" x14ac:dyDescent="0.25">
      <c r="A5222" s="47" t="s">
        <v>5554</v>
      </c>
      <c r="B5222" s="150">
        <v>5194</v>
      </c>
      <c r="C5222" s="40" t="s">
        <v>14501</v>
      </c>
      <c r="D5222" s="35" t="s">
        <v>5554</v>
      </c>
      <c r="E5222" s="36" t="s">
        <v>11943</v>
      </c>
      <c r="F5222" s="35" t="s">
        <v>15877</v>
      </c>
      <c r="G5222" s="117">
        <v>50</v>
      </c>
      <c r="H5222" s="117">
        <v>15</v>
      </c>
      <c r="I5222" s="117">
        <f t="shared" si="128"/>
        <v>1.6399999999999998E-2</v>
      </c>
      <c r="J5222" s="118">
        <v>0.82</v>
      </c>
      <c r="K5222" s="196">
        <v>185</v>
      </c>
      <c r="L5222" s="119" t="s">
        <v>12106</v>
      </c>
      <c r="M5222" s="38" t="s">
        <v>15050</v>
      </c>
    </row>
    <row r="5223" spans="1:13" ht="25.5" outlineLevel="1" x14ac:dyDescent="0.25">
      <c r="A5223" s="47" t="s">
        <v>5555</v>
      </c>
      <c r="B5223" s="150">
        <v>5195</v>
      </c>
      <c r="C5223" s="40" t="s">
        <v>14501</v>
      </c>
      <c r="D5223" s="35" t="s">
        <v>5555</v>
      </c>
      <c r="E5223" s="36" t="s">
        <v>11943</v>
      </c>
      <c r="F5223" s="35" t="s">
        <v>15877</v>
      </c>
      <c r="G5223" s="117">
        <v>86</v>
      </c>
      <c r="H5223" s="117">
        <v>25.8</v>
      </c>
      <c r="I5223" s="117">
        <f t="shared" si="128"/>
        <v>1.6395348837209302E-2</v>
      </c>
      <c r="J5223" s="118">
        <v>1.41</v>
      </c>
      <c r="K5223" s="196">
        <v>185</v>
      </c>
      <c r="L5223" s="119" t="s">
        <v>12106</v>
      </c>
      <c r="M5223" s="38" t="s">
        <v>15050</v>
      </c>
    </row>
    <row r="5224" spans="1:13" ht="25.5" outlineLevel="1" x14ac:dyDescent="0.25">
      <c r="A5224" s="47" t="s">
        <v>5556</v>
      </c>
      <c r="B5224" s="150">
        <v>5196</v>
      </c>
      <c r="C5224" s="40" t="s">
        <v>14502</v>
      </c>
      <c r="D5224" s="35" t="s">
        <v>5556</v>
      </c>
      <c r="E5224" s="36" t="s">
        <v>11943</v>
      </c>
      <c r="F5224" s="35" t="s">
        <v>15877</v>
      </c>
      <c r="G5224" s="117">
        <v>17</v>
      </c>
      <c r="H5224" s="117">
        <v>17</v>
      </c>
      <c r="I5224" s="117">
        <f t="shared" si="128"/>
        <v>5.4705882352941181E-2</v>
      </c>
      <c r="J5224" s="118">
        <v>0.93</v>
      </c>
      <c r="K5224" s="196">
        <v>185</v>
      </c>
      <c r="L5224" s="119" t="s">
        <v>12106</v>
      </c>
      <c r="M5224" s="38" t="s">
        <v>15050</v>
      </c>
    </row>
    <row r="5225" spans="1:13" ht="25.5" outlineLevel="1" x14ac:dyDescent="0.25">
      <c r="A5225" s="47" t="s">
        <v>5558</v>
      </c>
      <c r="B5225" s="150">
        <v>5197</v>
      </c>
      <c r="C5225" s="36" t="s">
        <v>5557</v>
      </c>
      <c r="D5225" s="35" t="s">
        <v>5558</v>
      </c>
      <c r="E5225" s="36" t="s">
        <v>11943</v>
      </c>
      <c r="F5225" s="35" t="s">
        <v>15877</v>
      </c>
      <c r="G5225" s="117">
        <v>1</v>
      </c>
      <c r="H5225" s="117">
        <v>265.20999999999998</v>
      </c>
      <c r="I5225" s="117">
        <f t="shared" si="128"/>
        <v>14.5</v>
      </c>
      <c r="J5225" s="118">
        <v>14.5</v>
      </c>
      <c r="K5225" s="196">
        <v>185</v>
      </c>
      <c r="L5225" s="119" t="s">
        <v>12106</v>
      </c>
      <c r="M5225" s="38" t="s">
        <v>15050</v>
      </c>
    </row>
    <row r="5226" spans="1:13" ht="25.5" outlineLevel="1" x14ac:dyDescent="0.25">
      <c r="A5226" s="47" t="s">
        <v>5559</v>
      </c>
      <c r="B5226" s="150">
        <v>5198</v>
      </c>
      <c r="C5226" s="40" t="s">
        <v>14503</v>
      </c>
      <c r="D5226" s="35" t="s">
        <v>5559</v>
      </c>
      <c r="E5226" s="36" t="s">
        <v>11943</v>
      </c>
      <c r="F5226" s="35" t="s">
        <v>15877</v>
      </c>
      <c r="G5226" s="117">
        <v>9</v>
      </c>
      <c r="H5226" s="117">
        <v>27</v>
      </c>
      <c r="I5226" s="117">
        <f t="shared" si="128"/>
        <v>0.16444444444444445</v>
      </c>
      <c r="J5226" s="118">
        <v>1.48</v>
      </c>
      <c r="K5226" s="196">
        <v>185</v>
      </c>
      <c r="L5226" s="119" t="s">
        <v>12106</v>
      </c>
      <c r="M5226" s="38" t="s">
        <v>15050</v>
      </c>
    </row>
    <row r="5227" spans="1:13" ht="25.5" outlineLevel="1" x14ac:dyDescent="0.25">
      <c r="A5227" s="47" t="s">
        <v>5560</v>
      </c>
      <c r="B5227" s="150">
        <v>5199</v>
      </c>
      <c r="C5227" s="40" t="s">
        <v>14504</v>
      </c>
      <c r="D5227" s="35" t="s">
        <v>5560</v>
      </c>
      <c r="E5227" s="36" t="s">
        <v>11943</v>
      </c>
      <c r="F5227" s="35" t="s">
        <v>15877</v>
      </c>
      <c r="G5227" s="117">
        <v>9</v>
      </c>
      <c r="H5227" s="117">
        <v>27</v>
      </c>
      <c r="I5227" s="117">
        <f t="shared" si="128"/>
        <v>0.16444444444444445</v>
      </c>
      <c r="J5227" s="118">
        <v>1.48</v>
      </c>
      <c r="K5227" s="196">
        <v>185</v>
      </c>
      <c r="L5227" s="119" t="s">
        <v>12106</v>
      </c>
      <c r="M5227" s="38" t="s">
        <v>15050</v>
      </c>
    </row>
    <row r="5228" spans="1:13" outlineLevel="1" x14ac:dyDescent="0.25">
      <c r="A5228" s="47" t="s">
        <v>9807</v>
      </c>
      <c r="B5228" s="150">
        <v>5200</v>
      </c>
      <c r="C5228" s="36" t="s">
        <v>9806</v>
      </c>
      <c r="D5228" s="35" t="s">
        <v>9807</v>
      </c>
      <c r="E5228" s="36" t="s">
        <v>11491</v>
      </c>
      <c r="F5228" s="35" t="s">
        <v>15877</v>
      </c>
      <c r="G5228" s="117">
        <v>2</v>
      </c>
      <c r="H5228" s="117">
        <v>2</v>
      </c>
      <c r="I5228" s="117">
        <f t="shared" si="128"/>
        <v>1.04</v>
      </c>
      <c r="J5228" s="118">
        <v>2.08</v>
      </c>
      <c r="K5228" s="196">
        <v>177</v>
      </c>
      <c r="L5228" s="119" t="s">
        <v>11479</v>
      </c>
      <c r="M5228" s="38" t="s">
        <v>15050</v>
      </c>
    </row>
    <row r="5229" spans="1:13" ht="25.5" outlineLevel="1" x14ac:dyDescent="0.25">
      <c r="A5229" s="47" t="s">
        <v>5562</v>
      </c>
      <c r="B5229" s="150">
        <v>5201</v>
      </c>
      <c r="C5229" s="36" t="s">
        <v>5561</v>
      </c>
      <c r="D5229" s="35" t="s">
        <v>5562</v>
      </c>
      <c r="E5229" s="36" t="s">
        <v>11943</v>
      </c>
      <c r="F5229" s="35" t="s">
        <v>15877</v>
      </c>
      <c r="G5229" s="117">
        <v>7</v>
      </c>
      <c r="H5229" s="117">
        <v>7</v>
      </c>
      <c r="I5229" s="117">
        <f t="shared" si="128"/>
        <v>5.4285714285714284E-2</v>
      </c>
      <c r="J5229" s="118">
        <v>0.38</v>
      </c>
      <c r="K5229" s="196">
        <v>185</v>
      </c>
      <c r="L5229" s="119" t="s">
        <v>12106</v>
      </c>
      <c r="M5229" s="38" t="s">
        <v>15050</v>
      </c>
    </row>
    <row r="5230" spans="1:13" ht="25.5" outlineLevel="1" x14ac:dyDescent="0.25">
      <c r="A5230" s="47" t="s">
        <v>5564</v>
      </c>
      <c r="B5230" s="150">
        <v>5202</v>
      </c>
      <c r="C5230" s="36" t="s">
        <v>5563</v>
      </c>
      <c r="D5230" s="35" t="s">
        <v>5564</v>
      </c>
      <c r="E5230" s="36" t="s">
        <v>11943</v>
      </c>
      <c r="F5230" s="35" t="s">
        <v>15877</v>
      </c>
      <c r="G5230" s="117">
        <v>6</v>
      </c>
      <c r="H5230" s="117">
        <v>6</v>
      </c>
      <c r="I5230" s="117">
        <f t="shared" si="128"/>
        <v>5.5E-2</v>
      </c>
      <c r="J5230" s="118">
        <v>0.33</v>
      </c>
      <c r="K5230" s="196">
        <v>185</v>
      </c>
      <c r="L5230" s="119" t="s">
        <v>12106</v>
      </c>
      <c r="M5230" s="38" t="s">
        <v>15050</v>
      </c>
    </row>
    <row r="5231" spans="1:13" ht="25.5" outlineLevel="1" x14ac:dyDescent="0.25">
      <c r="A5231" s="47" t="s">
        <v>5565</v>
      </c>
      <c r="B5231" s="150">
        <v>5203</v>
      </c>
      <c r="C5231" s="40" t="s">
        <v>14505</v>
      </c>
      <c r="D5231" s="35" t="s">
        <v>5565</v>
      </c>
      <c r="E5231" s="36" t="s">
        <v>11943</v>
      </c>
      <c r="F5231" s="35" t="s">
        <v>15877</v>
      </c>
      <c r="G5231" s="117">
        <v>1</v>
      </c>
      <c r="H5231" s="117">
        <v>1500</v>
      </c>
      <c r="I5231" s="117">
        <f t="shared" si="128"/>
        <v>82.03</v>
      </c>
      <c r="J5231" s="118">
        <v>82.03</v>
      </c>
      <c r="K5231" s="196">
        <v>185</v>
      </c>
      <c r="L5231" s="119" t="s">
        <v>12106</v>
      </c>
      <c r="M5231" s="38" t="s">
        <v>15050</v>
      </c>
    </row>
    <row r="5232" spans="1:13" ht="25.5" outlineLevel="1" x14ac:dyDescent="0.25">
      <c r="A5232" s="47" t="s">
        <v>5566</v>
      </c>
      <c r="B5232" s="150">
        <v>5204</v>
      </c>
      <c r="C5232" s="40" t="s">
        <v>14506</v>
      </c>
      <c r="D5232" s="35" t="s">
        <v>5566</v>
      </c>
      <c r="E5232" s="36" t="s">
        <v>11943</v>
      </c>
      <c r="F5232" s="35" t="s">
        <v>15877</v>
      </c>
      <c r="G5232" s="117">
        <v>1</v>
      </c>
      <c r="H5232" s="117">
        <v>1796.74</v>
      </c>
      <c r="I5232" s="117">
        <f t="shared" si="128"/>
        <v>98.25</v>
      </c>
      <c r="J5232" s="118">
        <v>98.25</v>
      </c>
      <c r="K5232" s="196">
        <v>185</v>
      </c>
      <c r="L5232" s="119" t="s">
        <v>12106</v>
      </c>
      <c r="M5232" s="38" t="s">
        <v>15050</v>
      </c>
    </row>
    <row r="5233" spans="1:13" ht="25.5" outlineLevel="1" x14ac:dyDescent="0.25">
      <c r="A5233" s="47" t="s">
        <v>5567</v>
      </c>
      <c r="B5233" s="150">
        <v>5205</v>
      </c>
      <c r="C5233" s="40" t="s">
        <v>14507</v>
      </c>
      <c r="D5233" s="35" t="s">
        <v>5567</v>
      </c>
      <c r="E5233" s="36" t="s">
        <v>11943</v>
      </c>
      <c r="F5233" s="35" t="s">
        <v>15877</v>
      </c>
      <c r="G5233" s="117">
        <v>2</v>
      </c>
      <c r="H5233" s="117">
        <v>10</v>
      </c>
      <c r="I5233" s="117">
        <f t="shared" ref="I5233:I5296" si="129">J5233/G5233</f>
        <v>0.27500000000000002</v>
      </c>
      <c r="J5233" s="118">
        <v>0.55000000000000004</v>
      </c>
      <c r="K5233" s="196">
        <v>185</v>
      </c>
      <c r="L5233" s="119" t="s">
        <v>12106</v>
      </c>
      <c r="M5233" s="38" t="s">
        <v>15050</v>
      </c>
    </row>
    <row r="5234" spans="1:13" ht="25.5" outlineLevel="1" x14ac:dyDescent="0.25">
      <c r="A5234" s="47" t="s">
        <v>5568</v>
      </c>
      <c r="B5234" s="150">
        <v>5206</v>
      </c>
      <c r="C5234" s="40" t="s">
        <v>14508</v>
      </c>
      <c r="D5234" s="35" t="s">
        <v>5568</v>
      </c>
      <c r="E5234" s="36" t="s">
        <v>11943</v>
      </c>
      <c r="F5234" s="35" t="s">
        <v>15877</v>
      </c>
      <c r="G5234" s="117">
        <v>3</v>
      </c>
      <c r="H5234" s="117">
        <v>24</v>
      </c>
      <c r="I5234" s="117">
        <f t="shared" si="129"/>
        <v>0.4366666666666667</v>
      </c>
      <c r="J5234" s="118">
        <v>1.31</v>
      </c>
      <c r="K5234" s="196">
        <v>185</v>
      </c>
      <c r="L5234" s="119" t="s">
        <v>12106</v>
      </c>
      <c r="M5234" s="38" t="s">
        <v>15050</v>
      </c>
    </row>
    <row r="5235" spans="1:13" ht="25.5" outlineLevel="1" x14ac:dyDescent="0.25">
      <c r="A5235" s="47" t="s">
        <v>5570</v>
      </c>
      <c r="B5235" s="150">
        <v>5207</v>
      </c>
      <c r="C5235" s="36" t="s">
        <v>5569</v>
      </c>
      <c r="D5235" s="35" t="s">
        <v>5570</v>
      </c>
      <c r="E5235" s="36" t="s">
        <v>11943</v>
      </c>
      <c r="F5235" s="35" t="s">
        <v>15877</v>
      </c>
      <c r="G5235" s="117">
        <v>6</v>
      </c>
      <c r="H5235" s="117">
        <v>49.8</v>
      </c>
      <c r="I5235" s="117">
        <f t="shared" si="129"/>
        <v>0.45333333333333337</v>
      </c>
      <c r="J5235" s="118">
        <v>2.72</v>
      </c>
      <c r="K5235" s="196">
        <v>185</v>
      </c>
      <c r="L5235" s="119" t="s">
        <v>12106</v>
      </c>
      <c r="M5235" s="38" t="s">
        <v>15050</v>
      </c>
    </row>
    <row r="5236" spans="1:13" ht="25.5" outlineLevel="1" x14ac:dyDescent="0.25">
      <c r="A5236" s="47" t="s">
        <v>5572</v>
      </c>
      <c r="B5236" s="150">
        <v>5208</v>
      </c>
      <c r="C5236" s="36" t="s">
        <v>5571</v>
      </c>
      <c r="D5236" s="35" t="s">
        <v>5572</v>
      </c>
      <c r="E5236" s="36" t="s">
        <v>11943</v>
      </c>
      <c r="F5236" s="35" t="s">
        <v>15877</v>
      </c>
      <c r="G5236" s="117">
        <v>9</v>
      </c>
      <c r="H5236" s="117">
        <v>73.8</v>
      </c>
      <c r="I5236" s="117">
        <f t="shared" si="129"/>
        <v>0.44888888888888889</v>
      </c>
      <c r="J5236" s="118">
        <v>4.04</v>
      </c>
      <c r="K5236" s="196">
        <v>185</v>
      </c>
      <c r="L5236" s="119" t="s">
        <v>12106</v>
      </c>
      <c r="M5236" s="38" t="s">
        <v>15050</v>
      </c>
    </row>
    <row r="5237" spans="1:13" ht="25.5" outlineLevel="1" x14ac:dyDescent="0.25">
      <c r="A5237" s="47" t="s">
        <v>5574</v>
      </c>
      <c r="B5237" s="150">
        <v>5209</v>
      </c>
      <c r="C5237" s="36" t="s">
        <v>5573</v>
      </c>
      <c r="D5237" s="35" t="s">
        <v>5574</v>
      </c>
      <c r="E5237" s="36" t="s">
        <v>11943</v>
      </c>
      <c r="F5237" s="35" t="s">
        <v>15877</v>
      </c>
      <c r="G5237" s="117">
        <v>2</v>
      </c>
      <c r="H5237" s="117">
        <v>14</v>
      </c>
      <c r="I5237" s="117">
        <f t="shared" si="129"/>
        <v>0.38500000000000001</v>
      </c>
      <c r="J5237" s="118">
        <v>0.77</v>
      </c>
      <c r="K5237" s="196">
        <v>185</v>
      </c>
      <c r="L5237" s="119" t="s">
        <v>12106</v>
      </c>
      <c r="M5237" s="38" t="s">
        <v>15050</v>
      </c>
    </row>
    <row r="5238" spans="1:13" ht="25.5" outlineLevel="1" x14ac:dyDescent="0.25">
      <c r="A5238" s="47" t="s">
        <v>5576</v>
      </c>
      <c r="B5238" s="150">
        <v>5210</v>
      </c>
      <c r="C5238" s="36" t="s">
        <v>5575</v>
      </c>
      <c r="D5238" s="35" t="s">
        <v>5576</v>
      </c>
      <c r="E5238" s="36" t="s">
        <v>11943</v>
      </c>
      <c r="F5238" s="35" t="s">
        <v>15877</v>
      </c>
      <c r="G5238" s="117">
        <v>12</v>
      </c>
      <c r="H5238" s="117">
        <v>98.4</v>
      </c>
      <c r="I5238" s="117">
        <f t="shared" si="129"/>
        <v>0.44833333333333331</v>
      </c>
      <c r="J5238" s="118">
        <v>5.38</v>
      </c>
      <c r="K5238" s="196">
        <v>185</v>
      </c>
      <c r="L5238" s="119" t="s">
        <v>12106</v>
      </c>
      <c r="M5238" s="38" t="s">
        <v>15050</v>
      </c>
    </row>
    <row r="5239" spans="1:13" ht="25.5" outlineLevel="1" x14ac:dyDescent="0.25">
      <c r="A5239" s="47" t="s">
        <v>5578</v>
      </c>
      <c r="B5239" s="150">
        <v>5211</v>
      </c>
      <c r="C5239" s="36" t="s">
        <v>5577</v>
      </c>
      <c r="D5239" s="35" t="s">
        <v>5578</v>
      </c>
      <c r="E5239" s="36" t="s">
        <v>11943</v>
      </c>
      <c r="F5239" s="35" t="s">
        <v>15877</v>
      </c>
      <c r="G5239" s="117">
        <v>10</v>
      </c>
      <c r="H5239" s="117">
        <v>82</v>
      </c>
      <c r="I5239" s="117">
        <f t="shared" si="129"/>
        <v>0.44800000000000006</v>
      </c>
      <c r="J5239" s="118">
        <v>4.4800000000000004</v>
      </c>
      <c r="K5239" s="196">
        <v>185</v>
      </c>
      <c r="L5239" s="119" t="s">
        <v>12106</v>
      </c>
      <c r="M5239" s="38" t="s">
        <v>15050</v>
      </c>
    </row>
    <row r="5240" spans="1:13" ht="25.5" outlineLevel="1" x14ac:dyDescent="0.25">
      <c r="A5240" s="47" t="s">
        <v>5579</v>
      </c>
      <c r="B5240" s="150">
        <v>5212</v>
      </c>
      <c r="C5240" s="40" t="s">
        <v>14509</v>
      </c>
      <c r="D5240" s="35" t="s">
        <v>5579</v>
      </c>
      <c r="E5240" s="36" t="s">
        <v>11943</v>
      </c>
      <c r="F5240" s="35" t="s">
        <v>15877</v>
      </c>
      <c r="G5240" s="117">
        <v>4</v>
      </c>
      <c r="H5240" s="117">
        <v>1845.75</v>
      </c>
      <c r="I5240" s="117">
        <f t="shared" si="129"/>
        <v>25.232500000000002</v>
      </c>
      <c r="J5240" s="118">
        <v>100.93</v>
      </c>
      <c r="K5240" s="196">
        <v>185</v>
      </c>
      <c r="L5240" s="119" t="s">
        <v>12106</v>
      </c>
      <c r="M5240" s="38" t="s">
        <v>15050</v>
      </c>
    </row>
    <row r="5241" spans="1:13" ht="25.5" outlineLevel="1" x14ac:dyDescent="0.25">
      <c r="A5241" s="47" t="s">
        <v>9808</v>
      </c>
      <c r="B5241" s="150">
        <v>5213</v>
      </c>
      <c r="C5241" s="40" t="s">
        <v>14510</v>
      </c>
      <c r="D5241" s="35" t="s">
        <v>9808</v>
      </c>
      <c r="E5241" s="36" t="s">
        <v>11491</v>
      </c>
      <c r="F5241" s="35" t="s">
        <v>15877</v>
      </c>
      <c r="G5241" s="117">
        <v>1</v>
      </c>
      <c r="H5241" s="117">
        <v>3606.37</v>
      </c>
      <c r="I5241" s="117">
        <f t="shared" si="129"/>
        <v>3746.97</v>
      </c>
      <c r="J5241" s="118">
        <v>3746.97</v>
      </c>
      <c r="K5241" s="196">
        <v>177</v>
      </c>
      <c r="L5241" s="119" t="s">
        <v>11479</v>
      </c>
      <c r="M5241" s="38" t="s">
        <v>15050</v>
      </c>
    </row>
    <row r="5242" spans="1:13" ht="25.5" outlineLevel="1" x14ac:dyDescent="0.25">
      <c r="A5242" s="47" t="s">
        <v>5581</v>
      </c>
      <c r="B5242" s="150">
        <v>5214</v>
      </c>
      <c r="C5242" s="36" t="s">
        <v>5580</v>
      </c>
      <c r="D5242" s="35" t="s">
        <v>5581</v>
      </c>
      <c r="E5242" s="36" t="s">
        <v>11943</v>
      </c>
      <c r="F5242" s="35" t="s">
        <v>15877</v>
      </c>
      <c r="G5242" s="117">
        <v>11</v>
      </c>
      <c r="H5242" s="117">
        <v>155.69999999999999</v>
      </c>
      <c r="I5242" s="117">
        <f t="shared" si="129"/>
        <v>0.77363636363636357</v>
      </c>
      <c r="J5242" s="118">
        <v>8.51</v>
      </c>
      <c r="K5242" s="196">
        <v>185</v>
      </c>
      <c r="L5242" s="119" t="s">
        <v>12106</v>
      </c>
      <c r="M5242" s="38" t="s">
        <v>15050</v>
      </c>
    </row>
    <row r="5243" spans="1:13" outlineLevel="1" x14ac:dyDescent="0.25">
      <c r="A5243" s="47" t="s">
        <v>5583</v>
      </c>
      <c r="B5243" s="150">
        <v>5215</v>
      </c>
      <c r="C5243" s="36" t="s">
        <v>5582</v>
      </c>
      <c r="D5243" s="35" t="s">
        <v>5583</v>
      </c>
      <c r="E5243" s="36" t="s">
        <v>11491</v>
      </c>
      <c r="F5243" s="35" t="s">
        <v>15877</v>
      </c>
      <c r="G5243" s="117">
        <v>3</v>
      </c>
      <c r="H5243" s="117">
        <v>36</v>
      </c>
      <c r="I5243" s="117">
        <f t="shared" si="129"/>
        <v>0.65666666666666662</v>
      </c>
      <c r="J5243" s="118">
        <v>1.97</v>
      </c>
      <c r="K5243" s="196">
        <v>185</v>
      </c>
      <c r="L5243" s="119" t="s">
        <v>12106</v>
      </c>
      <c r="M5243" s="38" t="s">
        <v>15050</v>
      </c>
    </row>
    <row r="5244" spans="1:13" ht="25.5" outlineLevel="1" x14ac:dyDescent="0.25">
      <c r="A5244" s="47" t="s">
        <v>5585</v>
      </c>
      <c r="B5244" s="150">
        <v>5216</v>
      </c>
      <c r="C5244" s="36" t="s">
        <v>5584</v>
      </c>
      <c r="D5244" s="35" t="s">
        <v>5585</v>
      </c>
      <c r="E5244" s="36" t="s">
        <v>11943</v>
      </c>
      <c r="F5244" s="35" t="s">
        <v>15877</v>
      </c>
      <c r="G5244" s="117">
        <v>1</v>
      </c>
      <c r="H5244" s="117">
        <v>12</v>
      </c>
      <c r="I5244" s="117">
        <f t="shared" si="129"/>
        <v>0.66</v>
      </c>
      <c r="J5244" s="118">
        <v>0.66</v>
      </c>
      <c r="K5244" s="196">
        <v>185</v>
      </c>
      <c r="L5244" s="119" t="s">
        <v>12106</v>
      </c>
      <c r="M5244" s="38" t="s">
        <v>15050</v>
      </c>
    </row>
    <row r="5245" spans="1:13" ht="25.5" outlineLevel="1" x14ac:dyDescent="0.25">
      <c r="A5245" s="47" t="s">
        <v>5587</v>
      </c>
      <c r="B5245" s="150">
        <v>5217</v>
      </c>
      <c r="C5245" s="36" t="s">
        <v>5586</v>
      </c>
      <c r="D5245" s="35" t="s">
        <v>5587</v>
      </c>
      <c r="E5245" s="36" t="s">
        <v>11943</v>
      </c>
      <c r="F5245" s="35" t="s">
        <v>15877</v>
      </c>
      <c r="G5245" s="117">
        <v>7</v>
      </c>
      <c r="H5245" s="117">
        <v>114.1</v>
      </c>
      <c r="I5245" s="117">
        <f t="shared" si="129"/>
        <v>0.89142857142857146</v>
      </c>
      <c r="J5245" s="118">
        <v>6.24</v>
      </c>
      <c r="K5245" s="196">
        <v>185</v>
      </c>
      <c r="L5245" s="119" t="s">
        <v>12106</v>
      </c>
      <c r="M5245" s="38" t="s">
        <v>15050</v>
      </c>
    </row>
    <row r="5246" spans="1:13" ht="25.5" outlineLevel="1" x14ac:dyDescent="0.25">
      <c r="A5246" s="47" t="s">
        <v>5589</v>
      </c>
      <c r="B5246" s="150">
        <v>5218</v>
      </c>
      <c r="C5246" s="36" t="s">
        <v>5588</v>
      </c>
      <c r="D5246" s="35" t="s">
        <v>5589</v>
      </c>
      <c r="E5246" s="36" t="s">
        <v>11943</v>
      </c>
      <c r="F5246" s="35" t="s">
        <v>15877</v>
      </c>
      <c r="G5246" s="117">
        <v>11</v>
      </c>
      <c r="H5246" s="117">
        <v>179.36</v>
      </c>
      <c r="I5246" s="117">
        <f t="shared" si="129"/>
        <v>0.89181818181818184</v>
      </c>
      <c r="J5246" s="118">
        <v>9.81</v>
      </c>
      <c r="K5246" s="196">
        <v>185</v>
      </c>
      <c r="L5246" s="119" t="s">
        <v>12106</v>
      </c>
      <c r="M5246" s="38" t="s">
        <v>15050</v>
      </c>
    </row>
    <row r="5247" spans="1:13" ht="25.5" outlineLevel="1" x14ac:dyDescent="0.25">
      <c r="A5247" s="47" t="s">
        <v>5591</v>
      </c>
      <c r="B5247" s="150">
        <v>5219</v>
      </c>
      <c r="C5247" s="36" t="s">
        <v>5590</v>
      </c>
      <c r="D5247" s="35" t="s">
        <v>5591</v>
      </c>
      <c r="E5247" s="36" t="s">
        <v>11943</v>
      </c>
      <c r="F5247" s="35" t="s">
        <v>15877</v>
      </c>
      <c r="G5247" s="117">
        <v>11</v>
      </c>
      <c r="H5247" s="117">
        <v>128</v>
      </c>
      <c r="I5247" s="117">
        <f t="shared" si="129"/>
        <v>0.63636363636363635</v>
      </c>
      <c r="J5247" s="118">
        <v>7</v>
      </c>
      <c r="K5247" s="196">
        <v>185</v>
      </c>
      <c r="L5247" s="119" t="s">
        <v>12106</v>
      </c>
      <c r="M5247" s="38" t="s">
        <v>15050</v>
      </c>
    </row>
    <row r="5248" spans="1:13" ht="25.5" outlineLevel="1" x14ac:dyDescent="0.25">
      <c r="A5248" s="47" t="s">
        <v>5593</v>
      </c>
      <c r="B5248" s="150">
        <v>5220</v>
      </c>
      <c r="C5248" s="36" t="s">
        <v>5592</v>
      </c>
      <c r="D5248" s="35" t="s">
        <v>5593</v>
      </c>
      <c r="E5248" s="36" t="s">
        <v>11943</v>
      </c>
      <c r="F5248" s="35" t="s">
        <v>15877</v>
      </c>
      <c r="G5248" s="117">
        <v>14</v>
      </c>
      <c r="H5248" s="117">
        <v>192.5</v>
      </c>
      <c r="I5248" s="117">
        <f t="shared" si="129"/>
        <v>0.75214285714285711</v>
      </c>
      <c r="J5248" s="118">
        <v>10.53</v>
      </c>
      <c r="K5248" s="196">
        <v>185</v>
      </c>
      <c r="L5248" s="119" t="s">
        <v>12106</v>
      </c>
      <c r="M5248" s="38" t="s">
        <v>15050</v>
      </c>
    </row>
    <row r="5249" spans="1:13" ht="25.5" outlineLevel="1" x14ac:dyDescent="0.25">
      <c r="A5249" s="47" t="s">
        <v>5595</v>
      </c>
      <c r="B5249" s="150">
        <v>5221</v>
      </c>
      <c r="C5249" s="36" t="s">
        <v>5594</v>
      </c>
      <c r="D5249" s="35" t="s">
        <v>5595</v>
      </c>
      <c r="E5249" s="36" t="s">
        <v>11943</v>
      </c>
      <c r="F5249" s="35" t="s">
        <v>15877</v>
      </c>
      <c r="G5249" s="117">
        <v>3</v>
      </c>
      <c r="H5249" s="117">
        <v>3</v>
      </c>
      <c r="I5249" s="117">
        <f t="shared" si="129"/>
        <v>5.3333333333333337E-2</v>
      </c>
      <c r="J5249" s="118">
        <v>0.16</v>
      </c>
      <c r="K5249" s="196">
        <v>185</v>
      </c>
      <c r="L5249" s="119" t="s">
        <v>12106</v>
      </c>
      <c r="M5249" s="38" t="s">
        <v>15050</v>
      </c>
    </row>
    <row r="5250" spans="1:13" ht="25.5" outlineLevel="1" x14ac:dyDescent="0.25">
      <c r="A5250" s="47" t="s">
        <v>5597</v>
      </c>
      <c r="B5250" s="150">
        <v>5222</v>
      </c>
      <c r="C5250" s="36" t="s">
        <v>5596</v>
      </c>
      <c r="D5250" s="35" t="s">
        <v>5597</v>
      </c>
      <c r="E5250" s="36" t="s">
        <v>11943</v>
      </c>
      <c r="F5250" s="35" t="s">
        <v>15877</v>
      </c>
      <c r="G5250" s="117">
        <v>14</v>
      </c>
      <c r="H5250" s="117">
        <v>228.2</v>
      </c>
      <c r="I5250" s="117">
        <f t="shared" si="129"/>
        <v>0.89142857142857146</v>
      </c>
      <c r="J5250" s="118">
        <v>12.48</v>
      </c>
      <c r="K5250" s="196">
        <v>185</v>
      </c>
      <c r="L5250" s="119" t="s">
        <v>12106</v>
      </c>
      <c r="M5250" s="38" t="s">
        <v>15050</v>
      </c>
    </row>
    <row r="5251" spans="1:13" ht="25.5" outlineLevel="1" x14ac:dyDescent="0.25">
      <c r="A5251" s="47" t="s">
        <v>5599</v>
      </c>
      <c r="B5251" s="150">
        <v>5223</v>
      </c>
      <c r="C5251" s="36" t="s">
        <v>5598</v>
      </c>
      <c r="D5251" s="35" t="s">
        <v>5599</v>
      </c>
      <c r="E5251" s="36" t="s">
        <v>11943</v>
      </c>
      <c r="F5251" s="35" t="s">
        <v>15877</v>
      </c>
      <c r="G5251" s="117">
        <v>7</v>
      </c>
      <c r="H5251" s="117">
        <v>122.5</v>
      </c>
      <c r="I5251" s="117">
        <f t="shared" si="129"/>
        <v>0.95714285714285718</v>
      </c>
      <c r="J5251" s="118">
        <v>6.7</v>
      </c>
      <c r="K5251" s="196">
        <v>185</v>
      </c>
      <c r="L5251" s="119" t="s">
        <v>12106</v>
      </c>
      <c r="M5251" s="38" t="s">
        <v>15050</v>
      </c>
    </row>
    <row r="5252" spans="1:13" ht="25.5" outlineLevel="1" x14ac:dyDescent="0.25">
      <c r="A5252" s="47" t="s">
        <v>5601</v>
      </c>
      <c r="B5252" s="150">
        <v>5224</v>
      </c>
      <c r="C5252" s="36" t="s">
        <v>5600</v>
      </c>
      <c r="D5252" s="35" t="s">
        <v>5601</v>
      </c>
      <c r="E5252" s="36" t="s">
        <v>11943</v>
      </c>
      <c r="F5252" s="35" t="s">
        <v>15877</v>
      </c>
      <c r="G5252" s="117">
        <v>24</v>
      </c>
      <c r="H5252" s="117">
        <v>402.5</v>
      </c>
      <c r="I5252" s="117">
        <f t="shared" si="129"/>
        <v>0.91708333333333336</v>
      </c>
      <c r="J5252" s="118">
        <v>22.01</v>
      </c>
      <c r="K5252" s="196">
        <v>185</v>
      </c>
      <c r="L5252" s="119" t="s">
        <v>12106</v>
      </c>
      <c r="M5252" s="38" t="s">
        <v>15050</v>
      </c>
    </row>
    <row r="5253" spans="1:13" ht="25.5" outlineLevel="1" x14ac:dyDescent="0.25">
      <c r="A5253" s="47" t="s">
        <v>5603</v>
      </c>
      <c r="B5253" s="150">
        <v>5225</v>
      </c>
      <c r="C5253" s="36" t="s">
        <v>5602</v>
      </c>
      <c r="D5253" s="35" t="s">
        <v>5603</v>
      </c>
      <c r="E5253" s="36" t="s">
        <v>11943</v>
      </c>
      <c r="F5253" s="35" t="s">
        <v>15877</v>
      </c>
      <c r="G5253" s="117">
        <v>16</v>
      </c>
      <c r="H5253" s="117">
        <v>280</v>
      </c>
      <c r="I5253" s="117">
        <f t="shared" si="129"/>
        <v>0.95687500000000003</v>
      </c>
      <c r="J5253" s="118">
        <v>15.31</v>
      </c>
      <c r="K5253" s="196">
        <v>185</v>
      </c>
      <c r="L5253" s="119" t="s">
        <v>12106</v>
      </c>
      <c r="M5253" s="38" t="s">
        <v>15050</v>
      </c>
    </row>
    <row r="5254" spans="1:13" ht="25.5" outlineLevel="1" x14ac:dyDescent="0.25">
      <c r="A5254" s="47" t="s">
        <v>5605</v>
      </c>
      <c r="B5254" s="150">
        <v>5226</v>
      </c>
      <c r="C5254" s="36" t="s">
        <v>5604</v>
      </c>
      <c r="D5254" s="35" t="s">
        <v>5605</v>
      </c>
      <c r="E5254" s="36" t="s">
        <v>11943</v>
      </c>
      <c r="F5254" s="35" t="s">
        <v>15877</v>
      </c>
      <c r="G5254" s="117">
        <v>10</v>
      </c>
      <c r="H5254" s="117">
        <v>175</v>
      </c>
      <c r="I5254" s="117">
        <f t="shared" si="129"/>
        <v>0.95700000000000007</v>
      </c>
      <c r="J5254" s="118">
        <v>9.57</v>
      </c>
      <c r="K5254" s="196">
        <v>185</v>
      </c>
      <c r="L5254" s="119" t="s">
        <v>12106</v>
      </c>
      <c r="M5254" s="38" t="s">
        <v>15050</v>
      </c>
    </row>
    <row r="5255" spans="1:13" ht="25.5" outlineLevel="1" x14ac:dyDescent="0.25">
      <c r="A5255" s="47" t="s">
        <v>5607</v>
      </c>
      <c r="B5255" s="150">
        <v>5227</v>
      </c>
      <c r="C5255" s="36" t="s">
        <v>5606</v>
      </c>
      <c r="D5255" s="35" t="s">
        <v>5607</v>
      </c>
      <c r="E5255" s="36" t="s">
        <v>11943</v>
      </c>
      <c r="F5255" s="35" t="s">
        <v>15877</v>
      </c>
      <c r="G5255" s="117">
        <v>8</v>
      </c>
      <c r="H5255" s="117">
        <v>140</v>
      </c>
      <c r="I5255" s="117">
        <f t="shared" si="129"/>
        <v>0.95750000000000002</v>
      </c>
      <c r="J5255" s="118">
        <v>7.66</v>
      </c>
      <c r="K5255" s="196">
        <v>185</v>
      </c>
      <c r="L5255" s="119" t="s">
        <v>12106</v>
      </c>
      <c r="M5255" s="38" t="s">
        <v>15050</v>
      </c>
    </row>
    <row r="5256" spans="1:13" ht="25.5" outlineLevel="1" x14ac:dyDescent="0.25">
      <c r="A5256" s="47" t="s">
        <v>5609</v>
      </c>
      <c r="B5256" s="150">
        <v>5228</v>
      </c>
      <c r="C5256" s="36" t="s">
        <v>5608</v>
      </c>
      <c r="D5256" s="35" t="s">
        <v>5609</v>
      </c>
      <c r="E5256" s="36" t="s">
        <v>11943</v>
      </c>
      <c r="F5256" s="35" t="s">
        <v>15877</v>
      </c>
      <c r="G5256" s="117">
        <v>4</v>
      </c>
      <c r="H5256" s="117">
        <v>65.2</v>
      </c>
      <c r="I5256" s="117">
        <f t="shared" si="129"/>
        <v>0.89249999999999996</v>
      </c>
      <c r="J5256" s="118">
        <v>3.57</v>
      </c>
      <c r="K5256" s="196">
        <v>185</v>
      </c>
      <c r="L5256" s="119" t="s">
        <v>12106</v>
      </c>
      <c r="M5256" s="38" t="s">
        <v>15050</v>
      </c>
    </row>
    <row r="5257" spans="1:13" ht="25.5" outlineLevel="1" x14ac:dyDescent="0.25">
      <c r="A5257" s="47" t="s">
        <v>5611</v>
      </c>
      <c r="B5257" s="150">
        <v>5229</v>
      </c>
      <c r="C5257" s="36" t="s">
        <v>5610</v>
      </c>
      <c r="D5257" s="35" t="s">
        <v>5611</v>
      </c>
      <c r="E5257" s="36" t="s">
        <v>11943</v>
      </c>
      <c r="F5257" s="35" t="s">
        <v>15877</v>
      </c>
      <c r="G5257" s="117">
        <v>5</v>
      </c>
      <c r="H5257" s="117">
        <v>81.5</v>
      </c>
      <c r="I5257" s="117">
        <f t="shared" si="129"/>
        <v>0.89200000000000002</v>
      </c>
      <c r="J5257" s="118">
        <v>4.46</v>
      </c>
      <c r="K5257" s="196">
        <v>185</v>
      </c>
      <c r="L5257" s="119" t="s">
        <v>12106</v>
      </c>
      <c r="M5257" s="38" t="s">
        <v>15050</v>
      </c>
    </row>
    <row r="5258" spans="1:13" ht="25.5" outlineLevel="1" x14ac:dyDescent="0.25">
      <c r="A5258" s="47" t="s">
        <v>5613</v>
      </c>
      <c r="B5258" s="150">
        <v>5230</v>
      </c>
      <c r="C5258" s="36" t="s">
        <v>5612</v>
      </c>
      <c r="D5258" s="35" t="s">
        <v>5613</v>
      </c>
      <c r="E5258" s="36" t="s">
        <v>11943</v>
      </c>
      <c r="F5258" s="35" t="s">
        <v>15877</v>
      </c>
      <c r="G5258" s="117">
        <v>9</v>
      </c>
      <c r="H5258" s="117">
        <v>65.2</v>
      </c>
      <c r="I5258" s="117">
        <f t="shared" si="129"/>
        <v>0.39666666666666667</v>
      </c>
      <c r="J5258" s="118">
        <v>3.57</v>
      </c>
      <c r="K5258" s="196">
        <v>185</v>
      </c>
      <c r="L5258" s="119" t="s">
        <v>12106</v>
      </c>
      <c r="M5258" s="38" t="s">
        <v>15050</v>
      </c>
    </row>
    <row r="5259" spans="1:13" ht="25.5" outlineLevel="1" x14ac:dyDescent="0.25">
      <c r="A5259" s="47" t="s">
        <v>5615</v>
      </c>
      <c r="B5259" s="150">
        <v>5231</v>
      </c>
      <c r="C5259" s="36" t="s">
        <v>5614</v>
      </c>
      <c r="D5259" s="35" t="s">
        <v>5615</v>
      </c>
      <c r="E5259" s="36" t="s">
        <v>11943</v>
      </c>
      <c r="F5259" s="35" t="s">
        <v>15877</v>
      </c>
      <c r="G5259" s="117">
        <v>22</v>
      </c>
      <c r="H5259" s="117">
        <v>309.7</v>
      </c>
      <c r="I5259" s="117">
        <f t="shared" si="129"/>
        <v>0.77</v>
      </c>
      <c r="J5259" s="118">
        <v>16.940000000000001</v>
      </c>
      <c r="K5259" s="196">
        <v>185</v>
      </c>
      <c r="L5259" s="119" t="s">
        <v>12106</v>
      </c>
      <c r="M5259" s="38" t="s">
        <v>15050</v>
      </c>
    </row>
    <row r="5260" spans="1:13" ht="25.5" outlineLevel="1" x14ac:dyDescent="0.25">
      <c r="A5260" s="47" t="s">
        <v>5617</v>
      </c>
      <c r="B5260" s="150">
        <v>5232</v>
      </c>
      <c r="C5260" s="36" t="s">
        <v>5616</v>
      </c>
      <c r="D5260" s="35" t="s">
        <v>5617</v>
      </c>
      <c r="E5260" s="36" t="s">
        <v>11943</v>
      </c>
      <c r="F5260" s="35" t="s">
        <v>15877</v>
      </c>
      <c r="G5260" s="117">
        <v>5</v>
      </c>
      <c r="H5260" s="117">
        <v>87.5</v>
      </c>
      <c r="I5260" s="117">
        <f t="shared" si="129"/>
        <v>0.95600000000000007</v>
      </c>
      <c r="J5260" s="118">
        <v>4.78</v>
      </c>
      <c r="K5260" s="196">
        <v>185</v>
      </c>
      <c r="L5260" s="119" t="s">
        <v>12106</v>
      </c>
      <c r="M5260" s="38" t="s">
        <v>15050</v>
      </c>
    </row>
    <row r="5261" spans="1:13" ht="25.5" outlineLevel="1" x14ac:dyDescent="0.25">
      <c r="A5261" s="47" t="s">
        <v>5619</v>
      </c>
      <c r="B5261" s="150">
        <v>5233</v>
      </c>
      <c r="C5261" s="36" t="s">
        <v>5618</v>
      </c>
      <c r="D5261" s="35" t="s">
        <v>5619</v>
      </c>
      <c r="E5261" s="36" t="s">
        <v>11943</v>
      </c>
      <c r="F5261" s="35" t="s">
        <v>15877</v>
      </c>
      <c r="G5261" s="117">
        <v>8</v>
      </c>
      <c r="H5261" s="117">
        <v>130.4</v>
      </c>
      <c r="I5261" s="117">
        <f t="shared" si="129"/>
        <v>0.89124999999999999</v>
      </c>
      <c r="J5261" s="118">
        <v>7.13</v>
      </c>
      <c r="K5261" s="196">
        <v>185</v>
      </c>
      <c r="L5261" s="119" t="s">
        <v>12106</v>
      </c>
      <c r="M5261" s="38" t="s">
        <v>15050</v>
      </c>
    </row>
    <row r="5262" spans="1:13" ht="25.5" outlineLevel="1" x14ac:dyDescent="0.25">
      <c r="A5262" s="47" t="s">
        <v>5621</v>
      </c>
      <c r="B5262" s="150">
        <v>5234</v>
      </c>
      <c r="C5262" s="36" t="s">
        <v>5620</v>
      </c>
      <c r="D5262" s="35" t="s">
        <v>5621</v>
      </c>
      <c r="E5262" s="36" t="s">
        <v>11943</v>
      </c>
      <c r="F5262" s="35" t="s">
        <v>15877</v>
      </c>
      <c r="G5262" s="117">
        <v>5</v>
      </c>
      <c r="H5262" s="117">
        <v>81.5</v>
      </c>
      <c r="I5262" s="117">
        <f t="shared" si="129"/>
        <v>0.89200000000000002</v>
      </c>
      <c r="J5262" s="118">
        <v>4.46</v>
      </c>
      <c r="K5262" s="196">
        <v>185</v>
      </c>
      <c r="L5262" s="119" t="s">
        <v>12106</v>
      </c>
      <c r="M5262" s="38" t="s">
        <v>15050</v>
      </c>
    </row>
    <row r="5263" spans="1:13" ht="25.5" outlineLevel="1" x14ac:dyDescent="0.25">
      <c r="A5263" s="47" t="s">
        <v>5623</v>
      </c>
      <c r="B5263" s="150">
        <v>5235</v>
      </c>
      <c r="C5263" s="36" t="s">
        <v>5622</v>
      </c>
      <c r="D5263" s="35" t="s">
        <v>5623</v>
      </c>
      <c r="E5263" s="36" t="s">
        <v>11943</v>
      </c>
      <c r="F5263" s="35" t="s">
        <v>15877</v>
      </c>
      <c r="G5263" s="117">
        <v>10</v>
      </c>
      <c r="H5263" s="117">
        <v>163</v>
      </c>
      <c r="I5263" s="117">
        <f t="shared" si="129"/>
        <v>0.89100000000000001</v>
      </c>
      <c r="J5263" s="118">
        <v>8.91</v>
      </c>
      <c r="K5263" s="196">
        <v>185</v>
      </c>
      <c r="L5263" s="119" t="s">
        <v>12106</v>
      </c>
      <c r="M5263" s="38" t="s">
        <v>15050</v>
      </c>
    </row>
    <row r="5264" spans="1:13" ht="25.5" outlineLevel="1" x14ac:dyDescent="0.25">
      <c r="A5264" s="47" t="s">
        <v>5625</v>
      </c>
      <c r="B5264" s="150">
        <v>5236</v>
      </c>
      <c r="C5264" s="36" t="s">
        <v>5624</v>
      </c>
      <c r="D5264" s="35" t="s">
        <v>5625</v>
      </c>
      <c r="E5264" s="36" t="s">
        <v>11943</v>
      </c>
      <c r="F5264" s="35" t="s">
        <v>15877</v>
      </c>
      <c r="G5264" s="117">
        <v>21</v>
      </c>
      <c r="H5264" s="117">
        <v>367.5</v>
      </c>
      <c r="I5264" s="117">
        <f t="shared" si="129"/>
        <v>0.95714285714285718</v>
      </c>
      <c r="J5264" s="118">
        <v>20.100000000000001</v>
      </c>
      <c r="K5264" s="196">
        <v>185</v>
      </c>
      <c r="L5264" s="119" t="s">
        <v>12106</v>
      </c>
      <c r="M5264" s="38" t="s">
        <v>15050</v>
      </c>
    </row>
    <row r="5265" spans="1:13" ht="25.5" outlineLevel="1" x14ac:dyDescent="0.25">
      <c r="A5265" s="47" t="s">
        <v>5627</v>
      </c>
      <c r="B5265" s="150">
        <v>5237</v>
      </c>
      <c r="C5265" s="36" t="s">
        <v>5626</v>
      </c>
      <c r="D5265" s="35" t="s">
        <v>5627</v>
      </c>
      <c r="E5265" s="36" t="s">
        <v>11943</v>
      </c>
      <c r="F5265" s="35" t="s">
        <v>15877</v>
      </c>
      <c r="G5265" s="117">
        <v>5</v>
      </c>
      <c r="H5265" s="117">
        <v>87.5</v>
      </c>
      <c r="I5265" s="117">
        <f t="shared" si="129"/>
        <v>0.95600000000000007</v>
      </c>
      <c r="J5265" s="118">
        <v>4.78</v>
      </c>
      <c r="K5265" s="196">
        <v>185</v>
      </c>
      <c r="L5265" s="119" t="s">
        <v>12106</v>
      </c>
      <c r="M5265" s="38" t="s">
        <v>15050</v>
      </c>
    </row>
    <row r="5266" spans="1:13" ht="25.5" outlineLevel="1" x14ac:dyDescent="0.25">
      <c r="A5266" s="47" t="s">
        <v>5629</v>
      </c>
      <c r="B5266" s="150">
        <v>5238</v>
      </c>
      <c r="C5266" s="36" t="s">
        <v>5628</v>
      </c>
      <c r="D5266" s="35" t="s">
        <v>5629</v>
      </c>
      <c r="E5266" s="36" t="s">
        <v>11943</v>
      </c>
      <c r="F5266" s="35" t="s">
        <v>15877</v>
      </c>
      <c r="G5266" s="117">
        <v>15</v>
      </c>
      <c r="H5266" s="117">
        <v>244.5</v>
      </c>
      <c r="I5266" s="117">
        <f t="shared" si="129"/>
        <v>0.89133333333333331</v>
      </c>
      <c r="J5266" s="118">
        <v>13.37</v>
      </c>
      <c r="K5266" s="196">
        <v>185</v>
      </c>
      <c r="L5266" s="119" t="s">
        <v>12106</v>
      </c>
      <c r="M5266" s="38" t="s">
        <v>15050</v>
      </c>
    </row>
    <row r="5267" spans="1:13" ht="25.5" outlineLevel="1" x14ac:dyDescent="0.25">
      <c r="A5267" s="47" t="s">
        <v>5631</v>
      </c>
      <c r="B5267" s="150">
        <v>5239</v>
      </c>
      <c r="C5267" s="36" t="s">
        <v>5630</v>
      </c>
      <c r="D5267" s="35" t="s">
        <v>5631</v>
      </c>
      <c r="E5267" s="36" t="s">
        <v>11943</v>
      </c>
      <c r="F5267" s="35" t="s">
        <v>15877</v>
      </c>
      <c r="G5267" s="117">
        <v>1</v>
      </c>
      <c r="H5267" s="117">
        <v>33</v>
      </c>
      <c r="I5267" s="117">
        <f t="shared" si="129"/>
        <v>1.8</v>
      </c>
      <c r="J5267" s="118">
        <v>1.8</v>
      </c>
      <c r="K5267" s="196">
        <v>185</v>
      </c>
      <c r="L5267" s="119" t="s">
        <v>12106</v>
      </c>
      <c r="M5267" s="38" t="s">
        <v>15050</v>
      </c>
    </row>
    <row r="5268" spans="1:13" ht="25.5" outlineLevel="1" x14ac:dyDescent="0.25">
      <c r="A5268" s="47" t="s">
        <v>5633</v>
      </c>
      <c r="B5268" s="150">
        <v>5240</v>
      </c>
      <c r="C5268" s="36" t="s">
        <v>5632</v>
      </c>
      <c r="D5268" s="35" t="s">
        <v>5633</v>
      </c>
      <c r="E5268" s="36" t="s">
        <v>11943</v>
      </c>
      <c r="F5268" s="35" t="s">
        <v>15877</v>
      </c>
      <c r="G5268" s="117">
        <v>15</v>
      </c>
      <c r="H5268" s="117">
        <v>187.5</v>
      </c>
      <c r="I5268" s="117">
        <f t="shared" si="129"/>
        <v>0.68333333333333335</v>
      </c>
      <c r="J5268" s="118">
        <v>10.25</v>
      </c>
      <c r="K5268" s="196">
        <v>185</v>
      </c>
      <c r="L5268" s="119" t="s">
        <v>12106</v>
      </c>
      <c r="M5268" s="38" t="s">
        <v>15050</v>
      </c>
    </row>
    <row r="5269" spans="1:13" ht="25.5" outlineLevel="1" x14ac:dyDescent="0.25">
      <c r="A5269" s="47" t="s">
        <v>5635</v>
      </c>
      <c r="B5269" s="150">
        <v>5241</v>
      </c>
      <c r="C5269" s="36" t="s">
        <v>5634</v>
      </c>
      <c r="D5269" s="35" t="s">
        <v>5635</v>
      </c>
      <c r="E5269" s="36" t="s">
        <v>11943</v>
      </c>
      <c r="F5269" s="35" t="s">
        <v>15877</v>
      </c>
      <c r="G5269" s="117">
        <v>5</v>
      </c>
      <c r="H5269" s="117">
        <v>5</v>
      </c>
      <c r="I5269" s="117">
        <f t="shared" si="129"/>
        <v>5.4000000000000006E-2</v>
      </c>
      <c r="J5269" s="118">
        <v>0.27</v>
      </c>
      <c r="K5269" s="196">
        <v>185</v>
      </c>
      <c r="L5269" s="119" t="s">
        <v>12106</v>
      </c>
      <c r="M5269" s="38" t="s">
        <v>15050</v>
      </c>
    </row>
    <row r="5270" spans="1:13" ht="25.5" outlineLevel="1" x14ac:dyDescent="0.25">
      <c r="A5270" s="47" t="s">
        <v>5637</v>
      </c>
      <c r="B5270" s="150">
        <v>5242</v>
      </c>
      <c r="C5270" s="36" t="s">
        <v>5636</v>
      </c>
      <c r="D5270" s="35" t="s">
        <v>5637</v>
      </c>
      <c r="E5270" s="36" t="s">
        <v>11943</v>
      </c>
      <c r="F5270" s="35" t="s">
        <v>15877</v>
      </c>
      <c r="G5270" s="117">
        <v>12</v>
      </c>
      <c r="H5270" s="117">
        <v>112.5</v>
      </c>
      <c r="I5270" s="117">
        <f t="shared" si="129"/>
        <v>0.51250000000000007</v>
      </c>
      <c r="J5270" s="118">
        <v>6.15</v>
      </c>
      <c r="K5270" s="196">
        <v>185</v>
      </c>
      <c r="L5270" s="119" t="s">
        <v>12106</v>
      </c>
      <c r="M5270" s="38" t="s">
        <v>15050</v>
      </c>
    </row>
    <row r="5271" spans="1:13" ht="25.5" outlineLevel="1" x14ac:dyDescent="0.25">
      <c r="A5271" s="47" t="s">
        <v>5639</v>
      </c>
      <c r="B5271" s="150">
        <v>5243</v>
      </c>
      <c r="C5271" s="36" t="s">
        <v>5638</v>
      </c>
      <c r="D5271" s="35" t="s">
        <v>5639</v>
      </c>
      <c r="E5271" s="36" t="s">
        <v>11943</v>
      </c>
      <c r="F5271" s="35" t="s">
        <v>15877</v>
      </c>
      <c r="G5271" s="117">
        <v>11</v>
      </c>
      <c r="H5271" s="117">
        <v>374</v>
      </c>
      <c r="I5271" s="117">
        <f t="shared" si="129"/>
        <v>1.8590909090909091</v>
      </c>
      <c r="J5271" s="118">
        <v>20.45</v>
      </c>
      <c r="K5271" s="196">
        <v>185</v>
      </c>
      <c r="L5271" s="119" t="s">
        <v>12106</v>
      </c>
      <c r="M5271" s="38" t="s">
        <v>15050</v>
      </c>
    </row>
    <row r="5272" spans="1:13" ht="25.5" outlineLevel="1" x14ac:dyDescent="0.25">
      <c r="A5272" s="47" t="s">
        <v>5641</v>
      </c>
      <c r="B5272" s="150">
        <v>5244</v>
      </c>
      <c r="C5272" s="36" t="s">
        <v>5640</v>
      </c>
      <c r="D5272" s="35" t="s">
        <v>5641</v>
      </c>
      <c r="E5272" s="36" t="s">
        <v>11943</v>
      </c>
      <c r="F5272" s="35" t="s">
        <v>15877</v>
      </c>
      <c r="G5272" s="117">
        <v>2</v>
      </c>
      <c r="H5272" s="117">
        <v>55.8</v>
      </c>
      <c r="I5272" s="117">
        <f t="shared" si="129"/>
        <v>1.5249999999999999</v>
      </c>
      <c r="J5272" s="118">
        <v>3.05</v>
      </c>
      <c r="K5272" s="196">
        <v>185</v>
      </c>
      <c r="L5272" s="119" t="s">
        <v>12106</v>
      </c>
      <c r="M5272" s="38" t="s">
        <v>15050</v>
      </c>
    </row>
    <row r="5273" spans="1:13" ht="25.5" outlineLevel="1" x14ac:dyDescent="0.25">
      <c r="A5273" s="47" t="s">
        <v>5643</v>
      </c>
      <c r="B5273" s="150">
        <v>5245</v>
      </c>
      <c r="C5273" s="36" t="s">
        <v>5642</v>
      </c>
      <c r="D5273" s="35" t="s">
        <v>5643</v>
      </c>
      <c r="E5273" s="36" t="s">
        <v>11943</v>
      </c>
      <c r="F5273" s="35" t="s">
        <v>15877</v>
      </c>
      <c r="G5273" s="117">
        <v>14</v>
      </c>
      <c r="H5273" s="117">
        <v>175</v>
      </c>
      <c r="I5273" s="117">
        <f t="shared" si="129"/>
        <v>0.68357142857142861</v>
      </c>
      <c r="J5273" s="118">
        <v>9.57</v>
      </c>
      <c r="K5273" s="196">
        <v>185</v>
      </c>
      <c r="L5273" s="119" t="s">
        <v>12106</v>
      </c>
      <c r="M5273" s="38" t="s">
        <v>15050</v>
      </c>
    </row>
    <row r="5274" spans="1:13" ht="25.5" outlineLevel="1" x14ac:dyDescent="0.25">
      <c r="A5274" s="47" t="s">
        <v>5645</v>
      </c>
      <c r="B5274" s="150">
        <v>5246</v>
      </c>
      <c r="C5274" s="36" t="s">
        <v>5644</v>
      </c>
      <c r="D5274" s="35" t="s">
        <v>5645</v>
      </c>
      <c r="E5274" s="36" t="s">
        <v>11943</v>
      </c>
      <c r="F5274" s="35" t="s">
        <v>15877</v>
      </c>
      <c r="G5274" s="117">
        <v>4</v>
      </c>
      <c r="H5274" s="117">
        <v>70.400000000000006</v>
      </c>
      <c r="I5274" s="117">
        <f t="shared" si="129"/>
        <v>0.96250000000000002</v>
      </c>
      <c r="J5274" s="118">
        <v>3.85</v>
      </c>
      <c r="K5274" s="196">
        <v>185</v>
      </c>
      <c r="L5274" s="119" t="s">
        <v>12106</v>
      </c>
      <c r="M5274" s="38" t="s">
        <v>15050</v>
      </c>
    </row>
    <row r="5275" spans="1:13" ht="25.5" outlineLevel="1" x14ac:dyDescent="0.25">
      <c r="A5275" s="47" t="s">
        <v>5647</v>
      </c>
      <c r="B5275" s="150">
        <v>5247</v>
      </c>
      <c r="C5275" s="36" t="s">
        <v>5646</v>
      </c>
      <c r="D5275" s="35" t="s">
        <v>5647</v>
      </c>
      <c r="E5275" s="36" t="s">
        <v>11943</v>
      </c>
      <c r="F5275" s="35" t="s">
        <v>15877</v>
      </c>
      <c r="G5275" s="117">
        <v>10</v>
      </c>
      <c r="H5275" s="117">
        <v>10</v>
      </c>
      <c r="I5275" s="117">
        <f t="shared" si="129"/>
        <v>5.5000000000000007E-2</v>
      </c>
      <c r="J5275" s="118">
        <v>0.55000000000000004</v>
      </c>
      <c r="K5275" s="196">
        <v>185</v>
      </c>
      <c r="L5275" s="119" t="s">
        <v>12106</v>
      </c>
      <c r="M5275" s="38" t="s">
        <v>15050</v>
      </c>
    </row>
    <row r="5276" spans="1:13" ht="25.5" outlineLevel="1" x14ac:dyDescent="0.25">
      <c r="A5276" s="47" t="s">
        <v>5649</v>
      </c>
      <c r="B5276" s="150">
        <v>5248</v>
      </c>
      <c r="C5276" s="36" t="s">
        <v>5648</v>
      </c>
      <c r="D5276" s="35" t="s">
        <v>5649</v>
      </c>
      <c r="E5276" s="36" t="s">
        <v>11943</v>
      </c>
      <c r="F5276" s="35" t="s">
        <v>15877</v>
      </c>
      <c r="G5276" s="117">
        <v>10</v>
      </c>
      <c r="H5276" s="117">
        <v>10</v>
      </c>
      <c r="I5276" s="117">
        <f t="shared" si="129"/>
        <v>5.5000000000000007E-2</v>
      </c>
      <c r="J5276" s="118">
        <v>0.55000000000000004</v>
      </c>
      <c r="K5276" s="196">
        <v>185</v>
      </c>
      <c r="L5276" s="119" t="s">
        <v>12106</v>
      </c>
      <c r="M5276" s="38" t="s">
        <v>15050</v>
      </c>
    </row>
    <row r="5277" spans="1:13" ht="25.5" outlineLevel="1" x14ac:dyDescent="0.25">
      <c r="A5277" s="47" t="s">
        <v>5651</v>
      </c>
      <c r="B5277" s="150">
        <v>5249</v>
      </c>
      <c r="C5277" s="36" t="s">
        <v>5650</v>
      </c>
      <c r="D5277" s="35" t="s">
        <v>5651</v>
      </c>
      <c r="E5277" s="36" t="s">
        <v>11943</v>
      </c>
      <c r="F5277" s="35" t="s">
        <v>15877</v>
      </c>
      <c r="G5277" s="117">
        <v>9</v>
      </c>
      <c r="H5277" s="117">
        <v>236.7</v>
      </c>
      <c r="I5277" s="117">
        <f t="shared" si="129"/>
        <v>1.4377777777777778</v>
      </c>
      <c r="J5277" s="118">
        <v>12.94</v>
      </c>
      <c r="K5277" s="196">
        <v>185</v>
      </c>
      <c r="L5277" s="119" t="s">
        <v>12106</v>
      </c>
      <c r="M5277" s="38" t="s">
        <v>15050</v>
      </c>
    </row>
    <row r="5278" spans="1:13" ht="25.5" outlineLevel="1" x14ac:dyDescent="0.25">
      <c r="A5278" s="47" t="s">
        <v>5653</v>
      </c>
      <c r="B5278" s="150">
        <v>5250</v>
      </c>
      <c r="C5278" s="36" t="s">
        <v>5652</v>
      </c>
      <c r="D5278" s="35" t="s">
        <v>5653</v>
      </c>
      <c r="E5278" s="36" t="s">
        <v>11943</v>
      </c>
      <c r="F5278" s="35" t="s">
        <v>15877</v>
      </c>
      <c r="G5278" s="117">
        <v>5</v>
      </c>
      <c r="H5278" s="117">
        <v>540</v>
      </c>
      <c r="I5278" s="117">
        <f t="shared" si="129"/>
        <v>5.9060000000000006</v>
      </c>
      <c r="J5278" s="118">
        <v>29.53</v>
      </c>
      <c r="K5278" s="196">
        <v>185</v>
      </c>
      <c r="L5278" s="119" t="s">
        <v>12106</v>
      </c>
      <c r="M5278" s="38" t="s">
        <v>15050</v>
      </c>
    </row>
    <row r="5279" spans="1:13" ht="25.5" outlineLevel="1" x14ac:dyDescent="0.25">
      <c r="A5279" s="47" t="s">
        <v>5654</v>
      </c>
      <c r="B5279" s="150">
        <v>5251</v>
      </c>
      <c r="C5279" s="40" t="s">
        <v>14511</v>
      </c>
      <c r="D5279" s="35" t="s">
        <v>5654</v>
      </c>
      <c r="E5279" s="36" t="s">
        <v>11943</v>
      </c>
      <c r="F5279" s="35" t="s">
        <v>15877</v>
      </c>
      <c r="G5279" s="117">
        <v>3</v>
      </c>
      <c r="H5279" s="117">
        <v>7372.88</v>
      </c>
      <c r="I5279" s="117">
        <f t="shared" si="129"/>
        <v>134.39333333333335</v>
      </c>
      <c r="J5279" s="118">
        <v>403.18</v>
      </c>
      <c r="K5279" s="196">
        <v>185</v>
      </c>
      <c r="L5279" s="119" t="s">
        <v>12106</v>
      </c>
      <c r="M5279" s="38" t="s">
        <v>15050</v>
      </c>
    </row>
    <row r="5280" spans="1:13" ht="25.5" outlineLevel="1" x14ac:dyDescent="0.25">
      <c r="A5280" s="47" t="s">
        <v>5656</v>
      </c>
      <c r="B5280" s="150">
        <v>5252</v>
      </c>
      <c r="C5280" s="36" t="s">
        <v>5655</v>
      </c>
      <c r="D5280" s="35" t="s">
        <v>5656</v>
      </c>
      <c r="E5280" s="36" t="s">
        <v>11943</v>
      </c>
      <c r="F5280" s="35" t="s">
        <v>15877</v>
      </c>
      <c r="G5280" s="117">
        <v>2</v>
      </c>
      <c r="H5280" s="117">
        <v>27.2</v>
      </c>
      <c r="I5280" s="117">
        <f t="shared" si="129"/>
        <v>0.745</v>
      </c>
      <c r="J5280" s="118">
        <v>1.49</v>
      </c>
      <c r="K5280" s="196">
        <v>185</v>
      </c>
      <c r="L5280" s="119" t="s">
        <v>12106</v>
      </c>
      <c r="M5280" s="38" t="s">
        <v>15050</v>
      </c>
    </row>
    <row r="5281" spans="1:13" ht="25.5" outlineLevel="1" x14ac:dyDescent="0.25">
      <c r="A5281" s="47" t="s">
        <v>5658</v>
      </c>
      <c r="B5281" s="150">
        <v>5253</v>
      </c>
      <c r="C5281" s="36" t="s">
        <v>5657</v>
      </c>
      <c r="D5281" s="35" t="s">
        <v>5658</v>
      </c>
      <c r="E5281" s="36" t="s">
        <v>11943</v>
      </c>
      <c r="F5281" s="35" t="s">
        <v>15877</v>
      </c>
      <c r="G5281" s="117">
        <v>1</v>
      </c>
      <c r="H5281" s="117">
        <v>13.6</v>
      </c>
      <c r="I5281" s="117">
        <f t="shared" si="129"/>
        <v>0.74</v>
      </c>
      <c r="J5281" s="118">
        <v>0.74</v>
      </c>
      <c r="K5281" s="196">
        <v>185</v>
      </c>
      <c r="L5281" s="119" t="s">
        <v>12106</v>
      </c>
      <c r="M5281" s="38" t="s">
        <v>15050</v>
      </c>
    </row>
    <row r="5282" spans="1:13" ht="25.5" outlineLevel="1" x14ac:dyDescent="0.25">
      <c r="A5282" s="47" t="s">
        <v>5660</v>
      </c>
      <c r="B5282" s="150">
        <v>5254</v>
      </c>
      <c r="C5282" s="36" t="s">
        <v>5659</v>
      </c>
      <c r="D5282" s="35" t="s">
        <v>5660</v>
      </c>
      <c r="E5282" s="36" t="s">
        <v>11943</v>
      </c>
      <c r="F5282" s="35" t="s">
        <v>15877</v>
      </c>
      <c r="G5282" s="117">
        <v>17</v>
      </c>
      <c r="H5282" s="117">
        <v>231.2</v>
      </c>
      <c r="I5282" s="117">
        <f t="shared" si="129"/>
        <v>0.74352941176470588</v>
      </c>
      <c r="J5282" s="118">
        <v>12.64</v>
      </c>
      <c r="K5282" s="196">
        <v>185</v>
      </c>
      <c r="L5282" s="119" t="s">
        <v>12106</v>
      </c>
      <c r="M5282" s="38" t="s">
        <v>15050</v>
      </c>
    </row>
    <row r="5283" spans="1:13" ht="25.5" outlineLevel="1" x14ac:dyDescent="0.25">
      <c r="A5283" s="47" t="s">
        <v>5662</v>
      </c>
      <c r="B5283" s="150">
        <v>5255</v>
      </c>
      <c r="C5283" s="36" t="s">
        <v>5661</v>
      </c>
      <c r="D5283" s="35" t="s">
        <v>5662</v>
      </c>
      <c r="E5283" s="36" t="s">
        <v>11943</v>
      </c>
      <c r="F5283" s="35" t="s">
        <v>15877</v>
      </c>
      <c r="G5283" s="117">
        <v>17</v>
      </c>
      <c r="H5283" s="117">
        <v>306</v>
      </c>
      <c r="I5283" s="117">
        <f t="shared" si="129"/>
        <v>0.98411764705882354</v>
      </c>
      <c r="J5283" s="118">
        <v>16.73</v>
      </c>
      <c r="K5283" s="196">
        <v>185</v>
      </c>
      <c r="L5283" s="119" t="s">
        <v>12106</v>
      </c>
      <c r="M5283" s="38" t="s">
        <v>15050</v>
      </c>
    </row>
    <row r="5284" spans="1:13" ht="25.5" outlineLevel="1" x14ac:dyDescent="0.25">
      <c r="A5284" s="47" t="s">
        <v>5664</v>
      </c>
      <c r="B5284" s="150">
        <v>5256</v>
      </c>
      <c r="C5284" s="36" t="s">
        <v>5663</v>
      </c>
      <c r="D5284" s="35" t="s">
        <v>5664</v>
      </c>
      <c r="E5284" s="36" t="s">
        <v>11943</v>
      </c>
      <c r="F5284" s="35" t="s">
        <v>15877</v>
      </c>
      <c r="G5284" s="117">
        <v>7</v>
      </c>
      <c r="H5284" s="117">
        <v>126</v>
      </c>
      <c r="I5284" s="117">
        <f t="shared" si="129"/>
        <v>0.98428571428571421</v>
      </c>
      <c r="J5284" s="118">
        <v>6.89</v>
      </c>
      <c r="K5284" s="196">
        <v>185</v>
      </c>
      <c r="L5284" s="119" t="s">
        <v>12106</v>
      </c>
      <c r="M5284" s="38" t="s">
        <v>15050</v>
      </c>
    </row>
    <row r="5285" spans="1:13" ht="25.5" outlineLevel="1" x14ac:dyDescent="0.25">
      <c r="A5285" s="47" t="s">
        <v>5666</v>
      </c>
      <c r="B5285" s="150">
        <v>5257</v>
      </c>
      <c r="C5285" s="36" t="s">
        <v>5665</v>
      </c>
      <c r="D5285" s="35" t="s">
        <v>5666</v>
      </c>
      <c r="E5285" s="36" t="s">
        <v>11943</v>
      </c>
      <c r="F5285" s="35" t="s">
        <v>15877</v>
      </c>
      <c r="G5285" s="117">
        <v>10</v>
      </c>
      <c r="H5285" s="117">
        <v>180</v>
      </c>
      <c r="I5285" s="117">
        <f t="shared" si="129"/>
        <v>0.98399999999999999</v>
      </c>
      <c r="J5285" s="118">
        <v>9.84</v>
      </c>
      <c r="K5285" s="196">
        <v>185</v>
      </c>
      <c r="L5285" s="119" t="s">
        <v>12106</v>
      </c>
      <c r="M5285" s="38" t="s">
        <v>15050</v>
      </c>
    </row>
    <row r="5286" spans="1:13" ht="25.5" outlineLevel="1" x14ac:dyDescent="0.25">
      <c r="A5286" s="47" t="s">
        <v>5668</v>
      </c>
      <c r="B5286" s="150">
        <v>5258</v>
      </c>
      <c r="C5286" s="36" t="s">
        <v>5667</v>
      </c>
      <c r="D5286" s="35" t="s">
        <v>5668</v>
      </c>
      <c r="E5286" s="36" t="s">
        <v>11943</v>
      </c>
      <c r="F5286" s="35" t="s">
        <v>15877</v>
      </c>
      <c r="G5286" s="117">
        <v>6</v>
      </c>
      <c r="H5286" s="117">
        <v>6</v>
      </c>
      <c r="I5286" s="117">
        <f t="shared" si="129"/>
        <v>5.5E-2</v>
      </c>
      <c r="J5286" s="118">
        <v>0.33</v>
      </c>
      <c r="K5286" s="196">
        <v>185</v>
      </c>
      <c r="L5286" s="119" t="s">
        <v>12106</v>
      </c>
      <c r="M5286" s="38" t="s">
        <v>15050</v>
      </c>
    </row>
    <row r="5287" spans="1:13" ht="25.5" outlineLevel="1" x14ac:dyDescent="0.25">
      <c r="A5287" s="47" t="s">
        <v>5670</v>
      </c>
      <c r="B5287" s="150">
        <v>5259</v>
      </c>
      <c r="C5287" s="36" t="s">
        <v>5669</v>
      </c>
      <c r="D5287" s="35" t="s">
        <v>5670</v>
      </c>
      <c r="E5287" s="36" t="s">
        <v>11943</v>
      </c>
      <c r="F5287" s="35" t="s">
        <v>15877</v>
      </c>
      <c r="G5287" s="117">
        <v>45</v>
      </c>
      <c r="H5287" s="117">
        <v>234</v>
      </c>
      <c r="I5287" s="117">
        <f t="shared" si="129"/>
        <v>0.28444444444444444</v>
      </c>
      <c r="J5287" s="118">
        <v>12.8</v>
      </c>
      <c r="K5287" s="196">
        <v>185</v>
      </c>
      <c r="L5287" s="119" t="s">
        <v>12106</v>
      </c>
      <c r="M5287" s="38" t="s">
        <v>15050</v>
      </c>
    </row>
    <row r="5288" spans="1:13" ht="25.5" outlineLevel="1" x14ac:dyDescent="0.25">
      <c r="A5288" s="47" t="s">
        <v>5672</v>
      </c>
      <c r="B5288" s="150">
        <v>5260</v>
      </c>
      <c r="C5288" s="36" t="s">
        <v>5671</v>
      </c>
      <c r="D5288" s="35" t="s">
        <v>5672</v>
      </c>
      <c r="E5288" s="36" t="s">
        <v>11943</v>
      </c>
      <c r="F5288" s="35" t="s">
        <v>15877</v>
      </c>
      <c r="G5288" s="117">
        <v>6</v>
      </c>
      <c r="H5288" s="117">
        <v>108</v>
      </c>
      <c r="I5288" s="117">
        <f t="shared" si="129"/>
        <v>0.98499999999999999</v>
      </c>
      <c r="J5288" s="118">
        <v>5.91</v>
      </c>
      <c r="K5288" s="196">
        <v>185</v>
      </c>
      <c r="L5288" s="119" t="s">
        <v>12106</v>
      </c>
      <c r="M5288" s="38" t="s">
        <v>15050</v>
      </c>
    </row>
    <row r="5289" spans="1:13" ht="25.5" outlineLevel="1" x14ac:dyDescent="0.25">
      <c r="A5289" s="47" t="s">
        <v>5674</v>
      </c>
      <c r="B5289" s="150">
        <v>5261</v>
      </c>
      <c r="C5289" s="36" t="s">
        <v>5673</v>
      </c>
      <c r="D5289" s="35" t="s">
        <v>5674</v>
      </c>
      <c r="E5289" s="36" t="s">
        <v>11943</v>
      </c>
      <c r="F5289" s="35" t="s">
        <v>15877</v>
      </c>
      <c r="G5289" s="117">
        <v>1</v>
      </c>
      <c r="H5289" s="117">
        <v>4834.8900000000003</v>
      </c>
      <c r="I5289" s="117">
        <f t="shared" si="129"/>
        <v>264.39</v>
      </c>
      <c r="J5289" s="118">
        <v>264.39</v>
      </c>
      <c r="K5289" s="196">
        <v>185</v>
      </c>
      <c r="L5289" s="119" t="s">
        <v>12106</v>
      </c>
      <c r="M5289" s="38" t="s">
        <v>15050</v>
      </c>
    </row>
    <row r="5290" spans="1:13" ht="25.5" outlineLevel="1" x14ac:dyDescent="0.25">
      <c r="A5290" s="47" t="s">
        <v>5675</v>
      </c>
      <c r="B5290" s="150">
        <v>5262</v>
      </c>
      <c r="C5290" s="40" t="s">
        <v>14512</v>
      </c>
      <c r="D5290" s="35" t="s">
        <v>5675</v>
      </c>
      <c r="E5290" s="36" t="s">
        <v>11943</v>
      </c>
      <c r="F5290" s="35" t="s">
        <v>15877</v>
      </c>
      <c r="G5290" s="117">
        <v>6</v>
      </c>
      <c r="H5290" s="117">
        <v>609.33000000000004</v>
      </c>
      <c r="I5290" s="117">
        <f t="shared" si="129"/>
        <v>5.5533333333333337</v>
      </c>
      <c r="J5290" s="118">
        <v>33.32</v>
      </c>
      <c r="K5290" s="196">
        <v>185</v>
      </c>
      <c r="L5290" s="119" t="s">
        <v>12106</v>
      </c>
      <c r="M5290" s="38" t="s">
        <v>15050</v>
      </c>
    </row>
    <row r="5291" spans="1:13" ht="25.5" outlineLevel="1" x14ac:dyDescent="0.25">
      <c r="A5291" s="47" t="s">
        <v>5676</v>
      </c>
      <c r="B5291" s="150">
        <v>5263</v>
      </c>
      <c r="C5291" s="40" t="s">
        <v>14513</v>
      </c>
      <c r="D5291" s="35" t="s">
        <v>5676</v>
      </c>
      <c r="E5291" s="36" t="s">
        <v>11943</v>
      </c>
      <c r="F5291" s="35" t="s">
        <v>15877</v>
      </c>
      <c r="G5291" s="117">
        <v>1</v>
      </c>
      <c r="H5291" s="117">
        <v>1</v>
      </c>
      <c r="I5291" s="117">
        <f t="shared" si="129"/>
        <v>0.05</v>
      </c>
      <c r="J5291" s="118">
        <v>0.05</v>
      </c>
      <c r="K5291" s="196">
        <v>185</v>
      </c>
      <c r="L5291" s="119" t="s">
        <v>12106</v>
      </c>
      <c r="M5291" s="38" t="s">
        <v>15050</v>
      </c>
    </row>
    <row r="5292" spans="1:13" ht="25.5" outlineLevel="1" x14ac:dyDescent="0.25">
      <c r="A5292" s="47" t="s">
        <v>5677</v>
      </c>
      <c r="B5292" s="150">
        <v>5264</v>
      </c>
      <c r="C5292" s="40" t="s">
        <v>14514</v>
      </c>
      <c r="D5292" s="35" t="s">
        <v>5677</v>
      </c>
      <c r="E5292" s="36" t="s">
        <v>11943</v>
      </c>
      <c r="F5292" s="35" t="s">
        <v>15877</v>
      </c>
      <c r="G5292" s="117">
        <v>10</v>
      </c>
      <c r="H5292" s="117">
        <v>10</v>
      </c>
      <c r="I5292" s="117">
        <f t="shared" si="129"/>
        <v>5.5000000000000007E-2</v>
      </c>
      <c r="J5292" s="118">
        <v>0.55000000000000004</v>
      </c>
      <c r="K5292" s="196">
        <v>185</v>
      </c>
      <c r="L5292" s="119" t="s">
        <v>12106</v>
      </c>
      <c r="M5292" s="38" t="s">
        <v>15050</v>
      </c>
    </row>
    <row r="5293" spans="1:13" ht="25.5" outlineLevel="1" x14ac:dyDescent="0.25">
      <c r="A5293" s="47" t="s">
        <v>5678</v>
      </c>
      <c r="B5293" s="150">
        <v>5265</v>
      </c>
      <c r="C5293" s="40" t="s">
        <v>14515</v>
      </c>
      <c r="D5293" s="35" t="s">
        <v>5678</v>
      </c>
      <c r="E5293" s="36" t="s">
        <v>11943</v>
      </c>
      <c r="F5293" s="35" t="s">
        <v>15877</v>
      </c>
      <c r="G5293" s="117">
        <v>2</v>
      </c>
      <c r="H5293" s="117">
        <v>2</v>
      </c>
      <c r="I5293" s="117">
        <f t="shared" si="129"/>
        <v>5.5E-2</v>
      </c>
      <c r="J5293" s="118">
        <v>0.11</v>
      </c>
      <c r="K5293" s="196">
        <v>185</v>
      </c>
      <c r="L5293" s="119" t="s">
        <v>12106</v>
      </c>
      <c r="M5293" s="38" t="s">
        <v>15050</v>
      </c>
    </row>
    <row r="5294" spans="1:13" ht="25.5" outlineLevel="1" x14ac:dyDescent="0.25">
      <c r="A5294" s="47" t="s">
        <v>5679</v>
      </c>
      <c r="B5294" s="150">
        <v>5266</v>
      </c>
      <c r="C5294" s="40" t="s">
        <v>14516</v>
      </c>
      <c r="D5294" s="35" t="s">
        <v>5679</v>
      </c>
      <c r="E5294" s="36" t="s">
        <v>11943</v>
      </c>
      <c r="F5294" s="35" t="s">
        <v>15877</v>
      </c>
      <c r="G5294" s="117">
        <v>5</v>
      </c>
      <c r="H5294" s="117">
        <v>7771.45</v>
      </c>
      <c r="I5294" s="117">
        <f t="shared" si="129"/>
        <v>84.994</v>
      </c>
      <c r="J5294" s="118">
        <v>424.97</v>
      </c>
      <c r="K5294" s="196">
        <v>185</v>
      </c>
      <c r="L5294" s="119" t="s">
        <v>12106</v>
      </c>
      <c r="M5294" s="38" t="s">
        <v>15050</v>
      </c>
    </row>
    <row r="5295" spans="1:13" ht="25.5" outlineLevel="1" x14ac:dyDescent="0.25">
      <c r="A5295" s="47" t="s">
        <v>5680</v>
      </c>
      <c r="B5295" s="150">
        <v>5267</v>
      </c>
      <c r="C5295" s="40" t="s">
        <v>14517</v>
      </c>
      <c r="D5295" s="35" t="s">
        <v>5680</v>
      </c>
      <c r="E5295" s="36" t="s">
        <v>11943</v>
      </c>
      <c r="F5295" s="35" t="s">
        <v>15877</v>
      </c>
      <c r="G5295" s="117">
        <v>6</v>
      </c>
      <c r="H5295" s="117">
        <v>6</v>
      </c>
      <c r="I5295" s="117">
        <f t="shared" si="129"/>
        <v>5.5E-2</v>
      </c>
      <c r="J5295" s="118">
        <v>0.33</v>
      </c>
      <c r="K5295" s="196">
        <v>185</v>
      </c>
      <c r="L5295" s="119" t="s">
        <v>12106</v>
      </c>
      <c r="M5295" s="38" t="s">
        <v>15050</v>
      </c>
    </row>
    <row r="5296" spans="1:13" ht="25.5" outlineLevel="1" x14ac:dyDescent="0.25">
      <c r="A5296" s="47" t="s">
        <v>5681</v>
      </c>
      <c r="B5296" s="150">
        <v>5268</v>
      </c>
      <c r="C5296" s="40" t="s">
        <v>14518</v>
      </c>
      <c r="D5296" s="35" t="s">
        <v>5681</v>
      </c>
      <c r="E5296" s="36" t="s">
        <v>11943</v>
      </c>
      <c r="F5296" s="35" t="s">
        <v>15877</v>
      </c>
      <c r="G5296" s="117">
        <v>1</v>
      </c>
      <c r="H5296" s="117">
        <v>1</v>
      </c>
      <c r="I5296" s="117">
        <f t="shared" si="129"/>
        <v>0.05</v>
      </c>
      <c r="J5296" s="118">
        <v>0.05</v>
      </c>
      <c r="K5296" s="196">
        <v>185</v>
      </c>
      <c r="L5296" s="119" t="s">
        <v>12106</v>
      </c>
      <c r="M5296" s="38" t="s">
        <v>15050</v>
      </c>
    </row>
    <row r="5297" spans="1:13" ht="25.5" outlineLevel="1" x14ac:dyDescent="0.25">
      <c r="A5297" s="47" t="s">
        <v>5683</v>
      </c>
      <c r="B5297" s="150">
        <v>5269</v>
      </c>
      <c r="C5297" s="36" t="s">
        <v>5682</v>
      </c>
      <c r="D5297" s="35" t="s">
        <v>5683</v>
      </c>
      <c r="E5297" s="36" t="s">
        <v>11943</v>
      </c>
      <c r="F5297" s="35" t="s">
        <v>15877</v>
      </c>
      <c r="G5297" s="117">
        <v>2</v>
      </c>
      <c r="H5297" s="117">
        <v>2</v>
      </c>
      <c r="I5297" s="117">
        <f t="shared" ref="I5297:I5360" si="130">J5297/G5297</f>
        <v>5.5E-2</v>
      </c>
      <c r="J5297" s="118">
        <v>0.11</v>
      </c>
      <c r="K5297" s="196">
        <v>185</v>
      </c>
      <c r="L5297" s="119" t="s">
        <v>12106</v>
      </c>
      <c r="M5297" s="38" t="s">
        <v>15050</v>
      </c>
    </row>
    <row r="5298" spans="1:13" ht="25.5" outlineLevel="1" x14ac:dyDescent="0.25">
      <c r="A5298" s="47" t="s">
        <v>5685</v>
      </c>
      <c r="B5298" s="150">
        <v>5270</v>
      </c>
      <c r="C5298" s="36" t="s">
        <v>5684</v>
      </c>
      <c r="D5298" s="35" t="s">
        <v>5685</v>
      </c>
      <c r="E5298" s="36" t="s">
        <v>11943</v>
      </c>
      <c r="F5298" s="35" t="s">
        <v>15877</v>
      </c>
      <c r="G5298" s="117">
        <v>3</v>
      </c>
      <c r="H5298" s="117">
        <v>3</v>
      </c>
      <c r="I5298" s="117">
        <f t="shared" si="130"/>
        <v>5.3333333333333337E-2</v>
      </c>
      <c r="J5298" s="118">
        <v>0.16</v>
      </c>
      <c r="K5298" s="196">
        <v>185</v>
      </c>
      <c r="L5298" s="119" t="s">
        <v>12106</v>
      </c>
      <c r="M5298" s="38" t="s">
        <v>15050</v>
      </c>
    </row>
    <row r="5299" spans="1:13" ht="25.5" outlineLevel="1" x14ac:dyDescent="0.25">
      <c r="A5299" s="47" t="s">
        <v>5687</v>
      </c>
      <c r="B5299" s="150">
        <v>5271</v>
      </c>
      <c r="C5299" s="36" t="s">
        <v>5686</v>
      </c>
      <c r="D5299" s="35" t="s">
        <v>5687</v>
      </c>
      <c r="E5299" s="36" t="s">
        <v>11943</v>
      </c>
      <c r="F5299" s="35" t="s">
        <v>15877</v>
      </c>
      <c r="G5299" s="117">
        <v>1</v>
      </c>
      <c r="H5299" s="117">
        <v>1</v>
      </c>
      <c r="I5299" s="117">
        <f t="shared" si="130"/>
        <v>0.05</v>
      </c>
      <c r="J5299" s="118">
        <v>0.05</v>
      </c>
      <c r="K5299" s="196">
        <v>185</v>
      </c>
      <c r="L5299" s="119" t="s">
        <v>12106</v>
      </c>
      <c r="M5299" s="38" t="s">
        <v>15050</v>
      </c>
    </row>
    <row r="5300" spans="1:13" ht="25.5" outlineLevel="1" x14ac:dyDescent="0.25">
      <c r="A5300" s="47" t="s">
        <v>5689</v>
      </c>
      <c r="B5300" s="150">
        <v>5272</v>
      </c>
      <c r="C5300" s="36" t="s">
        <v>5688</v>
      </c>
      <c r="D5300" s="35" t="s">
        <v>5689</v>
      </c>
      <c r="E5300" s="36" t="s">
        <v>11943</v>
      </c>
      <c r="F5300" s="35" t="s">
        <v>15877</v>
      </c>
      <c r="G5300" s="117">
        <v>20</v>
      </c>
      <c r="H5300" s="117">
        <v>200</v>
      </c>
      <c r="I5300" s="117">
        <f t="shared" si="130"/>
        <v>0.54699999999999993</v>
      </c>
      <c r="J5300" s="118">
        <v>10.94</v>
      </c>
      <c r="K5300" s="196">
        <v>185</v>
      </c>
      <c r="L5300" s="119" t="s">
        <v>12106</v>
      </c>
      <c r="M5300" s="38" t="s">
        <v>15050</v>
      </c>
    </row>
    <row r="5301" spans="1:13" ht="25.5" outlineLevel="1" x14ac:dyDescent="0.25">
      <c r="A5301" s="47" t="s">
        <v>5691</v>
      </c>
      <c r="B5301" s="150">
        <v>5273</v>
      </c>
      <c r="C5301" s="36" t="s">
        <v>5690</v>
      </c>
      <c r="D5301" s="35" t="s">
        <v>5691</v>
      </c>
      <c r="E5301" s="36" t="s">
        <v>11943</v>
      </c>
      <c r="F5301" s="35" t="s">
        <v>15877</v>
      </c>
      <c r="G5301" s="117">
        <v>15</v>
      </c>
      <c r="H5301" s="117">
        <v>150</v>
      </c>
      <c r="I5301" s="117">
        <f t="shared" si="130"/>
        <v>0.54666666666666663</v>
      </c>
      <c r="J5301" s="118">
        <v>8.1999999999999993</v>
      </c>
      <c r="K5301" s="196">
        <v>185</v>
      </c>
      <c r="L5301" s="119" t="s">
        <v>12106</v>
      </c>
      <c r="M5301" s="38" t="s">
        <v>15050</v>
      </c>
    </row>
    <row r="5302" spans="1:13" ht="25.5" outlineLevel="1" x14ac:dyDescent="0.25">
      <c r="A5302" s="47" t="s">
        <v>5693</v>
      </c>
      <c r="B5302" s="150">
        <v>5274</v>
      </c>
      <c r="C5302" s="36" t="s">
        <v>5692</v>
      </c>
      <c r="D5302" s="35" t="s">
        <v>5693</v>
      </c>
      <c r="E5302" s="36" t="s">
        <v>11943</v>
      </c>
      <c r="F5302" s="35" t="s">
        <v>15877</v>
      </c>
      <c r="G5302" s="117">
        <v>3</v>
      </c>
      <c r="H5302" s="117">
        <v>30</v>
      </c>
      <c r="I5302" s="117">
        <f t="shared" si="130"/>
        <v>0.54666666666666663</v>
      </c>
      <c r="J5302" s="118">
        <v>1.64</v>
      </c>
      <c r="K5302" s="196">
        <v>185</v>
      </c>
      <c r="L5302" s="119" t="s">
        <v>12106</v>
      </c>
      <c r="M5302" s="38" t="s">
        <v>15050</v>
      </c>
    </row>
    <row r="5303" spans="1:13" ht="25.5" outlineLevel="1" x14ac:dyDescent="0.25">
      <c r="A5303" s="47" t="s">
        <v>5695</v>
      </c>
      <c r="B5303" s="150">
        <v>5275</v>
      </c>
      <c r="C5303" s="36" t="s">
        <v>5694</v>
      </c>
      <c r="D5303" s="35" t="s">
        <v>5695</v>
      </c>
      <c r="E5303" s="36" t="s">
        <v>11943</v>
      </c>
      <c r="F5303" s="35" t="s">
        <v>15877</v>
      </c>
      <c r="G5303" s="117">
        <v>9</v>
      </c>
      <c r="H5303" s="117">
        <v>16</v>
      </c>
      <c r="I5303" s="117">
        <f t="shared" si="130"/>
        <v>9.6666666666666665E-2</v>
      </c>
      <c r="J5303" s="118">
        <v>0.87</v>
      </c>
      <c r="K5303" s="196">
        <v>185</v>
      </c>
      <c r="L5303" s="119" t="s">
        <v>12106</v>
      </c>
      <c r="M5303" s="38" t="s">
        <v>15050</v>
      </c>
    </row>
    <row r="5304" spans="1:13" ht="25.5" outlineLevel="1" x14ac:dyDescent="0.25">
      <c r="A5304" s="47" t="s">
        <v>5697</v>
      </c>
      <c r="B5304" s="150">
        <v>5276</v>
      </c>
      <c r="C5304" s="36" t="s">
        <v>5696</v>
      </c>
      <c r="D5304" s="35" t="s">
        <v>5697</v>
      </c>
      <c r="E5304" s="36" t="s">
        <v>11943</v>
      </c>
      <c r="F5304" s="35" t="s">
        <v>15877</v>
      </c>
      <c r="G5304" s="117">
        <v>20</v>
      </c>
      <c r="H5304" s="117">
        <v>288</v>
      </c>
      <c r="I5304" s="117">
        <f t="shared" si="130"/>
        <v>0.78749999999999998</v>
      </c>
      <c r="J5304" s="118">
        <v>15.75</v>
      </c>
      <c r="K5304" s="196">
        <v>185</v>
      </c>
      <c r="L5304" s="119" t="s">
        <v>12106</v>
      </c>
      <c r="M5304" s="38" t="s">
        <v>15050</v>
      </c>
    </row>
    <row r="5305" spans="1:13" ht="25.5" outlineLevel="1" x14ac:dyDescent="0.25">
      <c r="A5305" s="47" t="s">
        <v>5699</v>
      </c>
      <c r="B5305" s="150">
        <v>5277</v>
      </c>
      <c r="C5305" s="36" t="s">
        <v>5698</v>
      </c>
      <c r="D5305" s="35" t="s">
        <v>5699</v>
      </c>
      <c r="E5305" s="36" t="s">
        <v>11943</v>
      </c>
      <c r="F5305" s="35" t="s">
        <v>15877</v>
      </c>
      <c r="G5305" s="117">
        <v>3</v>
      </c>
      <c r="H5305" s="117">
        <v>48</v>
      </c>
      <c r="I5305" s="117">
        <f t="shared" si="130"/>
        <v>0.87333333333333341</v>
      </c>
      <c r="J5305" s="118">
        <v>2.62</v>
      </c>
      <c r="K5305" s="196">
        <v>185</v>
      </c>
      <c r="L5305" s="119" t="s">
        <v>12106</v>
      </c>
      <c r="M5305" s="38" t="s">
        <v>15050</v>
      </c>
    </row>
    <row r="5306" spans="1:13" ht="25.5" outlineLevel="1" x14ac:dyDescent="0.25">
      <c r="A5306" s="47" t="s">
        <v>5701</v>
      </c>
      <c r="B5306" s="150">
        <v>5278</v>
      </c>
      <c r="C5306" s="36" t="s">
        <v>5700</v>
      </c>
      <c r="D5306" s="35" t="s">
        <v>5701</v>
      </c>
      <c r="E5306" s="36" t="s">
        <v>11943</v>
      </c>
      <c r="F5306" s="35" t="s">
        <v>15877</v>
      </c>
      <c r="G5306" s="117">
        <v>3</v>
      </c>
      <c r="H5306" s="117">
        <v>48</v>
      </c>
      <c r="I5306" s="117">
        <f t="shared" si="130"/>
        <v>0.87333333333333341</v>
      </c>
      <c r="J5306" s="118">
        <v>2.62</v>
      </c>
      <c r="K5306" s="196">
        <v>185</v>
      </c>
      <c r="L5306" s="119" t="s">
        <v>12106</v>
      </c>
      <c r="M5306" s="38" t="s">
        <v>15050</v>
      </c>
    </row>
    <row r="5307" spans="1:13" ht="25.5" outlineLevel="1" x14ac:dyDescent="0.25">
      <c r="A5307" s="47" t="s">
        <v>5703</v>
      </c>
      <c r="B5307" s="150">
        <v>5279</v>
      </c>
      <c r="C5307" s="36" t="s">
        <v>5702</v>
      </c>
      <c r="D5307" s="35" t="s">
        <v>5703</v>
      </c>
      <c r="E5307" s="40" t="s">
        <v>13006</v>
      </c>
      <c r="F5307" s="35" t="s">
        <v>15877</v>
      </c>
      <c r="G5307" s="117">
        <v>8</v>
      </c>
      <c r="H5307" s="117">
        <v>486</v>
      </c>
      <c r="I5307" s="117">
        <f t="shared" si="130"/>
        <v>3.3224999999999998</v>
      </c>
      <c r="J5307" s="118">
        <v>26.58</v>
      </c>
      <c r="K5307" s="196">
        <v>185</v>
      </c>
      <c r="L5307" s="119" t="s">
        <v>12106</v>
      </c>
      <c r="M5307" s="38" t="s">
        <v>15050</v>
      </c>
    </row>
    <row r="5308" spans="1:13" ht="25.5" outlineLevel="1" x14ac:dyDescent="0.25">
      <c r="A5308" s="47" t="s">
        <v>5705</v>
      </c>
      <c r="B5308" s="150">
        <v>5280</v>
      </c>
      <c r="C5308" s="36" t="s">
        <v>5704</v>
      </c>
      <c r="D5308" s="35" t="s">
        <v>5705</v>
      </c>
      <c r="E5308" s="36" t="s">
        <v>11943</v>
      </c>
      <c r="F5308" s="35" t="s">
        <v>15877</v>
      </c>
      <c r="G5308" s="117">
        <v>5</v>
      </c>
      <c r="H5308" s="117">
        <v>1049.55</v>
      </c>
      <c r="I5308" s="117">
        <f t="shared" si="130"/>
        <v>11.478</v>
      </c>
      <c r="J5308" s="118">
        <v>57.39</v>
      </c>
      <c r="K5308" s="196">
        <v>185</v>
      </c>
      <c r="L5308" s="119" t="s">
        <v>12106</v>
      </c>
      <c r="M5308" s="38" t="s">
        <v>15050</v>
      </c>
    </row>
    <row r="5309" spans="1:13" ht="25.5" outlineLevel="1" x14ac:dyDescent="0.25">
      <c r="A5309" s="47" t="s">
        <v>5707</v>
      </c>
      <c r="B5309" s="150">
        <v>5281</v>
      </c>
      <c r="C5309" s="36" t="s">
        <v>5706</v>
      </c>
      <c r="D5309" s="35" t="s">
        <v>5707</v>
      </c>
      <c r="E5309" s="36" t="s">
        <v>11943</v>
      </c>
      <c r="F5309" s="35" t="s">
        <v>15877</v>
      </c>
      <c r="G5309" s="117">
        <v>5</v>
      </c>
      <c r="H5309" s="117">
        <v>25</v>
      </c>
      <c r="I5309" s="117">
        <f t="shared" si="130"/>
        <v>0.27400000000000002</v>
      </c>
      <c r="J5309" s="118">
        <v>1.37</v>
      </c>
      <c r="K5309" s="196">
        <v>185</v>
      </c>
      <c r="L5309" s="119" t="s">
        <v>12106</v>
      </c>
      <c r="M5309" s="38" t="s">
        <v>15050</v>
      </c>
    </row>
    <row r="5310" spans="1:13" ht="25.5" outlineLevel="1" x14ac:dyDescent="0.25">
      <c r="A5310" s="47" t="s">
        <v>5708</v>
      </c>
      <c r="B5310" s="150">
        <v>5282</v>
      </c>
      <c r="C5310" s="40" t="s">
        <v>14519</v>
      </c>
      <c r="D5310" s="35" t="s">
        <v>5708</v>
      </c>
      <c r="E5310" s="36" t="s">
        <v>11943</v>
      </c>
      <c r="F5310" s="35" t="s">
        <v>15877</v>
      </c>
      <c r="G5310" s="117">
        <v>2</v>
      </c>
      <c r="H5310" s="117">
        <v>4585.08</v>
      </c>
      <c r="I5310" s="117">
        <f t="shared" si="130"/>
        <v>125.36499999999999</v>
      </c>
      <c r="J5310" s="118">
        <v>250.73</v>
      </c>
      <c r="K5310" s="196">
        <v>185</v>
      </c>
      <c r="L5310" s="119" t="s">
        <v>12106</v>
      </c>
      <c r="M5310" s="38" t="s">
        <v>15050</v>
      </c>
    </row>
    <row r="5311" spans="1:13" ht="25.5" outlineLevel="1" x14ac:dyDescent="0.25">
      <c r="A5311" s="47" t="s">
        <v>5709</v>
      </c>
      <c r="B5311" s="150">
        <v>5283</v>
      </c>
      <c r="C5311" s="40" t="s">
        <v>14520</v>
      </c>
      <c r="D5311" s="35" t="s">
        <v>5709</v>
      </c>
      <c r="E5311" s="36" t="s">
        <v>11943</v>
      </c>
      <c r="F5311" s="35" t="s">
        <v>15877</v>
      </c>
      <c r="G5311" s="117">
        <v>2</v>
      </c>
      <c r="H5311" s="117">
        <v>3765.8</v>
      </c>
      <c r="I5311" s="117">
        <f t="shared" si="130"/>
        <v>102.965</v>
      </c>
      <c r="J5311" s="118">
        <v>205.93</v>
      </c>
      <c r="K5311" s="196">
        <v>185</v>
      </c>
      <c r="L5311" s="119" t="s">
        <v>12106</v>
      </c>
      <c r="M5311" s="38" t="s">
        <v>15050</v>
      </c>
    </row>
    <row r="5312" spans="1:13" ht="25.5" outlineLevel="1" x14ac:dyDescent="0.25">
      <c r="A5312" s="47" t="s">
        <v>5710</v>
      </c>
      <c r="B5312" s="150">
        <v>5284</v>
      </c>
      <c r="C5312" s="40" t="s">
        <v>14521</v>
      </c>
      <c r="D5312" s="35" t="s">
        <v>5710</v>
      </c>
      <c r="E5312" s="36" t="s">
        <v>11943</v>
      </c>
      <c r="F5312" s="35" t="s">
        <v>15877</v>
      </c>
      <c r="G5312" s="117">
        <v>2</v>
      </c>
      <c r="H5312" s="117">
        <v>972.97</v>
      </c>
      <c r="I5312" s="117">
        <f t="shared" si="130"/>
        <v>26.605</v>
      </c>
      <c r="J5312" s="118">
        <v>53.21</v>
      </c>
      <c r="K5312" s="196">
        <v>185</v>
      </c>
      <c r="L5312" s="119" t="s">
        <v>12106</v>
      </c>
      <c r="M5312" s="38" t="s">
        <v>15050</v>
      </c>
    </row>
    <row r="5313" spans="1:13" ht="25.5" outlineLevel="1" x14ac:dyDescent="0.25">
      <c r="A5313" s="47" t="s">
        <v>5712</v>
      </c>
      <c r="B5313" s="150">
        <v>5285</v>
      </c>
      <c r="C5313" s="36" t="s">
        <v>5711</v>
      </c>
      <c r="D5313" s="35" t="s">
        <v>5712</v>
      </c>
      <c r="E5313" s="36" t="s">
        <v>11943</v>
      </c>
      <c r="F5313" s="35" t="s">
        <v>15877</v>
      </c>
      <c r="G5313" s="117">
        <v>20</v>
      </c>
      <c r="H5313" s="117">
        <v>20</v>
      </c>
      <c r="I5313" s="117">
        <f t="shared" si="130"/>
        <v>5.4500000000000007E-2</v>
      </c>
      <c r="J5313" s="118">
        <v>1.0900000000000001</v>
      </c>
      <c r="K5313" s="196">
        <v>185</v>
      </c>
      <c r="L5313" s="119" t="s">
        <v>12106</v>
      </c>
      <c r="M5313" s="38" t="s">
        <v>15050</v>
      </c>
    </row>
    <row r="5314" spans="1:13" ht="25.5" outlineLevel="1" x14ac:dyDescent="0.25">
      <c r="A5314" s="47" t="s">
        <v>5713</v>
      </c>
      <c r="B5314" s="150">
        <v>5286</v>
      </c>
      <c r="C5314" s="40" t="s">
        <v>14522</v>
      </c>
      <c r="D5314" s="35" t="s">
        <v>5713</v>
      </c>
      <c r="E5314" s="36" t="s">
        <v>11943</v>
      </c>
      <c r="F5314" s="35" t="s">
        <v>15877</v>
      </c>
      <c r="G5314" s="117">
        <v>6</v>
      </c>
      <c r="H5314" s="117">
        <v>180</v>
      </c>
      <c r="I5314" s="117">
        <f t="shared" si="130"/>
        <v>1.64</v>
      </c>
      <c r="J5314" s="118">
        <v>9.84</v>
      </c>
      <c r="K5314" s="196">
        <v>185</v>
      </c>
      <c r="L5314" s="119" t="s">
        <v>12106</v>
      </c>
      <c r="M5314" s="38" t="s">
        <v>15050</v>
      </c>
    </row>
    <row r="5315" spans="1:13" ht="25.5" outlineLevel="1" x14ac:dyDescent="0.25">
      <c r="A5315" s="47" t="s">
        <v>5714</v>
      </c>
      <c r="B5315" s="150">
        <v>5287</v>
      </c>
      <c r="C5315" s="40" t="s">
        <v>14523</v>
      </c>
      <c r="D5315" s="35" t="s">
        <v>5714</v>
      </c>
      <c r="E5315" s="36" t="s">
        <v>11943</v>
      </c>
      <c r="F5315" s="35" t="s">
        <v>15877</v>
      </c>
      <c r="G5315" s="117">
        <v>24</v>
      </c>
      <c r="H5315" s="117">
        <v>436.8</v>
      </c>
      <c r="I5315" s="117">
        <f t="shared" si="130"/>
        <v>0.99541666666666673</v>
      </c>
      <c r="J5315" s="118">
        <v>23.89</v>
      </c>
      <c r="K5315" s="196">
        <v>185</v>
      </c>
      <c r="L5315" s="119" t="s">
        <v>12106</v>
      </c>
      <c r="M5315" s="38" t="s">
        <v>15050</v>
      </c>
    </row>
    <row r="5316" spans="1:13" ht="25.5" outlineLevel="1" x14ac:dyDescent="0.25">
      <c r="A5316" s="47" t="s">
        <v>5715</v>
      </c>
      <c r="B5316" s="150">
        <v>5288</v>
      </c>
      <c r="C5316" s="40" t="s">
        <v>14524</v>
      </c>
      <c r="D5316" s="35" t="s">
        <v>5715</v>
      </c>
      <c r="E5316" s="36" t="s">
        <v>11943</v>
      </c>
      <c r="F5316" s="35" t="s">
        <v>15877</v>
      </c>
      <c r="G5316" s="117">
        <v>3</v>
      </c>
      <c r="H5316" s="117">
        <v>57</v>
      </c>
      <c r="I5316" s="117">
        <f t="shared" si="130"/>
        <v>1.04</v>
      </c>
      <c r="J5316" s="118">
        <v>3.12</v>
      </c>
      <c r="K5316" s="196">
        <v>185</v>
      </c>
      <c r="L5316" s="119" t="s">
        <v>12106</v>
      </c>
      <c r="M5316" s="38" t="s">
        <v>15050</v>
      </c>
    </row>
    <row r="5317" spans="1:13" ht="25.5" outlineLevel="1" x14ac:dyDescent="0.25">
      <c r="A5317" s="47" t="s">
        <v>5716</v>
      </c>
      <c r="B5317" s="150">
        <v>5289</v>
      </c>
      <c r="C5317" s="40" t="s">
        <v>14525</v>
      </c>
      <c r="D5317" s="35" t="s">
        <v>5716</v>
      </c>
      <c r="E5317" s="36" t="s">
        <v>11943</v>
      </c>
      <c r="F5317" s="35" t="s">
        <v>15877</v>
      </c>
      <c r="G5317" s="117">
        <v>33</v>
      </c>
      <c r="H5317" s="117">
        <v>693</v>
      </c>
      <c r="I5317" s="117">
        <f t="shared" si="130"/>
        <v>1.1484848484848484</v>
      </c>
      <c r="J5317" s="118">
        <v>37.9</v>
      </c>
      <c r="K5317" s="196">
        <v>185</v>
      </c>
      <c r="L5317" s="119" t="s">
        <v>12106</v>
      </c>
      <c r="M5317" s="38" t="s">
        <v>15050</v>
      </c>
    </row>
    <row r="5318" spans="1:13" ht="25.5" outlineLevel="1" x14ac:dyDescent="0.25">
      <c r="A5318" s="47" t="s">
        <v>5717</v>
      </c>
      <c r="B5318" s="150">
        <v>5290</v>
      </c>
      <c r="C5318" s="40" t="s">
        <v>14526</v>
      </c>
      <c r="D5318" s="35" t="s">
        <v>5717</v>
      </c>
      <c r="E5318" s="36" t="s">
        <v>11943</v>
      </c>
      <c r="F5318" s="35" t="s">
        <v>15877</v>
      </c>
      <c r="G5318" s="117">
        <v>15</v>
      </c>
      <c r="H5318" s="117">
        <v>409.5</v>
      </c>
      <c r="I5318" s="117">
        <f t="shared" si="130"/>
        <v>1.4926666666666668</v>
      </c>
      <c r="J5318" s="118">
        <v>22.39</v>
      </c>
      <c r="K5318" s="196">
        <v>185</v>
      </c>
      <c r="L5318" s="119" t="s">
        <v>12106</v>
      </c>
      <c r="M5318" s="38" t="s">
        <v>15050</v>
      </c>
    </row>
    <row r="5319" spans="1:13" ht="25.5" outlineLevel="1" x14ac:dyDescent="0.25">
      <c r="A5319" s="47" t="s">
        <v>5718</v>
      </c>
      <c r="B5319" s="150">
        <v>5291</v>
      </c>
      <c r="C5319" s="40" t="s">
        <v>14527</v>
      </c>
      <c r="D5319" s="35" t="s">
        <v>5718</v>
      </c>
      <c r="E5319" s="36" t="s">
        <v>11943</v>
      </c>
      <c r="F5319" s="35" t="s">
        <v>15877</v>
      </c>
      <c r="G5319" s="117">
        <v>11</v>
      </c>
      <c r="H5319" s="117">
        <v>346.5</v>
      </c>
      <c r="I5319" s="117">
        <f t="shared" si="130"/>
        <v>1.7227272727272727</v>
      </c>
      <c r="J5319" s="118">
        <v>18.95</v>
      </c>
      <c r="K5319" s="196">
        <v>185</v>
      </c>
      <c r="L5319" s="119" t="s">
        <v>12106</v>
      </c>
      <c r="M5319" s="38" t="s">
        <v>15050</v>
      </c>
    </row>
    <row r="5320" spans="1:13" ht="25.5" outlineLevel="1" x14ac:dyDescent="0.25">
      <c r="A5320" s="47" t="s">
        <v>5719</v>
      </c>
      <c r="B5320" s="150">
        <v>5292</v>
      </c>
      <c r="C5320" s="40" t="s">
        <v>14528</v>
      </c>
      <c r="D5320" s="35" t="s">
        <v>5719</v>
      </c>
      <c r="E5320" s="36" t="s">
        <v>11943</v>
      </c>
      <c r="F5320" s="35" t="s">
        <v>15877</v>
      </c>
      <c r="G5320" s="117">
        <v>11</v>
      </c>
      <c r="H5320" s="117">
        <v>346.5</v>
      </c>
      <c r="I5320" s="117">
        <f t="shared" si="130"/>
        <v>1.7227272727272727</v>
      </c>
      <c r="J5320" s="118">
        <v>18.95</v>
      </c>
      <c r="K5320" s="196">
        <v>185</v>
      </c>
      <c r="L5320" s="119" t="s">
        <v>12106</v>
      </c>
      <c r="M5320" s="38" t="s">
        <v>15050</v>
      </c>
    </row>
    <row r="5321" spans="1:13" ht="25.5" outlineLevel="1" x14ac:dyDescent="0.25">
      <c r="A5321" s="47" t="s">
        <v>5721</v>
      </c>
      <c r="B5321" s="150">
        <v>5293</v>
      </c>
      <c r="C5321" s="36" t="s">
        <v>5720</v>
      </c>
      <c r="D5321" s="35" t="s">
        <v>5721</v>
      </c>
      <c r="E5321" s="36" t="s">
        <v>11943</v>
      </c>
      <c r="F5321" s="35" t="s">
        <v>15877</v>
      </c>
      <c r="G5321" s="117">
        <v>4</v>
      </c>
      <c r="H5321" s="117">
        <v>4</v>
      </c>
      <c r="I5321" s="117">
        <f t="shared" si="130"/>
        <v>5.5E-2</v>
      </c>
      <c r="J5321" s="118">
        <v>0.22</v>
      </c>
      <c r="K5321" s="196">
        <v>185</v>
      </c>
      <c r="L5321" s="119" t="s">
        <v>12106</v>
      </c>
      <c r="M5321" s="38" t="s">
        <v>15050</v>
      </c>
    </row>
    <row r="5322" spans="1:13" ht="25.5" outlineLevel="1" x14ac:dyDescent="0.25">
      <c r="A5322" s="47" t="s">
        <v>5723</v>
      </c>
      <c r="B5322" s="150">
        <v>5294</v>
      </c>
      <c r="C5322" s="36" t="s">
        <v>5722</v>
      </c>
      <c r="D5322" s="35" t="s">
        <v>5723</v>
      </c>
      <c r="E5322" s="36" t="s">
        <v>11943</v>
      </c>
      <c r="F5322" s="35" t="s">
        <v>15877</v>
      </c>
      <c r="G5322" s="117">
        <v>5</v>
      </c>
      <c r="H5322" s="117">
        <v>5</v>
      </c>
      <c r="I5322" s="117">
        <f t="shared" si="130"/>
        <v>5.4000000000000006E-2</v>
      </c>
      <c r="J5322" s="118">
        <v>0.27</v>
      </c>
      <c r="K5322" s="196">
        <v>185</v>
      </c>
      <c r="L5322" s="119" t="s">
        <v>12106</v>
      </c>
      <c r="M5322" s="38" t="s">
        <v>15050</v>
      </c>
    </row>
    <row r="5323" spans="1:13" ht="25.5" outlineLevel="1" x14ac:dyDescent="0.25">
      <c r="A5323" s="47" t="s">
        <v>5724</v>
      </c>
      <c r="B5323" s="150">
        <v>5295</v>
      </c>
      <c r="C5323" s="40" t="s">
        <v>14529</v>
      </c>
      <c r="D5323" s="35" t="s">
        <v>5724</v>
      </c>
      <c r="E5323" s="36" t="s">
        <v>11943</v>
      </c>
      <c r="F5323" s="35" t="s">
        <v>15877</v>
      </c>
      <c r="G5323" s="117">
        <v>5</v>
      </c>
      <c r="H5323" s="117">
        <v>157.5</v>
      </c>
      <c r="I5323" s="117">
        <f t="shared" si="130"/>
        <v>1.722</v>
      </c>
      <c r="J5323" s="118">
        <v>8.61</v>
      </c>
      <c r="K5323" s="196">
        <v>185</v>
      </c>
      <c r="L5323" s="119" t="s">
        <v>12106</v>
      </c>
      <c r="M5323" s="38" t="s">
        <v>15050</v>
      </c>
    </row>
    <row r="5324" spans="1:13" ht="25.5" outlineLevel="1" x14ac:dyDescent="0.25">
      <c r="A5324" s="47" t="s">
        <v>5725</v>
      </c>
      <c r="B5324" s="150">
        <v>5296</v>
      </c>
      <c r="C5324" s="40" t="s">
        <v>14530</v>
      </c>
      <c r="D5324" s="35" t="s">
        <v>5725</v>
      </c>
      <c r="E5324" s="36" t="s">
        <v>11943</v>
      </c>
      <c r="F5324" s="35" t="s">
        <v>15877</v>
      </c>
      <c r="G5324" s="117">
        <v>2</v>
      </c>
      <c r="H5324" s="117">
        <v>30.8</v>
      </c>
      <c r="I5324" s="117">
        <f t="shared" si="130"/>
        <v>0.84</v>
      </c>
      <c r="J5324" s="118">
        <v>1.68</v>
      </c>
      <c r="K5324" s="196">
        <v>185</v>
      </c>
      <c r="L5324" s="119" t="s">
        <v>12106</v>
      </c>
      <c r="M5324" s="38" t="s">
        <v>15050</v>
      </c>
    </row>
    <row r="5325" spans="1:13" ht="25.5" outlineLevel="1" x14ac:dyDescent="0.25">
      <c r="A5325" s="47" t="s">
        <v>5726</v>
      </c>
      <c r="B5325" s="150">
        <v>5297</v>
      </c>
      <c r="C5325" s="40" t="s">
        <v>14531</v>
      </c>
      <c r="D5325" s="35" t="s">
        <v>5726</v>
      </c>
      <c r="E5325" s="36" t="s">
        <v>11943</v>
      </c>
      <c r="F5325" s="35" t="s">
        <v>15877</v>
      </c>
      <c r="G5325" s="117">
        <v>19</v>
      </c>
      <c r="H5325" s="117">
        <v>292.60000000000002</v>
      </c>
      <c r="I5325" s="117">
        <f t="shared" si="130"/>
        <v>0.84210526315789469</v>
      </c>
      <c r="J5325" s="118">
        <v>16</v>
      </c>
      <c r="K5325" s="196">
        <v>185</v>
      </c>
      <c r="L5325" s="119" t="s">
        <v>12106</v>
      </c>
      <c r="M5325" s="38" t="s">
        <v>15050</v>
      </c>
    </row>
    <row r="5326" spans="1:13" ht="25.5" outlineLevel="1" x14ac:dyDescent="0.25">
      <c r="A5326" s="47" t="s">
        <v>5727</v>
      </c>
      <c r="B5326" s="150">
        <v>5298</v>
      </c>
      <c r="C5326" s="40" t="s">
        <v>14532</v>
      </c>
      <c r="D5326" s="35" t="s">
        <v>5727</v>
      </c>
      <c r="E5326" s="36" t="s">
        <v>11943</v>
      </c>
      <c r="F5326" s="35" t="s">
        <v>15877</v>
      </c>
      <c r="G5326" s="117">
        <v>6</v>
      </c>
      <c r="H5326" s="117">
        <v>92.4</v>
      </c>
      <c r="I5326" s="117">
        <f t="shared" si="130"/>
        <v>0.84166666666666667</v>
      </c>
      <c r="J5326" s="118">
        <v>5.05</v>
      </c>
      <c r="K5326" s="196">
        <v>185</v>
      </c>
      <c r="L5326" s="119" t="s">
        <v>12106</v>
      </c>
      <c r="M5326" s="38" t="s">
        <v>15050</v>
      </c>
    </row>
    <row r="5327" spans="1:13" ht="25.5" outlineLevel="1" x14ac:dyDescent="0.25">
      <c r="A5327" s="47" t="s">
        <v>5728</v>
      </c>
      <c r="B5327" s="150">
        <v>5299</v>
      </c>
      <c r="C5327" s="40" t="s">
        <v>14533</v>
      </c>
      <c r="D5327" s="35" t="s">
        <v>5728</v>
      </c>
      <c r="E5327" s="36" t="s">
        <v>11943</v>
      </c>
      <c r="F5327" s="35" t="s">
        <v>15877</v>
      </c>
      <c r="G5327" s="117">
        <v>23</v>
      </c>
      <c r="H5327" s="117">
        <v>185.72</v>
      </c>
      <c r="I5327" s="117">
        <f t="shared" si="130"/>
        <v>0.44173913043478263</v>
      </c>
      <c r="J5327" s="118">
        <v>10.16</v>
      </c>
      <c r="K5327" s="196">
        <v>185</v>
      </c>
      <c r="L5327" s="119" t="s">
        <v>12106</v>
      </c>
      <c r="M5327" s="38" t="s">
        <v>15050</v>
      </c>
    </row>
    <row r="5328" spans="1:13" ht="25.5" outlineLevel="1" x14ac:dyDescent="0.25">
      <c r="A5328" s="47" t="s">
        <v>5729</v>
      </c>
      <c r="B5328" s="150">
        <v>5300</v>
      </c>
      <c r="C5328" s="40" t="s">
        <v>14534</v>
      </c>
      <c r="D5328" s="35" t="s">
        <v>5729</v>
      </c>
      <c r="E5328" s="36" t="s">
        <v>11943</v>
      </c>
      <c r="F5328" s="35" t="s">
        <v>15877</v>
      </c>
      <c r="G5328" s="117">
        <v>1</v>
      </c>
      <c r="H5328" s="117">
        <v>5.6</v>
      </c>
      <c r="I5328" s="117">
        <f t="shared" si="130"/>
        <v>0.31</v>
      </c>
      <c r="J5328" s="118">
        <v>0.31</v>
      </c>
      <c r="K5328" s="196">
        <v>185</v>
      </c>
      <c r="L5328" s="119" t="s">
        <v>12106</v>
      </c>
      <c r="M5328" s="38" t="s">
        <v>15050</v>
      </c>
    </row>
    <row r="5329" spans="1:13" ht="25.5" outlineLevel="1" x14ac:dyDescent="0.25">
      <c r="A5329" s="47" t="s">
        <v>5730</v>
      </c>
      <c r="B5329" s="150">
        <v>5301</v>
      </c>
      <c r="C5329" s="40" t="s">
        <v>14535</v>
      </c>
      <c r="D5329" s="35" t="s">
        <v>5730</v>
      </c>
      <c r="E5329" s="36" t="s">
        <v>11943</v>
      </c>
      <c r="F5329" s="35" t="s">
        <v>15877</v>
      </c>
      <c r="G5329" s="117">
        <v>8</v>
      </c>
      <c r="H5329" s="117">
        <v>44.8</v>
      </c>
      <c r="I5329" s="117">
        <f t="shared" si="130"/>
        <v>0.30625000000000002</v>
      </c>
      <c r="J5329" s="118">
        <v>2.4500000000000002</v>
      </c>
      <c r="K5329" s="196">
        <v>185</v>
      </c>
      <c r="L5329" s="119" t="s">
        <v>12106</v>
      </c>
      <c r="M5329" s="38" t="s">
        <v>15050</v>
      </c>
    </row>
    <row r="5330" spans="1:13" ht="25.5" outlineLevel="1" x14ac:dyDescent="0.25">
      <c r="A5330" s="47" t="s">
        <v>5731</v>
      </c>
      <c r="B5330" s="150">
        <v>5302</v>
      </c>
      <c r="C5330" s="40" t="s">
        <v>14536</v>
      </c>
      <c r="D5330" s="35" t="s">
        <v>5731</v>
      </c>
      <c r="E5330" s="36" t="s">
        <v>11943</v>
      </c>
      <c r="F5330" s="35" t="s">
        <v>15877</v>
      </c>
      <c r="G5330" s="117">
        <v>1</v>
      </c>
      <c r="H5330" s="117">
        <v>1</v>
      </c>
      <c r="I5330" s="117">
        <f t="shared" si="130"/>
        <v>0.05</v>
      </c>
      <c r="J5330" s="118">
        <v>0.05</v>
      </c>
      <c r="K5330" s="196">
        <v>185</v>
      </c>
      <c r="L5330" s="119" t="s">
        <v>12106</v>
      </c>
      <c r="M5330" s="38" t="s">
        <v>15050</v>
      </c>
    </row>
    <row r="5331" spans="1:13" ht="25.5" outlineLevel="1" x14ac:dyDescent="0.25">
      <c r="A5331" s="47" t="s">
        <v>5732</v>
      </c>
      <c r="B5331" s="150">
        <v>5303</v>
      </c>
      <c r="C5331" s="40" t="s">
        <v>14537</v>
      </c>
      <c r="D5331" s="35" t="s">
        <v>5732</v>
      </c>
      <c r="E5331" s="36" t="s">
        <v>11943</v>
      </c>
      <c r="F5331" s="35" t="s">
        <v>15877</v>
      </c>
      <c r="G5331" s="117">
        <v>2</v>
      </c>
      <c r="H5331" s="117">
        <v>11.2</v>
      </c>
      <c r="I5331" s="117">
        <f t="shared" si="130"/>
        <v>0.30499999999999999</v>
      </c>
      <c r="J5331" s="118">
        <v>0.61</v>
      </c>
      <c r="K5331" s="196">
        <v>185</v>
      </c>
      <c r="L5331" s="119" t="s">
        <v>12106</v>
      </c>
      <c r="M5331" s="38" t="s">
        <v>15050</v>
      </c>
    </row>
    <row r="5332" spans="1:13" ht="25.5" outlineLevel="1" x14ac:dyDescent="0.25">
      <c r="A5332" s="47" t="s">
        <v>5733</v>
      </c>
      <c r="B5332" s="150">
        <v>5304</v>
      </c>
      <c r="C5332" s="40" t="s">
        <v>14538</v>
      </c>
      <c r="D5332" s="35" t="s">
        <v>5733</v>
      </c>
      <c r="E5332" s="36" t="s">
        <v>11943</v>
      </c>
      <c r="F5332" s="35" t="s">
        <v>15877</v>
      </c>
      <c r="G5332" s="117">
        <v>35</v>
      </c>
      <c r="H5332" s="117">
        <v>794.5</v>
      </c>
      <c r="I5332" s="117">
        <f t="shared" si="130"/>
        <v>1.2414285714285715</v>
      </c>
      <c r="J5332" s="118">
        <v>43.45</v>
      </c>
      <c r="K5332" s="196">
        <v>185</v>
      </c>
      <c r="L5332" s="119" t="s">
        <v>12106</v>
      </c>
      <c r="M5332" s="38" t="s">
        <v>15050</v>
      </c>
    </row>
    <row r="5333" spans="1:13" ht="25.5" outlineLevel="1" x14ac:dyDescent="0.25">
      <c r="A5333" s="47" t="s">
        <v>5734</v>
      </c>
      <c r="B5333" s="150">
        <v>5305</v>
      </c>
      <c r="C5333" s="40" t="s">
        <v>14539</v>
      </c>
      <c r="D5333" s="35" t="s">
        <v>5734</v>
      </c>
      <c r="E5333" s="36" t="s">
        <v>11943</v>
      </c>
      <c r="F5333" s="35" t="s">
        <v>15877</v>
      </c>
      <c r="G5333" s="117">
        <v>15</v>
      </c>
      <c r="H5333" s="117">
        <v>85.5</v>
      </c>
      <c r="I5333" s="117">
        <f t="shared" si="130"/>
        <v>0.312</v>
      </c>
      <c r="J5333" s="118">
        <v>4.68</v>
      </c>
      <c r="K5333" s="196">
        <v>185</v>
      </c>
      <c r="L5333" s="119" t="s">
        <v>12106</v>
      </c>
      <c r="M5333" s="38" t="s">
        <v>15050</v>
      </c>
    </row>
    <row r="5334" spans="1:13" ht="25.5" outlineLevel="1" x14ac:dyDescent="0.25">
      <c r="A5334" s="47" t="s">
        <v>5735</v>
      </c>
      <c r="B5334" s="150">
        <v>5306</v>
      </c>
      <c r="C5334" s="40" t="s">
        <v>14540</v>
      </c>
      <c r="D5334" s="35" t="s">
        <v>5735</v>
      </c>
      <c r="E5334" s="36" t="s">
        <v>11943</v>
      </c>
      <c r="F5334" s="35" t="s">
        <v>15877</v>
      </c>
      <c r="G5334" s="117">
        <v>15</v>
      </c>
      <c r="H5334" s="117">
        <v>85.5</v>
      </c>
      <c r="I5334" s="117">
        <f t="shared" si="130"/>
        <v>0.312</v>
      </c>
      <c r="J5334" s="118">
        <v>4.68</v>
      </c>
      <c r="K5334" s="196">
        <v>185</v>
      </c>
      <c r="L5334" s="119" t="s">
        <v>12106</v>
      </c>
      <c r="M5334" s="38" t="s">
        <v>15050</v>
      </c>
    </row>
    <row r="5335" spans="1:13" ht="25.5" outlineLevel="1" x14ac:dyDescent="0.25">
      <c r="A5335" s="47" t="s">
        <v>5736</v>
      </c>
      <c r="B5335" s="150">
        <v>5307</v>
      </c>
      <c r="C5335" s="40" t="s">
        <v>14541</v>
      </c>
      <c r="D5335" s="35" t="s">
        <v>5736</v>
      </c>
      <c r="E5335" s="36" t="s">
        <v>11943</v>
      </c>
      <c r="F5335" s="35" t="s">
        <v>15877</v>
      </c>
      <c r="G5335" s="117">
        <v>5</v>
      </c>
      <c r="H5335" s="117">
        <v>17.100000000000001</v>
      </c>
      <c r="I5335" s="117">
        <f t="shared" si="130"/>
        <v>0.188</v>
      </c>
      <c r="J5335" s="118">
        <v>0.94</v>
      </c>
      <c r="K5335" s="196">
        <v>185</v>
      </c>
      <c r="L5335" s="119" t="s">
        <v>12106</v>
      </c>
      <c r="M5335" s="38" t="s">
        <v>15050</v>
      </c>
    </row>
    <row r="5336" spans="1:13" ht="25.5" outlineLevel="1" x14ac:dyDescent="0.25">
      <c r="A5336" s="47" t="s">
        <v>5737</v>
      </c>
      <c r="B5336" s="150">
        <v>5308</v>
      </c>
      <c r="C5336" s="40" t="s">
        <v>14542</v>
      </c>
      <c r="D5336" s="35" t="s">
        <v>5737</v>
      </c>
      <c r="E5336" s="36" t="s">
        <v>11943</v>
      </c>
      <c r="F5336" s="35" t="s">
        <v>15877</v>
      </c>
      <c r="G5336" s="117">
        <v>20</v>
      </c>
      <c r="H5336" s="117">
        <v>260</v>
      </c>
      <c r="I5336" s="117">
        <f t="shared" si="130"/>
        <v>0.71100000000000008</v>
      </c>
      <c r="J5336" s="118">
        <v>14.22</v>
      </c>
      <c r="K5336" s="196">
        <v>185</v>
      </c>
      <c r="L5336" s="119" t="s">
        <v>12106</v>
      </c>
      <c r="M5336" s="38" t="s">
        <v>15050</v>
      </c>
    </row>
    <row r="5337" spans="1:13" ht="25.5" outlineLevel="1" x14ac:dyDescent="0.25">
      <c r="A5337" s="47" t="s">
        <v>5738</v>
      </c>
      <c r="B5337" s="150">
        <v>5309</v>
      </c>
      <c r="C5337" s="40" t="s">
        <v>14543</v>
      </c>
      <c r="D5337" s="35" t="s">
        <v>5738</v>
      </c>
      <c r="E5337" s="36" t="s">
        <v>11943</v>
      </c>
      <c r="F5337" s="35" t="s">
        <v>15877</v>
      </c>
      <c r="G5337" s="117">
        <v>5</v>
      </c>
      <c r="H5337" s="117">
        <v>65</v>
      </c>
      <c r="I5337" s="117">
        <f t="shared" si="130"/>
        <v>0.71</v>
      </c>
      <c r="J5337" s="118">
        <v>3.55</v>
      </c>
      <c r="K5337" s="196">
        <v>185</v>
      </c>
      <c r="L5337" s="119" t="s">
        <v>12106</v>
      </c>
      <c r="M5337" s="38" t="s">
        <v>15050</v>
      </c>
    </row>
    <row r="5338" spans="1:13" ht="25.5" outlineLevel="1" x14ac:dyDescent="0.25">
      <c r="A5338" s="47" t="s">
        <v>5739</v>
      </c>
      <c r="B5338" s="150">
        <v>5310</v>
      </c>
      <c r="C5338" s="40" t="s">
        <v>14544</v>
      </c>
      <c r="D5338" s="35" t="s">
        <v>5739</v>
      </c>
      <c r="E5338" s="36" t="s">
        <v>11943</v>
      </c>
      <c r="F5338" s="35" t="s">
        <v>15877</v>
      </c>
      <c r="G5338" s="117">
        <v>20</v>
      </c>
      <c r="H5338" s="117">
        <v>280</v>
      </c>
      <c r="I5338" s="117">
        <f t="shared" si="130"/>
        <v>0.76550000000000007</v>
      </c>
      <c r="J5338" s="118">
        <v>15.31</v>
      </c>
      <c r="K5338" s="196">
        <v>185</v>
      </c>
      <c r="L5338" s="119" t="s">
        <v>12106</v>
      </c>
      <c r="M5338" s="38" t="s">
        <v>15050</v>
      </c>
    </row>
    <row r="5339" spans="1:13" ht="25.5" outlineLevel="1" x14ac:dyDescent="0.25">
      <c r="A5339" s="47" t="s">
        <v>5740</v>
      </c>
      <c r="B5339" s="150">
        <v>5311</v>
      </c>
      <c r="C5339" s="40" t="s">
        <v>14545</v>
      </c>
      <c r="D5339" s="35" t="s">
        <v>5740</v>
      </c>
      <c r="E5339" s="36" t="s">
        <v>11943</v>
      </c>
      <c r="F5339" s="35" t="s">
        <v>15877</v>
      </c>
      <c r="G5339" s="117">
        <v>20</v>
      </c>
      <c r="H5339" s="117">
        <v>350</v>
      </c>
      <c r="I5339" s="117">
        <f t="shared" si="130"/>
        <v>0.95700000000000007</v>
      </c>
      <c r="J5339" s="118">
        <v>19.14</v>
      </c>
      <c r="K5339" s="196">
        <v>185</v>
      </c>
      <c r="L5339" s="119" t="s">
        <v>12106</v>
      </c>
      <c r="M5339" s="38" t="s">
        <v>15050</v>
      </c>
    </row>
    <row r="5340" spans="1:13" ht="25.5" outlineLevel="1" x14ac:dyDescent="0.25">
      <c r="A5340" s="47" t="s">
        <v>5742</v>
      </c>
      <c r="B5340" s="150">
        <v>5312</v>
      </c>
      <c r="C5340" s="36" t="s">
        <v>5741</v>
      </c>
      <c r="D5340" s="35" t="s">
        <v>5742</v>
      </c>
      <c r="E5340" s="36" t="s">
        <v>11943</v>
      </c>
      <c r="F5340" s="35" t="s">
        <v>15877</v>
      </c>
      <c r="G5340" s="117">
        <v>25</v>
      </c>
      <c r="H5340" s="117">
        <v>308</v>
      </c>
      <c r="I5340" s="117">
        <f t="shared" si="130"/>
        <v>0.67359999999999998</v>
      </c>
      <c r="J5340" s="118">
        <v>16.84</v>
      </c>
      <c r="K5340" s="196">
        <v>185</v>
      </c>
      <c r="L5340" s="119" t="s">
        <v>12106</v>
      </c>
      <c r="M5340" s="38" t="s">
        <v>15050</v>
      </c>
    </row>
    <row r="5341" spans="1:13" ht="25.5" outlineLevel="1" x14ac:dyDescent="0.25">
      <c r="A5341" s="47" t="s">
        <v>5744</v>
      </c>
      <c r="B5341" s="150">
        <v>5313</v>
      </c>
      <c r="C5341" s="36" t="s">
        <v>5743</v>
      </c>
      <c r="D5341" s="35" t="s">
        <v>5744</v>
      </c>
      <c r="E5341" s="36" t="s">
        <v>11943</v>
      </c>
      <c r="F5341" s="35" t="s">
        <v>15877</v>
      </c>
      <c r="G5341" s="117">
        <v>33</v>
      </c>
      <c r="H5341" s="117">
        <v>570.9</v>
      </c>
      <c r="I5341" s="117">
        <f t="shared" si="130"/>
        <v>0.94606060606060605</v>
      </c>
      <c r="J5341" s="118">
        <v>31.22</v>
      </c>
      <c r="K5341" s="196">
        <v>185</v>
      </c>
      <c r="L5341" s="119" t="s">
        <v>12106</v>
      </c>
      <c r="M5341" s="38" t="s">
        <v>15050</v>
      </c>
    </row>
    <row r="5342" spans="1:13" ht="25.5" outlineLevel="1" x14ac:dyDescent="0.25">
      <c r="A5342" s="47" t="s">
        <v>5746</v>
      </c>
      <c r="B5342" s="150">
        <v>5314</v>
      </c>
      <c r="C5342" s="36" t="s">
        <v>5745</v>
      </c>
      <c r="D5342" s="35" t="s">
        <v>5746</v>
      </c>
      <c r="E5342" s="36" t="s">
        <v>11943</v>
      </c>
      <c r="F5342" s="35" t="s">
        <v>15877</v>
      </c>
      <c r="G5342" s="117">
        <v>4</v>
      </c>
      <c r="H5342" s="117">
        <v>4</v>
      </c>
      <c r="I5342" s="117">
        <f t="shared" si="130"/>
        <v>5.5E-2</v>
      </c>
      <c r="J5342" s="118">
        <v>0.22</v>
      </c>
      <c r="K5342" s="196">
        <v>185</v>
      </c>
      <c r="L5342" s="119" t="s">
        <v>12106</v>
      </c>
      <c r="M5342" s="38" t="s">
        <v>15050</v>
      </c>
    </row>
    <row r="5343" spans="1:13" ht="25.5" outlineLevel="1" x14ac:dyDescent="0.25">
      <c r="A5343" s="47" t="s">
        <v>5747</v>
      </c>
      <c r="B5343" s="150">
        <v>5315</v>
      </c>
      <c r="C5343" s="40" t="s">
        <v>14546</v>
      </c>
      <c r="D5343" s="35" t="s">
        <v>5747</v>
      </c>
      <c r="E5343" s="36" t="s">
        <v>11943</v>
      </c>
      <c r="F5343" s="35" t="s">
        <v>15877</v>
      </c>
      <c r="G5343" s="117">
        <v>3</v>
      </c>
      <c r="H5343" s="117">
        <v>600</v>
      </c>
      <c r="I5343" s="117">
        <f t="shared" si="130"/>
        <v>10.936666666666667</v>
      </c>
      <c r="J5343" s="118">
        <v>32.81</v>
      </c>
      <c r="K5343" s="196">
        <v>185</v>
      </c>
      <c r="L5343" s="119" t="s">
        <v>12106</v>
      </c>
      <c r="M5343" s="38" t="s">
        <v>15050</v>
      </c>
    </row>
    <row r="5344" spans="1:13" ht="25.5" outlineLevel="1" x14ac:dyDescent="0.25">
      <c r="A5344" s="47" t="s">
        <v>5748</v>
      </c>
      <c r="B5344" s="150">
        <v>5316</v>
      </c>
      <c r="C5344" s="40" t="s">
        <v>14547</v>
      </c>
      <c r="D5344" s="35" t="s">
        <v>5748</v>
      </c>
      <c r="E5344" s="36" t="s">
        <v>11943</v>
      </c>
      <c r="F5344" s="35" t="s">
        <v>15877</v>
      </c>
      <c r="G5344" s="117">
        <v>13</v>
      </c>
      <c r="H5344" s="117">
        <v>143</v>
      </c>
      <c r="I5344" s="117">
        <f t="shared" si="130"/>
        <v>0.60153846153846158</v>
      </c>
      <c r="J5344" s="118">
        <v>7.82</v>
      </c>
      <c r="K5344" s="196">
        <v>185</v>
      </c>
      <c r="L5344" s="119" t="s">
        <v>12106</v>
      </c>
      <c r="M5344" s="38" t="s">
        <v>15050</v>
      </c>
    </row>
    <row r="5345" spans="1:13" ht="25.5" outlineLevel="1" x14ac:dyDescent="0.25">
      <c r="A5345" s="47" t="s">
        <v>5749</v>
      </c>
      <c r="B5345" s="150">
        <v>5317</v>
      </c>
      <c r="C5345" s="40" t="s">
        <v>14548</v>
      </c>
      <c r="D5345" s="35" t="s">
        <v>5749</v>
      </c>
      <c r="E5345" s="40" t="s">
        <v>13006</v>
      </c>
      <c r="F5345" s="35" t="s">
        <v>15877</v>
      </c>
      <c r="G5345" s="117">
        <v>15</v>
      </c>
      <c r="H5345" s="117">
        <v>192.66</v>
      </c>
      <c r="I5345" s="117">
        <f t="shared" si="130"/>
        <v>0.70266666666666666</v>
      </c>
      <c r="J5345" s="118">
        <v>10.54</v>
      </c>
      <c r="K5345" s="196">
        <v>185</v>
      </c>
      <c r="L5345" s="119" t="s">
        <v>12106</v>
      </c>
      <c r="M5345" s="38" t="s">
        <v>15050</v>
      </c>
    </row>
    <row r="5346" spans="1:13" ht="25.5" outlineLevel="1" x14ac:dyDescent="0.25">
      <c r="A5346" s="47" t="s">
        <v>5750</v>
      </c>
      <c r="B5346" s="150">
        <v>5318</v>
      </c>
      <c r="C5346" s="40" t="s">
        <v>14549</v>
      </c>
      <c r="D5346" s="35" t="s">
        <v>5750</v>
      </c>
      <c r="E5346" s="36" t="s">
        <v>11943</v>
      </c>
      <c r="F5346" s="35" t="s">
        <v>15877</v>
      </c>
      <c r="G5346" s="117">
        <v>5</v>
      </c>
      <c r="H5346" s="117">
        <v>68.5</v>
      </c>
      <c r="I5346" s="117">
        <f t="shared" si="130"/>
        <v>0.75</v>
      </c>
      <c r="J5346" s="118">
        <v>3.75</v>
      </c>
      <c r="K5346" s="196">
        <v>185</v>
      </c>
      <c r="L5346" s="119" t="s">
        <v>12106</v>
      </c>
      <c r="M5346" s="38" t="s">
        <v>15050</v>
      </c>
    </row>
    <row r="5347" spans="1:13" ht="25.5" outlineLevel="1" x14ac:dyDescent="0.25">
      <c r="A5347" s="47" t="s">
        <v>5751</v>
      </c>
      <c r="B5347" s="150">
        <v>5319</v>
      </c>
      <c r="C5347" s="40" t="s">
        <v>14550</v>
      </c>
      <c r="D5347" s="35" t="s">
        <v>5751</v>
      </c>
      <c r="E5347" s="36" t="s">
        <v>11943</v>
      </c>
      <c r="F5347" s="35" t="s">
        <v>15877</v>
      </c>
      <c r="G5347" s="117">
        <v>1</v>
      </c>
      <c r="H5347" s="117">
        <v>13.7</v>
      </c>
      <c r="I5347" s="117">
        <f t="shared" si="130"/>
        <v>0.75</v>
      </c>
      <c r="J5347" s="118">
        <v>0.75</v>
      </c>
      <c r="K5347" s="196">
        <v>185</v>
      </c>
      <c r="L5347" s="119" t="s">
        <v>12106</v>
      </c>
      <c r="M5347" s="38" t="s">
        <v>15050</v>
      </c>
    </row>
    <row r="5348" spans="1:13" ht="25.5" outlineLevel="1" x14ac:dyDescent="0.25">
      <c r="A5348" s="47" t="s">
        <v>5752</v>
      </c>
      <c r="B5348" s="150">
        <v>5320</v>
      </c>
      <c r="C5348" s="40" t="s">
        <v>14551</v>
      </c>
      <c r="D5348" s="35" t="s">
        <v>5752</v>
      </c>
      <c r="E5348" s="36" t="s">
        <v>11943</v>
      </c>
      <c r="F5348" s="35" t="s">
        <v>15877</v>
      </c>
      <c r="G5348" s="117">
        <v>3</v>
      </c>
      <c r="H5348" s="117">
        <v>41.1</v>
      </c>
      <c r="I5348" s="117">
        <f t="shared" si="130"/>
        <v>0.75</v>
      </c>
      <c r="J5348" s="118">
        <v>2.25</v>
      </c>
      <c r="K5348" s="196">
        <v>185</v>
      </c>
      <c r="L5348" s="119" t="s">
        <v>12106</v>
      </c>
      <c r="M5348" s="38" t="s">
        <v>15050</v>
      </c>
    </row>
    <row r="5349" spans="1:13" ht="25.5" outlineLevel="1" x14ac:dyDescent="0.25">
      <c r="A5349" s="47" t="s">
        <v>5753</v>
      </c>
      <c r="B5349" s="150">
        <v>5321</v>
      </c>
      <c r="C5349" s="40" t="s">
        <v>14552</v>
      </c>
      <c r="D5349" s="35" t="s">
        <v>5753</v>
      </c>
      <c r="E5349" s="36" t="s">
        <v>11943</v>
      </c>
      <c r="F5349" s="35" t="s">
        <v>15877</v>
      </c>
      <c r="G5349" s="117">
        <v>9</v>
      </c>
      <c r="H5349" s="117">
        <v>123.3</v>
      </c>
      <c r="I5349" s="117">
        <f t="shared" si="130"/>
        <v>0.74888888888888894</v>
      </c>
      <c r="J5349" s="118">
        <v>6.74</v>
      </c>
      <c r="K5349" s="196">
        <v>185</v>
      </c>
      <c r="L5349" s="119" t="s">
        <v>12106</v>
      </c>
      <c r="M5349" s="38" t="s">
        <v>15050</v>
      </c>
    </row>
    <row r="5350" spans="1:13" ht="25.5" outlineLevel="1" x14ac:dyDescent="0.25">
      <c r="A5350" s="47" t="s">
        <v>5754</v>
      </c>
      <c r="B5350" s="150">
        <v>5322</v>
      </c>
      <c r="C5350" s="40" t="s">
        <v>14553</v>
      </c>
      <c r="D5350" s="35" t="s">
        <v>5754</v>
      </c>
      <c r="E5350" s="36" t="s">
        <v>11943</v>
      </c>
      <c r="F5350" s="35" t="s">
        <v>15877</v>
      </c>
      <c r="G5350" s="117">
        <v>12</v>
      </c>
      <c r="H5350" s="117">
        <v>164.4</v>
      </c>
      <c r="I5350" s="117">
        <f t="shared" si="130"/>
        <v>0.74916666666666665</v>
      </c>
      <c r="J5350" s="118">
        <v>8.99</v>
      </c>
      <c r="K5350" s="196">
        <v>185</v>
      </c>
      <c r="L5350" s="119" t="s">
        <v>12106</v>
      </c>
      <c r="M5350" s="38" t="s">
        <v>15050</v>
      </c>
    </row>
    <row r="5351" spans="1:13" ht="25.5" outlineLevel="1" x14ac:dyDescent="0.25">
      <c r="A5351" s="47" t="s">
        <v>5755</v>
      </c>
      <c r="B5351" s="150">
        <v>5323</v>
      </c>
      <c r="C5351" s="40" t="s">
        <v>14554</v>
      </c>
      <c r="D5351" s="35" t="s">
        <v>5755</v>
      </c>
      <c r="E5351" s="36" t="s">
        <v>11943</v>
      </c>
      <c r="F5351" s="35" t="s">
        <v>15877</v>
      </c>
      <c r="G5351" s="117">
        <v>12</v>
      </c>
      <c r="H5351" s="117">
        <v>164.4</v>
      </c>
      <c r="I5351" s="117">
        <f t="shared" si="130"/>
        <v>0.74916666666666665</v>
      </c>
      <c r="J5351" s="118">
        <v>8.99</v>
      </c>
      <c r="K5351" s="196">
        <v>185</v>
      </c>
      <c r="L5351" s="119" t="s">
        <v>12106</v>
      </c>
      <c r="M5351" s="38" t="s">
        <v>15050</v>
      </c>
    </row>
    <row r="5352" spans="1:13" ht="25.5" outlineLevel="1" x14ac:dyDescent="0.25">
      <c r="A5352" s="47" t="s">
        <v>5756</v>
      </c>
      <c r="B5352" s="150">
        <v>5324</v>
      </c>
      <c r="C5352" s="40" t="s">
        <v>14555</v>
      </c>
      <c r="D5352" s="35" t="s">
        <v>5756</v>
      </c>
      <c r="E5352" s="36" t="s">
        <v>11943</v>
      </c>
      <c r="F5352" s="35" t="s">
        <v>15877</v>
      </c>
      <c r="G5352" s="117">
        <v>14</v>
      </c>
      <c r="H5352" s="117">
        <v>191.8</v>
      </c>
      <c r="I5352" s="117">
        <f t="shared" si="130"/>
        <v>0.74928571428571433</v>
      </c>
      <c r="J5352" s="118">
        <v>10.49</v>
      </c>
      <c r="K5352" s="196">
        <v>185</v>
      </c>
      <c r="L5352" s="119" t="s">
        <v>12106</v>
      </c>
      <c r="M5352" s="38" t="s">
        <v>15050</v>
      </c>
    </row>
    <row r="5353" spans="1:13" ht="25.5" outlineLevel="1" x14ac:dyDescent="0.25">
      <c r="A5353" s="47" t="s">
        <v>5757</v>
      </c>
      <c r="B5353" s="150">
        <v>5325</v>
      </c>
      <c r="C5353" s="40" t="s">
        <v>14556</v>
      </c>
      <c r="D5353" s="35" t="s">
        <v>5757</v>
      </c>
      <c r="E5353" s="36" t="s">
        <v>11943</v>
      </c>
      <c r="F5353" s="35" t="s">
        <v>15877</v>
      </c>
      <c r="G5353" s="117">
        <v>20</v>
      </c>
      <c r="H5353" s="117">
        <v>274</v>
      </c>
      <c r="I5353" s="117">
        <f t="shared" si="130"/>
        <v>0.749</v>
      </c>
      <c r="J5353" s="118">
        <v>14.98</v>
      </c>
      <c r="K5353" s="196">
        <v>185</v>
      </c>
      <c r="L5353" s="119" t="s">
        <v>12106</v>
      </c>
      <c r="M5353" s="38" t="s">
        <v>15050</v>
      </c>
    </row>
    <row r="5354" spans="1:13" ht="25.5" outlineLevel="1" x14ac:dyDescent="0.25">
      <c r="A5354" s="47" t="s">
        <v>5758</v>
      </c>
      <c r="B5354" s="150">
        <v>5326</v>
      </c>
      <c r="C5354" s="40" t="s">
        <v>14557</v>
      </c>
      <c r="D5354" s="35" t="s">
        <v>5758</v>
      </c>
      <c r="E5354" s="36" t="s">
        <v>11943</v>
      </c>
      <c r="F5354" s="35" t="s">
        <v>15877</v>
      </c>
      <c r="G5354" s="117">
        <v>18</v>
      </c>
      <c r="H5354" s="117">
        <v>232.9</v>
      </c>
      <c r="I5354" s="117">
        <f t="shared" si="130"/>
        <v>0.70777777777777784</v>
      </c>
      <c r="J5354" s="118">
        <v>12.74</v>
      </c>
      <c r="K5354" s="196">
        <v>185</v>
      </c>
      <c r="L5354" s="119" t="s">
        <v>12106</v>
      </c>
      <c r="M5354" s="38" t="s">
        <v>15050</v>
      </c>
    </row>
    <row r="5355" spans="1:13" ht="25.5" outlineLevel="1" x14ac:dyDescent="0.25">
      <c r="A5355" s="47" t="s">
        <v>5759</v>
      </c>
      <c r="B5355" s="150">
        <v>5327</v>
      </c>
      <c r="C5355" s="40" t="s">
        <v>14558</v>
      </c>
      <c r="D5355" s="35" t="s">
        <v>5759</v>
      </c>
      <c r="E5355" s="36" t="s">
        <v>11943</v>
      </c>
      <c r="F5355" s="35" t="s">
        <v>15877</v>
      </c>
      <c r="G5355" s="117">
        <v>11</v>
      </c>
      <c r="H5355" s="117">
        <v>137</v>
      </c>
      <c r="I5355" s="117">
        <f t="shared" si="130"/>
        <v>0.68090909090909091</v>
      </c>
      <c r="J5355" s="118">
        <v>7.49</v>
      </c>
      <c r="K5355" s="196">
        <v>185</v>
      </c>
      <c r="L5355" s="119" t="s">
        <v>12106</v>
      </c>
      <c r="M5355" s="38" t="s">
        <v>15050</v>
      </c>
    </row>
    <row r="5356" spans="1:13" ht="25.5" outlineLevel="1" x14ac:dyDescent="0.25">
      <c r="A5356" s="47" t="s">
        <v>5760</v>
      </c>
      <c r="B5356" s="150">
        <v>5328</v>
      </c>
      <c r="C5356" s="40" t="s">
        <v>14559</v>
      </c>
      <c r="D5356" s="35" t="s">
        <v>5760</v>
      </c>
      <c r="E5356" s="36" t="s">
        <v>11943</v>
      </c>
      <c r="F5356" s="35" t="s">
        <v>15877</v>
      </c>
      <c r="G5356" s="117">
        <v>25</v>
      </c>
      <c r="H5356" s="117">
        <v>342.5</v>
      </c>
      <c r="I5356" s="117">
        <f t="shared" si="130"/>
        <v>0.74919999999999998</v>
      </c>
      <c r="J5356" s="118">
        <v>18.73</v>
      </c>
      <c r="K5356" s="196">
        <v>185</v>
      </c>
      <c r="L5356" s="119" t="s">
        <v>12106</v>
      </c>
      <c r="M5356" s="38" t="s">
        <v>15050</v>
      </c>
    </row>
    <row r="5357" spans="1:13" ht="25.5" outlineLevel="1" x14ac:dyDescent="0.25">
      <c r="A5357" s="47" t="s">
        <v>5761</v>
      </c>
      <c r="B5357" s="150">
        <v>5329</v>
      </c>
      <c r="C5357" s="40" t="s">
        <v>14560</v>
      </c>
      <c r="D5357" s="35" t="s">
        <v>5761</v>
      </c>
      <c r="E5357" s="36" t="s">
        <v>11943</v>
      </c>
      <c r="F5357" s="35" t="s">
        <v>15877</v>
      </c>
      <c r="G5357" s="117">
        <v>13</v>
      </c>
      <c r="H5357" s="117">
        <v>137</v>
      </c>
      <c r="I5357" s="117">
        <f t="shared" si="130"/>
        <v>0.57615384615384613</v>
      </c>
      <c r="J5357" s="118">
        <v>7.49</v>
      </c>
      <c r="K5357" s="196">
        <v>185</v>
      </c>
      <c r="L5357" s="119" t="s">
        <v>12106</v>
      </c>
      <c r="M5357" s="38" t="s">
        <v>15050</v>
      </c>
    </row>
    <row r="5358" spans="1:13" ht="25.5" outlineLevel="1" x14ac:dyDescent="0.25">
      <c r="A5358" s="47" t="s">
        <v>5762</v>
      </c>
      <c r="B5358" s="150">
        <v>5330</v>
      </c>
      <c r="C5358" s="40" t="s">
        <v>14561</v>
      </c>
      <c r="D5358" s="35" t="s">
        <v>5762</v>
      </c>
      <c r="E5358" s="36" t="s">
        <v>11943</v>
      </c>
      <c r="F5358" s="35" t="s">
        <v>15877</v>
      </c>
      <c r="G5358" s="117">
        <v>10</v>
      </c>
      <c r="H5358" s="117">
        <v>137</v>
      </c>
      <c r="I5358" s="117">
        <f t="shared" si="130"/>
        <v>0.749</v>
      </c>
      <c r="J5358" s="118">
        <v>7.49</v>
      </c>
      <c r="K5358" s="196">
        <v>185</v>
      </c>
      <c r="L5358" s="119" t="s">
        <v>12106</v>
      </c>
      <c r="M5358" s="38" t="s">
        <v>15050</v>
      </c>
    </row>
    <row r="5359" spans="1:13" ht="25.5" outlineLevel="1" x14ac:dyDescent="0.25">
      <c r="A5359" s="47" t="s">
        <v>5763</v>
      </c>
      <c r="B5359" s="150">
        <v>5331</v>
      </c>
      <c r="C5359" s="40" t="s">
        <v>14562</v>
      </c>
      <c r="D5359" s="35" t="s">
        <v>5763</v>
      </c>
      <c r="E5359" s="36" t="s">
        <v>11943</v>
      </c>
      <c r="F5359" s="35" t="s">
        <v>15877</v>
      </c>
      <c r="G5359" s="117">
        <v>8</v>
      </c>
      <c r="H5359" s="117">
        <v>109.6</v>
      </c>
      <c r="I5359" s="117">
        <f t="shared" si="130"/>
        <v>0.74875000000000003</v>
      </c>
      <c r="J5359" s="118">
        <v>5.99</v>
      </c>
      <c r="K5359" s="196">
        <v>185</v>
      </c>
      <c r="L5359" s="119" t="s">
        <v>12106</v>
      </c>
      <c r="M5359" s="38" t="s">
        <v>15050</v>
      </c>
    </row>
    <row r="5360" spans="1:13" ht="25.5" outlineLevel="1" x14ac:dyDescent="0.25">
      <c r="A5360" s="47" t="s">
        <v>5764</v>
      </c>
      <c r="B5360" s="150">
        <v>5332</v>
      </c>
      <c r="C5360" s="40" t="s">
        <v>14563</v>
      </c>
      <c r="D5360" s="35" t="s">
        <v>5764</v>
      </c>
      <c r="E5360" s="36" t="s">
        <v>11943</v>
      </c>
      <c r="F5360" s="35" t="s">
        <v>15877</v>
      </c>
      <c r="G5360" s="117">
        <v>6</v>
      </c>
      <c r="H5360" s="117">
        <v>507.92</v>
      </c>
      <c r="I5360" s="117">
        <f t="shared" si="130"/>
        <v>4.628333333333333</v>
      </c>
      <c r="J5360" s="118">
        <v>27.77</v>
      </c>
      <c r="K5360" s="196">
        <v>185</v>
      </c>
      <c r="L5360" s="119" t="s">
        <v>12106</v>
      </c>
      <c r="M5360" s="38" t="s">
        <v>15050</v>
      </c>
    </row>
    <row r="5361" spans="1:13" ht="25.5" outlineLevel="1" x14ac:dyDescent="0.25">
      <c r="A5361" s="47" t="s">
        <v>5765</v>
      </c>
      <c r="B5361" s="150">
        <v>5333</v>
      </c>
      <c r="C5361" s="40" t="s">
        <v>14564</v>
      </c>
      <c r="D5361" s="35" t="s">
        <v>5765</v>
      </c>
      <c r="E5361" s="36" t="s">
        <v>11943</v>
      </c>
      <c r="F5361" s="35" t="s">
        <v>15877</v>
      </c>
      <c r="G5361" s="117">
        <v>2</v>
      </c>
      <c r="H5361" s="117">
        <v>198.29</v>
      </c>
      <c r="I5361" s="117">
        <f t="shared" ref="I5361:I5424" si="131">J5361/G5361</f>
        <v>5.42</v>
      </c>
      <c r="J5361" s="118">
        <v>10.84</v>
      </c>
      <c r="K5361" s="196">
        <v>185</v>
      </c>
      <c r="L5361" s="119" t="s">
        <v>12106</v>
      </c>
      <c r="M5361" s="38" t="s">
        <v>15050</v>
      </c>
    </row>
    <row r="5362" spans="1:13" ht="25.5" outlineLevel="1" x14ac:dyDescent="0.25">
      <c r="A5362" s="47" t="s">
        <v>5766</v>
      </c>
      <c r="B5362" s="150">
        <v>5334</v>
      </c>
      <c r="C5362" s="40" t="s">
        <v>14565</v>
      </c>
      <c r="D5362" s="35" t="s">
        <v>5766</v>
      </c>
      <c r="E5362" s="36" t="s">
        <v>11943</v>
      </c>
      <c r="F5362" s="35" t="s">
        <v>15877</v>
      </c>
      <c r="G5362" s="117">
        <v>5</v>
      </c>
      <c r="H5362" s="117">
        <v>323.36</v>
      </c>
      <c r="I5362" s="117">
        <f t="shared" si="131"/>
        <v>3.536</v>
      </c>
      <c r="J5362" s="118">
        <v>17.68</v>
      </c>
      <c r="K5362" s="196">
        <v>185</v>
      </c>
      <c r="L5362" s="119" t="s">
        <v>12106</v>
      </c>
      <c r="M5362" s="38" t="s">
        <v>15050</v>
      </c>
    </row>
    <row r="5363" spans="1:13" ht="25.5" outlineLevel="1" x14ac:dyDescent="0.25">
      <c r="A5363" s="47" t="s">
        <v>5767</v>
      </c>
      <c r="B5363" s="150">
        <v>5335</v>
      </c>
      <c r="C5363" s="40" t="s">
        <v>14566</v>
      </c>
      <c r="D5363" s="35" t="s">
        <v>5767</v>
      </c>
      <c r="E5363" s="36" t="s">
        <v>11943</v>
      </c>
      <c r="F5363" s="35" t="s">
        <v>15877</v>
      </c>
      <c r="G5363" s="117">
        <v>6</v>
      </c>
      <c r="H5363" s="117">
        <v>1054.05</v>
      </c>
      <c r="I5363" s="117">
        <f t="shared" si="131"/>
        <v>9.6066666666666674</v>
      </c>
      <c r="J5363" s="118">
        <v>57.64</v>
      </c>
      <c r="K5363" s="196">
        <v>185</v>
      </c>
      <c r="L5363" s="119" t="s">
        <v>12106</v>
      </c>
      <c r="M5363" s="38" t="s">
        <v>15050</v>
      </c>
    </row>
    <row r="5364" spans="1:13" ht="25.5" outlineLevel="1" x14ac:dyDescent="0.25">
      <c r="A5364" s="47" t="s">
        <v>5769</v>
      </c>
      <c r="B5364" s="150">
        <v>5336</v>
      </c>
      <c r="C5364" s="36" t="s">
        <v>5768</v>
      </c>
      <c r="D5364" s="35" t="s">
        <v>5769</v>
      </c>
      <c r="E5364" s="36" t="s">
        <v>11943</v>
      </c>
      <c r="F5364" s="35" t="s">
        <v>15877</v>
      </c>
      <c r="G5364" s="117">
        <v>1</v>
      </c>
      <c r="H5364" s="117">
        <v>32</v>
      </c>
      <c r="I5364" s="117">
        <f t="shared" si="131"/>
        <v>1.75</v>
      </c>
      <c r="J5364" s="118">
        <v>1.75</v>
      </c>
      <c r="K5364" s="196">
        <v>185</v>
      </c>
      <c r="L5364" s="119" t="s">
        <v>12106</v>
      </c>
      <c r="M5364" s="38" t="s">
        <v>15050</v>
      </c>
    </row>
    <row r="5365" spans="1:13" ht="25.5" outlineLevel="1" x14ac:dyDescent="0.25">
      <c r="A5365" s="47" t="s">
        <v>5770</v>
      </c>
      <c r="B5365" s="150">
        <v>5337</v>
      </c>
      <c r="C5365" s="40" t="s">
        <v>14567</v>
      </c>
      <c r="D5365" s="35" t="s">
        <v>5770</v>
      </c>
      <c r="E5365" s="36" t="s">
        <v>11943</v>
      </c>
      <c r="F5365" s="35" t="s">
        <v>15877</v>
      </c>
      <c r="G5365" s="117">
        <v>1</v>
      </c>
      <c r="H5365" s="117">
        <v>15</v>
      </c>
      <c r="I5365" s="117">
        <f t="shared" si="131"/>
        <v>0.82</v>
      </c>
      <c r="J5365" s="118">
        <v>0.82</v>
      </c>
      <c r="K5365" s="196">
        <v>185</v>
      </c>
      <c r="L5365" s="119" t="s">
        <v>12106</v>
      </c>
      <c r="M5365" s="38" t="s">
        <v>15050</v>
      </c>
    </row>
    <row r="5366" spans="1:13" ht="25.5" outlineLevel="1" x14ac:dyDescent="0.25">
      <c r="A5366" s="47" t="s">
        <v>5771</v>
      </c>
      <c r="B5366" s="150">
        <v>5338</v>
      </c>
      <c r="C5366" s="40" t="s">
        <v>14568</v>
      </c>
      <c r="D5366" s="35" t="s">
        <v>5771</v>
      </c>
      <c r="E5366" s="36" t="s">
        <v>11943</v>
      </c>
      <c r="F5366" s="35" t="s">
        <v>15877</v>
      </c>
      <c r="G5366" s="117">
        <v>1</v>
      </c>
      <c r="H5366" s="117">
        <v>510</v>
      </c>
      <c r="I5366" s="117">
        <f t="shared" si="131"/>
        <v>27.89</v>
      </c>
      <c r="J5366" s="118">
        <v>27.89</v>
      </c>
      <c r="K5366" s="196">
        <v>185</v>
      </c>
      <c r="L5366" s="119" t="s">
        <v>12106</v>
      </c>
      <c r="M5366" s="38" t="s">
        <v>15050</v>
      </c>
    </row>
    <row r="5367" spans="1:13" ht="25.5" outlineLevel="1" x14ac:dyDescent="0.25">
      <c r="A5367" s="47" t="s">
        <v>5772</v>
      </c>
      <c r="B5367" s="150">
        <v>5339</v>
      </c>
      <c r="C5367" s="40" t="s">
        <v>14569</v>
      </c>
      <c r="D5367" s="35" t="s">
        <v>5772</v>
      </c>
      <c r="E5367" s="36" t="s">
        <v>11943</v>
      </c>
      <c r="F5367" s="35" t="s">
        <v>15877</v>
      </c>
      <c r="G5367" s="117">
        <v>2</v>
      </c>
      <c r="H5367" s="117">
        <v>460</v>
      </c>
      <c r="I5367" s="117">
        <f t="shared" si="131"/>
        <v>12.574999999999999</v>
      </c>
      <c r="J5367" s="118">
        <v>25.15</v>
      </c>
      <c r="K5367" s="196">
        <v>185</v>
      </c>
      <c r="L5367" s="119" t="s">
        <v>12106</v>
      </c>
      <c r="M5367" s="38" t="s">
        <v>15050</v>
      </c>
    </row>
    <row r="5368" spans="1:13" outlineLevel="1" x14ac:dyDescent="0.25">
      <c r="A5368" s="47" t="s">
        <v>9809</v>
      </c>
      <c r="B5368" s="150">
        <v>5340</v>
      </c>
      <c r="C5368" s="40" t="s">
        <v>14570</v>
      </c>
      <c r="D5368" s="35" t="s">
        <v>9809</v>
      </c>
      <c r="E5368" s="36" t="s">
        <v>11491</v>
      </c>
      <c r="F5368" s="35" t="s">
        <v>15877</v>
      </c>
      <c r="G5368" s="117">
        <v>3</v>
      </c>
      <c r="H5368" s="117">
        <v>10620</v>
      </c>
      <c r="I5368" s="117">
        <f t="shared" si="131"/>
        <v>3678.0166666666664</v>
      </c>
      <c r="J5368" s="118">
        <v>11034.05</v>
      </c>
      <c r="K5368" s="196">
        <v>177</v>
      </c>
      <c r="L5368" s="119" t="s">
        <v>11479</v>
      </c>
      <c r="M5368" s="38" t="s">
        <v>15050</v>
      </c>
    </row>
    <row r="5369" spans="1:13" ht="25.5" outlineLevel="1" x14ac:dyDescent="0.25">
      <c r="A5369" s="47" t="s">
        <v>5774</v>
      </c>
      <c r="B5369" s="150">
        <v>5341</v>
      </c>
      <c r="C5369" s="36" t="s">
        <v>5773</v>
      </c>
      <c r="D5369" s="35" t="s">
        <v>5774</v>
      </c>
      <c r="E5369" s="36" t="s">
        <v>11943</v>
      </c>
      <c r="F5369" s="35" t="s">
        <v>15877</v>
      </c>
      <c r="G5369" s="117">
        <v>4</v>
      </c>
      <c r="H5369" s="117">
        <v>4</v>
      </c>
      <c r="I5369" s="117">
        <f t="shared" si="131"/>
        <v>5.5E-2</v>
      </c>
      <c r="J5369" s="118">
        <v>0.22</v>
      </c>
      <c r="K5369" s="196">
        <v>185</v>
      </c>
      <c r="L5369" s="119" t="s">
        <v>12106</v>
      </c>
      <c r="M5369" s="38" t="s">
        <v>15050</v>
      </c>
    </row>
    <row r="5370" spans="1:13" ht="25.5" outlineLevel="1" x14ac:dyDescent="0.25">
      <c r="A5370" s="47" t="s">
        <v>5776</v>
      </c>
      <c r="B5370" s="150">
        <v>5342</v>
      </c>
      <c r="C5370" s="36" t="s">
        <v>5775</v>
      </c>
      <c r="D5370" s="35" t="s">
        <v>5776</v>
      </c>
      <c r="E5370" s="36" t="s">
        <v>11943</v>
      </c>
      <c r="F5370" s="35" t="s">
        <v>15877</v>
      </c>
      <c r="G5370" s="117">
        <v>8</v>
      </c>
      <c r="H5370" s="117">
        <v>100</v>
      </c>
      <c r="I5370" s="117">
        <f t="shared" si="131"/>
        <v>0.68374999999999997</v>
      </c>
      <c r="J5370" s="118">
        <v>5.47</v>
      </c>
      <c r="K5370" s="196">
        <v>185</v>
      </c>
      <c r="L5370" s="119" t="s">
        <v>12106</v>
      </c>
      <c r="M5370" s="38" t="s">
        <v>15050</v>
      </c>
    </row>
    <row r="5371" spans="1:13" ht="25.5" outlineLevel="1" x14ac:dyDescent="0.25">
      <c r="A5371" s="47" t="s">
        <v>5778</v>
      </c>
      <c r="B5371" s="150">
        <v>5343</v>
      </c>
      <c r="C5371" s="36" t="s">
        <v>5777</v>
      </c>
      <c r="D5371" s="35" t="s">
        <v>5778</v>
      </c>
      <c r="E5371" s="36" t="s">
        <v>11943</v>
      </c>
      <c r="F5371" s="35" t="s">
        <v>15877</v>
      </c>
      <c r="G5371" s="117">
        <v>3</v>
      </c>
      <c r="H5371" s="117">
        <v>2947.51</v>
      </c>
      <c r="I5371" s="117">
        <f t="shared" si="131"/>
        <v>53.726666666666667</v>
      </c>
      <c r="J5371" s="118">
        <v>161.18</v>
      </c>
      <c r="K5371" s="196">
        <v>185</v>
      </c>
      <c r="L5371" s="119" t="s">
        <v>12106</v>
      </c>
      <c r="M5371" s="38" t="s">
        <v>15050</v>
      </c>
    </row>
    <row r="5372" spans="1:13" ht="25.5" outlineLevel="1" x14ac:dyDescent="0.25">
      <c r="A5372" s="47" t="s">
        <v>5779</v>
      </c>
      <c r="B5372" s="150">
        <v>5344</v>
      </c>
      <c r="C5372" s="40" t="s">
        <v>14571</v>
      </c>
      <c r="D5372" s="35" t="s">
        <v>5779</v>
      </c>
      <c r="E5372" s="36" t="s">
        <v>11943</v>
      </c>
      <c r="F5372" s="35" t="s">
        <v>15877</v>
      </c>
      <c r="G5372" s="117">
        <v>8</v>
      </c>
      <c r="H5372" s="117">
        <v>640</v>
      </c>
      <c r="I5372" s="117">
        <f t="shared" si="131"/>
        <v>4.375</v>
      </c>
      <c r="J5372" s="118">
        <v>35</v>
      </c>
      <c r="K5372" s="196">
        <v>185</v>
      </c>
      <c r="L5372" s="119" t="s">
        <v>12106</v>
      </c>
      <c r="M5372" s="38" t="s">
        <v>15050</v>
      </c>
    </row>
    <row r="5373" spans="1:13" ht="25.5" outlineLevel="1" x14ac:dyDescent="0.25">
      <c r="A5373" s="47" t="s">
        <v>5780</v>
      </c>
      <c r="B5373" s="150">
        <v>5345</v>
      </c>
      <c r="C5373" s="40" t="s">
        <v>14572</v>
      </c>
      <c r="D5373" s="35" t="s">
        <v>5780</v>
      </c>
      <c r="E5373" s="36" t="s">
        <v>11943</v>
      </c>
      <c r="F5373" s="35" t="s">
        <v>15877</v>
      </c>
      <c r="G5373" s="117">
        <v>1</v>
      </c>
      <c r="H5373" s="117">
        <v>152.51</v>
      </c>
      <c r="I5373" s="117">
        <f t="shared" si="131"/>
        <v>8.34</v>
      </c>
      <c r="J5373" s="118">
        <v>8.34</v>
      </c>
      <c r="K5373" s="196">
        <v>185</v>
      </c>
      <c r="L5373" s="119" t="s">
        <v>12106</v>
      </c>
      <c r="M5373" s="38" t="s">
        <v>15050</v>
      </c>
    </row>
    <row r="5374" spans="1:13" ht="25.5" outlineLevel="1" x14ac:dyDescent="0.25">
      <c r="A5374" s="47" t="s">
        <v>5782</v>
      </c>
      <c r="B5374" s="150">
        <v>5346</v>
      </c>
      <c r="C5374" s="36" t="s">
        <v>5781</v>
      </c>
      <c r="D5374" s="35" t="s">
        <v>5782</v>
      </c>
      <c r="E5374" s="36" t="s">
        <v>11943</v>
      </c>
      <c r="F5374" s="35" t="s">
        <v>15877</v>
      </c>
      <c r="G5374" s="117">
        <v>1</v>
      </c>
      <c r="H5374" s="117">
        <v>82.98</v>
      </c>
      <c r="I5374" s="117">
        <f t="shared" si="131"/>
        <v>4.54</v>
      </c>
      <c r="J5374" s="118">
        <v>4.54</v>
      </c>
      <c r="K5374" s="196">
        <v>185</v>
      </c>
      <c r="L5374" s="119" t="s">
        <v>12106</v>
      </c>
      <c r="M5374" s="38" t="s">
        <v>15050</v>
      </c>
    </row>
    <row r="5375" spans="1:13" outlineLevel="1" x14ac:dyDescent="0.25">
      <c r="A5375" s="47" t="s">
        <v>9810</v>
      </c>
      <c r="B5375" s="150">
        <v>5347</v>
      </c>
      <c r="C5375" s="40" t="s">
        <v>14573</v>
      </c>
      <c r="D5375" s="35" t="s">
        <v>9810</v>
      </c>
      <c r="E5375" s="36" t="s">
        <v>11491</v>
      </c>
      <c r="F5375" s="35" t="s">
        <v>15877</v>
      </c>
      <c r="G5375" s="117">
        <v>1</v>
      </c>
      <c r="H5375" s="117">
        <v>610</v>
      </c>
      <c r="I5375" s="117">
        <f t="shared" si="131"/>
        <v>633.78</v>
      </c>
      <c r="J5375" s="118">
        <v>633.78</v>
      </c>
      <c r="K5375" s="196">
        <v>177</v>
      </c>
      <c r="L5375" s="119" t="s">
        <v>11479</v>
      </c>
      <c r="M5375" s="38" t="s">
        <v>15050</v>
      </c>
    </row>
    <row r="5376" spans="1:13" ht="25.5" outlineLevel="1" x14ac:dyDescent="0.25">
      <c r="A5376" s="47" t="s">
        <v>5783</v>
      </c>
      <c r="B5376" s="150">
        <v>5348</v>
      </c>
      <c r="C5376" s="40" t="s">
        <v>14574</v>
      </c>
      <c r="D5376" s="35" t="s">
        <v>5783</v>
      </c>
      <c r="E5376" s="36" t="s">
        <v>11943</v>
      </c>
      <c r="F5376" s="35" t="s">
        <v>15877</v>
      </c>
      <c r="G5376" s="117">
        <v>1</v>
      </c>
      <c r="H5376" s="117">
        <v>185</v>
      </c>
      <c r="I5376" s="117">
        <f t="shared" si="131"/>
        <v>10.119999999999999</v>
      </c>
      <c r="J5376" s="118">
        <v>10.119999999999999</v>
      </c>
      <c r="K5376" s="196">
        <v>185</v>
      </c>
      <c r="L5376" s="119" t="s">
        <v>12106</v>
      </c>
      <c r="M5376" s="38" t="s">
        <v>15050</v>
      </c>
    </row>
    <row r="5377" spans="1:13" ht="25.5" outlineLevel="1" x14ac:dyDescent="0.25">
      <c r="A5377" s="47" t="s">
        <v>5784</v>
      </c>
      <c r="B5377" s="150">
        <v>5349</v>
      </c>
      <c r="C5377" s="40" t="s">
        <v>14575</v>
      </c>
      <c r="D5377" s="35" t="s">
        <v>5784</v>
      </c>
      <c r="E5377" s="36" t="s">
        <v>11943</v>
      </c>
      <c r="F5377" s="35" t="s">
        <v>15877</v>
      </c>
      <c r="G5377" s="117">
        <v>2</v>
      </c>
      <c r="H5377" s="117">
        <v>988.42</v>
      </c>
      <c r="I5377" s="117">
        <f t="shared" si="131"/>
        <v>27.024999999999999</v>
      </c>
      <c r="J5377" s="118">
        <v>54.05</v>
      </c>
      <c r="K5377" s="196">
        <v>185</v>
      </c>
      <c r="L5377" s="119" t="s">
        <v>12106</v>
      </c>
      <c r="M5377" s="38" t="s">
        <v>15050</v>
      </c>
    </row>
    <row r="5378" spans="1:13" ht="25.5" outlineLevel="1" x14ac:dyDescent="0.25">
      <c r="A5378" s="47" t="s">
        <v>5785</v>
      </c>
      <c r="B5378" s="150">
        <v>5350</v>
      </c>
      <c r="C5378" s="40" t="s">
        <v>14576</v>
      </c>
      <c r="D5378" s="35" t="s">
        <v>5785</v>
      </c>
      <c r="E5378" s="36" t="s">
        <v>11943</v>
      </c>
      <c r="F5378" s="35" t="s">
        <v>15877</v>
      </c>
      <c r="G5378" s="117">
        <v>1</v>
      </c>
      <c r="H5378" s="117">
        <v>142.63999999999999</v>
      </c>
      <c r="I5378" s="117">
        <f t="shared" si="131"/>
        <v>7.8</v>
      </c>
      <c r="J5378" s="118">
        <v>7.8</v>
      </c>
      <c r="K5378" s="196">
        <v>185</v>
      </c>
      <c r="L5378" s="119" t="s">
        <v>12106</v>
      </c>
      <c r="M5378" s="38" t="s">
        <v>15050</v>
      </c>
    </row>
    <row r="5379" spans="1:13" ht="25.5" outlineLevel="1" x14ac:dyDescent="0.25">
      <c r="A5379" s="47" t="s">
        <v>5786</v>
      </c>
      <c r="B5379" s="150">
        <v>5351</v>
      </c>
      <c r="C5379" s="40" t="s">
        <v>14577</v>
      </c>
      <c r="D5379" s="35" t="s">
        <v>5786</v>
      </c>
      <c r="E5379" s="36" t="s">
        <v>11943</v>
      </c>
      <c r="F5379" s="35" t="s">
        <v>15877</v>
      </c>
      <c r="G5379" s="117">
        <v>6</v>
      </c>
      <c r="H5379" s="117">
        <v>6</v>
      </c>
      <c r="I5379" s="117">
        <f t="shared" si="131"/>
        <v>5.5E-2</v>
      </c>
      <c r="J5379" s="118">
        <v>0.33</v>
      </c>
      <c r="K5379" s="196">
        <v>185</v>
      </c>
      <c r="L5379" s="119" t="s">
        <v>12106</v>
      </c>
      <c r="M5379" s="38" t="s">
        <v>15050</v>
      </c>
    </row>
    <row r="5380" spans="1:13" ht="25.5" outlineLevel="1" x14ac:dyDescent="0.25">
      <c r="A5380" s="47" t="s">
        <v>5787</v>
      </c>
      <c r="B5380" s="150">
        <v>5352</v>
      </c>
      <c r="C5380" s="40" t="s">
        <v>14578</v>
      </c>
      <c r="D5380" s="35" t="s">
        <v>5787</v>
      </c>
      <c r="E5380" s="36" t="s">
        <v>11943</v>
      </c>
      <c r="F5380" s="35" t="s">
        <v>15877</v>
      </c>
      <c r="G5380" s="117">
        <v>1</v>
      </c>
      <c r="H5380" s="117">
        <v>15.08</v>
      </c>
      <c r="I5380" s="117">
        <f t="shared" si="131"/>
        <v>0.82</v>
      </c>
      <c r="J5380" s="118">
        <v>0.82</v>
      </c>
      <c r="K5380" s="196">
        <v>185</v>
      </c>
      <c r="L5380" s="119" t="s">
        <v>12106</v>
      </c>
      <c r="M5380" s="38" t="s">
        <v>15050</v>
      </c>
    </row>
    <row r="5381" spans="1:13" ht="25.5" outlineLevel="1" x14ac:dyDescent="0.25">
      <c r="A5381" s="47" t="s">
        <v>5788</v>
      </c>
      <c r="B5381" s="150">
        <v>5353</v>
      </c>
      <c r="C5381" s="40" t="s">
        <v>14579</v>
      </c>
      <c r="D5381" s="35" t="s">
        <v>5788</v>
      </c>
      <c r="E5381" s="36" t="s">
        <v>11943</v>
      </c>
      <c r="F5381" s="35" t="s">
        <v>15877</v>
      </c>
      <c r="G5381" s="117">
        <v>2</v>
      </c>
      <c r="H5381" s="117">
        <v>309.97000000000003</v>
      </c>
      <c r="I5381" s="117">
        <f t="shared" si="131"/>
        <v>8.4749999999999996</v>
      </c>
      <c r="J5381" s="118">
        <v>16.95</v>
      </c>
      <c r="K5381" s="196">
        <v>185</v>
      </c>
      <c r="L5381" s="119" t="s">
        <v>12106</v>
      </c>
      <c r="M5381" s="38" t="s">
        <v>15050</v>
      </c>
    </row>
    <row r="5382" spans="1:13" ht="25.5" outlineLevel="1" x14ac:dyDescent="0.25">
      <c r="A5382" s="47" t="s">
        <v>5789</v>
      </c>
      <c r="B5382" s="150">
        <v>5354</v>
      </c>
      <c r="C5382" s="40" t="s">
        <v>14580</v>
      </c>
      <c r="D5382" s="35" t="s">
        <v>5789</v>
      </c>
      <c r="E5382" s="36" t="s">
        <v>11943</v>
      </c>
      <c r="F5382" s="35" t="s">
        <v>15877</v>
      </c>
      <c r="G5382" s="117">
        <v>1</v>
      </c>
      <c r="H5382" s="117">
        <v>1</v>
      </c>
      <c r="I5382" s="117">
        <f t="shared" si="131"/>
        <v>0.05</v>
      </c>
      <c r="J5382" s="118">
        <v>0.05</v>
      </c>
      <c r="K5382" s="196">
        <v>185</v>
      </c>
      <c r="L5382" s="119" t="s">
        <v>12106</v>
      </c>
      <c r="M5382" s="38" t="s">
        <v>15050</v>
      </c>
    </row>
    <row r="5383" spans="1:13" ht="25.5" outlineLevel="1" x14ac:dyDescent="0.25">
      <c r="A5383" s="47" t="s">
        <v>5790</v>
      </c>
      <c r="B5383" s="150">
        <v>5355</v>
      </c>
      <c r="C5383" s="40" t="s">
        <v>14581</v>
      </c>
      <c r="D5383" s="35" t="s">
        <v>5790</v>
      </c>
      <c r="E5383" s="36" t="s">
        <v>11943</v>
      </c>
      <c r="F5383" s="35" t="s">
        <v>15877</v>
      </c>
      <c r="G5383" s="117">
        <v>3</v>
      </c>
      <c r="H5383" s="117">
        <v>3</v>
      </c>
      <c r="I5383" s="117">
        <f t="shared" si="131"/>
        <v>5.3333333333333337E-2</v>
      </c>
      <c r="J5383" s="118">
        <v>0.16</v>
      </c>
      <c r="K5383" s="196">
        <v>185</v>
      </c>
      <c r="L5383" s="119" t="s">
        <v>12106</v>
      </c>
      <c r="M5383" s="38" t="s">
        <v>15050</v>
      </c>
    </row>
    <row r="5384" spans="1:13" outlineLevel="1" x14ac:dyDescent="0.25">
      <c r="A5384" s="47" t="s">
        <v>9811</v>
      </c>
      <c r="B5384" s="150">
        <v>5356</v>
      </c>
      <c r="C5384" s="40" t="s">
        <v>14582</v>
      </c>
      <c r="D5384" s="35" t="s">
        <v>9811</v>
      </c>
      <c r="E5384" s="36" t="s">
        <v>11491</v>
      </c>
      <c r="F5384" s="35" t="s">
        <v>15877</v>
      </c>
      <c r="G5384" s="117">
        <v>1</v>
      </c>
      <c r="H5384" s="117">
        <v>342.55</v>
      </c>
      <c r="I5384" s="117">
        <f t="shared" si="131"/>
        <v>355.91</v>
      </c>
      <c r="J5384" s="118">
        <v>355.91</v>
      </c>
      <c r="K5384" s="196">
        <v>177</v>
      </c>
      <c r="L5384" s="119" t="s">
        <v>11479</v>
      </c>
      <c r="M5384" s="38" t="s">
        <v>15050</v>
      </c>
    </row>
    <row r="5385" spans="1:13" ht="25.5" outlineLevel="1" x14ac:dyDescent="0.25">
      <c r="A5385" s="47" t="s">
        <v>5791</v>
      </c>
      <c r="B5385" s="150">
        <v>5357</v>
      </c>
      <c r="C5385" s="40" t="s">
        <v>14583</v>
      </c>
      <c r="D5385" s="35" t="s">
        <v>5791</v>
      </c>
      <c r="E5385" s="36" t="s">
        <v>11943</v>
      </c>
      <c r="F5385" s="35" t="s">
        <v>15877</v>
      </c>
      <c r="G5385" s="117">
        <v>2</v>
      </c>
      <c r="H5385" s="117">
        <v>1484.42</v>
      </c>
      <c r="I5385" s="117">
        <f t="shared" si="131"/>
        <v>40.585000000000001</v>
      </c>
      <c r="J5385" s="118">
        <v>81.17</v>
      </c>
      <c r="K5385" s="196">
        <v>185</v>
      </c>
      <c r="L5385" s="119" t="s">
        <v>12106</v>
      </c>
      <c r="M5385" s="38" t="s">
        <v>15050</v>
      </c>
    </row>
    <row r="5386" spans="1:13" ht="25.5" outlineLevel="1" x14ac:dyDescent="0.25">
      <c r="A5386" s="47" t="s">
        <v>5792</v>
      </c>
      <c r="B5386" s="150">
        <v>5358</v>
      </c>
      <c r="C5386" s="40" t="s">
        <v>14584</v>
      </c>
      <c r="D5386" s="35" t="s">
        <v>5792</v>
      </c>
      <c r="E5386" s="36" t="s">
        <v>11943</v>
      </c>
      <c r="F5386" s="35" t="s">
        <v>15877</v>
      </c>
      <c r="G5386" s="117">
        <v>1</v>
      </c>
      <c r="H5386" s="117">
        <v>835</v>
      </c>
      <c r="I5386" s="117">
        <f t="shared" si="131"/>
        <v>45.66</v>
      </c>
      <c r="J5386" s="118">
        <v>45.66</v>
      </c>
      <c r="K5386" s="196">
        <v>185</v>
      </c>
      <c r="L5386" s="119" t="s">
        <v>12106</v>
      </c>
      <c r="M5386" s="38" t="s">
        <v>15050</v>
      </c>
    </row>
    <row r="5387" spans="1:13" ht="25.5" outlineLevel="1" x14ac:dyDescent="0.25">
      <c r="A5387" s="47" t="s">
        <v>5793</v>
      </c>
      <c r="B5387" s="150">
        <v>5359</v>
      </c>
      <c r="C5387" s="40" t="s">
        <v>14585</v>
      </c>
      <c r="D5387" s="35" t="s">
        <v>5793</v>
      </c>
      <c r="E5387" s="36" t="s">
        <v>11943</v>
      </c>
      <c r="F5387" s="35" t="s">
        <v>15877</v>
      </c>
      <c r="G5387" s="117">
        <v>5</v>
      </c>
      <c r="H5387" s="117">
        <v>1382.7</v>
      </c>
      <c r="I5387" s="117">
        <f t="shared" si="131"/>
        <v>15.122</v>
      </c>
      <c r="J5387" s="118">
        <v>75.61</v>
      </c>
      <c r="K5387" s="196">
        <v>185</v>
      </c>
      <c r="L5387" s="119" t="s">
        <v>12106</v>
      </c>
      <c r="M5387" s="38" t="s">
        <v>15050</v>
      </c>
    </row>
    <row r="5388" spans="1:13" ht="25.5" outlineLevel="1" x14ac:dyDescent="0.25">
      <c r="A5388" s="47" t="s">
        <v>5794</v>
      </c>
      <c r="B5388" s="150">
        <v>5360</v>
      </c>
      <c r="C5388" s="40" t="s">
        <v>14586</v>
      </c>
      <c r="D5388" s="35" t="s">
        <v>5794</v>
      </c>
      <c r="E5388" s="36" t="s">
        <v>11943</v>
      </c>
      <c r="F5388" s="35" t="s">
        <v>15877</v>
      </c>
      <c r="G5388" s="117">
        <v>85</v>
      </c>
      <c r="H5388" s="117">
        <v>85</v>
      </c>
      <c r="I5388" s="117">
        <f t="shared" si="131"/>
        <v>5.4705882352941181E-2</v>
      </c>
      <c r="J5388" s="118">
        <v>4.6500000000000004</v>
      </c>
      <c r="K5388" s="196">
        <v>185</v>
      </c>
      <c r="L5388" s="119" t="s">
        <v>12106</v>
      </c>
      <c r="M5388" s="38" t="s">
        <v>15050</v>
      </c>
    </row>
    <row r="5389" spans="1:13" ht="25.5" outlineLevel="1" x14ac:dyDescent="0.25">
      <c r="A5389" s="47" t="s">
        <v>5795</v>
      </c>
      <c r="B5389" s="150">
        <v>5361</v>
      </c>
      <c r="C5389" s="40" t="s">
        <v>14587</v>
      </c>
      <c r="D5389" s="35" t="s">
        <v>5795</v>
      </c>
      <c r="E5389" s="36" t="s">
        <v>11943</v>
      </c>
      <c r="F5389" s="35" t="s">
        <v>15877</v>
      </c>
      <c r="G5389" s="117">
        <v>8</v>
      </c>
      <c r="H5389" s="117">
        <v>8</v>
      </c>
      <c r="I5389" s="117">
        <f t="shared" si="131"/>
        <v>5.5E-2</v>
      </c>
      <c r="J5389" s="118">
        <v>0.44</v>
      </c>
      <c r="K5389" s="196">
        <v>185</v>
      </c>
      <c r="L5389" s="119" t="s">
        <v>12106</v>
      </c>
      <c r="M5389" s="38" t="s">
        <v>15050</v>
      </c>
    </row>
    <row r="5390" spans="1:13" ht="25.5" outlineLevel="1" x14ac:dyDescent="0.25">
      <c r="A5390" s="47" t="s">
        <v>5796</v>
      </c>
      <c r="B5390" s="150">
        <v>5362</v>
      </c>
      <c r="C5390" s="40" t="s">
        <v>14588</v>
      </c>
      <c r="D5390" s="35" t="s">
        <v>5796</v>
      </c>
      <c r="E5390" s="36" t="s">
        <v>11943</v>
      </c>
      <c r="F5390" s="35" t="s">
        <v>15877</v>
      </c>
      <c r="G5390" s="117">
        <v>3</v>
      </c>
      <c r="H5390" s="117">
        <v>144</v>
      </c>
      <c r="I5390" s="117">
        <f t="shared" si="131"/>
        <v>2.6233333333333335</v>
      </c>
      <c r="J5390" s="118">
        <v>7.87</v>
      </c>
      <c r="K5390" s="196">
        <v>185</v>
      </c>
      <c r="L5390" s="119" t="s">
        <v>12106</v>
      </c>
      <c r="M5390" s="38" t="s">
        <v>15050</v>
      </c>
    </row>
    <row r="5391" spans="1:13" ht="25.5" outlineLevel="1" x14ac:dyDescent="0.25">
      <c r="A5391" s="47" t="s">
        <v>5797</v>
      </c>
      <c r="B5391" s="150">
        <v>5363</v>
      </c>
      <c r="C5391" s="40" t="s">
        <v>14589</v>
      </c>
      <c r="D5391" s="35" t="s">
        <v>5797</v>
      </c>
      <c r="E5391" s="36" t="s">
        <v>11943</v>
      </c>
      <c r="F5391" s="35" t="s">
        <v>15877</v>
      </c>
      <c r="G5391" s="117">
        <v>9</v>
      </c>
      <c r="H5391" s="117">
        <v>370.39</v>
      </c>
      <c r="I5391" s="117">
        <f t="shared" si="131"/>
        <v>2.25</v>
      </c>
      <c r="J5391" s="118">
        <v>20.25</v>
      </c>
      <c r="K5391" s="196">
        <v>185</v>
      </c>
      <c r="L5391" s="119" t="s">
        <v>12106</v>
      </c>
      <c r="M5391" s="38" t="s">
        <v>15050</v>
      </c>
    </row>
    <row r="5392" spans="1:13" ht="25.5" outlineLevel="1" x14ac:dyDescent="0.25">
      <c r="A5392" s="47" t="s">
        <v>5798</v>
      </c>
      <c r="B5392" s="150">
        <v>5364</v>
      </c>
      <c r="C5392" s="40" t="s">
        <v>14590</v>
      </c>
      <c r="D5392" s="35" t="s">
        <v>5798</v>
      </c>
      <c r="E5392" s="36" t="s">
        <v>11943</v>
      </c>
      <c r="F5392" s="35" t="s">
        <v>15877</v>
      </c>
      <c r="G5392" s="117">
        <v>5</v>
      </c>
      <c r="H5392" s="117">
        <v>5</v>
      </c>
      <c r="I5392" s="117">
        <f t="shared" si="131"/>
        <v>5.4000000000000006E-2</v>
      </c>
      <c r="J5392" s="118">
        <v>0.27</v>
      </c>
      <c r="K5392" s="196">
        <v>185</v>
      </c>
      <c r="L5392" s="119" t="s">
        <v>12106</v>
      </c>
      <c r="M5392" s="38" t="s">
        <v>15050</v>
      </c>
    </row>
    <row r="5393" spans="1:13" ht="25.5" outlineLevel="1" x14ac:dyDescent="0.25">
      <c r="A5393" s="47" t="s">
        <v>5799</v>
      </c>
      <c r="B5393" s="150">
        <v>5365</v>
      </c>
      <c r="C5393" s="40" t="s">
        <v>14591</v>
      </c>
      <c r="D5393" s="35" t="s">
        <v>5799</v>
      </c>
      <c r="E5393" s="36" t="s">
        <v>11943</v>
      </c>
      <c r="F5393" s="35" t="s">
        <v>15877</v>
      </c>
      <c r="G5393" s="117">
        <v>3</v>
      </c>
      <c r="H5393" s="117">
        <v>3</v>
      </c>
      <c r="I5393" s="117">
        <f t="shared" si="131"/>
        <v>5.3333333333333337E-2</v>
      </c>
      <c r="J5393" s="118">
        <v>0.16</v>
      </c>
      <c r="K5393" s="196">
        <v>185</v>
      </c>
      <c r="L5393" s="119" t="s">
        <v>12106</v>
      </c>
      <c r="M5393" s="38" t="s">
        <v>15050</v>
      </c>
    </row>
    <row r="5394" spans="1:13" ht="25.5" outlineLevel="1" x14ac:dyDescent="0.25">
      <c r="A5394" s="47" t="s">
        <v>5800</v>
      </c>
      <c r="B5394" s="150">
        <v>5366</v>
      </c>
      <c r="C5394" s="40" t="s">
        <v>14592</v>
      </c>
      <c r="D5394" s="35" t="s">
        <v>5800</v>
      </c>
      <c r="E5394" s="36" t="s">
        <v>11943</v>
      </c>
      <c r="F5394" s="35" t="s">
        <v>15877</v>
      </c>
      <c r="G5394" s="117">
        <v>11</v>
      </c>
      <c r="H5394" s="117">
        <v>1063.76</v>
      </c>
      <c r="I5394" s="117">
        <f t="shared" si="131"/>
        <v>5.2881818181818181</v>
      </c>
      <c r="J5394" s="118">
        <v>58.17</v>
      </c>
      <c r="K5394" s="196">
        <v>185</v>
      </c>
      <c r="L5394" s="119" t="s">
        <v>12106</v>
      </c>
      <c r="M5394" s="38" t="s">
        <v>15050</v>
      </c>
    </row>
    <row r="5395" spans="1:13" ht="25.5" outlineLevel="1" x14ac:dyDescent="0.25">
      <c r="A5395" s="47" t="s">
        <v>5801</v>
      </c>
      <c r="B5395" s="150">
        <v>5367</v>
      </c>
      <c r="C5395" s="40" t="s">
        <v>14593</v>
      </c>
      <c r="D5395" s="35" t="s">
        <v>5801</v>
      </c>
      <c r="E5395" s="36" t="s">
        <v>11943</v>
      </c>
      <c r="F5395" s="35" t="s">
        <v>15877</v>
      </c>
      <c r="G5395" s="117">
        <v>1</v>
      </c>
      <c r="H5395" s="117">
        <v>510</v>
      </c>
      <c r="I5395" s="117">
        <f t="shared" si="131"/>
        <v>27.89</v>
      </c>
      <c r="J5395" s="118">
        <v>27.89</v>
      </c>
      <c r="K5395" s="196">
        <v>185</v>
      </c>
      <c r="L5395" s="119" t="s">
        <v>12106</v>
      </c>
      <c r="M5395" s="38" t="s">
        <v>15050</v>
      </c>
    </row>
    <row r="5396" spans="1:13" ht="25.5" outlineLevel="1" x14ac:dyDescent="0.25">
      <c r="A5396" s="47" t="s">
        <v>5802</v>
      </c>
      <c r="B5396" s="150">
        <v>5368</v>
      </c>
      <c r="C5396" s="40" t="s">
        <v>14594</v>
      </c>
      <c r="D5396" s="35" t="s">
        <v>5802</v>
      </c>
      <c r="E5396" s="36" t="s">
        <v>11943</v>
      </c>
      <c r="F5396" s="35" t="s">
        <v>15877</v>
      </c>
      <c r="G5396" s="117">
        <v>27</v>
      </c>
      <c r="H5396" s="117">
        <v>27</v>
      </c>
      <c r="I5396" s="117">
        <f t="shared" si="131"/>
        <v>5.4814814814814816E-2</v>
      </c>
      <c r="J5396" s="118">
        <v>1.48</v>
      </c>
      <c r="K5396" s="196">
        <v>185</v>
      </c>
      <c r="L5396" s="119" t="s">
        <v>12106</v>
      </c>
      <c r="M5396" s="38" t="s">
        <v>15050</v>
      </c>
    </row>
    <row r="5397" spans="1:13" ht="25.5" outlineLevel="1" x14ac:dyDescent="0.25">
      <c r="A5397" s="47" t="s">
        <v>5804</v>
      </c>
      <c r="B5397" s="150">
        <v>5369</v>
      </c>
      <c r="C5397" s="36" t="s">
        <v>5803</v>
      </c>
      <c r="D5397" s="35" t="s">
        <v>5804</v>
      </c>
      <c r="E5397" s="36" t="s">
        <v>11943</v>
      </c>
      <c r="F5397" s="35" t="s">
        <v>15877</v>
      </c>
      <c r="G5397" s="117">
        <v>1</v>
      </c>
      <c r="H5397" s="117">
        <v>1</v>
      </c>
      <c r="I5397" s="117">
        <f t="shared" si="131"/>
        <v>0.05</v>
      </c>
      <c r="J5397" s="118">
        <v>0.05</v>
      </c>
      <c r="K5397" s="196">
        <v>185</v>
      </c>
      <c r="L5397" s="119" t="s">
        <v>12106</v>
      </c>
      <c r="M5397" s="38" t="s">
        <v>15050</v>
      </c>
    </row>
    <row r="5398" spans="1:13" ht="25.5" outlineLevel="1" x14ac:dyDescent="0.25">
      <c r="A5398" s="47" t="s">
        <v>5806</v>
      </c>
      <c r="B5398" s="150">
        <v>5370</v>
      </c>
      <c r="C5398" s="36" t="s">
        <v>5805</v>
      </c>
      <c r="D5398" s="35" t="s">
        <v>5806</v>
      </c>
      <c r="E5398" s="36" t="s">
        <v>11943</v>
      </c>
      <c r="F5398" s="35" t="s">
        <v>15877</v>
      </c>
      <c r="G5398" s="117">
        <v>17</v>
      </c>
      <c r="H5398" s="117">
        <v>20.04</v>
      </c>
      <c r="I5398" s="117">
        <f t="shared" si="131"/>
        <v>6.4705882352941183E-2</v>
      </c>
      <c r="J5398" s="118">
        <v>1.1000000000000001</v>
      </c>
      <c r="K5398" s="196">
        <v>185</v>
      </c>
      <c r="L5398" s="119" t="s">
        <v>12106</v>
      </c>
      <c r="M5398" s="38" t="s">
        <v>15050</v>
      </c>
    </row>
    <row r="5399" spans="1:13" ht="25.5" outlineLevel="1" x14ac:dyDescent="0.25">
      <c r="A5399" s="47" t="s">
        <v>5808</v>
      </c>
      <c r="B5399" s="150">
        <v>5371</v>
      </c>
      <c r="C5399" s="36" t="s">
        <v>5807</v>
      </c>
      <c r="D5399" s="35" t="s">
        <v>5808</v>
      </c>
      <c r="E5399" s="36" t="s">
        <v>11943</v>
      </c>
      <c r="F5399" s="35" t="s">
        <v>15877</v>
      </c>
      <c r="G5399" s="117">
        <v>14</v>
      </c>
      <c r="H5399" s="117">
        <v>78.400000000000006</v>
      </c>
      <c r="I5399" s="117">
        <f t="shared" si="131"/>
        <v>0.30642857142857144</v>
      </c>
      <c r="J5399" s="118">
        <v>4.29</v>
      </c>
      <c r="K5399" s="196">
        <v>185</v>
      </c>
      <c r="L5399" s="119" t="s">
        <v>12106</v>
      </c>
      <c r="M5399" s="38" t="s">
        <v>15050</v>
      </c>
    </row>
    <row r="5400" spans="1:13" ht="25.5" outlineLevel="1" x14ac:dyDescent="0.25">
      <c r="A5400" s="47" t="s">
        <v>5810</v>
      </c>
      <c r="B5400" s="150">
        <v>5372</v>
      </c>
      <c r="C5400" s="36" t="s">
        <v>5809</v>
      </c>
      <c r="D5400" s="35" t="s">
        <v>5810</v>
      </c>
      <c r="E5400" s="36" t="s">
        <v>11943</v>
      </c>
      <c r="F5400" s="35" t="s">
        <v>15877</v>
      </c>
      <c r="G5400" s="117">
        <v>3</v>
      </c>
      <c r="H5400" s="117">
        <v>17.100000000000001</v>
      </c>
      <c r="I5400" s="117">
        <f t="shared" si="131"/>
        <v>0.3133333333333333</v>
      </c>
      <c r="J5400" s="118">
        <v>0.94</v>
      </c>
      <c r="K5400" s="196">
        <v>185</v>
      </c>
      <c r="L5400" s="119" t="s">
        <v>12106</v>
      </c>
      <c r="M5400" s="38" t="s">
        <v>15050</v>
      </c>
    </row>
    <row r="5401" spans="1:13" ht="25.5" outlineLevel="1" x14ac:dyDescent="0.25">
      <c r="A5401" s="47" t="s">
        <v>5812</v>
      </c>
      <c r="B5401" s="150">
        <v>5373</v>
      </c>
      <c r="C5401" s="36" t="s">
        <v>5811</v>
      </c>
      <c r="D5401" s="35" t="s">
        <v>5812</v>
      </c>
      <c r="E5401" s="36" t="s">
        <v>11943</v>
      </c>
      <c r="F5401" s="35" t="s">
        <v>15877</v>
      </c>
      <c r="G5401" s="117">
        <v>16</v>
      </c>
      <c r="H5401" s="117">
        <v>156</v>
      </c>
      <c r="I5401" s="117">
        <f t="shared" si="131"/>
        <v>0.53312499999999996</v>
      </c>
      <c r="J5401" s="118">
        <v>8.5299999999999994</v>
      </c>
      <c r="K5401" s="196">
        <v>185</v>
      </c>
      <c r="L5401" s="119" t="s">
        <v>12106</v>
      </c>
      <c r="M5401" s="38" t="s">
        <v>15050</v>
      </c>
    </row>
    <row r="5402" spans="1:13" ht="25.5" outlineLevel="1" x14ac:dyDescent="0.25">
      <c r="A5402" s="47" t="s">
        <v>5814</v>
      </c>
      <c r="B5402" s="150">
        <v>5374</v>
      </c>
      <c r="C5402" s="36" t="s">
        <v>5813</v>
      </c>
      <c r="D5402" s="35" t="s">
        <v>5814</v>
      </c>
      <c r="E5402" s="36" t="s">
        <v>11943</v>
      </c>
      <c r="F5402" s="35" t="s">
        <v>15877</v>
      </c>
      <c r="G5402" s="117">
        <v>2</v>
      </c>
      <c r="H5402" s="117">
        <v>19.5</v>
      </c>
      <c r="I5402" s="117">
        <f t="shared" si="131"/>
        <v>0.53500000000000003</v>
      </c>
      <c r="J5402" s="118">
        <v>1.07</v>
      </c>
      <c r="K5402" s="196">
        <v>185</v>
      </c>
      <c r="L5402" s="119" t="s">
        <v>12106</v>
      </c>
      <c r="M5402" s="38" t="s">
        <v>15050</v>
      </c>
    </row>
    <row r="5403" spans="1:13" ht="25.5" outlineLevel="1" x14ac:dyDescent="0.25">
      <c r="A5403" s="47" t="s">
        <v>5815</v>
      </c>
      <c r="B5403" s="150">
        <v>5375</v>
      </c>
      <c r="C5403" s="40" t="s">
        <v>14595</v>
      </c>
      <c r="D5403" s="35" t="s">
        <v>5815</v>
      </c>
      <c r="E5403" s="36" t="s">
        <v>11943</v>
      </c>
      <c r="F5403" s="35" t="s">
        <v>15877</v>
      </c>
      <c r="G5403" s="117">
        <v>46</v>
      </c>
      <c r="H5403" s="117">
        <v>419.25</v>
      </c>
      <c r="I5403" s="117">
        <f t="shared" si="131"/>
        <v>0.4984782608695652</v>
      </c>
      <c r="J5403" s="118">
        <v>22.93</v>
      </c>
      <c r="K5403" s="196">
        <v>185</v>
      </c>
      <c r="L5403" s="119" t="s">
        <v>12106</v>
      </c>
      <c r="M5403" s="38" t="s">
        <v>15050</v>
      </c>
    </row>
    <row r="5404" spans="1:13" ht="25.5" outlineLevel="1" x14ac:dyDescent="0.25">
      <c r="A5404" s="47" t="s">
        <v>5817</v>
      </c>
      <c r="B5404" s="150">
        <v>5376</v>
      </c>
      <c r="C5404" s="36" t="s">
        <v>5816</v>
      </c>
      <c r="D5404" s="35" t="s">
        <v>5817</v>
      </c>
      <c r="E5404" s="36" t="s">
        <v>11943</v>
      </c>
      <c r="F5404" s="35" t="s">
        <v>15877</v>
      </c>
      <c r="G5404" s="117">
        <v>4</v>
      </c>
      <c r="H5404" s="117">
        <v>52.8</v>
      </c>
      <c r="I5404" s="117">
        <f t="shared" si="131"/>
        <v>0.72250000000000003</v>
      </c>
      <c r="J5404" s="118">
        <v>2.89</v>
      </c>
      <c r="K5404" s="196">
        <v>185</v>
      </c>
      <c r="L5404" s="119" t="s">
        <v>12106</v>
      </c>
      <c r="M5404" s="38" t="s">
        <v>15050</v>
      </c>
    </row>
    <row r="5405" spans="1:13" ht="25.5" outlineLevel="1" x14ac:dyDescent="0.25">
      <c r="A5405" s="47" t="s">
        <v>5819</v>
      </c>
      <c r="B5405" s="150">
        <v>5377</v>
      </c>
      <c r="C5405" s="36" t="s">
        <v>5818</v>
      </c>
      <c r="D5405" s="35" t="s">
        <v>5819</v>
      </c>
      <c r="E5405" s="36" t="s">
        <v>11943</v>
      </c>
      <c r="F5405" s="35" t="s">
        <v>15877</v>
      </c>
      <c r="G5405" s="117">
        <v>10</v>
      </c>
      <c r="H5405" s="117">
        <v>958.16</v>
      </c>
      <c r="I5405" s="117">
        <f t="shared" si="131"/>
        <v>5.24</v>
      </c>
      <c r="J5405" s="118">
        <v>52.4</v>
      </c>
      <c r="K5405" s="196">
        <v>185</v>
      </c>
      <c r="L5405" s="119" t="s">
        <v>12106</v>
      </c>
      <c r="M5405" s="38" t="s">
        <v>15050</v>
      </c>
    </row>
    <row r="5406" spans="1:13" ht="25.5" outlineLevel="1" x14ac:dyDescent="0.25">
      <c r="A5406" s="47" t="s">
        <v>5821</v>
      </c>
      <c r="B5406" s="150">
        <v>5378</v>
      </c>
      <c r="C5406" s="36" t="s">
        <v>5820</v>
      </c>
      <c r="D5406" s="35" t="s">
        <v>5821</v>
      </c>
      <c r="E5406" s="36" t="s">
        <v>11943</v>
      </c>
      <c r="F5406" s="35" t="s">
        <v>15877</v>
      </c>
      <c r="G5406" s="117">
        <v>7</v>
      </c>
      <c r="H5406" s="117">
        <v>1525.87</v>
      </c>
      <c r="I5406" s="117">
        <f t="shared" si="131"/>
        <v>11.92</v>
      </c>
      <c r="J5406" s="118">
        <v>83.44</v>
      </c>
      <c r="K5406" s="196">
        <v>185</v>
      </c>
      <c r="L5406" s="119" t="s">
        <v>12106</v>
      </c>
      <c r="M5406" s="38" t="s">
        <v>15050</v>
      </c>
    </row>
    <row r="5407" spans="1:13" outlineLevel="1" x14ac:dyDescent="0.25">
      <c r="A5407" s="47" t="s">
        <v>9813</v>
      </c>
      <c r="B5407" s="150">
        <v>5379</v>
      </c>
      <c r="C5407" s="36" t="s">
        <v>9812</v>
      </c>
      <c r="D5407" s="35" t="s">
        <v>9813</v>
      </c>
      <c r="E5407" s="36" t="s">
        <v>11491</v>
      </c>
      <c r="F5407" s="35" t="s">
        <v>15877</v>
      </c>
      <c r="G5407" s="117">
        <v>5</v>
      </c>
      <c r="H5407" s="117">
        <v>5054.0600000000004</v>
      </c>
      <c r="I5407" s="117">
        <f t="shared" si="131"/>
        <v>1050.22</v>
      </c>
      <c r="J5407" s="118">
        <v>5251.1</v>
      </c>
      <c r="K5407" s="196">
        <v>177</v>
      </c>
      <c r="L5407" s="119" t="s">
        <v>11479</v>
      </c>
      <c r="M5407" s="38" t="s">
        <v>15050</v>
      </c>
    </row>
    <row r="5408" spans="1:13" ht="25.5" outlineLevel="1" x14ac:dyDescent="0.25">
      <c r="A5408" s="47" t="s">
        <v>5823</v>
      </c>
      <c r="B5408" s="150">
        <v>5380</v>
      </c>
      <c r="C5408" s="36" t="s">
        <v>5822</v>
      </c>
      <c r="D5408" s="35" t="s">
        <v>5823</v>
      </c>
      <c r="E5408" s="36" t="s">
        <v>11943</v>
      </c>
      <c r="F5408" s="35" t="s">
        <v>15877</v>
      </c>
      <c r="G5408" s="117">
        <v>2</v>
      </c>
      <c r="H5408" s="117">
        <v>37.71</v>
      </c>
      <c r="I5408" s="117">
        <f t="shared" si="131"/>
        <v>1.03</v>
      </c>
      <c r="J5408" s="118">
        <v>2.06</v>
      </c>
      <c r="K5408" s="196">
        <v>185</v>
      </c>
      <c r="L5408" s="119" t="s">
        <v>12106</v>
      </c>
      <c r="M5408" s="38" t="s">
        <v>15050</v>
      </c>
    </row>
    <row r="5409" spans="1:13" outlineLevel="1" x14ac:dyDescent="0.25">
      <c r="A5409" s="47" t="s">
        <v>9815</v>
      </c>
      <c r="B5409" s="150">
        <v>5381</v>
      </c>
      <c r="C5409" s="36" t="s">
        <v>9814</v>
      </c>
      <c r="D5409" s="35" t="s">
        <v>9815</v>
      </c>
      <c r="E5409" s="36" t="s">
        <v>11491</v>
      </c>
      <c r="F5409" s="35" t="s">
        <v>15877</v>
      </c>
      <c r="G5409" s="117">
        <v>31</v>
      </c>
      <c r="H5409" s="117">
        <v>10442.799999999999</v>
      </c>
      <c r="I5409" s="117">
        <f t="shared" si="131"/>
        <v>349.99806451612903</v>
      </c>
      <c r="J5409" s="118">
        <v>10849.94</v>
      </c>
      <c r="K5409" s="196">
        <v>177</v>
      </c>
      <c r="L5409" s="119" t="s">
        <v>11479</v>
      </c>
      <c r="M5409" s="38" t="s">
        <v>15050</v>
      </c>
    </row>
    <row r="5410" spans="1:13" ht="25.5" outlineLevel="1" x14ac:dyDescent="0.25">
      <c r="A5410" s="47" t="s">
        <v>5825</v>
      </c>
      <c r="B5410" s="150">
        <v>5382</v>
      </c>
      <c r="C5410" s="36" t="s">
        <v>5824</v>
      </c>
      <c r="D5410" s="35" t="s">
        <v>5825</v>
      </c>
      <c r="E5410" s="36" t="s">
        <v>11943</v>
      </c>
      <c r="F5410" s="35" t="s">
        <v>15877</v>
      </c>
      <c r="G5410" s="117">
        <v>6</v>
      </c>
      <c r="H5410" s="117">
        <v>81</v>
      </c>
      <c r="I5410" s="117">
        <f t="shared" si="131"/>
        <v>0.73833333333333329</v>
      </c>
      <c r="J5410" s="118">
        <v>4.43</v>
      </c>
      <c r="K5410" s="196">
        <v>185</v>
      </c>
      <c r="L5410" s="119" t="s">
        <v>12106</v>
      </c>
      <c r="M5410" s="38" t="s">
        <v>15050</v>
      </c>
    </row>
    <row r="5411" spans="1:13" ht="25.5" outlineLevel="1" x14ac:dyDescent="0.25">
      <c r="A5411" s="47" t="s">
        <v>5827</v>
      </c>
      <c r="B5411" s="150">
        <v>5383</v>
      </c>
      <c r="C5411" s="36" t="s">
        <v>5826</v>
      </c>
      <c r="D5411" s="35" t="s">
        <v>5827</v>
      </c>
      <c r="E5411" s="36" t="s">
        <v>11943</v>
      </c>
      <c r="F5411" s="35" t="s">
        <v>15877</v>
      </c>
      <c r="G5411" s="117">
        <v>21</v>
      </c>
      <c r="H5411" s="117">
        <v>285.60000000000002</v>
      </c>
      <c r="I5411" s="117">
        <f t="shared" si="131"/>
        <v>0.74380952380952381</v>
      </c>
      <c r="J5411" s="118">
        <v>15.62</v>
      </c>
      <c r="K5411" s="196">
        <v>185</v>
      </c>
      <c r="L5411" s="119" t="s">
        <v>12106</v>
      </c>
      <c r="M5411" s="38" t="s">
        <v>15050</v>
      </c>
    </row>
    <row r="5412" spans="1:13" ht="25.5" outlineLevel="1" x14ac:dyDescent="0.25">
      <c r="A5412" s="47" t="s">
        <v>5829</v>
      </c>
      <c r="B5412" s="150">
        <v>5384</v>
      </c>
      <c r="C5412" s="36" t="s">
        <v>5828</v>
      </c>
      <c r="D5412" s="35" t="s">
        <v>5829</v>
      </c>
      <c r="E5412" s="36" t="s">
        <v>11943</v>
      </c>
      <c r="F5412" s="35" t="s">
        <v>15877</v>
      </c>
      <c r="G5412" s="117">
        <v>14</v>
      </c>
      <c r="H5412" s="117">
        <v>190.4</v>
      </c>
      <c r="I5412" s="117">
        <f t="shared" si="131"/>
        <v>0.74357142857142855</v>
      </c>
      <c r="J5412" s="118">
        <v>10.41</v>
      </c>
      <c r="K5412" s="196">
        <v>185</v>
      </c>
      <c r="L5412" s="119" t="s">
        <v>12106</v>
      </c>
      <c r="M5412" s="38" t="s">
        <v>15050</v>
      </c>
    </row>
    <row r="5413" spans="1:13" ht="25.5" outlineLevel="1" x14ac:dyDescent="0.25">
      <c r="A5413" s="47" t="s">
        <v>5831</v>
      </c>
      <c r="B5413" s="150">
        <v>5385</v>
      </c>
      <c r="C5413" s="36" t="s">
        <v>5830</v>
      </c>
      <c r="D5413" s="35" t="s">
        <v>5831</v>
      </c>
      <c r="E5413" s="36" t="s">
        <v>11943</v>
      </c>
      <c r="F5413" s="35" t="s">
        <v>15877</v>
      </c>
      <c r="G5413" s="117">
        <v>24</v>
      </c>
      <c r="H5413" s="117">
        <v>324</v>
      </c>
      <c r="I5413" s="117">
        <f t="shared" si="131"/>
        <v>0.73833333333333329</v>
      </c>
      <c r="J5413" s="118">
        <v>17.72</v>
      </c>
      <c r="K5413" s="196">
        <v>185</v>
      </c>
      <c r="L5413" s="119" t="s">
        <v>12106</v>
      </c>
      <c r="M5413" s="38" t="s">
        <v>15050</v>
      </c>
    </row>
    <row r="5414" spans="1:13" outlineLevel="1" x14ac:dyDescent="0.25">
      <c r="A5414" s="47" t="s">
        <v>9816</v>
      </c>
      <c r="B5414" s="150">
        <v>5386</v>
      </c>
      <c r="C5414" s="40" t="s">
        <v>14596</v>
      </c>
      <c r="D5414" s="35" t="s">
        <v>9816</v>
      </c>
      <c r="E5414" s="36" t="s">
        <v>11491</v>
      </c>
      <c r="F5414" s="35" t="s">
        <v>15877</v>
      </c>
      <c r="G5414" s="117">
        <v>2</v>
      </c>
      <c r="H5414" s="117">
        <v>221.18</v>
      </c>
      <c r="I5414" s="117">
        <f t="shared" si="131"/>
        <v>114.9</v>
      </c>
      <c r="J5414" s="118">
        <v>229.8</v>
      </c>
      <c r="K5414" s="196">
        <v>177</v>
      </c>
      <c r="L5414" s="119" t="s">
        <v>11479</v>
      </c>
      <c r="M5414" s="38" t="s">
        <v>15050</v>
      </c>
    </row>
    <row r="5415" spans="1:13" ht="25.5" outlineLevel="1" x14ac:dyDescent="0.25">
      <c r="A5415" s="47" t="s">
        <v>5833</v>
      </c>
      <c r="B5415" s="150">
        <v>5387</v>
      </c>
      <c r="C5415" s="36" t="s">
        <v>5832</v>
      </c>
      <c r="D5415" s="35" t="s">
        <v>5833</v>
      </c>
      <c r="E5415" s="36" t="s">
        <v>11943</v>
      </c>
      <c r="F5415" s="35" t="s">
        <v>15877</v>
      </c>
      <c r="G5415" s="117">
        <v>10</v>
      </c>
      <c r="H5415" s="117">
        <v>227</v>
      </c>
      <c r="I5415" s="117">
        <f t="shared" si="131"/>
        <v>1.2410000000000001</v>
      </c>
      <c r="J5415" s="118">
        <v>12.41</v>
      </c>
      <c r="K5415" s="196">
        <v>185</v>
      </c>
      <c r="L5415" s="119" t="s">
        <v>12106</v>
      </c>
      <c r="M5415" s="38" t="s">
        <v>15050</v>
      </c>
    </row>
    <row r="5416" spans="1:13" ht="25.5" outlineLevel="1" x14ac:dyDescent="0.25">
      <c r="A5416" s="47" t="s">
        <v>5835</v>
      </c>
      <c r="B5416" s="150">
        <v>5388</v>
      </c>
      <c r="C5416" s="36" t="s">
        <v>5834</v>
      </c>
      <c r="D5416" s="35" t="s">
        <v>5835</v>
      </c>
      <c r="E5416" s="36" t="s">
        <v>11943</v>
      </c>
      <c r="F5416" s="35" t="s">
        <v>15877</v>
      </c>
      <c r="G5416" s="117">
        <v>1</v>
      </c>
      <c r="H5416" s="117">
        <v>127.33</v>
      </c>
      <c r="I5416" s="117">
        <f t="shared" si="131"/>
        <v>6.96</v>
      </c>
      <c r="J5416" s="118">
        <v>6.96</v>
      </c>
      <c r="K5416" s="196">
        <v>185</v>
      </c>
      <c r="L5416" s="119" t="s">
        <v>12106</v>
      </c>
      <c r="M5416" s="38" t="s">
        <v>15050</v>
      </c>
    </row>
    <row r="5417" spans="1:13" ht="25.5" outlineLevel="1" x14ac:dyDescent="0.25">
      <c r="A5417" s="47" t="s">
        <v>5837</v>
      </c>
      <c r="B5417" s="150">
        <v>5389</v>
      </c>
      <c r="C5417" s="36" t="s">
        <v>5836</v>
      </c>
      <c r="D5417" s="35" t="s">
        <v>5837</v>
      </c>
      <c r="E5417" s="36" t="s">
        <v>11943</v>
      </c>
      <c r="F5417" s="35" t="s">
        <v>15877</v>
      </c>
      <c r="G5417" s="117">
        <v>18</v>
      </c>
      <c r="H5417" s="117">
        <v>277.2</v>
      </c>
      <c r="I5417" s="117">
        <f t="shared" si="131"/>
        <v>0.84222222222222221</v>
      </c>
      <c r="J5417" s="118">
        <v>15.16</v>
      </c>
      <c r="K5417" s="196">
        <v>185</v>
      </c>
      <c r="L5417" s="119" t="s">
        <v>12106</v>
      </c>
      <c r="M5417" s="38" t="s">
        <v>15050</v>
      </c>
    </row>
    <row r="5418" spans="1:13" ht="25.5" outlineLevel="1" x14ac:dyDescent="0.25">
      <c r="A5418" s="47" t="s">
        <v>5839</v>
      </c>
      <c r="B5418" s="150">
        <v>5390</v>
      </c>
      <c r="C5418" s="36" t="s">
        <v>5838</v>
      </c>
      <c r="D5418" s="35" t="s">
        <v>5839</v>
      </c>
      <c r="E5418" s="36" t="s">
        <v>11943</v>
      </c>
      <c r="F5418" s="35" t="s">
        <v>15877</v>
      </c>
      <c r="G5418" s="117">
        <v>29</v>
      </c>
      <c r="H5418" s="117">
        <v>446.6</v>
      </c>
      <c r="I5418" s="117">
        <f t="shared" si="131"/>
        <v>0.84206896551724142</v>
      </c>
      <c r="J5418" s="118">
        <v>24.42</v>
      </c>
      <c r="K5418" s="196">
        <v>185</v>
      </c>
      <c r="L5418" s="119" t="s">
        <v>12106</v>
      </c>
      <c r="M5418" s="38" t="s">
        <v>15050</v>
      </c>
    </row>
    <row r="5419" spans="1:13" outlineLevel="1" x14ac:dyDescent="0.25">
      <c r="A5419" s="47" t="s">
        <v>12147</v>
      </c>
      <c r="B5419" s="150">
        <v>5391</v>
      </c>
      <c r="C5419" s="40" t="s">
        <v>14597</v>
      </c>
      <c r="D5419" s="35" t="s">
        <v>12147</v>
      </c>
      <c r="E5419" s="36" t="s">
        <v>11491</v>
      </c>
      <c r="F5419" s="35" t="s">
        <v>15877</v>
      </c>
      <c r="G5419" s="117">
        <v>5</v>
      </c>
      <c r="H5419" s="117">
        <v>14000</v>
      </c>
      <c r="I5419" s="117">
        <f t="shared" si="131"/>
        <v>2909.1639999999998</v>
      </c>
      <c r="J5419" s="118">
        <v>14545.82</v>
      </c>
      <c r="K5419" s="196">
        <v>183</v>
      </c>
      <c r="L5419" s="119" t="s">
        <v>11479</v>
      </c>
      <c r="M5419" s="38" t="s">
        <v>15050</v>
      </c>
    </row>
    <row r="5420" spans="1:13" outlineLevel="1" x14ac:dyDescent="0.25">
      <c r="A5420" s="47" t="s">
        <v>9818</v>
      </c>
      <c r="B5420" s="150">
        <v>5392</v>
      </c>
      <c r="C5420" s="36" t="s">
        <v>9817</v>
      </c>
      <c r="D5420" s="35" t="s">
        <v>9818</v>
      </c>
      <c r="E5420" s="36" t="s">
        <v>11491</v>
      </c>
      <c r="F5420" s="35" t="s">
        <v>15877</v>
      </c>
      <c r="G5420" s="117">
        <v>40</v>
      </c>
      <c r="H5420" s="117">
        <v>760585.42</v>
      </c>
      <c r="I5420" s="117">
        <f t="shared" si="131"/>
        <v>19755.96775</v>
      </c>
      <c r="J5420" s="118">
        <v>790238.71</v>
      </c>
      <c r="K5420" s="196"/>
      <c r="L5420" s="119" t="s">
        <v>11479</v>
      </c>
      <c r="M5420" s="38" t="s">
        <v>15050</v>
      </c>
    </row>
    <row r="5421" spans="1:13" ht="25.5" outlineLevel="1" x14ac:dyDescent="0.25">
      <c r="A5421" s="47" t="s">
        <v>5840</v>
      </c>
      <c r="B5421" s="150">
        <v>5393</v>
      </c>
      <c r="C5421" s="40" t="s">
        <v>14598</v>
      </c>
      <c r="D5421" s="35" t="s">
        <v>5840</v>
      </c>
      <c r="E5421" s="36" t="s">
        <v>11943</v>
      </c>
      <c r="F5421" s="35" t="s">
        <v>15877</v>
      </c>
      <c r="G5421" s="117">
        <v>1</v>
      </c>
      <c r="H5421" s="117">
        <v>773.15</v>
      </c>
      <c r="I5421" s="117">
        <f t="shared" si="131"/>
        <v>42.28</v>
      </c>
      <c r="J5421" s="118">
        <v>42.28</v>
      </c>
      <c r="K5421" s="196">
        <v>185</v>
      </c>
      <c r="L5421" s="119" t="s">
        <v>12106</v>
      </c>
      <c r="M5421" s="38" t="s">
        <v>15050</v>
      </c>
    </row>
    <row r="5422" spans="1:13" ht="25.5" outlineLevel="1" x14ac:dyDescent="0.25">
      <c r="A5422" s="47" t="s">
        <v>5841</v>
      </c>
      <c r="B5422" s="150">
        <v>5394</v>
      </c>
      <c r="C5422" s="40" t="s">
        <v>14599</v>
      </c>
      <c r="D5422" s="35" t="s">
        <v>5841</v>
      </c>
      <c r="E5422" s="36" t="s">
        <v>11943</v>
      </c>
      <c r="F5422" s="35" t="s">
        <v>15877</v>
      </c>
      <c r="G5422" s="117">
        <v>2</v>
      </c>
      <c r="H5422" s="117">
        <v>1330.7</v>
      </c>
      <c r="I5422" s="117">
        <f t="shared" si="131"/>
        <v>36.384999999999998</v>
      </c>
      <c r="J5422" s="118">
        <v>72.77</v>
      </c>
      <c r="K5422" s="196">
        <v>185</v>
      </c>
      <c r="L5422" s="119" t="s">
        <v>12106</v>
      </c>
      <c r="M5422" s="38" t="s">
        <v>15050</v>
      </c>
    </row>
    <row r="5423" spans="1:13" outlineLevel="1" x14ac:dyDescent="0.25">
      <c r="A5423" s="47" t="s">
        <v>9819</v>
      </c>
      <c r="B5423" s="150">
        <v>5395</v>
      </c>
      <c r="C5423" s="40" t="s">
        <v>14600</v>
      </c>
      <c r="D5423" s="35" t="s">
        <v>9819</v>
      </c>
      <c r="E5423" s="36" t="s">
        <v>11491</v>
      </c>
      <c r="F5423" s="35" t="s">
        <v>15877</v>
      </c>
      <c r="G5423" s="117">
        <v>2</v>
      </c>
      <c r="H5423" s="117">
        <v>2780</v>
      </c>
      <c r="I5423" s="117">
        <f t="shared" si="131"/>
        <v>1444.1949999999999</v>
      </c>
      <c r="J5423" s="118">
        <v>2888.39</v>
      </c>
      <c r="K5423" s="196">
        <v>177</v>
      </c>
      <c r="L5423" s="119" t="s">
        <v>11479</v>
      </c>
      <c r="M5423" s="38" t="s">
        <v>15050</v>
      </c>
    </row>
    <row r="5424" spans="1:13" ht="25.5" outlineLevel="1" x14ac:dyDescent="0.25">
      <c r="A5424" s="47" t="s">
        <v>5843</v>
      </c>
      <c r="B5424" s="150">
        <v>5396</v>
      </c>
      <c r="C5424" s="36" t="s">
        <v>5842</v>
      </c>
      <c r="D5424" s="35" t="s">
        <v>5843</v>
      </c>
      <c r="E5424" s="36" t="s">
        <v>11943</v>
      </c>
      <c r="F5424" s="35" t="s">
        <v>15877</v>
      </c>
      <c r="G5424" s="117">
        <v>8</v>
      </c>
      <c r="H5424" s="117">
        <v>288</v>
      </c>
      <c r="I5424" s="117">
        <f t="shared" si="131"/>
        <v>1.96875</v>
      </c>
      <c r="J5424" s="118">
        <v>15.75</v>
      </c>
      <c r="K5424" s="196">
        <v>185</v>
      </c>
      <c r="L5424" s="119" t="s">
        <v>12106</v>
      </c>
      <c r="M5424" s="38" t="s">
        <v>15050</v>
      </c>
    </row>
    <row r="5425" spans="1:13" ht="25.5" outlineLevel="1" x14ac:dyDescent="0.25">
      <c r="A5425" s="47" t="s">
        <v>5845</v>
      </c>
      <c r="B5425" s="150">
        <v>5397</v>
      </c>
      <c r="C5425" s="36" t="s">
        <v>5844</v>
      </c>
      <c r="D5425" s="35" t="s">
        <v>5845</v>
      </c>
      <c r="E5425" s="36" t="s">
        <v>11943</v>
      </c>
      <c r="F5425" s="35" t="s">
        <v>15877</v>
      </c>
      <c r="G5425" s="117">
        <v>9</v>
      </c>
      <c r="H5425" s="117">
        <v>338.7</v>
      </c>
      <c r="I5425" s="117">
        <f t="shared" ref="I5425:I5488" si="132">J5425/G5425</f>
        <v>2.0577777777777779</v>
      </c>
      <c r="J5425" s="118">
        <v>18.52</v>
      </c>
      <c r="K5425" s="196">
        <v>185</v>
      </c>
      <c r="L5425" s="119" t="s">
        <v>12106</v>
      </c>
      <c r="M5425" s="38" t="s">
        <v>15050</v>
      </c>
    </row>
    <row r="5426" spans="1:13" outlineLevel="1" x14ac:dyDescent="0.25">
      <c r="A5426" s="47" t="s">
        <v>5847</v>
      </c>
      <c r="B5426" s="150">
        <v>5398</v>
      </c>
      <c r="C5426" s="36" t="s">
        <v>5846</v>
      </c>
      <c r="D5426" s="35" t="s">
        <v>5847</v>
      </c>
      <c r="E5426" s="36" t="s">
        <v>11491</v>
      </c>
      <c r="F5426" s="35" t="s">
        <v>15877</v>
      </c>
      <c r="G5426" s="117">
        <v>3</v>
      </c>
      <c r="H5426" s="117">
        <v>569.22</v>
      </c>
      <c r="I5426" s="117">
        <f t="shared" si="132"/>
        <v>10.376666666666667</v>
      </c>
      <c r="J5426" s="118">
        <v>31.13</v>
      </c>
      <c r="K5426" s="196"/>
      <c r="L5426" s="119" t="s">
        <v>12106</v>
      </c>
      <c r="M5426" s="38" t="s">
        <v>15050</v>
      </c>
    </row>
    <row r="5427" spans="1:13" outlineLevel="1" x14ac:dyDescent="0.25">
      <c r="A5427" s="47" t="s">
        <v>9822</v>
      </c>
      <c r="B5427" s="150">
        <v>5399</v>
      </c>
      <c r="C5427" s="36" t="s">
        <v>9821</v>
      </c>
      <c r="D5427" s="35" t="s">
        <v>9822</v>
      </c>
      <c r="E5427" s="36" t="s">
        <v>11491</v>
      </c>
      <c r="F5427" s="35" t="s">
        <v>15877</v>
      </c>
      <c r="G5427" s="117">
        <v>3</v>
      </c>
      <c r="H5427" s="117">
        <v>1805.08</v>
      </c>
      <c r="I5427" s="117">
        <f t="shared" si="132"/>
        <v>625.15333333333331</v>
      </c>
      <c r="J5427" s="118">
        <v>1875.46</v>
      </c>
      <c r="K5427" s="196">
        <v>177</v>
      </c>
      <c r="L5427" s="119" t="s">
        <v>11479</v>
      </c>
      <c r="M5427" s="38" t="s">
        <v>15050</v>
      </c>
    </row>
    <row r="5428" spans="1:13" outlineLevel="1" x14ac:dyDescent="0.25">
      <c r="A5428" s="47" t="s">
        <v>9823</v>
      </c>
      <c r="B5428" s="150">
        <v>5400</v>
      </c>
      <c r="C5428" s="36" t="s">
        <v>5848</v>
      </c>
      <c r="D5428" s="35" t="s">
        <v>9823</v>
      </c>
      <c r="E5428" s="36" t="s">
        <v>11491</v>
      </c>
      <c r="F5428" s="35" t="s">
        <v>15877</v>
      </c>
      <c r="G5428" s="117">
        <v>3</v>
      </c>
      <c r="H5428" s="117">
        <v>1055.1400000000001</v>
      </c>
      <c r="I5428" s="117">
        <f t="shared" si="132"/>
        <v>365.42666666666668</v>
      </c>
      <c r="J5428" s="118">
        <v>1096.28</v>
      </c>
      <c r="K5428" s="196">
        <v>177</v>
      </c>
      <c r="L5428" s="119" t="s">
        <v>11479</v>
      </c>
      <c r="M5428" s="38" t="s">
        <v>15050</v>
      </c>
    </row>
    <row r="5429" spans="1:13" ht="25.5" outlineLevel="1" x14ac:dyDescent="0.25">
      <c r="A5429" s="47" t="s">
        <v>5849</v>
      </c>
      <c r="B5429" s="150">
        <v>5401</v>
      </c>
      <c r="C5429" s="36" t="s">
        <v>5848</v>
      </c>
      <c r="D5429" s="35" t="s">
        <v>5849</v>
      </c>
      <c r="E5429" s="36" t="s">
        <v>11943</v>
      </c>
      <c r="F5429" s="35" t="s">
        <v>15877</v>
      </c>
      <c r="G5429" s="117">
        <v>5</v>
      </c>
      <c r="H5429" s="117">
        <v>3179.8</v>
      </c>
      <c r="I5429" s="117">
        <f t="shared" si="132"/>
        <v>34.775999999999996</v>
      </c>
      <c r="J5429" s="118">
        <v>173.88</v>
      </c>
      <c r="K5429" s="196">
        <v>185</v>
      </c>
      <c r="L5429" s="119" t="s">
        <v>12106</v>
      </c>
      <c r="M5429" s="38" t="s">
        <v>15050</v>
      </c>
    </row>
    <row r="5430" spans="1:13" ht="25.5" outlineLevel="1" x14ac:dyDescent="0.25">
      <c r="A5430" s="47" t="s">
        <v>5851</v>
      </c>
      <c r="B5430" s="150">
        <v>5402</v>
      </c>
      <c r="C5430" s="36" t="s">
        <v>5850</v>
      </c>
      <c r="D5430" s="35" t="s">
        <v>5851</v>
      </c>
      <c r="E5430" s="36" t="s">
        <v>11943</v>
      </c>
      <c r="F5430" s="35" t="s">
        <v>15877</v>
      </c>
      <c r="G5430" s="117">
        <v>2</v>
      </c>
      <c r="H5430" s="117">
        <v>194.7</v>
      </c>
      <c r="I5430" s="117">
        <f t="shared" si="132"/>
        <v>5.3250000000000002</v>
      </c>
      <c r="J5430" s="118">
        <v>10.65</v>
      </c>
      <c r="K5430" s="196">
        <v>185</v>
      </c>
      <c r="L5430" s="119" t="s">
        <v>12106</v>
      </c>
      <c r="M5430" s="38" t="s">
        <v>15050</v>
      </c>
    </row>
    <row r="5431" spans="1:13" ht="25.5" outlineLevel="1" x14ac:dyDescent="0.25">
      <c r="A5431" s="47" t="s">
        <v>5853</v>
      </c>
      <c r="B5431" s="150">
        <v>5403</v>
      </c>
      <c r="C5431" s="36" t="s">
        <v>5852</v>
      </c>
      <c r="D5431" s="35" t="s">
        <v>5853</v>
      </c>
      <c r="E5431" s="36" t="s">
        <v>11943</v>
      </c>
      <c r="F5431" s="35" t="s">
        <v>15877</v>
      </c>
      <c r="G5431" s="117">
        <v>2</v>
      </c>
      <c r="H5431" s="117">
        <v>209.07</v>
      </c>
      <c r="I5431" s="117">
        <f t="shared" si="132"/>
        <v>5.7149999999999999</v>
      </c>
      <c r="J5431" s="118">
        <v>11.43</v>
      </c>
      <c r="K5431" s="196">
        <v>185</v>
      </c>
      <c r="L5431" s="119" t="s">
        <v>12106</v>
      </c>
      <c r="M5431" s="38" t="s">
        <v>15050</v>
      </c>
    </row>
    <row r="5432" spans="1:13" ht="25.5" outlineLevel="1" x14ac:dyDescent="0.25">
      <c r="A5432" s="47" t="s">
        <v>5855</v>
      </c>
      <c r="B5432" s="150">
        <v>5404</v>
      </c>
      <c r="C5432" s="36" t="s">
        <v>5854</v>
      </c>
      <c r="D5432" s="35" t="s">
        <v>5855</v>
      </c>
      <c r="E5432" s="36" t="s">
        <v>11943</v>
      </c>
      <c r="F5432" s="35" t="s">
        <v>15877</v>
      </c>
      <c r="G5432" s="117">
        <v>2</v>
      </c>
      <c r="H5432" s="117">
        <v>248.98</v>
      </c>
      <c r="I5432" s="117">
        <f t="shared" si="132"/>
        <v>6.81</v>
      </c>
      <c r="J5432" s="118">
        <v>13.62</v>
      </c>
      <c r="K5432" s="196">
        <v>185</v>
      </c>
      <c r="L5432" s="119" t="s">
        <v>12106</v>
      </c>
      <c r="M5432" s="38" t="s">
        <v>15050</v>
      </c>
    </row>
    <row r="5433" spans="1:13" ht="25.5" outlineLevel="1" x14ac:dyDescent="0.25">
      <c r="A5433" s="47" t="s">
        <v>5857</v>
      </c>
      <c r="B5433" s="150">
        <v>5405</v>
      </c>
      <c r="C5433" s="36" t="s">
        <v>5856</v>
      </c>
      <c r="D5433" s="35" t="s">
        <v>5857</v>
      </c>
      <c r="E5433" s="36" t="s">
        <v>11943</v>
      </c>
      <c r="F5433" s="35" t="s">
        <v>15877</v>
      </c>
      <c r="G5433" s="117">
        <v>1</v>
      </c>
      <c r="H5433" s="117">
        <v>106.2</v>
      </c>
      <c r="I5433" s="117">
        <f t="shared" si="132"/>
        <v>5.81</v>
      </c>
      <c r="J5433" s="118">
        <v>5.81</v>
      </c>
      <c r="K5433" s="196">
        <v>185</v>
      </c>
      <c r="L5433" s="119" t="s">
        <v>12106</v>
      </c>
      <c r="M5433" s="38" t="s">
        <v>15050</v>
      </c>
    </row>
    <row r="5434" spans="1:13" ht="25.5" outlineLevel="1" x14ac:dyDescent="0.25">
      <c r="A5434" s="47" t="s">
        <v>5858</v>
      </c>
      <c r="B5434" s="150">
        <v>5406</v>
      </c>
      <c r="C5434" s="40" t="s">
        <v>14601</v>
      </c>
      <c r="D5434" s="35" t="s">
        <v>5858</v>
      </c>
      <c r="E5434" s="36" t="s">
        <v>11943</v>
      </c>
      <c r="F5434" s="35" t="s">
        <v>15877</v>
      </c>
      <c r="G5434" s="117">
        <v>2</v>
      </c>
      <c r="H5434" s="117">
        <v>703.43</v>
      </c>
      <c r="I5434" s="117">
        <f t="shared" si="132"/>
        <v>19.234999999999999</v>
      </c>
      <c r="J5434" s="118">
        <v>38.47</v>
      </c>
      <c r="K5434" s="196">
        <v>185</v>
      </c>
      <c r="L5434" s="119" t="s">
        <v>12106</v>
      </c>
      <c r="M5434" s="38" t="s">
        <v>15050</v>
      </c>
    </row>
    <row r="5435" spans="1:13" outlineLevel="1" x14ac:dyDescent="0.25">
      <c r="A5435" s="47" t="s">
        <v>9825</v>
      </c>
      <c r="B5435" s="150">
        <v>5407</v>
      </c>
      <c r="C5435" s="36" t="s">
        <v>9824</v>
      </c>
      <c r="D5435" s="35" t="s">
        <v>9825</v>
      </c>
      <c r="E5435" s="36" t="s">
        <v>11491</v>
      </c>
      <c r="F5435" s="35" t="s">
        <v>15877</v>
      </c>
      <c r="G5435" s="117">
        <v>2</v>
      </c>
      <c r="H5435" s="117">
        <v>2238.9899999999998</v>
      </c>
      <c r="I5435" s="117">
        <f t="shared" si="132"/>
        <v>1163.1400000000001</v>
      </c>
      <c r="J5435" s="118">
        <v>2326.2800000000002</v>
      </c>
      <c r="K5435" s="196">
        <v>178</v>
      </c>
      <c r="L5435" s="119" t="s">
        <v>11479</v>
      </c>
      <c r="M5435" s="38" t="s">
        <v>15050</v>
      </c>
    </row>
    <row r="5436" spans="1:13" ht="25.5" outlineLevel="1" x14ac:dyDescent="0.25">
      <c r="A5436" s="47" t="s">
        <v>5859</v>
      </c>
      <c r="B5436" s="150">
        <v>5408</v>
      </c>
      <c r="C5436" s="40" t="s">
        <v>14602</v>
      </c>
      <c r="D5436" s="35" t="s">
        <v>5859</v>
      </c>
      <c r="E5436" s="36" t="s">
        <v>11943</v>
      </c>
      <c r="F5436" s="35" t="s">
        <v>15877</v>
      </c>
      <c r="G5436" s="117">
        <v>18</v>
      </c>
      <c r="H5436" s="117">
        <v>465.37</v>
      </c>
      <c r="I5436" s="117">
        <f t="shared" si="132"/>
        <v>1.4138888888888888</v>
      </c>
      <c r="J5436" s="118">
        <v>25.45</v>
      </c>
      <c r="K5436" s="196">
        <v>185</v>
      </c>
      <c r="L5436" s="119" t="s">
        <v>12106</v>
      </c>
      <c r="M5436" s="38" t="s">
        <v>15050</v>
      </c>
    </row>
    <row r="5437" spans="1:13" outlineLevel="1" x14ac:dyDescent="0.25">
      <c r="A5437" s="47" t="s">
        <v>9826</v>
      </c>
      <c r="B5437" s="150">
        <v>5409</v>
      </c>
      <c r="C5437" s="40" t="s">
        <v>14603</v>
      </c>
      <c r="D5437" s="35" t="s">
        <v>9826</v>
      </c>
      <c r="E5437" s="36" t="s">
        <v>11491</v>
      </c>
      <c r="F5437" s="35" t="s">
        <v>15877</v>
      </c>
      <c r="G5437" s="117">
        <v>4</v>
      </c>
      <c r="H5437" s="117">
        <v>84</v>
      </c>
      <c r="I5437" s="117">
        <f t="shared" si="132"/>
        <v>21.817499999999999</v>
      </c>
      <c r="J5437" s="118">
        <v>87.27</v>
      </c>
      <c r="K5437" s="196">
        <v>177</v>
      </c>
      <c r="L5437" s="119" t="s">
        <v>11479</v>
      </c>
      <c r="M5437" s="38" t="s">
        <v>15050</v>
      </c>
    </row>
    <row r="5438" spans="1:13" outlineLevel="1" x14ac:dyDescent="0.25">
      <c r="A5438" s="47" t="s">
        <v>9827</v>
      </c>
      <c r="B5438" s="150">
        <v>5410</v>
      </c>
      <c r="C5438" s="40" t="s">
        <v>14604</v>
      </c>
      <c r="D5438" s="35" t="s">
        <v>9827</v>
      </c>
      <c r="E5438" s="36" t="s">
        <v>11491</v>
      </c>
      <c r="F5438" s="35" t="s">
        <v>15877</v>
      </c>
      <c r="G5438" s="117">
        <v>3</v>
      </c>
      <c r="H5438" s="117">
        <v>12857.21</v>
      </c>
      <c r="I5438" s="117">
        <f t="shared" si="132"/>
        <v>4452.8266666666668</v>
      </c>
      <c r="J5438" s="118">
        <v>13358.48</v>
      </c>
      <c r="K5438" s="196">
        <v>178</v>
      </c>
      <c r="L5438" s="119" t="s">
        <v>11479</v>
      </c>
      <c r="M5438" s="38" t="s">
        <v>15050</v>
      </c>
    </row>
    <row r="5439" spans="1:13" outlineLevel="1" x14ac:dyDescent="0.25">
      <c r="A5439" s="47" t="s">
        <v>9828</v>
      </c>
      <c r="B5439" s="150">
        <v>5411</v>
      </c>
      <c r="C5439" s="40" t="s">
        <v>14605</v>
      </c>
      <c r="D5439" s="35" t="s">
        <v>9828</v>
      </c>
      <c r="E5439" s="36" t="s">
        <v>11491</v>
      </c>
      <c r="F5439" s="35" t="s">
        <v>15877</v>
      </c>
      <c r="G5439" s="117">
        <v>4</v>
      </c>
      <c r="H5439" s="117">
        <v>10095</v>
      </c>
      <c r="I5439" s="117">
        <f t="shared" si="132"/>
        <v>2622.145</v>
      </c>
      <c r="J5439" s="118">
        <v>10488.58</v>
      </c>
      <c r="K5439" s="196">
        <v>178</v>
      </c>
      <c r="L5439" s="119" t="s">
        <v>11479</v>
      </c>
      <c r="M5439" s="38" t="s">
        <v>15050</v>
      </c>
    </row>
    <row r="5440" spans="1:13" outlineLevel="1" x14ac:dyDescent="0.25">
      <c r="A5440" s="47" t="s">
        <v>9829</v>
      </c>
      <c r="B5440" s="150">
        <v>5412</v>
      </c>
      <c r="C5440" s="40" t="s">
        <v>14606</v>
      </c>
      <c r="D5440" s="35" t="s">
        <v>9829</v>
      </c>
      <c r="E5440" s="36" t="s">
        <v>11491</v>
      </c>
      <c r="F5440" s="35" t="s">
        <v>15877</v>
      </c>
      <c r="G5440" s="117">
        <v>4</v>
      </c>
      <c r="H5440" s="117">
        <v>16847.46</v>
      </c>
      <c r="I5440" s="117">
        <f t="shared" si="132"/>
        <v>4376.0749999999998</v>
      </c>
      <c r="J5440" s="118">
        <v>17504.3</v>
      </c>
      <c r="K5440" s="196">
        <v>178</v>
      </c>
      <c r="L5440" s="119" t="s">
        <v>11479</v>
      </c>
      <c r="M5440" s="38" t="s">
        <v>15050</v>
      </c>
    </row>
    <row r="5441" spans="1:13" outlineLevel="1" x14ac:dyDescent="0.25">
      <c r="A5441" s="47" t="s">
        <v>9830</v>
      </c>
      <c r="B5441" s="150">
        <v>5413</v>
      </c>
      <c r="C5441" s="40" t="s">
        <v>14607</v>
      </c>
      <c r="D5441" s="35" t="s">
        <v>9830</v>
      </c>
      <c r="E5441" s="36" t="s">
        <v>11491</v>
      </c>
      <c r="F5441" s="35" t="s">
        <v>15877</v>
      </c>
      <c r="G5441" s="117">
        <v>1</v>
      </c>
      <c r="H5441" s="117">
        <v>3513</v>
      </c>
      <c r="I5441" s="117">
        <f t="shared" si="132"/>
        <v>3649.96</v>
      </c>
      <c r="J5441" s="118">
        <v>3649.96</v>
      </c>
      <c r="K5441" s="196">
        <v>177</v>
      </c>
      <c r="L5441" s="119" t="s">
        <v>11479</v>
      </c>
      <c r="M5441" s="38" t="s">
        <v>15050</v>
      </c>
    </row>
    <row r="5442" spans="1:13" outlineLevel="1" x14ac:dyDescent="0.25">
      <c r="A5442" s="47" t="s">
        <v>9831</v>
      </c>
      <c r="B5442" s="150">
        <v>5414</v>
      </c>
      <c r="C5442" s="40" t="s">
        <v>14608</v>
      </c>
      <c r="D5442" s="35" t="s">
        <v>9831</v>
      </c>
      <c r="E5442" s="36" t="s">
        <v>11491</v>
      </c>
      <c r="F5442" s="35" t="s">
        <v>15877</v>
      </c>
      <c r="G5442" s="117">
        <v>3</v>
      </c>
      <c r="H5442" s="117">
        <v>11760</v>
      </c>
      <c r="I5442" s="117">
        <f t="shared" si="132"/>
        <v>4072.83</v>
      </c>
      <c r="J5442" s="118">
        <v>12218.49</v>
      </c>
      <c r="K5442" s="196">
        <v>178</v>
      </c>
      <c r="L5442" s="119" t="s">
        <v>11479</v>
      </c>
      <c r="M5442" s="38" t="s">
        <v>15050</v>
      </c>
    </row>
    <row r="5443" spans="1:13" ht="25.5" outlineLevel="1" x14ac:dyDescent="0.25">
      <c r="A5443" s="47" t="s">
        <v>5860</v>
      </c>
      <c r="B5443" s="150">
        <v>5415</v>
      </c>
      <c r="C5443" s="40" t="s">
        <v>14609</v>
      </c>
      <c r="D5443" s="35" t="s">
        <v>5860</v>
      </c>
      <c r="E5443" s="36" t="s">
        <v>11943</v>
      </c>
      <c r="F5443" s="35" t="s">
        <v>15877</v>
      </c>
      <c r="G5443" s="117">
        <v>1</v>
      </c>
      <c r="H5443" s="117">
        <v>30.94</v>
      </c>
      <c r="I5443" s="117">
        <f t="shared" si="132"/>
        <v>1.69</v>
      </c>
      <c r="J5443" s="118">
        <v>1.69</v>
      </c>
      <c r="K5443" s="196">
        <v>185</v>
      </c>
      <c r="L5443" s="119" t="s">
        <v>12106</v>
      </c>
      <c r="M5443" s="38" t="s">
        <v>15050</v>
      </c>
    </row>
    <row r="5444" spans="1:13" outlineLevel="1" x14ac:dyDescent="0.25">
      <c r="A5444" s="47" t="s">
        <v>9833</v>
      </c>
      <c r="B5444" s="150">
        <v>5416</v>
      </c>
      <c r="C5444" s="36" t="s">
        <v>9832</v>
      </c>
      <c r="D5444" s="35" t="s">
        <v>9833</v>
      </c>
      <c r="E5444" s="36" t="s">
        <v>11491</v>
      </c>
      <c r="F5444" s="35" t="s">
        <v>15877</v>
      </c>
      <c r="G5444" s="117">
        <v>3</v>
      </c>
      <c r="H5444" s="117">
        <v>2594.14</v>
      </c>
      <c r="I5444" s="117">
        <f t="shared" si="132"/>
        <v>898.42666666666673</v>
      </c>
      <c r="J5444" s="118">
        <v>2695.28</v>
      </c>
      <c r="K5444" s="196">
        <v>178</v>
      </c>
      <c r="L5444" s="119" t="s">
        <v>11479</v>
      </c>
      <c r="M5444" s="38" t="s">
        <v>15050</v>
      </c>
    </row>
    <row r="5445" spans="1:13" ht="25.5" outlineLevel="1" x14ac:dyDescent="0.25">
      <c r="A5445" s="47" t="s">
        <v>5861</v>
      </c>
      <c r="B5445" s="150">
        <v>5417</v>
      </c>
      <c r="C5445" s="40" t="s">
        <v>14610</v>
      </c>
      <c r="D5445" s="35" t="s">
        <v>5861</v>
      </c>
      <c r="E5445" s="36" t="s">
        <v>11943</v>
      </c>
      <c r="F5445" s="35" t="s">
        <v>15877</v>
      </c>
      <c r="G5445" s="117">
        <v>2</v>
      </c>
      <c r="H5445" s="117">
        <v>2251.44</v>
      </c>
      <c r="I5445" s="117">
        <f t="shared" si="132"/>
        <v>61.56</v>
      </c>
      <c r="J5445" s="118">
        <v>123.12</v>
      </c>
      <c r="K5445" s="196">
        <v>185</v>
      </c>
      <c r="L5445" s="119" t="s">
        <v>12106</v>
      </c>
      <c r="M5445" s="38" t="s">
        <v>15050</v>
      </c>
    </row>
    <row r="5446" spans="1:13" ht="25.5" outlineLevel="1" x14ac:dyDescent="0.25">
      <c r="A5446" s="47" t="s">
        <v>5862</v>
      </c>
      <c r="B5446" s="150">
        <v>5418</v>
      </c>
      <c r="C5446" s="40" t="s">
        <v>14611</v>
      </c>
      <c r="D5446" s="35" t="s">
        <v>5862</v>
      </c>
      <c r="E5446" s="36" t="s">
        <v>11943</v>
      </c>
      <c r="F5446" s="35" t="s">
        <v>15877</v>
      </c>
      <c r="G5446" s="117">
        <v>16</v>
      </c>
      <c r="H5446" s="117">
        <v>628.91</v>
      </c>
      <c r="I5446" s="117">
        <f t="shared" si="132"/>
        <v>2.149375</v>
      </c>
      <c r="J5446" s="118">
        <v>34.39</v>
      </c>
      <c r="K5446" s="196">
        <v>185</v>
      </c>
      <c r="L5446" s="119" t="s">
        <v>12106</v>
      </c>
      <c r="M5446" s="38" t="s">
        <v>15050</v>
      </c>
    </row>
    <row r="5447" spans="1:13" outlineLevel="1" x14ac:dyDescent="0.25">
      <c r="A5447" s="47" t="s">
        <v>9834</v>
      </c>
      <c r="B5447" s="150">
        <v>5419</v>
      </c>
      <c r="C5447" s="40" t="s">
        <v>14612</v>
      </c>
      <c r="D5447" s="35" t="s">
        <v>9834</v>
      </c>
      <c r="E5447" s="36" t="s">
        <v>11491</v>
      </c>
      <c r="F5447" s="35" t="s">
        <v>15877</v>
      </c>
      <c r="G5447" s="117">
        <v>1</v>
      </c>
      <c r="H5447" s="117">
        <v>639.87</v>
      </c>
      <c r="I5447" s="117">
        <f t="shared" si="132"/>
        <v>664.82</v>
      </c>
      <c r="J5447" s="118">
        <v>664.82</v>
      </c>
      <c r="K5447" s="196">
        <v>177</v>
      </c>
      <c r="L5447" s="119" t="s">
        <v>11479</v>
      </c>
      <c r="M5447" s="38" t="s">
        <v>15050</v>
      </c>
    </row>
    <row r="5448" spans="1:13" outlineLevel="1" x14ac:dyDescent="0.25">
      <c r="A5448" s="47" t="s">
        <v>9835</v>
      </c>
      <c r="B5448" s="150">
        <v>5420</v>
      </c>
      <c r="C5448" s="40" t="s">
        <v>14613</v>
      </c>
      <c r="D5448" s="35" t="s">
        <v>9835</v>
      </c>
      <c r="E5448" s="36" t="s">
        <v>11491</v>
      </c>
      <c r="F5448" s="35" t="s">
        <v>15877</v>
      </c>
      <c r="G5448" s="117">
        <v>25</v>
      </c>
      <c r="H5448" s="117">
        <v>26068.92</v>
      </c>
      <c r="I5448" s="117">
        <f t="shared" si="132"/>
        <v>1083.4112</v>
      </c>
      <c r="J5448" s="118">
        <v>27085.279999999999</v>
      </c>
      <c r="K5448" s="196">
        <v>178</v>
      </c>
      <c r="L5448" s="119" t="s">
        <v>11479</v>
      </c>
      <c r="M5448" s="38" t="s">
        <v>15050</v>
      </c>
    </row>
    <row r="5449" spans="1:13" ht="25.5" outlineLevel="1" x14ac:dyDescent="0.25">
      <c r="A5449" s="47" t="s">
        <v>5865</v>
      </c>
      <c r="B5449" s="150">
        <v>5421</v>
      </c>
      <c r="C5449" s="36" t="s">
        <v>5864</v>
      </c>
      <c r="D5449" s="35" t="s">
        <v>5865</v>
      </c>
      <c r="E5449" s="36" t="s">
        <v>11943</v>
      </c>
      <c r="F5449" s="35" t="s">
        <v>15877</v>
      </c>
      <c r="G5449" s="117">
        <v>3</v>
      </c>
      <c r="H5449" s="117">
        <v>334.63</v>
      </c>
      <c r="I5449" s="117">
        <f t="shared" si="132"/>
        <v>6.1000000000000005</v>
      </c>
      <c r="J5449" s="118">
        <v>18.3</v>
      </c>
      <c r="K5449" s="196">
        <v>185</v>
      </c>
      <c r="L5449" s="119" t="s">
        <v>12106</v>
      </c>
      <c r="M5449" s="38" t="s">
        <v>15050</v>
      </c>
    </row>
    <row r="5450" spans="1:13" ht="25.5" outlineLevel="1" x14ac:dyDescent="0.25">
      <c r="A5450" s="47" t="s">
        <v>5867</v>
      </c>
      <c r="B5450" s="150">
        <v>5422</v>
      </c>
      <c r="C5450" s="36" t="s">
        <v>5866</v>
      </c>
      <c r="D5450" s="35" t="s">
        <v>5867</v>
      </c>
      <c r="E5450" s="36" t="s">
        <v>11943</v>
      </c>
      <c r="F5450" s="35" t="s">
        <v>15877</v>
      </c>
      <c r="G5450" s="117">
        <v>4</v>
      </c>
      <c r="H5450" s="117">
        <v>550</v>
      </c>
      <c r="I5450" s="117">
        <f t="shared" si="132"/>
        <v>7.52</v>
      </c>
      <c r="J5450" s="118">
        <v>30.08</v>
      </c>
      <c r="K5450" s="196">
        <v>185</v>
      </c>
      <c r="L5450" s="119" t="s">
        <v>12106</v>
      </c>
      <c r="M5450" s="38" t="s">
        <v>15050</v>
      </c>
    </row>
    <row r="5451" spans="1:13" ht="25.5" outlineLevel="1" x14ac:dyDescent="0.25">
      <c r="A5451" s="47" t="s">
        <v>5869</v>
      </c>
      <c r="B5451" s="150">
        <v>5423</v>
      </c>
      <c r="C5451" s="36" t="s">
        <v>5868</v>
      </c>
      <c r="D5451" s="35" t="s">
        <v>5869</v>
      </c>
      <c r="E5451" s="36" t="s">
        <v>11943</v>
      </c>
      <c r="F5451" s="35" t="s">
        <v>15877</v>
      </c>
      <c r="G5451" s="117">
        <v>1</v>
      </c>
      <c r="H5451" s="117">
        <v>347.95</v>
      </c>
      <c r="I5451" s="117">
        <f t="shared" si="132"/>
        <v>19.03</v>
      </c>
      <c r="J5451" s="118">
        <v>19.03</v>
      </c>
      <c r="K5451" s="196">
        <v>185</v>
      </c>
      <c r="L5451" s="119" t="s">
        <v>12106</v>
      </c>
      <c r="M5451" s="38" t="s">
        <v>15050</v>
      </c>
    </row>
    <row r="5452" spans="1:13" ht="25.5" outlineLevel="1" x14ac:dyDescent="0.25">
      <c r="A5452" s="47" t="s">
        <v>5871</v>
      </c>
      <c r="B5452" s="150">
        <v>5424</v>
      </c>
      <c r="C5452" s="36" t="s">
        <v>5870</v>
      </c>
      <c r="D5452" s="35" t="s">
        <v>5871</v>
      </c>
      <c r="E5452" s="36" t="s">
        <v>11943</v>
      </c>
      <c r="F5452" s="35" t="s">
        <v>15877</v>
      </c>
      <c r="G5452" s="117">
        <v>5</v>
      </c>
      <c r="H5452" s="117">
        <v>724.22</v>
      </c>
      <c r="I5452" s="117">
        <f t="shared" si="132"/>
        <v>7.92</v>
      </c>
      <c r="J5452" s="118">
        <v>39.6</v>
      </c>
      <c r="K5452" s="196">
        <v>185</v>
      </c>
      <c r="L5452" s="119" t="s">
        <v>12106</v>
      </c>
      <c r="M5452" s="38" t="s">
        <v>15050</v>
      </c>
    </row>
    <row r="5453" spans="1:13" ht="25.5" outlineLevel="1" x14ac:dyDescent="0.25">
      <c r="A5453" s="47" t="s">
        <v>5872</v>
      </c>
      <c r="B5453" s="150">
        <v>5425</v>
      </c>
      <c r="C5453" s="36" t="s">
        <v>5870</v>
      </c>
      <c r="D5453" s="35" t="s">
        <v>5872</v>
      </c>
      <c r="E5453" s="36" t="s">
        <v>11943</v>
      </c>
      <c r="F5453" s="35" t="s">
        <v>15877</v>
      </c>
      <c r="G5453" s="117">
        <v>5</v>
      </c>
      <c r="H5453" s="117">
        <v>5</v>
      </c>
      <c r="I5453" s="117">
        <f t="shared" si="132"/>
        <v>5.4000000000000006E-2</v>
      </c>
      <c r="J5453" s="118">
        <v>0.27</v>
      </c>
      <c r="K5453" s="196">
        <v>185</v>
      </c>
      <c r="L5453" s="119" t="s">
        <v>12106</v>
      </c>
      <c r="M5453" s="38" t="s">
        <v>15050</v>
      </c>
    </row>
    <row r="5454" spans="1:13" ht="25.5" outlineLevel="1" x14ac:dyDescent="0.25">
      <c r="A5454" s="47" t="s">
        <v>9836</v>
      </c>
      <c r="B5454" s="150">
        <v>5426</v>
      </c>
      <c r="C5454" s="40" t="s">
        <v>14614</v>
      </c>
      <c r="D5454" s="35" t="s">
        <v>9836</v>
      </c>
      <c r="E5454" s="36" t="s">
        <v>11491</v>
      </c>
      <c r="F5454" s="35" t="s">
        <v>15877</v>
      </c>
      <c r="G5454" s="117">
        <v>3</v>
      </c>
      <c r="H5454" s="117">
        <v>99.34</v>
      </c>
      <c r="I5454" s="117">
        <f t="shared" si="132"/>
        <v>34.403333333333329</v>
      </c>
      <c r="J5454" s="118">
        <v>103.21</v>
      </c>
      <c r="K5454" s="196">
        <v>177</v>
      </c>
      <c r="L5454" s="119" t="s">
        <v>11479</v>
      </c>
      <c r="M5454" s="38" t="s">
        <v>15050</v>
      </c>
    </row>
    <row r="5455" spans="1:13" outlineLevel="1" x14ac:dyDescent="0.25">
      <c r="A5455" s="47" t="s">
        <v>9856</v>
      </c>
      <c r="B5455" s="150">
        <v>5427</v>
      </c>
      <c r="C5455" s="40" t="s">
        <v>14615</v>
      </c>
      <c r="D5455" s="35" t="s">
        <v>9856</v>
      </c>
      <c r="E5455" s="36" t="s">
        <v>11491</v>
      </c>
      <c r="F5455" s="35" t="s">
        <v>15877</v>
      </c>
      <c r="G5455" s="117">
        <v>5</v>
      </c>
      <c r="H5455" s="117">
        <v>6177.91</v>
      </c>
      <c r="I5455" s="117">
        <f t="shared" si="132"/>
        <v>1283.7540000000001</v>
      </c>
      <c r="J5455" s="118">
        <v>6418.77</v>
      </c>
      <c r="K5455" s="196">
        <v>178</v>
      </c>
      <c r="L5455" s="119" t="s">
        <v>11479</v>
      </c>
      <c r="M5455" s="38" t="s">
        <v>15050</v>
      </c>
    </row>
    <row r="5456" spans="1:13" ht="25.5" outlineLevel="1" x14ac:dyDescent="0.25">
      <c r="A5456" s="47" t="s">
        <v>5874</v>
      </c>
      <c r="B5456" s="150">
        <v>5428</v>
      </c>
      <c r="C5456" s="36" t="s">
        <v>5873</v>
      </c>
      <c r="D5456" s="35" t="s">
        <v>5874</v>
      </c>
      <c r="E5456" s="36" t="s">
        <v>11943</v>
      </c>
      <c r="F5456" s="35" t="s">
        <v>15877</v>
      </c>
      <c r="G5456" s="117">
        <v>4</v>
      </c>
      <c r="H5456" s="117">
        <v>308</v>
      </c>
      <c r="I5456" s="117">
        <f t="shared" si="132"/>
        <v>4.21</v>
      </c>
      <c r="J5456" s="118">
        <v>16.84</v>
      </c>
      <c r="K5456" s="196">
        <v>185</v>
      </c>
      <c r="L5456" s="119" t="s">
        <v>12106</v>
      </c>
      <c r="M5456" s="38" t="s">
        <v>15050</v>
      </c>
    </row>
    <row r="5457" spans="1:13" outlineLevel="1" x14ac:dyDescent="0.25">
      <c r="A5457" s="47" t="s">
        <v>9858</v>
      </c>
      <c r="B5457" s="150">
        <v>5429</v>
      </c>
      <c r="C5457" s="36" t="s">
        <v>9857</v>
      </c>
      <c r="D5457" s="35" t="s">
        <v>9858</v>
      </c>
      <c r="E5457" s="36" t="s">
        <v>11491</v>
      </c>
      <c r="F5457" s="35" t="s">
        <v>15877</v>
      </c>
      <c r="G5457" s="117">
        <v>6</v>
      </c>
      <c r="H5457" s="117">
        <v>2774.01</v>
      </c>
      <c r="I5457" s="117">
        <f t="shared" si="132"/>
        <v>480.35999999999996</v>
      </c>
      <c r="J5457" s="118">
        <v>2882.16</v>
      </c>
      <c r="K5457" s="196">
        <v>178</v>
      </c>
      <c r="L5457" s="119" t="s">
        <v>11479</v>
      </c>
      <c r="M5457" s="38" t="s">
        <v>15050</v>
      </c>
    </row>
    <row r="5458" spans="1:13" outlineLevel="1" x14ac:dyDescent="0.25">
      <c r="A5458" s="47" t="s">
        <v>9860</v>
      </c>
      <c r="B5458" s="150">
        <v>5430</v>
      </c>
      <c r="C5458" s="36" t="s">
        <v>9859</v>
      </c>
      <c r="D5458" s="35" t="s">
        <v>9860</v>
      </c>
      <c r="E5458" s="36" t="s">
        <v>11491</v>
      </c>
      <c r="F5458" s="35" t="s">
        <v>15877</v>
      </c>
      <c r="G5458" s="117">
        <v>14</v>
      </c>
      <c r="H5458" s="117">
        <v>1595.07</v>
      </c>
      <c r="I5458" s="117">
        <f t="shared" si="132"/>
        <v>118.37571428571428</v>
      </c>
      <c r="J5458" s="118">
        <v>1657.26</v>
      </c>
      <c r="K5458" s="196">
        <v>177</v>
      </c>
      <c r="L5458" s="119" t="s">
        <v>11479</v>
      </c>
      <c r="M5458" s="38" t="s">
        <v>15050</v>
      </c>
    </row>
    <row r="5459" spans="1:13" ht="25.5" outlineLevel="1" x14ac:dyDescent="0.25">
      <c r="A5459" s="47" t="s">
        <v>5876</v>
      </c>
      <c r="B5459" s="150">
        <v>5431</v>
      </c>
      <c r="C5459" s="36" t="s">
        <v>5875</v>
      </c>
      <c r="D5459" s="35" t="s">
        <v>5876</v>
      </c>
      <c r="E5459" s="36" t="s">
        <v>11943</v>
      </c>
      <c r="F5459" s="35" t="s">
        <v>15877</v>
      </c>
      <c r="G5459" s="117">
        <v>6</v>
      </c>
      <c r="H5459" s="117">
        <v>673.58</v>
      </c>
      <c r="I5459" s="117">
        <f t="shared" si="132"/>
        <v>6.1383333333333328</v>
      </c>
      <c r="J5459" s="118">
        <v>36.83</v>
      </c>
      <c r="K5459" s="196">
        <v>185</v>
      </c>
      <c r="L5459" s="119" t="s">
        <v>12106</v>
      </c>
      <c r="M5459" s="38" t="s">
        <v>15050</v>
      </c>
    </row>
    <row r="5460" spans="1:13" outlineLevel="1" x14ac:dyDescent="0.25">
      <c r="A5460" s="47" t="s">
        <v>9862</v>
      </c>
      <c r="B5460" s="150">
        <v>5432</v>
      </c>
      <c r="C5460" s="36" t="s">
        <v>9861</v>
      </c>
      <c r="D5460" s="35" t="s">
        <v>9862</v>
      </c>
      <c r="E5460" s="36" t="s">
        <v>11491</v>
      </c>
      <c r="F5460" s="35" t="s">
        <v>15877</v>
      </c>
      <c r="G5460" s="117">
        <v>4</v>
      </c>
      <c r="H5460" s="117">
        <v>685.05</v>
      </c>
      <c r="I5460" s="117">
        <f t="shared" si="132"/>
        <v>177.94</v>
      </c>
      <c r="J5460" s="118">
        <v>711.76</v>
      </c>
      <c r="K5460" s="196">
        <v>178</v>
      </c>
      <c r="L5460" s="119" t="s">
        <v>11479</v>
      </c>
      <c r="M5460" s="38" t="s">
        <v>15050</v>
      </c>
    </row>
    <row r="5461" spans="1:13" ht="25.5" outlineLevel="1" x14ac:dyDescent="0.25">
      <c r="A5461" s="47" t="s">
        <v>5878</v>
      </c>
      <c r="B5461" s="150">
        <v>5433</v>
      </c>
      <c r="C5461" s="36" t="s">
        <v>5877</v>
      </c>
      <c r="D5461" s="35" t="s">
        <v>5878</v>
      </c>
      <c r="E5461" s="36" t="s">
        <v>11943</v>
      </c>
      <c r="F5461" s="35" t="s">
        <v>15877</v>
      </c>
      <c r="G5461" s="117">
        <v>94</v>
      </c>
      <c r="H5461" s="117">
        <v>219.87</v>
      </c>
      <c r="I5461" s="117">
        <f t="shared" si="132"/>
        <v>0.12787234042553192</v>
      </c>
      <c r="J5461" s="118">
        <v>12.02</v>
      </c>
      <c r="K5461" s="196">
        <v>185</v>
      </c>
      <c r="L5461" s="119" t="s">
        <v>12106</v>
      </c>
      <c r="M5461" s="38" t="s">
        <v>15050</v>
      </c>
    </row>
    <row r="5462" spans="1:13" ht="25.5" outlineLevel="1" x14ac:dyDescent="0.25">
      <c r="A5462" s="47" t="s">
        <v>5880</v>
      </c>
      <c r="B5462" s="150">
        <v>5434</v>
      </c>
      <c r="C5462" s="36" t="s">
        <v>5879</v>
      </c>
      <c r="D5462" s="35" t="s">
        <v>5880</v>
      </c>
      <c r="E5462" s="36" t="s">
        <v>11943</v>
      </c>
      <c r="F5462" s="35" t="s">
        <v>15877</v>
      </c>
      <c r="G5462" s="117">
        <v>5</v>
      </c>
      <c r="H5462" s="117">
        <v>13.52</v>
      </c>
      <c r="I5462" s="117">
        <f t="shared" si="132"/>
        <v>0.14799999999999999</v>
      </c>
      <c r="J5462" s="118">
        <v>0.74</v>
      </c>
      <c r="K5462" s="196">
        <v>185</v>
      </c>
      <c r="L5462" s="119" t="s">
        <v>12106</v>
      </c>
      <c r="M5462" s="38" t="s">
        <v>15050</v>
      </c>
    </row>
    <row r="5463" spans="1:13" ht="25.5" outlineLevel="1" x14ac:dyDescent="0.25">
      <c r="A5463" s="47" t="s">
        <v>5882</v>
      </c>
      <c r="B5463" s="150">
        <v>5435</v>
      </c>
      <c r="C5463" s="36" t="s">
        <v>5881</v>
      </c>
      <c r="D5463" s="35" t="s">
        <v>5882</v>
      </c>
      <c r="E5463" s="36" t="s">
        <v>11943</v>
      </c>
      <c r="F5463" s="35" t="s">
        <v>15877</v>
      </c>
      <c r="G5463" s="117">
        <v>15</v>
      </c>
      <c r="H5463" s="117">
        <v>40.97</v>
      </c>
      <c r="I5463" s="117">
        <f t="shared" si="132"/>
        <v>0.14933333333333335</v>
      </c>
      <c r="J5463" s="118">
        <v>2.2400000000000002</v>
      </c>
      <c r="K5463" s="196">
        <v>185</v>
      </c>
      <c r="L5463" s="119" t="s">
        <v>12106</v>
      </c>
      <c r="M5463" s="38" t="s">
        <v>15050</v>
      </c>
    </row>
    <row r="5464" spans="1:13" ht="25.5" outlineLevel="1" x14ac:dyDescent="0.25">
      <c r="A5464" s="47" t="s">
        <v>5884</v>
      </c>
      <c r="B5464" s="150">
        <v>5436</v>
      </c>
      <c r="C5464" s="36" t="s">
        <v>5883</v>
      </c>
      <c r="D5464" s="35" t="s">
        <v>5884</v>
      </c>
      <c r="E5464" s="36" t="s">
        <v>11943</v>
      </c>
      <c r="F5464" s="35" t="s">
        <v>15877</v>
      </c>
      <c r="G5464" s="117">
        <v>10</v>
      </c>
      <c r="H5464" s="117">
        <v>8.5</v>
      </c>
      <c r="I5464" s="117">
        <f t="shared" si="132"/>
        <v>4.5999999999999999E-2</v>
      </c>
      <c r="J5464" s="118">
        <v>0.46</v>
      </c>
      <c r="K5464" s="196">
        <v>185</v>
      </c>
      <c r="L5464" s="119" t="s">
        <v>12106</v>
      </c>
      <c r="M5464" s="38" t="s">
        <v>15050</v>
      </c>
    </row>
    <row r="5465" spans="1:13" ht="25.5" outlineLevel="1" x14ac:dyDescent="0.25">
      <c r="A5465" s="47" t="s">
        <v>5886</v>
      </c>
      <c r="B5465" s="150">
        <v>5437</v>
      </c>
      <c r="C5465" s="36" t="s">
        <v>5885</v>
      </c>
      <c r="D5465" s="35" t="s">
        <v>5886</v>
      </c>
      <c r="E5465" s="36" t="s">
        <v>11943</v>
      </c>
      <c r="F5465" s="35" t="s">
        <v>15877</v>
      </c>
      <c r="G5465" s="117">
        <v>66</v>
      </c>
      <c r="H5465" s="117">
        <v>19.8</v>
      </c>
      <c r="I5465" s="117">
        <f t="shared" si="132"/>
        <v>1.6363636363636365E-2</v>
      </c>
      <c r="J5465" s="118">
        <v>1.08</v>
      </c>
      <c r="K5465" s="196">
        <v>185</v>
      </c>
      <c r="L5465" s="119" t="s">
        <v>12106</v>
      </c>
      <c r="M5465" s="38" t="s">
        <v>15050</v>
      </c>
    </row>
    <row r="5466" spans="1:13" ht="25.5" outlineLevel="1" x14ac:dyDescent="0.25">
      <c r="A5466" s="47" t="s">
        <v>5888</v>
      </c>
      <c r="B5466" s="150">
        <v>5438</v>
      </c>
      <c r="C5466" s="36" t="s">
        <v>5887</v>
      </c>
      <c r="D5466" s="35" t="s">
        <v>5888</v>
      </c>
      <c r="E5466" s="36" t="s">
        <v>11943</v>
      </c>
      <c r="F5466" s="35" t="s">
        <v>15877</v>
      </c>
      <c r="G5466" s="117">
        <v>195</v>
      </c>
      <c r="H5466" s="117">
        <v>58.5</v>
      </c>
      <c r="I5466" s="117">
        <f t="shared" si="132"/>
        <v>1.641025641025641E-2</v>
      </c>
      <c r="J5466" s="118">
        <v>3.2</v>
      </c>
      <c r="K5466" s="196">
        <v>185</v>
      </c>
      <c r="L5466" s="119" t="s">
        <v>12106</v>
      </c>
      <c r="M5466" s="38" t="s">
        <v>15050</v>
      </c>
    </row>
    <row r="5467" spans="1:13" ht="25.5" outlineLevel="1" x14ac:dyDescent="0.25">
      <c r="A5467" s="47" t="s">
        <v>5890</v>
      </c>
      <c r="B5467" s="150">
        <v>5439</v>
      </c>
      <c r="C5467" s="36" t="s">
        <v>5889</v>
      </c>
      <c r="D5467" s="35" t="s">
        <v>5890</v>
      </c>
      <c r="E5467" s="36" t="s">
        <v>11943</v>
      </c>
      <c r="F5467" s="35" t="s">
        <v>15877</v>
      </c>
      <c r="G5467" s="117">
        <v>1</v>
      </c>
      <c r="H5467" s="117">
        <v>13</v>
      </c>
      <c r="I5467" s="117">
        <f t="shared" si="132"/>
        <v>0.71</v>
      </c>
      <c r="J5467" s="118">
        <v>0.71</v>
      </c>
      <c r="K5467" s="196">
        <v>185</v>
      </c>
      <c r="L5467" s="119" t="s">
        <v>12106</v>
      </c>
      <c r="M5467" s="38" t="s">
        <v>15050</v>
      </c>
    </row>
    <row r="5468" spans="1:13" outlineLevel="1" x14ac:dyDescent="0.25">
      <c r="A5468" s="47" t="s">
        <v>9863</v>
      </c>
      <c r="B5468" s="150">
        <v>5440</v>
      </c>
      <c r="C5468" s="40" t="s">
        <v>14616</v>
      </c>
      <c r="D5468" s="35" t="s">
        <v>9863</v>
      </c>
      <c r="E5468" s="36" t="s">
        <v>11491</v>
      </c>
      <c r="F5468" s="35" t="s">
        <v>15877</v>
      </c>
      <c r="G5468" s="117">
        <v>1</v>
      </c>
      <c r="H5468" s="117">
        <v>41.25</v>
      </c>
      <c r="I5468" s="117">
        <f t="shared" si="132"/>
        <v>42.86</v>
      </c>
      <c r="J5468" s="118">
        <v>42.86</v>
      </c>
      <c r="K5468" s="196">
        <v>178</v>
      </c>
      <c r="L5468" s="119" t="s">
        <v>11479</v>
      </c>
      <c r="M5468" s="38" t="s">
        <v>15050</v>
      </c>
    </row>
    <row r="5469" spans="1:13" ht="25.5" outlineLevel="1" x14ac:dyDescent="0.25">
      <c r="A5469" s="47" t="s">
        <v>9864</v>
      </c>
      <c r="B5469" s="150">
        <v>5441</v>
      </c>
      <c r="C5469" s="40" t="s">
        <v>14617</v>
      </c>
      <c r="D5469" s="35" t="s">
        <v>9864</v>
      </c>
      <c r="E5469" s="36" t="s">
        <v>11491</v>
      </c>
      <c r="F5469" s="35" t="s">
        <v>15877</v>
      </c>
      <c r="G5469" s="117">
        <v>1</v>
      </c>
      <c r="H5469" s="117">
        <v>27773.49</v>
      </c>
      <c r="I5469" s="117">
        <f t="shared" si="132"/>
        <v>28856.31</v>
      </c>
      <c r="J5469" s="118">
        <v>28856.31</v>
      </c>
      <c r="K5469" s="196">
        <v>179</v>
      </c>
      <c r="L5469" s="119" t="s">
        <v>11479</v>
      </c>
      <c r="M5469" s="38" t="s">
        <v>15050</v>
      </c>
    </row>
    <row r="5470" spans="1:13" ht="25.5" outlineLevel="1" x14ac:dyDescent="0.25">
      <c r="A5470" s="47" t="s">
        <v>12148</v>
      </c>
      <c r="B5470" s="150">
        <v>5442</v>
      </c>
      <c r="C5470" s="40" t="s">
        <v>14618</v>
      </c>
      <c r="D5470" s="35" t="s">
        <v>12148</v>
      </c>
      <c r="E5470" s="36" t="s">
        <v>11943</v>
      </c>
      <c r="F5470" s="35" t="s">
        <v>15877</v>
      </c>
      <c r="G5470" s="117">
        <v>1</v>
      </c>
      <c r="H5470" s="117">
        <v>3155.12</v>
      </c>
      <c r="I5470" s="117">
        <f t="shared" si="132"/>
        <v>172.53</v>
      </c>
      <c r="J5470" s="118">
        <v>172.53</v>
      </c>
      <c r="K5470" s="196">
        <v>185</v>
      </c>
      <c r="L5470" s="119" t="s">
        <v>12106</v>
      </c>
      <c r="M5470" s="38" t="s">
        <v>15050</v>
      </c>
    </row>
    <row r="5471" spans="1:13" ht="25.5" outlineLevel="1" x14ac:dyDescent="0.25">
      <c r="A5471" s="47" t="s">
        <v>5892</v>
      </c>
      <c r="B5471" s="150">
        <v>5443</v>
      </c>
      <c r="C5471" s="36" t="s">
        <v>5891</v>
      </c>
      <c r="D5471" s="35" t="s">
        <v>5892</v>
      </c>
      <c r="E5471" s="36" t="s">
        <v>11943</v>
      </c>
      <c r="F5471" s="35" t="s">
        <v>15877</v>
      </c>
      <c r="G5471" s="117">
        <v>1</v>
      </c>
      <c r="H5471" s="117">
        <v>364</v>
      </c>
      <c r="I5471" s="117">
        <f t="shared" si="132"/>
        <v>19.899999999999999</v>
      </c>
      <c r="J5471" s="118">
        <v>19.899999999999999</v>
      </c>
      <c r="K5471" s="196">
        <v>185</v>
      </c>
      <c r="L5471" s="119" t="s">
        <v>12106</v>
      </c>
      <c r="M5471" s="38" t="s">
        <v>15050</v>
      </c>
    </row>
    <row r="5472" spans="1:13" ht="25.5" outlineLevel="1" x14ac:dyDescent="0.25">
      <c r="A5472" s="47" t="s">
        <v>5893</v>
      </c>
      <c r="B5472" s="150">
        <v>5444</v>
      </c>
      <c r="C5472" s="40" t="s">
        <v>14619</v>
      </c>
      <c r="D5472" s="35" t="s">
        <v>5893</v>
      </c>
      <c r="E5472" s="36" t="s">
        <v>11943</v>
      </c>
      <c r="F5472" s="35" t="s">
        <v>15877</v>
      </c>
      <c r="G5472" s="117">
        <v>6</v>
      </c>
      <c r="H5472" s="117">
        <v>2022</v>
      </c>
      <c r="I5472" s="117">
        <f t="shared" si="132"/>
        <v>18.428333333333331</v>
      </c>
      <c r="J5472" s="118">
        <v>110.57</v>
      </c>
      <c r="K5472" s="196">
        <v>185</v>
      </c>
      <c r="L5472" s="119" t="s">
        <v>12106</v>
      </c>
      <c r="M5472" s="38" t="s">
        <v>15050</v>
      </c>
    </row>
    <row r="5473" spans="1:13" ht="25.5" outlineLevel="1" x14ac:dyDescent="0.25">
      <c r="A5473" s="47" t="s">
        <v>5894</v>
      </c>
      <c r="B5473" s="150">
        <v>5445</v>
      </c>
      <c r="C5473" s="40" t="s">
        <v>14620</v>
      </c>
      <c r="D5473" s="35" t="s">
        <v>5894</v>
      </c>
      <c r="E5473" s="36" t="s">
        <v>11943</v>
      </c>
      <c r="F5473" s="35" t="s">
        <v>15877</v>
      </c>
      <c r="G5473" s="117">
        <v>3</v>
      </c>
      <c r="H5473" s="117">
        <v>694.5</v>
      </c>
      <c r="I5473" s="117">
        <f t="shared" si="132"/>
        <v>12.659999999999998</v>
      </c>
      <c r="J5473" s="118">
        <v>37.979999999999997</v>
      </c>
      <c r="K5473" s="196">
        <v>185</v>
      </c>
      <c r="L5473" s="119" t="s">
        <v>12106</v>
      </c>
      <c r="M5473" s="38" t="s">
        <v>15050</v>
      </c>
    </row>
    <row r="5474" spans="1:13" ht="25.5" outlineLevel="1" x14ac:dyDescent="0.25">
      <c r="A5474" s="47" t="s">
        <v>5895</v>
      </c>
      <c r="B5474" s="150">
        <v>5446</v>
      </c>
      <c r="C5474" s="40" t="s">
        <v>14621</v>
      </c>
      <c r="D5474" s="35" t="s">
        <v>5895</v>
      </c>
      <c r="E5474" s="36" t="s">
        <v>11943</v>
      </c>
      <c r="F5474" s="35" t="s">
        <v>15877</v>
      </c>
      <c r="G5474" s="117">
        <v>2</v>
      </c>
      <c r="H5474" s="117">
        <v>122</v>
      </c>
      <c r="I5474" s="117">
        <f t="shared" si="132"/>
        <v>3.335</v>
      </c>
      <c r="J5474" s="118">
        <v>6.67</v>
      </c>
      <c r="K5474" s="196">
        <v>185</v>
      </c>
      <c r="L5474" s="119" t="s">
        <v>12106</v>
      </c>
      <c r="M5474" s="38" t="s">
        <v>15050</v>
      </c>
    </row>
    <row r="5475" spans="1:13" ht="25.5" outlineLevel="1" x14ac:dyDescent="0.25">
      <c r="A5475" s="47" t="s">
        <v>5896</v>
      </c>
      <c r="B5475" s="150">
        <v>5447</v>
      </c>
      <c r="C5475" s="40" t="s">
        <v>14622</v>
      </c>
      <c r="D5475" s="35" t="s">
        <v>5896</v>
      </c>
      <c r="E5475" s="36" t="s">
        <v>11943</v>
      </c>
      <c r="F5475" s="35" t="s">
        <v>15877</v>
      </c>
      <c r="G5475" s="117">
        <v>2</v>
      </c>
      <c r="H5475" s="117">
        <v>658</v>
      </c>
      <c r="I5475" s="117">
        <f t="shared" si="132"/>
        <v>17.989999999999998</v>
      </c>
      <c r="J5475" s="118">
        <v>35.979999999999997</v>
      </c>
      <c r="K5475" s="196">
        <v>185</v>
      </c>
      <c r="L5475" s="119" t="s">
        <v>12106</v>
      </c>
      <c r="M5475" s="38" t="s">
        <v>15050</v>
      </c>
    </row>
    <row r="5476" spans="1:13" ht="25.5" outlineLevel="1" x14ac:dyDescent="0.25">
      <c r="A5476" s="47" t="s">
        <v>6633</v>
      </c>
      <c r="B5476" s="150">
        <v>5448</v>
      </c>
      <c r="C5476" s="40" t="s">
        <v>14623</v>
      </c>
      <c r="D5476" s="35" t="s">
        <v>6633</v>
      </c>
      <c r="E5476" s="36" t="s">
        <v>11943</v>
      </c>
      <c r="F5476" s="35" t="s">
        <v>15877</v>
      </c>
      <c r="G5476" s="117">
        <v>5</v>
      </c>
      <c r="H5476" s="117">
        <v>2900</v>
      </c>
      <c r="I5476" s="117">
        <f t="shared" si="132"/>
        <v>31.716000000000001</v>
      </c>
      <c r="J5476" s="118">
        <v>158.58000000000001</v>
      </c>
      <c r="K5476" s="196">
        <v>185</v>
      </c>
      <c r="L5476" s="119" t="s">
        <v>12106</v>
      </c>
      <c r="M5476" s="38" t="s">
        <v>15050</v>
      </c>
    </row>
    <row r="5477" spans="1:13" ht="25.5" outlineLevel="1" x14ac:dyDescent="0.25">
      <c r="A5477" s="47" t="s">
        <v>6634</v>
      </c>
      <c r="B5477" s="150">
        <v>5449</v>
      </c>
      <c r="C5477" s="40" t="s">
        <v>14624</v>
      </c>
      <c r="D5477" s="35" t="s">
        <v>6634</v>
      </c>
      <c r="E5477" s="36" t="s">
        <v>11943</v>
      </c>
      <c r="F5477" s="35" t="s">
        <v>15877</v>
      </c>
      <c r="G5477" s="117">
        <v>5</v>
      </c>
      <c r="H5477" s="117">
        <v>1686</v>
      </c>
      <c r="I5477" s="117">
        <f t="shared" si="132"/>
        <v>18.440000000000001</v>
      </c>
      <c r="J5477" s="118">
        <v>92.2</v>
      </c>
      <c r="K5477" s="196">
        <v>185</v>
      </c>
      <c r="L5477" s="119" t="s">
        <v>12106</v>
      </c>
      <c r="M5477" s="38" t="s">
        <v>15050</v>
      </c>
    </row>
    <row r="5478" spans="1:13" ht="25.5" outlineLevel="1" x14ac:dyDescent="0.25">
      <c r="A5478" s="47" t="s">
        <v>6635</v>
      </c>
      <c r="B5478" s="150">
        <v>5450</v>
      </c>
      <c r="C5478" s="40" t="s">
        <v>14625</v>
      </c>
      <c r="D5478" s="35" t="s">
        <v>6635</v>
      </c>
      <c r="E5478" s="36" t="s">
        <v>11943</v>
      </c>
      <c r="F5478" s="35" t="s">
        <v>15877</v>
      </c>
      <c r="G5478" s="117">
        <v>3</v>
      </c>
      <c r="H5478" s="117">
        <v>843</v>
      </c>
      <c r="I5478" s="117">
        <f t="shared" si="132"/>
        <v>15.366666666666667</v>
      </c>
      <c r="J5478" s="118">
        <v>46.1</v>
      </c>
      <c r="K5478" s="196">
        <v>185</v>
      </c>
      <c r="L5478" s="119" t="s">
        <v>12106</v>
      </c>
      <c r="M5478" s="38" t="s">
        <v>15050</v>
      </c>
    </row>
    <row r="5479" spans="1:13" ht="25.5" outlineLevel="1" x14ac:dyDescent="0.25">
      <c r="A5479" s="47" t="s">
        <v>6636</v>
      </c>
      <c r="B5479" s="150">
        <v>5451</v>
      </c>
      <c r="C5479" s="40" t="s">
        <v>14626</v>
      </c>
      <c r="D5479" s="35" t="s">
        <v>6636</v>
      </c>
      <c r="E5479" s="36" t="s">
        <v>11943</v>
      </c>
      <c r="F5479" s="35" t="s">
        <v>15877</v>
      </c>
      <c r="G5479" s="117">
        <v>1</v>
      </c>
      <c r="H5479" s="117">
        <v>495</v>
      </c>
      <c r="I5479" s="117">
        <f t="shared" si="132"/>
        <v>27.07</v>
      </c>
      <c r="J5479" s="118">
        <v>27.07</v>
      </c>
      <c r="K5479" s="196">
        <v>185</v>
      </c>
      <c r="L5479" s="119" t="s">
        <v>12106</v>
      </c>
      <c r="M5479" s="38" t="s">
        <v>15050</v>
      </c>
    </row>
    <row r="5480" spans="1:13" ht="25.5" outlineLevel="1" x14ac:dyDescent="0.25">
      <c r="A5480" s="47" t="s">
        <v>9865</v>
      </c>
      <c r="B5480" s="150">
        <v>5452</v>
      </c>
      <c r="C5480" s="40" t="s">
        <v>14627</v>
      </c>
      <c r="D5480" s="35" t="s">
        <v>9865</v>
      </c>
      <c r="E5480" s="36" t="s">
        <v>11491</v>
      </c>
      <c r="F5480" s="35" t="s">
        <v>15877</v>
      </c>
      <c r="G5480" s="117">
        <v>1</v>
      </c>
      <c r="H5480" s="117">
        <v>15111.86</v>
      </c>
      <c r="I5480" s="117">
        <f t="shared" si="132"/>
        <v>15701.03</v>
      </c>
      <c r="J5480" s="118">
        <v>15701.03</v>
      </c>
      <c r="K5480" s="196">
        <v>179</v>
      </c>
      <c r="L5480" s="119" t="s">
        <v>11479</v>
      </c>
      <c r="M5480" s="38" t="s">
        <v>15050</v>
      </c>
    </row>
    <row r="5481" spans="1:13" outlineLevel="1" x14ac:dyDescent="0.25">
      <c r="A5481" s="47" t="s">
        <v>12149</v>
      </c>
      <c r="B5481" s="150">
        <v>5453</v>
      </c>
      <c r="C5481" s="40" t="s">
        <v>14628</v>
      </c>
      <c r="D5481" s="35" t="s">
        <v>12149</v>
      </c>
      <c r="E5481" s="36" t="s">
        <v>11491</v>
      </c>
      <c r="F5481" s="35" t="s">
        <v>15877</v>
      </c>
      <c r="G5481" s="117">
        <v>1</v>
      </c>
      <c r="H5481" s="117">
        <v>16244.24</v>
      </c>
      <c r="I5481" s="117">
        <f t="shared" si="132"/>
        <v>16877.560000000001</v>
      </c>
      <c r="J5481" s="118">
        <v>16877.560000000001</v>
      </c>
      <c r="K5481" s="196">
        <v>179</v>
      </c>
      <c r="L5481" s="119" t="s">
        <v>11479</v>
      </c>
      <c r="M5481" s="38" t="s">
        <v>15050</v>
      </c>
    </row>
    <row r="5482" spans="1:13" ht="25.5" outlineLevel="1" x14ac:dyDescent="0.25">
      <c r="A5482" s="47" t="s">
        <v>9868</v>
      </c>
      <c r="B5482" s="150">
        <v>5454</v>
      </c>
      <c r="C5482" s="40" t="s">
        <v>14629</v>
      </c>
      <c r="D5482" s="35" t="s">
        <v>9868</v>
      </c>
      <c r="E5482" s="36" t="s">
        <v>11491</v>
      </c>
      <c r="F5482" s="35" t="s">
        <v>15877</v>
      </c>
      <c r="G5482" s="117">
        <v>3</v>
      </c>
      <c r="H5482" s="117">
        <v>2309.4</v>
      </c>
      <c r="I5482" s="117">
        <f t="shared" si="132"/>
        <v>799.81333333333339</v>
      </c>
      <c r="J5482" s="118">
        <v>2399.44</v>
      </c>
      <c r="K5482" s="196">
        <v>178</v>
      </c>
      <c r="L5482" s="119" t="s">
        <v>11479</v>
      </c>
      <c r="M5482" s="38" t="s">
        <v>15050</v>
      </c>
    </row>
    <row r="5483" spans="1:13" ht="38.25" outlineLevel="1" x14ac:dyDescent="0.25">
      <c r="A5483" s="47" t="s">
        <v>5897</v>
      </c>
      <c r="B5483" s="150">
        <v>5455</v>
      </c>
      <c r="C5483" s="40" t="s">
        <v>14630</v>
      </c>
      <c r="D5483" s="35" t="s">
        <v>5897</v>
      </c>
      <c r="E5483" s="36" t="s">
        <v>11943</v>
      </c>
      <c r="F5483" s="35" t="s">
        <v>15877</v>
      </c>
      <c r="G5483" s="117">
        <v>5</v>
      </c>
      <c r="H5483" s="117">
        <v>3375</v>
      </c>
      <c r="I5483" s="117">
        <f t="shared" si="132"/>
        <v>36.911999999999999</v>
      </c>
      <c r="J5483" s="118">
        <v>184.56</v>
      </c>
      <c r="K5483" s="196">
        <v>185</v>
      </c>
      <c r="L5483" s="119" t="s">
        <v>12106</v>
      </c>
      <c r="M5483" s="38" t="s">
        <v>15050</v>
      </c>
    </row>
    <row r="5484" spans="1:13" ht="25.5" outlineLevel="1" x14ac:dyDescent="0.25">
      <c r="A5484" s="47" t="s">
        <v>5898</v>
      </c>
      <c r="B5484" s="150">
        <v>5456</v>
      </c>
      <c r="C5484" s="40" t="s">
        <v>14631</v>
      </c>
      <c r="D5484" s="35" t="s">
        <v>5898</v>
      </c>
      <c r="E5484" s="36" t="s">
        <v>11943</v>
      </c>
      <c r="F5484" s="35" t="s">
        <v>15877</v>
      </c>
      <c r="G5484" s="117">
        <v>10</v>
      </c>
      <c r="H5484" s="117">
        <v>1470.96</v>
      </c>
      <c r="I5484" s="117">
        <f t="shared" si="132"/>
        <v>8.0440000000000005</v>
      </c>
      <c r="J5484" s="118">
        <v>80.44</v>
      </c>
      <c r="K5484" s="196">
        <v>185</v>
      </c>
      <c r="L5484" s="119" t="s">
        <v>12106</v>
      </c>
      <c r="M5484" s="38" t="s">
        <v>15050</v>
      </c>
    </row>
    <row r="5485" spans="1:13" ht="25.5" outlineLevel="1" x14ac:dyDescent="0.25">
      <c r="A5485" s="47" t="s">
        <v>5899</v>
      </c>
      <c r="B5485" s="150">
        <v>5457</v>
      </c>
      <c r="C5485" s="40" t="s">
        <v>14632</v>
      </c>
      <c r="D5485" s="35" t="s">
        <v>5899</v>
      </c>
      <c r="E5485" s="36" t="s">
        <v>11943</v>
      </c>
      <c r="F5485" s="35" t="s">
        <v>15877</v>
      </c>
      <c r="G5485" s="117">
        <v>51</v>
      </c>
      <c r="H5485" s="117">
        <v>5.0999999999999996</v>
      </c>
      <c r="I5485" s="117">
        <f t="shared" si="132"/>
        <v>5.4901960784313726E-3</v>
      </c>
      <c r="J5485" s="118">
        <v>0.28000000000000003</v>
      </c>
      <c r="K5485" s="196">
        <v>185</v>
      </c>
      <c r="L5485" s="119" t="s">
        <v>12106</v>
      </c>
      <c r="M5485" s="38" t="s">
        <v>15050</v>
      </c>
    </row>
    <row r="5486" spans="1:13" ht="25.5" outlineLevel="1" x14ac:dyDescent="0.25">
      <c r="A5486" s="47" t="s">
        <v>5900</v>
      </c>
      <c r="B5486" s="150">
        <v>5458</v>
      </c>
      <c r="C5486" s="40" t="s">
        <v>14633</v>
      </c>
      <c r="D5486" s="35" t="s">
        <v>5900</v>
      </c>
      <c r="E5486" s="36" t="s">
        <v>11943</v>
      </c>
      <c r="F5486" s="35" t="s">
        <v>15877</v>
      </c>
      <c r="G5486" s="117">
        <v>75</v>
      </c>
      <c r="H5486" s="117">
        <v>7.5</v>
      </c>
      <c r="I5486" s="117">
        <f t="shared" si="132"/>
        <v>5.4666666666666665E-3</v>
      </c>
      <c r="J5486" s="118">
        <v>0.41</v>
      </c>
      <c r="K5486" s="196">
        <v>185</v>
      </c>
      <c r="L5486" s="119" t="s">
        <v>12106</v>
      </c>
      <c r="M5486" s="38" t="s">
        <v>15050</v>
      </c>
    </row>
    <row r="5487" spans="1:13" outlineLevel="1" x14ac:dyDescent="0.25">
      <c r="A5487" s="47" t="s">
        <v>9869</v>
      </c>
      <c r="B5487" s="150">
        <v>5459</v>
      </c>
      <c r="C5487" s="40" t="s">
        <v>14634</v>
      </c>
      <c r="D5487" s="35" t="s">
        <v>9869</v>
      </c>
      <c r="E5487" s="36" t="s">
        <v>11491</v>
      </c>
      <c r="F5487" s="35" t="s">
        <v>15877</v>
      </c>
      <c r="G5487" s="117">
        <v>130</v>
      </c>
      <c r="H5487" s="117">
        <v>13</v>
      </c>
      <c r="I5487" s="117">
        <f t="shared" si="132"/>
        <v>0.10392307692307692</v>
      </c>
      <c r="J5487" s="118">
        <v>13.51</v>
      </c>
      <c r="K5487" s="196">
        <v>178</v>
      </c>
      <c r="L5487" s="119" t="s">
        <v>11479</v>
      </c>
      <c r="M5487" s="38" t="s">
        <v>15050</v>
      </c>
    </row>
    <row r="5488" spans="1:13" ht="25.5" outlineLevel="1" x14ac:dyDescent="0.25">
      <c r="A5488" s="47" t="s">
        <v>5901</v>
      </c>
      <c r="B5488" s="150">
        <v>5460</v>
      </c>
      <c r="C5488" s="40" t="s">
        <v>14635</v>
      </c>
      <c r="D5488" s="35" t="s">
        <v>5901</v>
      </c>
      <c r="E5488" s="36" t="s">
        <v>11943</v>
      </c>
      <c r="F5488" s="35" t="s">
        <v>15877</v>
      </c>
      <c r="G5488" s="117">
        <v>82</v>
      </c>
      <c r="H5488" s="117">
        <v>8.1999999999999993</v>
      </c>
      <c r="I5488" s="117">
        <f t="shared" si="132"/>
        <v>5.487804878048781E-3</v>
      </c>
      <c r="J5488" s="118">
        <v>0.45</v>
      </c>
      <c r="K5488" s="196">
        <v>185</v>
      </c>
      <c r="L5488" s="119" t="s">
        <v>12106</v>
      </c>
      <c r="M5488" s="38" t="s">
        <v>15050</v>
      </c>
    </row>
    <row r="5489" spans="1:13" ht="25.5" outlineLevel="1" x14ac:dyDescent="0.25">
      <c r="A5489" s="47" t="s">
        <v>5902</v>
      </c>
      <c r="B5489" s="150">
        <v>5461</v>
      </c>
      <c r="C5489" s="40" t="s">
        <v>14636</v>
      </c>
      <c r="D5489" s="35" t="s">
        <v>5902</v>
      </c>
      <c r="E5489" s="36" t="s">
        <v>11943</v>
      </c>
      <c r="F5489" s="35" t="s">
        <v>15877</v>
      </c>
      <c r="G5489" s="117">
        <v>70</v>
      </c>
      <c r="H5489" s="117">
        <v>7</v>
      </c>
      <c r="I5489" s="117">
        <f t="shared" ref="I5489:I5552" si="133">J5489/G5489</f>
        <v>5.4285714285714284E-3</v>
      </c>
      <c r="J5489" s="118">
        <v>0.38</v>
      </c>
      <c r="K5489" s="196">
        <v>185</v>
      </c>
      <c r="L5489" s="119" t="s">
        <v>12106</v>
      </c>
      <c r="M5489" s="38" t="s">
        <v>15050</v>
      </c>
    </row>
    <row r="5490" spans="1:13" ht="25.5" outlineLevel="1" x14ac:dyDescent="0.25">
      <c r="A5490" s="47" t="s">
        <v>5903</v>
      </c>
      <c r="B5490" s="150">
        <v>5462</v>
      </c>
      <c r="C5490" s="40" t="s">
        <v>14637</v>
      </c>
      <c r="D5490" s="35" t="s">
        <v>5903</v>
      </c>
      <c r="E5490" s="36" t="s">
        <v>11943</v>
      </c>
      <c r="F5490" s="35" t="s">
        <v>15877</v>
      </c>
      <c r="G5490" s="117">
        <v>1</v>
      </c>
      <c r="H5490" s="117">
        <v>311.08</v>
      </c>
      <c r="I5490" s="117">
        <f t="shared" si="133"/>
        <v>17.010000000000002</v>
      </c>
      <c r="J5490" s="118">
        <v>17.010000000000002</v>
      </c>
      <c r="K5490" s="196">
        <v>185</v>
      </c>
      <c r="L5490" s="119" t="s">
        <v>12106</v>
      </c>
      <c r="M5490" s="38" t="s">
        <v>15050</v>
      </c>
    </row>
    <row r="5491" spans="1:13" outlineLevel="1" x14ac:dyDescent="0.25">
      <c r="A5491" s="47" t="s">
        <v>9870</v>
      </c>
      <c r="B5491" s="150">
        <v>5463</v>
      </c>
      <c r="C5491" s="40" t="s">
        <v>14638</v>
      </c>
      <c r="D5491" s="35" t="s">
        <v>9870</v>
      </c>
      <c r="E5491" s="36" t="s">
        <v>11491</v>
      </c>
      <c r="F5491" s="35" t="s">
        <v>15877</v>
      </c>
      <c r="G5491" s="117">
        <v>7</v>
      </c>
      <c r="H5491" s="117">
        <v>3274.9</v>
      </c>
      <c r="I5491" s="117">
        <f t="shared" si="133"/>
        <v>486.08285714285711</v>
      </c>
      <c r="J5491" s="118">
        <v>3402.58</v>
      </c>
      <c r="K5491" s="196">
        <v>179</v>
      </c>
      <c r="L5491" s="119" t="s">
        <v>11479</v>
      </c>
      <c r="M5491" s="38" t="s">
        <v>15050</v>
      </c>
    </row>
    <row r="5492" spans="1:13" ht="25.5" outlineLevel="1" x14ac:dyDescent="0.25">
      <c r="A5492" s="47" t="s">
        <v>5904</v>
      </c>
      <c r="B5492" s="150">
        <v>5464</v>
      </c>
      <c r="C5492" s="40" t="s">
        <v>14639</v>
      </c>
      <c r="D5492" s="35" t="s">
        <v>5904</v>
      </c>
      <c r="E5492" s="36" t="s">
        <v>11943</v>
      </c>
      <c r="F5492" s="35" t="s">
        <v>15877</v>
      </c>
      <c r="G5492" s="117">
        <v>10</v>
      </c>
      <c r="H5492" s="117">
        <v>1147.98</v>
      </c>
      <c r="I5492" s="117">
        <f t="shared" si="133"/>
        <v>6.2780000000000005</v>
      </c>
      <c r="J5492" s="118">
        <v>62.78</v>
      </c>
      <c r="K5492" s="196">
        <v>185</v>
      </c>
      <c r="L5492" s="119" t="s">
        <v>12106</v>
      </c>
      <c r="M5492" s="38" t="s">
        <v>15050</v>
      </c>
    </row>
    <row r="5493" spans="1:13" ht="25.5" outlineLevel="1" x14ac:dyDescent="0.25">
      <c r="A5493" s="47" t="s">
        <v>5905</v>
      </c>
      <c r="B5493" s="150">
        <v>5465</v>
      </c>
      <c r="C5493" s="40" t="s">
        <v>14640</v>
      </c>
      <c r="D5493" s="35" t="s">
        <v>5905</v>
      </c>
      <c r="E5493" s="36" t="s">
        <v>11943</v>
      </c>
      <c r="F5493" s="35" t="s">
        <v>15877</v>
      </c>
      <c r="G5493" s="117">
        <v>29</v>
      </c>
      <c r="H5493" s="117">
        <v>3712</v>
      </c>
      <c r="I5493" s="117">
        <f t="shared" si="133"/>
        <v>6.9996551724137932</v>
      </c>
      <c r="J5493" s="118">
        <v>202.99</v>
      </c>
      <c r="K5493" s="196">
        <v>185</v>
      </c>
      <c r="L5493" s="119" t="s">
        <v>12106</v>
      </c>
      <c r="M5493" s="38" t="s">
        <v>15050</v>
      </c>
    </row>
    <row r="5494" spans="1:13" outlineLevel="1" x14ac:dyDescent="0.25">
      <c r="A5494" s="47" t="s">
        <v>12150</v>
      </c>
      <c r="B5494" s="150">
        <v>5466</v>
      </c>
      <c r="C5494" s="40" t="s">
        <v>14641</v>
      </c>
      <c r="D5494" s="35" t="s">
        <v>12150</v>
      </c>
      <c r="E5494" s="36" t="s">
        <v>11491</v>
      </c>
      <c r="F5494" s="35" t="s">
        <v>15877</v>
      </c>
      <c r="G5494" s="117">
        <v>1</v>
      </c>
      <c r="H5494" s="117">
        <v>113.83</v>
      </c>
      <c r="I5494" s="117">
        <f t="shared" si="133"/>
        <v>118.27</v>
      </c>
      <c r="J5494" s="118">
        <v>118.27</v>
      </c>
      <c r="K5494" s="196">
        <v>178</v>
      </c>
      <c r="L5494" s="119" t="s">
        <v>11479</v>
      </c>
      <c r="M5494" s="38" t="s">
        <v>15050</v>
      </c>
    </row>
    <row r="5495" spans="1:13" ht="25.5" outlineLevel="1" x14ac:dyDescent="0.25">
      <c r="A5495" s="47" t="s">
        <v>5906</v>
      </c>
      <c r="B5495" s="150">
        <v>5467</v>
      </c>
      <c r="C5495" s="40" t="s">
        <v>14642</v>
      </c>
      <c r="D5495" s="35" t="s">
        <v>5906</v>
      </c>
      <c r="E5495" s="36" t="s">
        <v>11943</v>
      </c>
      <c r="F5495" s="35" t="s">
        <v>15877</v>
      </c>
      <c r="G5495" s="117">
        <v>5</v>
      </c>
      <c r="H5495" s="117">
        <v>525</v>
      </c>
      <c r="I5495" s="117">
        <f t="shared" si="133"/>
        <v>5.742</v>
      </c>
      <c r="J5495" s="118">
        <v>28.71</v>
      </c>
      <c r="K5495" s="196">
        <v>185</v>
      </c>
      <c r="L5495" s="119" t="s">
        <v>12106</v>
      </c>
      <c r="M5495" s="38" t="s">
        <v>15050</v>
      </c>
    </row>
    <row r="5496" spans="1:13" ht="25.5" outlineLevel="1" x14ac:dyDescent="0.25">
      <c r="A5496" s="47" t="s">
        <v>5907</v>
      </c>
      <c r="B5496" s="150">
        <v>5468</v>
      </c>
      <c r="C5496" s="40" t="s">
        <v>14643</v>
      </c>
      <c r="D5496" s="35" t="s">
        <v>5907</v>
      </c>
      <c r="E5496" s="36" t="s">
        <v>11943</v>
      </c>
      <c r="F5496" s="35" t="s">
        <v>15877</v>
      </c>
      <c r="G5496" s="117">
        <v>6</v>
      </c>
      <c r="H5496" s="117">
        <v>630</v>
      </c>
      <c r="I5496" s="117">
        <f t="shared" si="133"/>
        <v>5.7416666666666671</v>
      </c>
      <c r="J5496" s="118">
        <v>34.450000000000003</v>
      </c>
      <c r="K5496" s="196">
        <v>185</v>
      </c>
      <c r="L5496" s="119" t="s">
        <v>12106</v>
      </c>
      <c r="M5496" s="38" t="s">
        <v>15050</v>
      </c>
    </row>
    <row r="5497" spans="1:13" ht="25.5" outlineLevel="1" x14ac:dyDescent="0.25">
      <c r="A5497" s="47" t="s">
        <v>5908</v>
      </c>
      <c r="B5497" s="150">
        <v>5469</v>
      </c>
      <c r="C5497" s="40" t="s">
        <v>14644</v>
      </c>
      <c r="D5497" s="35" t="s">
        <v>5908</v>
      </c>
      <c r="E5497" s="36" t="s">
        <v>11943</v>
      </c>
      <c r="F5497" s="35" t="s">
        <v>15877</v>
      </c>
      <c r="G5497" s="117">
        <v>5</v>
      </c>
      <c r="H5497" s="117">
        <v>120</v>
      </c>
      <c r="I5497" s="117">
        <f t="shared" si="133"/>
        <v>1.3119999999999998</v>
      </c>
      <c r="J5497" s="118">
        <v>6.56</v>
      </c>
      <c r="K5497" s="196">
        <v>185</v>
      </c>
      <c r="L5497" s="119" t="s">
        <v>12106</v>
      </c>
      <c r="M5497" s="38" t="s">
        <v>15050</v>
      </c>
    </row>
    <row r="5498" spans="1:13" ht="25.5" outlineLevel="1" x14ac:dyDescent="0.25">
      <c r="A5498" s="47" t="s">
        <v>5910</v>
      </c>
      <c r="B5498" s="150">
        <v>5470</v>
      </c>
      <c r="C5498" s="36" t="s">
        <v>5909</v>
      </c>
      <c r="D5498" s="35" t="s">
        <v>5910</v>
      </c>
      <c r="E5498" s="36" t="s">
        <v>11943</v>
      </c>
      <c r="F5498" s="35" t="s">
        <v>15877</v>
      </c>
      <c r="G5498" s="117">
        <v>10</v>
      </c>
      <c r="H5498" s="117">
        <v>20</v>
      </c>
      <c r="I5498" s="117">
        <f t="shared" si="133"/>
        <v>0.10900000000000001</v>
      </c>
      <c r="J5498" s="118">
        <v>1.0900000000000001</v>
      </c>
      <c r="K5498" s="196">
        <v>185</v>
      </c>
      <c r="L5498" s="119" t="s">
        <v>12106</v>
      </c>
      <c r="M5498" s="38" t="s">
        <v>15050</v>
      </c>
    </row>
    <row r="5499" spans="1:13" ht="25.5" outlineLevel="1" x14ac:dyDescent="0.25">
      <c r="A5499" s="47" t="s">
        <v>5911</v>
      </c>
      <c r="B5499" s="150">
        <v>5471</v>
      </c>
      <c r="C5499" s="40" t="s">
        <v>14645</v>
      </c>
      <c r="D5499" s="35" t="s">
        <v>5911</v>
      </c>
      <c r="E5499" s="36" t="s">
        <v>11943</v>
      </c>
      <c r="F5499" s="35" t="s">
        <v>15877</v>
      </c>
      <c r="G5499" s="117">
        <v>16</v>
      </c>
      <c r="H5499" s="117">
        <v>32</v>
      </c>
      <c r="I5499" s="117">
        <f t="shared" si="133"/>
        <v>0.109375</v>
      </c>
      <c r="J5499" s="118">
        <v>1.75</v>
      </c>
      <c r="K5499" s="196">
        <v>185</v>
      </c>
      <c r="L5499" s="119" t="s">
        <v>12106</v>
      </c>
      <c r="M5499" s="38" t="s">
        <v>15050</v>
      </c>
    </row>
    <row r="5500" spans="1:13" ht="25.5" outlineLevel="1" x14ac:dyDescent="0.25">
      <c r="A5500" s="47" t="s">
        <v>5912</v>
      </c>
      <c r="B5500" s="150">
        <v>5472</v>
      </c>
      <c r="C5500" s="40" t="s">
        <v>14646</v>
      </c>
      <c r="D5500" s="35" t="s">
        <v>5912</v>
      </c>
      <c r="E5500" s="36" t="s">
        <v>11943</v>
      </c>
      <c r="F5500" s="35" t="s">
        <v>15877</v>
      </c>
      <c r="G5500" s="117">
        <v>23</v>
      </c>
      <c r="H5500" s="117">
        <v>46</v>
      </c>
      <c r="I5500" s="117">
        <f t="shared" si="133"/>
        <v>0.10956521739130434</v>
      </c>
      <c r="J5500" s="118">
        <v>2.52</v>
      </c>
      <c r="K5500" s="196">
        <v>185</v>
      </c>
      <c r="L5500" s="119" t="s">
        <v>12106</v>
      </c>
      <c r="M5500" s="38" t="s">
        <v>15050</v>
      </c>
    </row>
    <row r="5501" spans="1:13" ht="25.5" outlineLevel="1" x14ac:dyDescent="0.25">
      <c r="A5501" s="47" t="s">
        <v>5914</v>
      </c>
      <c r="B5501" s="150">
        <v>5473</v>
      </c>
      <c r="C5501" s="36" t="s">
        <v>5913</v>
      </c>
      <c r="D5501" s="35" t="s">
        <v>5914</v>
      </c>
      <c r="E5501" s="36" t="s">
        <v>11943</v>
      </c>
      <c r="F5501" s="35" t="s">
        <v>15877</v>
      </c>
      <c r="G5501" s="117">
        <v>3</v>
      </c>
      <c r="H5501" s="117">
        <v>2</v>
      </c>
      <c r="I5501" s="117">
        <f t="shared" si="133"/>
        <v>3.6666666666666667E-2</v>
      </c>
      <c r="J5501" s="118">
        <v>0.11</v>
      </c>
      <c r="K5501" s="196">
        <v>185</v>
      </c>
      <c r="L5501" s="119" t="s">
        <v>12106</v>
      </c>
      <c r="M5501" s="38" t="s">
        <v>15050</v>
      </c>
    </row>
    <row r="5502" spans="1:13" ht="25.5" outlineLevel="1" x14ac:dyDescent="0.25">
      <c r="A5502" s="47" t="s">
        <v>5916</v>
      </c>
      <c r="B5502" s="150">
        <v>5474</v>
      </c>
      <c r="C5502" s="36" t="s">
        <v>5915</v>
      </c>
      <c r="D5502" s="35" t="s">
        <v>5916</v>
      </c>
      <c r="E5502" s="36" t="s">
        <v>11943</v>
      </c>
      <c r="F5502" s="35" t="s">
        <v>15877</v>
      </c>
      <c r="G5502" s="117">
        <v>8</v>
      </c>
      <c r="H5502" s="117">
        <v>16</v>
      </c>
      <c r="I5502" s="117">
        <f t="shared" si="133"/>
        <v>0.10875</v>
      </c>
      <c r="J5502" s="118">
        <v>0.87</v>
      </c>
      <c r="K5502" s="196">
        <v>185</v>
      </c>
      <c r="L5502" s="119" t="s">
        <v>12106</v>
      </c>
      <c r="M5502" s="38" t="s">
        <v>15050</v>
      </c>
    </row>
    <row r="5503" spans="1:13" ht="25.5" outlineLevel="1" x14ac:dyDescent="0.25">
      <c r="A5503" s="47" t="s">
        <v>5918</v>
      </c>
      <c r="B5503" s="150">
        <v>5475</v>
      </c>
      <c r="C5503" s="36" t="s">
        <v>5917</v>
      </c>
      <c r="D5503" s="35" t="s">
        <v>5918</v>
      </c>
      <c r="E5503" s="36" t="s">
        <v>11943</v>
      </c>
      <c r="F5503" s="35" t="s">
        <v>15877</v>
      </c>
      <c r="G5503" s="117">
        <v>2</v>
      </c>
      <c r="H5503" s="117">
        <v>4</v>
      </c>
      <c r="I5503" s="117">
        <f t="shared" si="133"/>
        <v>0.11</v>
      </c>
      <c r="J5503" s="118">
        <v>0.22</v>
      </c>
      <c r="K5503" s="196">
        <v>185</v>
      </c>
      <c r="L5503" s="119" t="s">
        <v>12106</v>
      </c>
      <c r="M5503" s="38" t="s">
        <v>15050</v>
      </c>
    </row>
    <row r="5504" spans="1:13" ht="25.5" outlineLevel="1" x14ac:dyDescent="0.25">
      <c r="A5504" s="47" t="s">
        <v>5920</v>
      </c>
      <c r="B5504" s="150">
        <v>5476</v>
      </c>
      <c r="C5504" s="36" t="s">
        <v>5919</v>
      </c>
      <c r="D5504" s="35" t="s">
        <v>5920</v>
      </c>
      <c r="E5504" s="36" t="s">
        <v>11943</v>
      </c>
      <c r="F5504" s="35" t="s">
        <v>15877</v>
      </c>
      <c r="G5504" s="117">
        <v>10</v>
      </c>
      <c r="H5504" s="117">
        <v>20</v>
      </c>
      <c r="I5504" s="117">
        <f t="shared" si="133"/>
        <v>0.10900000000000001</v>
      </c>
      <c r="J5504" s="118">
        <v>1.0900000000000001</v>
      </c>
      <c r="K5504" s="196">
        <v>185</v>
      </c>
      <c r="L5504" s="119" t="s">
        <v>12106</v>
      </c>
      <c r="M5504" s="38" t="s">
        <v>15050</v>
      </c>
    </row>
    <row r="5505" spans="1:13" ht="25.5" outlineLevel="1" x14ac:dyDescent="0.25">
      <c r="A5505" s="47" t="s">
        <v>5921</v>
      </c>
      <c r="B5505" s="150">
        <v>5477</v>
      </c>
      <c r="C5505" s="40" t="s">
        <v>14647</v>
      </c>
      <c r="D5505" s="35" t="s">
        <v>5921</v>
      </c>
      <c r="E5505" s="36" t="s">
        <v>11943</v>
      </c>
      <c r="F5505" s="35" t="s">
        <v>15877</v>
      </c>
      <c r="G5505" s="117">
        <v>2</v>
      </c>
      <c r="H5505" s="117">
        <v>4</v>
      </c>
      <c r="I5505" s="117">
        <f t="shared" si="133"/>
        <v>0.11</v>
      </c>
      <c r="J5505" s="118">
        <v>0.22</v>
      </c>
      <c r="K5505" s="196">
        <v>185</v>
      </c>
      <c r="L5505" s="119" t="s">
        <v>12106</v>
      </c>
      <c r="M5505" s="38" t="s">
        <v>15050</v>
      </c>
    </row>
    <row r="5506" spans="1:13" ht="25.5" outlineLevel="1" x14ac:dyDescent="0.25">
      <c r="A5506" s="47" t="s">
        <v>5922</v>
      </c>
      <c r="B5506" s="150">
        <v>5478</v>
      </c>
      <c r="C5506" s="40" t="s">
        <v>14648</v>
      </c>
      <c r="D5506" s="35" t="s">
        <v>5922</v>
      </c>
      <c r="E5506" s="36" t="s">
        <v>11943</v>
      </c>
      <c r="F5506" s="35" t="s">
        <v>15877</v>
      </c>
      <c r="G5506" s="117">
        <v>2</v>
      </c>
      <c r="H5506" s="117">
        <v>4</v>
      </c>
      <c r="I5506" s="117">
        <f t="shared" si="133"/>
        <v>0.11</v>
      </c>
      <c r="J5506" s="118">
        <v>0.22</v>
      </c>
      <c r="K5506" s="196">
        <v>185</v>
      </c>
      <c r="L5506" s="119" t="s">
        <v>12106</v>
      </c>
      <c r="M5506" s="38" t="s">
        <v>15050</v>
      </c>
    </row>
    <row r="5507" spans="1:13" ht="25.5" outlineLevel="1" x14ac:dyDescent="0.25">
      <c r="A5507" s="47" t="s">
        <v>5924</v>
      </c>
      <c r="B5507" s="150">
        <v>5479</v>
      </c>
      <c r="C5507" s="36" t="s">
        <v>5923</v>
      </c>
      <c r="D5507" s="35" t="s">
        <v>5924</v>
      </c>
      <c r="E5507" s="36" t="s">
        <v>11943</v>
      </c>
      <c r="F5507" s="35" t="s">
        <v>15877</v>
      </c>
      <c r="G5507" s="117">
        <v>2</v>
      </c>
      <c r="H5507" s="117">
        <v>4</v>
      </c>
      <c r="I5507" s="117">
        <f t="shared" si="133"/>
        <v>0.11</v>
      </c>
      <c r="J5507" s="118">
        <v>0.22</v>
      </c>
      <c r="K5507" s="196">
        <v>185</v>
      </c>
      <c r="L5507" s="119" t="s">
        <v>12106</v>
      </c>
      <c r="M5507" s="38" t="s">
        <v>15050</v>
      </c>
    </row>
    <row r="5508" spans="1:13" outlineLevel="1" x14ac:dyDescent="0.25">
      <c r="A5508" s="47" t="s">
        <v>5925</v>
      </c>
      <c r="B5508" s="150">
        <v>5480</v>
      </c>
      <c r="C5508" s="36" t="s">
        <v>12151</v>
      </c>
      <c r="D5508" s="35" t="s">
        <v>5925</v>
      </c>
      <c r="E5508" s="36" t="s">
        <v>11491</v>
      </c>
      <c r="F5508" s="35" t="s">
        <v>15877</v>
      </c>
      <c r="G5508" s="117">
        <v>11</v>
      </c>
      <c r="H5508" s="117">
        <v>22</v>
      </c>
      <c r="I5508" s="117">
        <f t="shared" si="133"/>
        <v>0.10909090909090909</v>
      </c>
      <c r="J5508" s="118">
        <v>1.2</v>
      </c>
      <c r="K5508" s="196">
        <v>185</v>
      </c>
      <c r="L5508" s="119" t="s">
        <v>12106</v>
      </c>
      <c r="M5508" s="38" t="s">
        <v>15050</v>
      </c>
    </row>
    <row r="5509" spans="1:13" ht="25.5" outlineLevel="1" x14ac:dyDescent="0.25">
      <c r="A5509" s="47" t="s">
        <v>5926</v>
      </c>
      <c r="B5509" s="150">
        <v>5481</v>
      </c>
      <c r="C5509" s="40" t="s">
        <v>14649</v>
      </c>
      <c r="D5509" s="35" t="s">
        <v>5926</v>
      </c>
      <c r="E5509" s="36" t="s">
        <v>11943</v>
      </c>
      <c r="F5509" s="35" t="s">
        <v>15877</v>
      </c>
      <c r="G5509" s="117">
        <v>14</v>
      </c>
      <c r="H5509" s="117">
        <v>28</v>
      </c>
      <c r="I5509" s="117">
        <f t="shared" si="133"/>
        <v>0.10928571428571429</v>
      </c>
      <c r="J5509" s="118">
        <v>1.53</v>
      </c>
      <c r="K5509" s="196">
        <v>185</v>
      </c>
      <c r="L5509" s="119" t="s">
        <v>12106</v>
      </c>
      <c r="M5509" s="38" t="s">
        <v>15050</v>
      </c>
    </row>
    <row r="5510" spans="1:13" ht="25.5" outlineLevel="1" x14ac:dyDescent="0.25">
      <c r="A5510" s="47" t="s">
        <v>5927</v>
      </c>
      <c r="B5510" s="150">
        <v>5482</v>
      </c>
      <c r="C5510" s="40" t="s">
        <v>14650</v>
      </c>
      <c r="D5510" s="35" t="s">
        <v>5927</v>
      </c>
      <c r="E5510" s="36" t="s">
        <v>11943</v>
      </c>
      <c r="F5510" s="35" t="s">
        <v>15877</v>
      </c>
      <c r="G5510" s="117">
        <v>7</v>
      </c>
      <c r="H5510" s="117">
        <v>14</v>
      </c>
      <c r="I5510" s="117">
        <f t="shared" si="133"/>
        <v>0.11</v>
      </c>
      <c r="J5510" s="118">
        <v>0.77</v>
      </c>
      <c r="K5510" s="196">
        <v>185</v>
      </c>
      <c r="L5510" s="119" t="s">
        <v>12106</v>
      </c>
      <c r="M5510" s="38" t="s">
        <v>15050</v>
      </c>
    </row>
    <row r="5511" spans="1:13" ht="25.5" outlineLevel="1" x14ac:dyDescent="0.25">
      <c r="A5511" s="47" t="s">
        <v>5928</v>
      </c>
      <c r="B5511" s="150">
        <v>5483</v>
      </c>
      <c r="C5511" s="40" t="s">
        <v>14651</v>
      </c>
      <c r="D5511" s="35" t="s">
        <v>5928</v>
      </c>
      <c r="E5511" s="36" t="s">
        <v>11943</v>
      </c>
      <c r="F5511" s="35" t="s">
        <v>15877</v>
      </c>
      <c r="G5511" s="117">
        <v>13</v>
      </c>
      <c r="H5511" s="117">
        <v>26</v>
      </c>
      <c r="I5511" s="117">
        <f t="shared" si="133"/>
        <v>0.10923076923076923</v>
      </c>
      <c r="J5511" s="118">
        <v>1.42</v>
      </c>
      <c r="K5511" s="196">
        <v>185</v>
      </c>
      <c r="L5511" s="119" t="s">
        <v>12106</v>
      </c>
      <c r="M5511" s="38" t="s">
        <v>15050</v>
      </c>
    </row>
    <row r="5512" spans="1:13" ht="25.5" outlineLevel="1" x14ac:dyDescent="0.25">
      <c r="A5512" s="47" t="s">
        <v>5930</v>
      </c>
      <c r="B5512" s="150">
        <v>5484</v>
      </c>
      <c r="C5512" s="36" t="s">
        <v>5929</v>
      </c>
      <c r="D5512" s="35" t="s">
        <v>5930</v>
      </c>
      <c r="E5512" s="36" t="s">
        <v>11943</v>
      </c>
      <c r="F5512" s="35" t="s">
        <v>15877</v>
      </c>
      <c r="G5512" s="117">
        <v>2</v>
      </c>
      <c r="H5512" s="117">
        <v>20</v>
      </c>
      <c r="I5512" s="117">
        <f t="shared" si="133"/>
        <v>0.54500000000000004</v>
      </c>
      <c r="J5512" s="118">
        <v>1.0900000000000001</v>
      </c>
      <c r="K5512" s="196">
        <v>185</v>
      </c>
      <c r="L5512" s="119" t="s">
        <v>12106</v>
      </c>
      <c r="M5512" s="38" t="s">
        <v>15050</v>
      </c>
    </row>
    <row r="5513" spans="1:13" ht="25.5" outlineLevel="1" x14ac:dyDescent="0.25">
      <c r="A5513" s="47" t="s">
        <v>5931</v>
      </c>
      <c r="B5513" s="150">
        <v>5485</v>
      </c>
      <c r="C5513" s="40" t="s">
        <v>14652</v>
      </c>
      <c r="D5513" s="35" t="s">
        <v>5931</v>
      </c>
      <c r="E5513" s="36" t="s">
        <v>11943</v>
      </c>
      <c r="F5513" s="35" t="s">
        <v>15877</v>
      </c>
      <c r="G5513" s="117">
        <v>4</v>
      </c>
      <c r="H5513" s="117">
        <v>8</v>
      </c>
      <c r="I5513" s="117">
        <f t="shared" si="133"/>
        <v>0.11</v>
      </c>
      <c r="J5513" s="118">
        <v>0.44</v>
      </c>
      <c r="K5513" s="196">
        <v>185</v>
      </c>
      <c r="L5513" s="119" t="s">
        <v>12106</v>
      </c>
      <c r="M5513" s="38" t="s">
        <v>15050</v>
      </c>
    </row>
    <row r="5514" spans="1:13" ht="25.5" outlineLevel="1" x14ac:dyDescent="0.25">
      <c r="A5514" s="47" t="s">
        <v>5932</v>
      </c>
      <c r="B5514" s="150">
        <v>5486</v>
      </c>
      <c r="C5514" s="40" t="s">
        <v>14653</v>
      </c>
      <c r="D5514" s="35" t="s">
        <v>5932</v>
      </c>
      <c r="E5514" s="36" t="s">
        <v>11943</v>
      </c>
      <c r="F5514" s="35" t="s">
        <v>15877</v>
      </c>
      <c r="G5514" s="117">
        <v>21</v>
      </c>
      <c r="H5514" s="117">
        <v>42</v>
      </c>
      <c r="I5514" s="117">
        <f t="shared" si="133"/>
        <v>0.10952380952380951</v>
      </c>
      <c r="J5514" s="118">
        <v>2.2999999999999998</v>
      </c>
      <c r="K5514" s="196">
        <v>185</v>
      </c>
      <c r="L5514" s="119" t="s">
        <v>12106</v>
      </c>
      <c r="M5514" s="38" t="s">
        <v>15050</v>
      </c>
    </row>
    <row r="5515" spans="1:13" ht="25.5" outlineLevel="1" x14ac:dyDescent="0.25">
      <c r="A5515" s="47" t="s">
        <v>5933</v>
      </c>
      <c r="B5515" s="150">
        <v>5487</v>
      </c>
      <c r="C5515" s="40" t="s">
        <v>14654</v>
      </c>
      <c r="D5515" s="35" t="s">
        <v>5933</v>
      </c>
      <c r="E5515" s="36" t="s">
        <v>11943</v>
      </c>
      <c r="F5515" s="35" t="s">
        <v>15877</v>
      </c>
      <c r="G5515" s="117">
        <v>2</v>
      </c>
      <c r="H5515" s="117">
        <v>4</v>
      </c>
      <c r="I5515" s="117">
        <f t="shared" si="133"/>
        <v>0.11</v>
      </c>
      <c r="J5515" s="118">
        <v>0.22</v>
      </c>
      <c r="K5515" s="196">
        <v>185</v>
      </c>
      <c r="L5515" s="119" t="s">
        <v>12106</v>
      </c>
      <c r="M5515" s="38" t="s">
        <v>15050</v>
      </c>
    </row>
    <row r="5516" spans="1:13" ht="25.5" outlineLevel="1" x14ac:dyDescent="0.25">
      <c r="A5516" s="47" t="s">
        <v>5934</v>
      </c>
      <c r="B5516" s="150">
        <v>5488</v>
      </c>
      <c r="C5516" s="40" t="s">
        <v>14655</v>
      </c>
      <c r="D5516" s="35" t="s">
        <v>5934</v>
      </c>
      <c r="E5516" s="36" t="s">
        <v>11943</v>
      </c>
      <c r="F5516" s="35" t="s">
        <v>15877</v>
      </c>
      <c r="G5516" s="117">
        <v>1</v>
      </c>
      <c r="H5516" s="117">
        <v>2</v>
      </c>
      <c r="I5516" s="117">
        <f t="shared" si="133"/>
        <v>0.11</v>
      </c>
      <c r="J5516" s="118">
        <v>0.11</v>
      </c>
      <c r="K5516" s="196">
        <v>185</v>
      </c>
      <c r="L5516" s="119" t="s">
        <v>12106</v>
      </c>
      <c r="M5516" s="38" t="s">
        <v>15050</v>
      </c>
    </row>
    <row r="5517" spans="1:13" ht="25.5" outlineLevel="1" x14ac:dyDescent="0.25">
      <c r="A5517" s="47" t="s">
        <v>5935</v>
      </c>
      <c r="B5517" s="150">
        <v>5489</v>
      </c>
      <c r="C5517" s="40" t="s">
        <v>14656</v>
      </c>
      <c r="D5517" s="35" t="s">
        <v>5935</v>
      </c>
      <c r="E5517" s="36" t="s">
        <v>11943</v>
      </c>
      <c r="F5517" s="35" t="s">
        <v>15877</v>
      </c>
      <c r="G5517" s="117">
        <v>12</v>
      </c>
      <c r="H5517" s="117">
        <v>24</v>
      </c>
      <c r="I5517" s="117">
        <f t="shared" si="133"/>
        <v>0.10916666666666668</v>
      </c>
      <c r="J5517" s="118">
        <v>1.31</v>
      </c>
      <c r="K5517" s="196">
        <v>185</v>
      </c>
      <c r="L5517" s="119" t="s">
        <v>12106</v>
      </c>
      <c r="M5517" s="38" t="s">
        <v>15050</v>
      </c>
    </row>
    <row r="5518" spans="1:13" ht="25.5" outlineLevel="1" x14ac:dyDescent="0.25">
      <c r="A5518" s="47" t="s">
        <v>5937</v>
      </c>
      <c r="B5518" s="150">
        <v>5490</v>
      </c>
      <c r="C5518" s="36" t="s">
        <v>5936</v>
      </c>
      <c r="D5518" s="35" t="s">
        <v>5937</v>
      </c>
      <c r="E5518" s="36" t="s">
        <v>11943</v>
      </c>
      <c r="F5518" s="35" t="s">
        <v>15877</v>
      </c>
      <c r="G5518" s="117">
        <v>1</v>
      </c>
      <c r="H5518" s="117">
        <v>2</v>
      </c>
      <c r="I5518" s="117">
        <f t="shared" si="133"/>
        <v>0.11</v>
      </c>
      <c r="J5518" s="118">
        <v>0.11</v>
      </c>
      <c r="K5518" s="196">
        <v>185</v>
      </c>
      <c r="L5518" s="119" t="s">
        <v>12106</v>
      </c>
      <c r="M5518" s="38" t="s">
        <v>15050</v>
      </c>
    </row>
    <row r="5519" spans="1:13" ht="25.5" outlineLevel="1" x14ac:dyDescent="0.25">
      <c r="A5519" s="47" t="s">
        <v>5938</v>
      </c>
      <c r="B5519" s="150">
        <v>5491</v>
      </c>
      <c r="C5519" s="40" t="s">
        <v>14657</v>
      </c>
      <c r="D5519" s="35" t="s">
        <v>5938</v>
      </c>
      <c r="E5519" s="36" t="s">
        <v>11943</v>
      </c>
      <c r="F5519" s="35" t="s">
        <v>15877</v>
      </c>
      <c r="G5519" s="117">
        <v>2</v>
      </c>
      <c r="H5519" s="117">
        <v>4</v>
      </c>
      <c r="I5519" s="117">
        <f t="shared" si="133"/>
        <v>0.11</v>
      </c>
      <c r="J5519" s="118">
        <v>0.22</v>
      </c>
      <c r="K5519" s="196">
        <v>185</v>
      </c>
      <c r="L5519" s="119" t="s">
        <v>12106</v>
      </c>
      <c r="M5519" s="38" t="s">
        <v>15050</v>
      </c>
    </row>
    <row r="5520" spans="1:13" ht="25.5" outlineLevel="1" x14ac:dyDescent="0.25">
      <c r="A5520" s="47" t="s">
        <v>5939</v>
      </c>
      <c r="B5520" s="150">
        <v>5492</v>
      </c>
      <c r="C5520" s="40" t="s">
        <v>14658</v>
      </c>
      <c r="D5520" s="35" t="s">
        <v>5939</v>
      </c>
      <c r="E5520" s="36" t="s">
        <v>11943</v>
      </c>
      <c r="F5520" s="35" t="s">
        <v>15877</v>
      </c>
      <c r="G5520" s="117">
        <v>5</v>
      </c>
      <c r="H5520" s="117">
        <v>10</v>
      </c>
      <c r="I5520" s="117">
        <f t="shared" si="133"/>
        <v>0.11000000000000001</v>
      </c>
      <c r="J5520" s="118">
        <v>0.55000000000000004</v>
      </c>
      <c r="K5520" s="196">
        <v>185</v>
      </c>
      <c r="L5520" s="119" t="s">
        <v>12106</v>
      </c>
      <c r="M5520" s="38" t="s">
        <v>15050</v>
      </c>
    </row>
    <row r="5521" spans="1:13" ht="25.5" outlineLevel="1" x14ac:dyDescent="0.25">
      <c r="A5521" s="47" t="s">
        <v>5940</v>
      </c>
      <c r="B5521" s="150">
        <v>5493</v>
      </c>
      <c r="C5521" s="40" t="s">
        <v>14659</v>
      </c>
      <c r="D5521" s="35" t="s">
        <v>5940</v>
      </c>
      <c r="E5521" s="36" t="s">
        <v>11943</v>
      </c>
      <c r="F5521" s="35" t="s">
        <v>15877</v>
      </c>
      <c r="G5521" s="117">
        <v>40</v>
      </c>
      <c r="H5521" s="117">
        <v>80</v>
      </c>
      <c r="I5521" s="117">
        <f t="shared" si="133"/>
        <v>0.10925</v>
      </c>
      <c r="J5521" s="118">
        <v>4.37</v>
      </c>
      <c r="K5521" s="196">
        <v>185</v>
      </c>
      <c r="L5521" s="119" t="s">
        <v>12106</v>
      </c>
      <c r="M5521" s="38" t="s">
        <v>15050</v>
      </c>
    </row>
    <row r="5522" spans="1:13" ht="25.5" outlineLevel="1" x14ac:dyDescent="0.25">
      <c r="A5522" s="47" t="s">
        <v>5941</v>
      </c>
      <c r="B5522" s="150">
        <v>5494</v>
      </c>
      <c r="C5522" s="40" t="s">
        <v>14660</v>
      </c>
      <c r="D5522" s="35" t="s">
        <v>5941</v>
      </c>
      <c r="E5522" s="36" t="s">
        <v>11943</v>
      </c>
      <c r="F5522" s="35" t="s">
        <v>15877</v>
      </c>
      <c r="G5522" s="117">
        <v>23</v>
      </c>
      <c r="H5522" s="117">
        <v>46</v>
      </c>
      <c r="I5522" s="117">
        <f t="shared" si="133"/>
        <v>0.10956521739130434</v>
      </c>
      <c r="J5522" s="118">
        <v>2.52</v>
      </c>
      <c r="K5522" s="196">
        <v>185</v>
      </c>
      <c r="L5522" s="119" t="s">
        <v>12106</v>
      </c>
      <c r="M5522" s="38" t="s">
        <v>15050</v>
      </c>
    </row>
    <row r="5523" spans="1:13" ht="25.5" outlineLevel="1" x14ac:dyDescent="0.25">
      <c r="A5523" s="47" t="s">
        <v>5943</v>
      </c>
      <c r="B5523" s="150">
        <v>5495</v>
      </c>
      <c r="C5523" s="36" t="s">
        <v>5942</v>
      </c>
      <c r="D5523" s="35" t="s">
        <v>5943</v>
      </c>
      <c r="E5523" s="36" t="s">
        <v>11943</v>
      </c>
      <c r="F5523" s="35" t="s">
        <v>15877</v>
      </c>
      <c r="G5523" s="117">
        <v>10</v>
      </c>
      <c r="H5523" s="117">
        <v>10</v>
      </c>
      <c r="I5523" s="117">
        <f t="shared" si="133"/>
        <v>5.5000000000000007E-2</v>
      </c>
      <c r="J5523" s="118">
        <v>0.55000000000000004</v>
      </c>
      <c r="K5523" s="196">
        <v>185</v>
      </c>
      <c r="L5523" s="119" t="s">
        <v>12106</v>
      </c>
      <c r="M5523" s="38" t="s">
        <v>15050</v>
      </c>
    </row>
    <row r="5524" spans="1:13" ht="25.5" outlineLevel="1" x14ac:dyDescent="0.25">
      <c r="A5524" s="47" t="s">
        <v>5945</v>
      </c>
      <c r="B5524" s="150">
        <v>5496</v>
      </c>
      <c r="C5524" s="36" t="s">
        <v>5944</v>
      </c>
      <c r="D5524" s="35" t="s">
        <v>5945</v>
      </c>
      <c r="E5524" s="36" t="s">
        <v>11943</v>
      </c>
      <c r="F5524" s="35" t="s">
        <v>15877</v>
      </c>
      <c r="G5524" s="117">
        <v>8</v>
      </c>
      <c r="H5524" s="117">
        <v>8</v>
      </c>
      <c r="I5524" s="117">
        <f t="shared" si="133"/>
        <v>5.5E-2</v>
      </c>
      <c r="J5524" s="118">
        <v>0.44</v>
      </c>
      <c r="K5524" s="196">
        <v>185</v>
      </c>
      <c r="L5524" s="119" t="s">
        <v>12106</v>
      </c>
      <c r="M5524" s="38" t="s">
        <v>15050</v>
      </c>
    </row>
    <row r="5525" spans="1:13" ht="25.5" outlineLevel="1" x14ac:dyDescent="0.25">
      <c r="A5525" s="47" t="s">
        <v>5946</v>
      </c>
      <c r="B5525" s="150">
        <v>5497</v>
      </c>
      <c r="C5525" s="40" t="s">
        <v>14661</v>
      </c>
      <c r="D5525" s="35" t="s">
        <v>5946</v>
      </c>
      <c r="E5525" s="36" t="s">
        <v>11943</v>
      </c>
      <c r="F5525" s="35" t="s">
        <v>15877</v>
      </c>
      <c r="G5525" s="117">
        <v>16</v>
      </c>
      <c r="H5525" s="117">
        <v>32</v>
      </c>
      <c r="I5525" s="117">
        <f t="shared" si="133"/>
        <v>0.109375</v>
      </c>
      <c r="J5525" s="118">
        <v>1.75</v>
      </c>
      <c r="K5525" s="196">
        <v>185</v>
      </c>
      <c r="L5525" s="119" t="s">
        <v>12106</v>
      </c>
      <c r="M5525" s="38" t="s">
        <v>15050</v>
      </c>
    </row>
    <row r="5526" spans="1:13" ht="25.5" outlineLevel="1" x14ac:dyDescent="0.25">
      <c r="A5526" s="47" t="s">
        <v>5947</v>
      </c>
      <c r="B5526" s="150">
        <v>5498</v>
      </c>
      <c r="C5526" s="40" t="s">
        <v>14662</v>
      </c>
      <c r="D5526" s="35" t="s">
        <v>5947</v>
      </c>
      <c r="E5526" s="36" t="s">
        <v>11943</v>
      </c>
      <c r="F5526" s="35" t="s">
        <v>15877</v>
      </c>
      <c r="G5526" s="117">
        <v>20</v>
      </c>
      <c r="H5526" s="117">
        <v>40</v>
      </c>
      <c r="I5526" s="117">
        <f t="shared" si="133"/>
        <v>0.1095</v>
      </c>
      <c r="J5526" s="118">
        <v>2.19</v>
      </c>
      <c r="K5526" s="196">
        <v>185</v>
      </c>
      <c r="L5526" s="119" t="s">
        <v>12106</v>
      </c>
      <c r="M5526" s="38" t="s">
        <v>15050</v>
      </c>
    </row>
    <row r="5527" spans="1:13" ht="25.5" outlineLevel="1" x14ac:dyDescent="0.25">
      <c r="A5527" s="47" t="s">
        <v>5949</v>
      </c>
      <c r="B5527" s="150">
        <v>5499</v>
      </c>
      <c r="C5527" s="36" t="s">
        <v>5948</v>
      </c>
      <c r="D5527" s="35" t="s">
        <v>5949</v>
      </c>
      <c r="E5527" s="36" t="s">
        <v>11943</v>
      </c>
      <c r="F5527" s="35" t="s">
        <v>15877</v>
      </c>
      <c r="G5527" s="117">
        <v>3</v>
      </c>
      <c r="H5527" s="117">
        <v>6</v>
      </c>
      <c r="I5527" s="117">
        <f t="shared" si="133"/>
        <v>0.11</v>
      </c>
      <c r="J5527" s="118">
        <v>0.33</v>
      </c>
      <c r="K5527" s="196">
        <v>185</v>
      </c>
      <c r="L5527" s="119" t="s">
        <v>12106</v>
      </c>
      <c r="M5527" s="38" t="s">
        <v>15050</v>
      </c>
    </row>
    <row r="5528" spans="1:13" ht="25.5" outlineLevel="1" x14ac:dyDescent="0.25">
      <c r="A5528" s="47" t="s">
        <v>5950</v>
      </c>
      <c r="B5528" s="150">
        <v>5500</v>
      </c>
      <c r="C5528" s="40" t="s">
        <v>14663</v>
      </c>
      <c r="D5528" s="35" t="s">
        <v>5950</v>
      </c>
      <c r="E5528" s="36" t="s">
        <v>11943</v>
      </c>
      <c r="F5528" s="35" t="s">
        <v>15877</v>
      </c>
      <c r="G5528" s="117">
        <v>18</v>
      </c>
      <c r="H5528" s="117">
        <v>36</v>
      </c>
      <c r="I5528" s="117">
        <f t="shared" si="133"/>
        <v>0.10944444444444444</v>
      </c>
      <c r="J5528" s="118">
        <v>1.97</v>
      </c>
      <c r="K5528" s="196">
        <v>185</v>
      </c>
      <c r="L5528" s="119" t="s">
        <v>12106</v>
      </c>
      <c r="M5528" s="38" t="s">
        <v>15050</v>
      </c>
    </row>
    <row r="5529" spans="1:13" ht="25.5" outlineLevel="1" x14ac:dyDescent="0.25">
      <c r="A5529" s="47" t="s">
        <v>5951</v>
      </c>
      <c r="B5529" s="150">
        <v>5501</v>
      </c>
      <c r="C5529" s="40" t="s">
        <v>14664</v>
      </c>
      <c r="D5529" s="35" t="s">
        <v>5951</v>
      </c>
      <c r="E5529" s="36" t="s">
        <v>11943</v>
      </c>
      <c r="F5529" s="35" t="s">
        <v>15877</v>
      </c>
      <c r="G5529" s="117">
        <v>1</v>
      </c>
      <c r="H5529" s="117">
        <v>2</v>
      </c>
      <c r="I5529" s="117">
        <f t="shared" si="133"/>
        <v>0.11</v>
      </c>
      <c r="J5529" s="118">
        <v>0.11</v>
      </c>
      <c r="K5529" s="196">
        <v>185</v>
      </c>
      <c r="L5529" s="119" t="s">
        <v>12106</v>
      </c>
      <c r="M5529" s="38" t="s">
        <v>15050</v>
      </c>
    </row>
    <row r="5530" spans="1:13" ht="25.5" outlineLevel="1" x14ac:dyDescent="0.25">
      <c r="A5530" s="47" t="s">
        <v>5952</v>
      </c>
      <c r="B5530" s="150">
        <v>5502</v>
      </c>
      <c r="C5530" s="40" t="s">
        <v>14665</v>
      </c>
      <c r="D5530" s="35" t="s">
        <v>5952</v>
      </c>
      <c r="E5530" s="36" t="s">
        <v>11943</v>
      </c>
      <c r="F5530" s="35" t="s">
        <v>15877</v>
      </c>
      <c r="G5530" s="117">
        <v>11</v>
      </c>
      <c r="H5530" s="117">
        <v>22</v>
      </c>
      <c r="I5530" s="117">
        <f t="shared" si="133"/>
        <v>0.10909090909090909</v>
      </c>
      <c r="J5530" s="118">
        <v>1.2</v>
      </c>
      <c r="K5530" s="196">
        <v>185</v>
      </c>
      <c r="L5530" s="119" t="s">
        <v>12106</v>
      </c>
      <c r="M5530" s="38" t="s">
        <v>15050</v>
      </c>
    </row>
    <row r="5531" spans="1:13" ht="25.5" outlineLevel="1" x14ac:dyDescent="0.25">
      <c r="A5531" s="47" t="s">
        <v>5953</v>
      </c>
      <c r="B5531" s="150">
        <v>5503</v>
      </c>
      <c r="C5531" s="40" t="s">
        <v>14666</v>
      </c>
      <c r="D5531" s="35" t="s">
        <v>5953</v>
      </c>
      <c r="E5531" s="36" t="s">
        <v>11943</v>
      </c>
      <c r="F5531" s="35" t="s">
        <v>15877</v>
      </c>
      <c r="G5531" s="117">
        <v>11</v>
      </c>
      <c r="H5531" s="117">
        <v>22</v>
      </c>
      <c r="I5531" s="117">
        <f t="shared" si="133"/>
        <v>0.10909090909090909</v>
      </c>
      <c r="J5531" s="118">
        <v>1.2</v>
      </c>
      <c r="K5531" s="196">
        <v>185</v>
      </c>
      <c r="L5531" s="119" t="s">
        <v>12106</v>
      </c>
      <c r="M5531" s="38" t="s">
        <v>15050</v>
      </c>
    </row>
    <row r="5532" spans="1:13" ht="25.5" outlineLevel="1" x14ac:dyDescent="0.25">
      <c r="A5532" s="47" t="s">
        <v>5954</v>
      </c>
      <c r="B5532" s="150">
        <v>5504</v>
      </c>
      <c r="C5532" s="40" t="s">
        <v>14667</v>
      </c>
      <c r="D5532" s="35" t="s">
        <v>5954</v>
      </c>
      <c r="E5532" s="36" t="s">
        <v>11943</v>
      </c>
      <c r="F5532" s="35" t="s">
        <v>15877</v>
      </c>
      <c r="G5532" s="117">
        <v>13</v>
      </c>
      <c r="H5532" s="117">
        <v>26</v>
      </c>
      <c r="I5532" s="117">
        <f t="shared" si="133"/>
        <v>0.10923076923076923</v>
      </c>
      <c r="J5532" s="118">
        <v>1.42</v>
      </c>
      <c r="K5532" s="196">
        <v>185</v>
      </c>
      <c r="L5532" s="119" t="s">
        <v>12106</v>
      </c>
      <c r="M5532" s="38" t="s">
        <v>15050</v>
      </c>
    </row>
    <row r="5533" spans="1:13" ht="25.5" outlineLevel="1" x14ac:dyDescent="0.25">
      <c r="A5533" s="47" t="s">
        <v>5955</v>
      </c>
      <c r="B5533" s="150">
        <v>5505</v>
      </c>
      <c r="C5533" s="40" t="s">
        <v>14668</v>
      </c>
      <c r="D5533" s="35" t="s">
        <v>5955</v>
      </c>
      <c r="E5533" s="36" t="s">
        <v>11943</v>
      </c>
      <c r="F5533" s="35" t="s">
        <v>15877</v>
      </c>
      <c r="G5533" s="117">
        <v>3</v>
      </c>
      <c r="H5533" s="117">
        <v>6</v>
      </c>
      <c r="I5533" s="117">
        <f t="shared" si="133"/>
        <v>0.11</v>
      </c>
      <c r="J5533" s="118">
        <v>0.33</v>
      </c>
      <c r="K5533" s="196">
        <v>185</v>
      </c>
      <c r="L5533" s="119" t="s">
        <v>12106</v>
      </c>
      <c r="M5533" s="38" t="s">
        <v>15050</v>
      </c>
    </row>
    <row r="5534" spans="1:13" ht="25.5" outlineLevel="1" x14ac:dyDescent="0.25">
      <c r="A5534" s="47" t="s">
        <v>5956</v>
      </c>
      <c r="B5534" s="150">
        <v>5506</v>
      </c>
      <c r="C5534" s="40" t="s">
        <v>14669</v>
      </c>
      <c r="D5534" s="35" t="s">
        <v>5956</v>
      </c>
      <c r="E5534" s="36" t="s">
        <v>11943</v>
      </c>
      <c r="F5534" s="35" t="s">
        <v>15877</v>
      </c>
      <c r="G5534" s="117">
        <v>15</v>
      </c>
      <c r="H5534" s="117">
        <v>30</v>
      </c>
      <c r="I5534" s="117">
        <f t="shared" si="133"/>
        <v>0.10933333333333332</v>
      </c>
      <c r="J5534" s="118">
        <v>1.64</v>
      </c>
      <c r="K5534" s="196">
        <v>185</v>
      </c>
      <c r="L5534" s="119" t="s">
        <v>12106</v>
      </c>
      <c r="M5534" s="38" t="s">
        <v>15050</v>
      </c>
    </row>
    <row r="5535" spans="1:13" ht="25.5" outlineLevel="1" x14ac:dyDescent="0.25">
      <c r="A5535" s="47" t="s">
        <v>5957</v>
      </c>
      <c r="B5535" s="150">
        <v>5507</v>
      </c>
      <c r="C5535" s="40" t="s">
        <v>14670</v>
      </c>
      <c r="D5535" s="35" t="s">
        <v>5957</v>
      </c>
      <c r="E5535" s="36" t="s">
        <v>11943</v>
      </c>
      <c r="F5535" s="35" t="s">
        <v>15877</v>
      </c>
      <c r="G5535" s="117">
        <v>10</v>
      </c>
      <c r="H5535" s="117">
        <v>20</v>
      </c>
      <c r="I5535" s="117">
        <f t="shared" si="133"/>
        <v>0.10900000000000001</v>
      </c>
      <c r="J5535" s="118">
        <v>1.0900000000000001</v>
      </c>
      <c r="K5535" s="196">
        <v>185</v>
      </c>
      <c r="L5535" s="119" t="s">
        <v>12106</v>
      </c>
      <c r="M5535" s="38" t="s">
        <v>15050</v>
      </c>
    </row>
    <row r="5536" spans="1:13" ht="25.5" outlineLevel="1" x14ac:dyDescent="0.25">
      <c r="A5536" s="47" t="s">
        <v>5959</v>
      </c>
      <c r="B5536" s="150">
        <v>5508</v>
      </c>
      <c r="C5536" s="36" t="s">
        <v>5958</v>
      </c>
      <c r="D5536" s="35" t="s">
        <v>5959</v>
      </c>
      <c r="E5536" s="36" t="s">
        <v>11943</v>
      </c>
      <c r="F5536" s="35" t="s">
        <v>15877</v>
      </c>
      <c r="G5536" s="117">
        <v>6</v>
      </c>
      <c r="H5536" s="117">
        <v>12</v>
      </c>
      <c r="I5536" s="117">
        <f t="shared" si="133"/>
        <v>0.11</v>
      </c>
      <c r="J5536" s="118">
        <v>0.66</v>
      </c>
      <c r="K5536" s="196">
        <v>185</v>
      </c>
      <c r="L5536" s="119" t="s">
        <v>12106</v>
      </c>
      <c r="M5536" s="38" t="s">
        <v>15050</v>
      </c>
    </row>
    <row r="5537" spans="1:13" ht="25.5" outlineLevel="1" x14ac:dyDescent="0.25">
      <c r="A5537" s="47" t="s">
        <v>5961</v>
      </c>
      <c r="B5537" s="150">
        <v>5509</v>
      </c>
      <c r="C5537" s="36" t="s">
        <v>5960</v>
      </c>
      <c r="D5537" s="35" t="s">
        <v>5961</v>
      </c>
      <c r="E5537" s="36" t="s">
        <v>11943</v>
      </c>
      <c r="F5537" s="35" t="s">
        <v>15877</v>
      </c>
      <c r="G5537" s="117">
        <v>4</v>
      </c>
      <c r="H5537" s="117">
        <v>8</v>
      </c>
      <c r="I5537" s="117">
        <f t="shared" si="133"/>
        <v>0.11</v>
      </c>
      <c r="J5537" s="118">
        <v>0.44</v>
      </c>
      <c r="K5537" s="196">
        <v>185</v>
      </c>
      <c r="L5537" s="119" t="s">
        <v>12106</v>
      </c>
      <c r="M5537" s="38" t="s">
        <v>15050</v>
      </c>
    </row>
    <row r="5538" spans="1:13" ht="25.5" outlineLevel="1" x14ac:dyDescent="0.25">
      <c r="A5538" s="47" t="s">
        <v>5962</v>
      </c>
      <c r="B5538" s="150">
        <v>5510</v>
      </c>
      <c r="C5538" s="40" t="s">
        <v>14671</v>
      </c>
      <c r="D5538" s="35" t="s">
        <v>5962</v>
      </c>
      <c r="E5538" s="36" t="s">
        <v>11943</v>
      </c>
      <c r="F5538" s="35" t="s">
        <v>15877</v>
      </c>
      <c r="G5538" s="117">
        <v>18</v>
      </c>
      <c r="H5538" s="117">
        <v>36</v>
      </c>
      <c r="I5538" s="117">
        <f t="shared" si="133"/>
        <v>0.10944444444444444</v>
      </c>
      <c r="J5538" s="118">
        <v>1.97</v>
      </c>
      <c r="K5538" s="196">
        <v>185</v>
      </c>
      <c r="L5538" s="119" t="s">
        <v>12106</v>
      </c>
      <c r="M5538" s="38" t="s">
        <v>15050</v>
      </c>
    </row>
    <row r="5539" spans="1:13" ht="25.5" outlineLevel="1" x14ac:dyDescent="0.25">
      <c r="A5539" s="47" t="s">
        <v>5963</v>
      </c>
      <c r="B5539" s="150">
        <v>5511</v>
      </c>
      <c r="C5539" s="40" t="s">
        <v>14672</v>
      </c>
      <c r="D5539" s="35" t="s">
        <v>5963</v>
      </c>
      <c r="E5539" s="36" t="s">
        <v>11943</v>
      </c>
      <c r="F5539" s="35" t="s">
        <v>15877</v>
      </c>
      <c r="G5539" s="117">
        <v>1</v>
      </c>
      <c r="H5539" s="117">
        <v>2</v>
      </c>
      <c r="I5539" s="117">
        <f t="shared" si="133"/>
        <v>0.11</v>
      </c>
      <c r="J5539" s="118">
        <v>0.11</v>
      </c>
      <c r="K5539" s="196">
        <v>185</v>
      </c>
      <c r="L5539" s="119" t="s">
        <v>12106</v>
      </c>
      <c r="M5539" s="38" t="s">
        <v>15050</v>
      </c>
    </row>
    <row r="5540" spans="1:13" ht="25.5" outlineLevel="1" x14ac:dyDescent="0.25">
      <c r="A5540" s="47" t="s">
        <v>5964</v>
      </c>
      <c r="B5540" s="150">
        <v>5512</v>
      </c>
      <c r="C5540" s="40" t="s">
        <v>14673</v>
      </c>
      <c r="D5540" s="35" t="s">
        <v>5964</v>
      </c>
      <c r="E5540" s="36" t="s">
        <v>11943</v>
      </c>
      <c r="F5540" s="35" t="s">
        <v>15877</v>
      </c>
      <c r="G5540" s="117">
        <v>26</v>
      </c>
      <c r="H5540" s="117">
        <v>52</v>
      </c>
      <c r="I5540" s="117">
        <f t="shared" si="133"/>
        <v>0.10923076923076923</v>
      </c>
      <c r="J5540" s="118">
        <v>2.84</v>
      </c>
      <c r="K5540" s="196">
        <v>185</v>
      </c>
      <c r="L5540" s="119" t="s">
        <v>12106</v>
      </c>
      <c r="M5540" s="38" t="s">
        <v>15050</v>
      </c>
    </row>
    <row r="5541" spans="1:13" ht="25.5" outlineLevel="1" x14ac:dyDescent="0.25">
      <c r="A5541" s="47" t="s">
        <v>5965</v>
      </c>
      <c r="B5541" s="150">
        <v>5513</v>
      </c>
      <c r="C5541" s="40" t="s">
        <v>14674</v>
      </c>
      <c r="D5541" s="35" t="s">
        <v>5965</v>
      </c>
      <c r="E5541" s="36" t="s">
        <v>11943</v>
      </c>
      <c r="F5541" s="35" t="s">
        <v>15877</v>
      </c>
      <c r="G5541" s="117">
        <v>5</v>
      </c>
      <c r="H5541" s="117">
        <v>890</v>
      </c>
      <c r="I5541" s="117">
        <f t="shared" si="133"/>
        <v>9.734</v>
      </c>
      <c r="J5541" s="118">
        <v>48.67</v>
      </c>
      <c r="K5541" s="196">
        <v>185</v>
      </c>
      <c r="L5541" s="119" t="s">
        <v>12106</v>
      </c>
      <c r="M5541" s="38" t="s">
        <v>15050</v>
      </c>
    </row>
    <row r="5542" spans="1:13" ht="25.5" outlineLevel="1" x14ac:dyDescent="0.25">
      <c r="A5542" s="47" t="s">
        <v>5966</v>
      </c>
      <c r="B5542" s="150">
        <v>5514</v>
      </c>
      <c r="C5542" s="40" t="s">
        <v>14675</v>
      </c>
      <c r="D5542" s="35" t="s">
        <v>5966</v>
      </c>
      <c r="E5542" s="36" t="s">
        <v>11943</v>
      </c>
      <c r="F5542" s="35" t="s">
        <v>15877</v>
      </c>
      <c r="G5542" s="117">
        <v>2</v>
      </c>
      <c r="H5542" s="117">
        <v>702.92</v>
      </c>
      <c r="I5542" s="117">
        <f t="shared" si="133"/>
        <v>19.22</v>
      </c>
      <c r="J5542" s="118">
        <v>38.44</v>
      </c>
      <c r="K5542" s="196">
        <v>185</v>
      </c>
      <c r="L5542" s="119" t="s">
        <v>12106</v>
      </c>
      <c r="M5542" s="38" t="s">
        <v>15050</v>
      </c>
    </row>
    <row r="5543" spans="1:13" ht="25.5" outlineLevel="1" x14ac:dyDescent="0.25">
      <c r="A5543" s="47" t="s">
        <v>5967</v>
      </c>
      <c r="B5543" s="150">
        <v>5515</v>
      </c>
      <c r="C5543" s="40" t="s">
        <v>14676</v>
      </c>
      <c r="D5543" s="35" t="s">
        <v>5967</v>
      </c>
      <c r="E5543" s="36" t="s">
        <v>11943</v>
      </c>
      <c r="F5543" s="35" t="s">
        <v>15877</v>
      </c>
      <c r="G5543" s="117">
        <v>2</v>
      </c>
      <c r="H5543" s="117">
        <v>817.86</v>
      </c>
      <c r="I5543" s="117">
        <f t="shared" si="133"/>
        <v>22.36</v>
      </c>
      <c r="J5543" s="118">
        <v>44.72</v>
      </c>
      <c r="K5543" s="196">
        <v>185</v>
      </c>
      <c r="L5543" s="119" t="s">
        <v>12106</v>
      </c>
      <c r="M5543" s="38" t="s">
        <v>15050</v>
      </c>
    </row>
    <row r="5544" spans="1:13" ht="25.5" outlineLevel="1" x14ac:dyDescent="0.25">
      <c r="A5544" s="47" t="s">
        <v>5969</v>
      </c>
      <c r="B5544" s="150">
        <v>5516</v>
      </c>
      <c r="C5544" s="36" t="s">
        <v>5968</v>
      </c>
      <c r="D5544" s="35" t="s">
        <v>5969</v>
      </c>
      <c r="E5544" s="36" t="s">
        <v>11943</v>
      </c>
      <c r="F5544" s="35" t="s">
        <v>15877</v>
      </c>
      <c r="G5544" s="117">
        <v>19</v>
      </c>
      <c r="H5544" s="117">
        <v>19</v>
      </c>
      <c r="I5544" s="117">
        <f t="shared" si="133"/>
        <v>5.473684210526316E-2</v>
      </c>
      <c r="J5544" s="118">
        <v>1.04</v>
      </c>
      <c r="K5544" s="196">
        <v>185</v>
      </c>
      <c r="L5544" s="119" t="s">
        <v>12106</v>
      </c>
      <c r="M5544" s="38" t="s">
        <v>15050</v>
      </c>
    </row>
    <row r="5545" spans="1:13" ht="25.5" outlineLevel="1" x14ac:dyDescent="0.25">
      <c r="A5545" s="47" t="s">
        <v>5971</v>
      </c>
      <c r="B5545" s="150">
        <v>5517</v>
      </c>
      <c r="C5545" s="36" t="s">
        <v>5970</v>
      </c>
      <c r="D5545" s="35" t="s">
        <v>5971</v>
      </c>
      <c r="E5545" s="36" t="s">
        <v>11943</v>
      </c>
      <c r="F5545" s="35" t="s">
        <v>15877</v>
      </c>
      <c r="G5545" s="117">
        <v>8</v>
      </c>
      <c r="H5545" s="117">
        <v>8</v>
      </c>
      <c r="I5545" s="117">
        <f t="shared" si="133"/>
        <v>5.5E-2</v>
      </c>
      <c r="J5545" s="118">
        <v>0.44</v>
      </c>
      <c r="K5545" s="196">
        <v>185</v>
      </c>
      <c r="L5545" s="119" t="s">
        <v>12106</v>
      </c>
      <c r="M5545" s="38" t="s">
        <v>15050</v>
      </c>
    </row>
    <row r="5546" spans="1:13" ht="25.5" outlineLevel="1" x14ac:dyDescent="0.25">
      <c r="A5546" s="47" t="s">
        <v>5973</v>
      </c>
      <c r="B5546" s="150">
        <v>5518</v>
      </c>
      <c r="C5546" s="36" t="s">
        <v>5972</v>
      </c>
      <c r="D5546" s="35" t="s">
        <v>5973</v>
      </c>
      <c r="E5546" s="36" t="s">
        <v>11943</v>
      </c>
      <c r="F5546" s="35" t="s">
        <v>15877</v>
      </c>
      <c r="G5546" s="117">
        <v>6</v>
      </c>
      <c r="H5546" s="117">
        <v>6</v>
      </c>
      <c r="I5546" s="117">
        <f t="shared" si="133"/>
        <v>5.5E-2</v>
      </c>
      <c r="J5546" s="118">
        <v>0.33</v>
      </c>
      <c r="K5546" s="196">
        <v>185</v>
      </c>
      <c r="L5546" s="119" t="s">
        <v>12106</v>
      </c>
      <c r="M5546" s="38" t="s">
        <v>15050</v>
      </c>
    </row>
    <row r="5547" spans="1:13" ht="25.5" outlineLevel="1" x14ac:dyDescent="0.25">
      <c r="A5547" s="47" t="s">
        <v>5975</v>
      </c>
      <c r="B5547" s="150">
        <v>5519</v>
      </c>
      <c r="C5547" s="36" t="s">
        <v>5974</v>
      </c>
      <c r="D5547" s="35" t="s">
        <v>5975</v>
      </c>
      <c r="E5547" s="36" t="s">
        <v>11943</v>
      </c>
      <c r="F5547" s="35" t="s">
        <v>15877</v>
      </c>
      <c r="G5547" s="117">
        <v>1</v>
      </c>
      <c r="H5547" s="117">
        <v>2</v>
      </c>
      <c r="I5547" s="117">
        <f t="shared" si="133"/>
        <v>0.11</v>
      </c>
      <c r="J5547" s="118">
        <v>0.11</v>
      </c>
      <c r="K5547" s="196">
        <v>185</v>
      </c>
      <c r="L5547" s="119" t="s">
        <v>12106</v>
      </c>
      <c r="M5547" s="38" t="s">
        <v>15050</v>
      </c>
    </row>
    <row r="5548" spans="1:13" ht="25.5" outlineLevel="1" x14ac:dyDescent="0.25">
      <c r="A5548" s="47" t="s">
        <v>5977</v>
      </c>
      <c r="B5548" s="150">
        <v>5520</v>
      </c>
      <c r="C5548" s="36" t="s">
        <v>5976</v>
      </c>
      <c r="D5548" s="35" t="s">
        <v>5977</v>
      </c>
      <c r="E5548" s="36" t="s">
        <v>11943</v>
      </c>
      <c r="F5548" s="35" t="s">
        <v>15877</v>
      </c>
      <c r="G5548" s="117">
        <v>10</v>
      </c>
      <c r="H5548" s="117">
        <v>20</v>
      </c>
      <c r="I5548" s="117">
        <f t="shared" si="133"/>
        <v>0.10900000000000001</v>
      </c>
      <c r="J5548" s="118">
        <v>1.0900000000000001</v>
      </c>
      <c r="K5548" s="196">
        <v>185</v>
      </c>
      <c r="L5548" s="119" t="s">
        <v>12106</v>
      </c>
      <c r="M5548" s="38" t="s">
        <v>15050</v>
      </c>
    </row>
    <row r="5549" spans="1:13" ht="25.5" outlineLevel="1" x14ac:dyDescent="0.25">
      <c r="A5549" s="47" t="s">
        <v>5979</v>
      </c>
      <c r="B5549" s="150">
        <v>5521</v>
      </c>
      <c r="C5549" s="36" t="s">
        <v>5978</v>
      </c>
      <c r="D5549" s="35" t="s">
        <v>5979</v>
      </c>
      <c r="E5549" s="36" t="s">
        <v>11943</v>
      </c>
      <c r="F5549" s="35" t="s">
        <v>15877</v>
      </c>
      <c r="G5549" s="117">
        <v>1</v>
      </c>
      <c r="H5549" s="117">
        <v>2</v>
      </c>
      <c r="I5549" s="117">
        <f t="shared" si="133"/>
        <v>0.11</v>
      </c>
      <c r="J5549" s="118">
        <v>0.11</v>
      </c>
      <c r="K5549" s="196">
        <v>185</v>
      </c>
      <c r="L5549" s="119" t="s">
        <v>12106</v>
      </c>
      <c r="M5549" s="38" t="s">
        <v>15050</v>
      </c>
    </row>
    <row r="5550" spans="1:13" ht="25.5" outlineLevel="1" x14ac:dyDescent="0.25">
      <c r="A5550" s="47" t="s">
        <v>5980</v>
      </c>
      <c r="B5550" s="150">
        <v>5522</v>
      </c>
      <c r="C5550" s="40" t="s">
        <v>14677</v>
      </c>
      <c r="D5550" s="35" t="s">
        <v>5980</v>
      </c>
      <c r="E5550" s="36" t="s">
        <v>11943</v>
      </c>
      <c r="F5550" s="35" t="s">
        <v>15877</v>
      </c>
      <c r="G5550" s="117">
        <v>14</v>
      </c>
      <c r="H5550" s="117">
        <v>1090.27</v>
      </c>
      <c r="I5550" s="117">
        <f t="shared" si="133"/>
        <v>4.258571428571428</v>
      </c>
      <c r="J5550" s="118">
        <v>59.62</v>
      </c>
      <c r="K5550" s="196">
        <v>185</v>
      </c>
      <c r="L5550" s="119" t="s">
        <v>12106</v>
      </c>
      <c r="M5550" s="38" t="s">
        <v>15050</v>
      </c>
    </row>
    <row r="5551" spans="1:13" ht="25.5" outlineLevel="1" x14ac:dyDescent="0.25">
      <c r="A5551" s="47" t="s">
        <v>5981</v>
      </c>
      <c r="B5551" s="150">
        <v>5523</v>
      </c>
      <c r="C5551" s="40" t="s">
        <v>14678</v>
      </c>
      <c r="D5551" s="35" t="s">
        <v>5981</v>
      </c>
      <c r="E5551" s="36" t="s">
        <v>11943</v>
      </c>
      <c r="F5551" s="35" t="s">
        <v>15877</v>
      </c>
      <c r="G5551" s="117">
        <v>8</v>
      </c>
      <c r="H5551" s="117">
        <v>362.94</v>
      </c>
      <c r="I5551" s="117">
        <f t="shared" si="133"/>
        <v>2.4812500000000002</v>
      </c>
      <c r="J5551" s="118">
        <v>19.850000000000001</v>
      </c>
      <c r="K5551" s="196">
        <v>185</v>
      </c>
      <c r="L5551" s="119" t="s">
        <v>12106</v>
      </c>
      <c r="M5551" s="38" t="s">
        <v>15050</v>
      </c>
    </row>
    <row r="5552" spans="1:13" ht="25.5" outlineLevel="1" x14ac:dyDescent="0.25">
      <c r="A5552" s="47" t="s">
        <v>5982</v>
      </c>
      <c r="B5552" s="150">
        <v>5524</v>
      </c>
      <c r="C5552" s="40" t="s">
        <v>14679</v>
      </c>
      <c r="D5552" s="35" t="s">
        <v>5982</v>
      </c>
      <c r="E5552" s="36" t="s">
        <v>11943</v>
      </c>
      <c r="F5552" s="35" t="s">
        <v>15877</v>
      </c>
      <c r="G5552" s="117">
        <v>9</v>
      </c>
      <c r="H5552" s="117">
        <v>247.75</v>
      </c>
      <c r="I5552" s="117">
        <f t="shared" si="133"/>
        <v>1.5055555555555555</v>
      </c>
      <c r="J5552" s="118">
        <v>13.55</v>
      </c>
      <c r="K5552" s="196">
        <v>185</v>
      </c>
      <c r="L5552" s="119" t="s">
        <v>12106</v>
      </c>
      <c r="M5552" s="38" t="s">
        <v>15050</v>
      </c>
    </row>
    <row r="5553" spans="1:13" ht="25.5" outlineLevel="1" x14ac:dyDescent="0.25">
      <c r="A5553" s="47" t="s">
        <v>5984</v>
      </c>
      <c r="B5553" s="150">
        <v>5525</v>
      </c>
      <c r="C5553" s="36" t="s">
        <v>5983</v>
      </c>
      <c r="D5553" s="35" t="s">
        <v>5984</v>
      </c>
      <c r="E5553" s="36" t="s">
        <v>11943</v>
      </c>
      <c r="F5553" s="35" t="s">
        <v>15877</v>
      </c>
      <c r="G5553" s="117">
        <v>7</v>
      </c>
      <c r="H5553" s="117">
        <v>70</v>
      </c>
      <c r="I5553" s="117">
        <f t="shared" ref="I5553:I5616" si="134">J5553/G5553</f>
        <v>0.54714285714285715</v>
      </c>
      <c r="J5553" s="118">
        <v>3.83</v>
      </c>
      <c r="K5553" s="196">
        <v>185</v>
      </c>
      <c r="L5553" s="119" t="s">
        <v>12106</v>
      </c>
      <c r="M5553" s="38" t="s">
        <v>15050</v>
      </c>
    </row>
    <row r="5554" spans="1:13" ht="25.5" outlineLevel="1" x14ac:dyDescent="0.25">
      <c r="A5554" s="47" t="s">
        <v>5986</v>
      </c>
      <c r="B5554" s="150">
        <v>5526</v>
      </c>
      <c r="C5554" s="36" t="s">
        <v>5985</v>
      </c>
      <c r="D5554" s="35" t="s">
        <v>5986</v>
      </c>
      <c r="E5554" s="36" t="s">
        <v>11943</v>
      </c>
      <c r="F5554" s="35" t="s">
        <v>15877</v>
      </c>
      <c r="G5554" s="117">
        <v>9</v>
      </c>
      <c r="H5554" s="117">
        <v>116.08</v>
      </c>
      <c r="I5554" s="117">
        <f t="shared" si="134"/>
        <v>0.70555555555555549</v>
      </c>
      <c r="J5554" s="118">
        <v>6.35</v>
      </c>
      <c r="K5554" s="196">
        <v>185</v>
      </c>
      <c r="L5554" s="119" t="s">
        <v>12106</v>
      </c>
      <c r="M5554" s="38" t="s">
        <v>15050</v>
      </c>
    </row>
    <row r="5555" spans="1:13" ht="25.5" outlineLevel="1" x14ac:dyDescent="0.25">
      <c r="A5555" s="47" t="s">
        <v>5988</v>
      </c>
      <c r="B5555" s="150">
        <v>5527</v>
      </c>
      <c r="C5555" s="36" t="s">
        <v>5987</v>
      </c>
      <c r="D5555" s="35" t="s">
        <v>5988</v>
      </c>
      <c r="E5555" s="36" t="s">
        <v>11943</v>
      </c>
      <c r="F5555" s="35" t="s">
        <v>15877</v>
      </c>
      <c r="G5555" s="117">
        <v>54</v>
      </c>
      <c r="H5555" s="117">
        <v>32.4</v>
      </c>
      <c r="I5555" s="117">
        <f t="shared" si="134"/>
        <v>3.2777777777777781E-2</v>
      </c>
      <c r="J5555" s="118">
        <v>1.77</v>
      </c>
      <c r="K5555" s="196">
        <v>185</v>
      </c>
      <c r="L5555" s="119" t="s">
        <v>12106</v>
      </c>
      <c r="M5555" s="38" t="s">
        <v>15050</v>
      </c>
    </row>
    <row r="5556" spans="1:13" ht="25.5" outlineLevel="1" x14ac:dyDescent="0.25">
      <c r="A5556" s="47" t="s">
        <v>5990</v>
      </c>
      <c r="B5556" s="150">
        <v>5528</v>
      </c>
      <c r="C5556" s="36" t="s">
        <v>5989</v>
      </c>
      <c r="D5556" s="35" t="s">
        <v>5990</v>
      </c>
      <c r="E5556" s="36" t="s">
        <v>11943</v>
      </c>
      <c r="F5556" s="35" t="s">
        <v>15877</v>
      </c>
      <c r="G5556" s="117">
        <v>30</v>
      </c>
      <c r="H5556" s="117">
        <v>21</v>
      </c>
      <c r="I5556" s="117">
        <f t="shared" si="134"/>
        <v>3.833333333333333E-2</v>
      </c>
      <c r="J5556" s="118">
        <v>1.1499999999999999</v>
      </c>
      <c r="K5556" s="196">
        <v>185</v>
      </c>
      <c r="L5556" s="119" t="s">
        <v>12106</v>
      </c>
      <c r="M5556" s="38" t="s">
        <v>15050</v>
      </c>
    </row>
    <row r="5557" spans="1:13" ht="25.5" outlineLevel="1" x14ac:dyDescent="0.25">
      <c r="A5557" s="47" t="s">
        <v>5992</v>
      </c>
      <c r="B5557" s="150">
        <v>5529</v>
      </c>
      <c r="C5557" s="36" t="s">
        <v>5991</v>
      </c>
      <c r="D5557" s="35" t="s">
        <v>5992</v>
      </c>
      <c r="E5557" s="36" t="s">
        <v>11943</v>
      </c>
      <c r="F5557" s="35" t="s">
        <v>15877</v>
      </c>
      <c r="G5557" s="117">
        <v>1</v>
      </c>
      <c r="H5557" s="117">
        <v>3.2</v>
      </c>
      <c r="I5557" s="117">
        <f t="shared" si="134"/>
        <v>0.17</v>
      </c>
      <c r="J5557" s="118">
        <v>0.17</v>
      </c>
      <c r="K5557" s="196">
        <v>185</v>
      </c>
      <c r="L5557" s="119" t="s">
        <v>12106</v>
      </c>
      <c r="M5557" s="38" t="s">
        <v>15050</v>
      </c>
    </row>
    <row r="5558" spans="1:13" ht="25.5" outlineLevel="1" x14ac:dyDescent="0.25">
      <c r="A5558" s="47" t="s">
        <v>5994</v>
      </c>
      <c r="B5558" s="150">
        <v>5530</v>
      </c>
      <c r="C5558" s="36" t="s">
        <v>5993</v>
      </c>
      <c r="D5558" s="35" t="s">
        <v>5994</v>
      </c>
      <c r="E5558" s="36" t="s">
        <v>11943</v>
      </c>
      <c r="F5558" s="35" t="s">
        <v>15877</v>
      </c>
      <c r="G5558" s="117">
        <v>35</v>
      </c>
      <c r="H5558" s="117">
        <v>24.5</v>
      </c>
      <c r="I5558" s="117">
        <f t="shared" si="134"/>
        <v>3.8285714285714291E-2</v>
      </c>
      <c r="J5558" s="118">
        <v>1.34</v>
      </c>
      <c r="K5558" s="196">
        <v>185</v>
      </c>
      <c r="L5558" s="119" t="s">
        <v>12106</v>
      </c>
      <c r="M5558" s="38" t="s">
        <v>15050</v>
      </c>
    </row>
    <row r="5559" spans="1:13" ht="25.5" outlineLevel="1" x14ac:dyDescent="0.25">
      <c r="A5559" s="47" t="s">
        <v>5996</v>
      </c>
      <c r="B5559" s="150">
        <v>5531</v>
      </c>
      <c r="C5559" s="36" t="s">
        <v>5995</v>
      </c>
      <c r="D5559" s="35" t="s">
        <v>5996</v>
      </c>
      <c r="E5559" s="36" t="s">
        <v>11943</v>
      </c>
      <c r="F5559" s="35" t="s">
        <v>15877</v>
      </c>
      <c r="G5559" s="117">
        <v>74</v>
      </c>
      <c r="H5559" s="117">
        <v>59.2</v>
      </c>
      <c r="I5559" s="117">
        <f t="shared" si="134"/>
        <v>4.3783783783783788E-2</v>
      </c>
      <c r="J5559" s="118">
        <v>3.24</v>
      </c>
      <c r="K5559" s="196">
        <v>185</v>
      </c>
      <c r="L5559" s="119" t="s">
        <v>12106</v>
      </c>
      <c r="M5559" s="38" t="s">
        <v>15050</v>
      </c>
    </row>
    <row r="5560" spans="1:13" ht="25.5" outlineLevel="1" x14ac:dyDescent="0.25">
      <c r="A5560" s="47" t="s">
        <v>5998</v>
      </c>
      <c r="B5560" s="150">
        <v>5532</v>
      </c>
      <c r="C5560" s="36" t="s">
        <v>5997</v>
      </c>
      <c r="D5560" s="35" t="s">
        <v>5998</v>
      </c>
      <c r="E5560" s="36" t="s">
        <v>11943</v>
      </c>
      <c r="F5560" s="35" t="s">
        <v>15877</v>
      </c>
      <c r="G5560" s="117">
        <v>30</v>
      </c>
      <c r="H5560" s="117">
        <v>36</v>
      </c>
      <c r="I5560" s="117">
        <f t="shared" si="134"/>
        <v>6.5666666666666665E-2</v>
      </c>
      <c r="J5560" s="118">
        <v>1.97</v>
      </c>
      <c r="K5560" s="196">
        <v>185</v>
      </c>
      <c r="L5560" s="119" t="s">
        <v>12106</v>
      </c>
      <c r="M5560" s="38" t="s">
        <v>15050</v>
      </c>
    </row>
    <row r="5561" spans="1:13" ht="25.5" outlineLevel="1" x14ac:dyDescent="0.25">
      <c r="A5561" s="47" t="s">
        <v>5999</v>
      </c>
      <c r="B5561" s="150">
        <v>5533</v>
      </c>
      <c r="C5561" s="40" t="s">
        <v>14680</v>
      </c>
      <c r="D5561" s="35" t="s">
        <v>5999</v>
      </c>
      <c r="E5561" s="36" t="s">
        <v>11943</v>
      </c>
      <c r="F5561" s="35" t="s">
        <v>15877</v>
      </c>
      <c r="G5561" s="117">
        <v>74</v>
      </c>
      <c r="H5561" s="117">
        <v>29.6</v>
      </c>
      <c r="I5561" s="117">
        <f t="shared" si="134"/>
        <v>2.1891891891891894E-2</v>
      </c>
      <c r="J5561" s="118">
        <v>1.62</v>
      </c>
      <c r="K5561" s="196">
        <v>185</v>
      </c>
      <c r="L5561" s="119" t="s">
        <v>12106</v>
      </c>
      <c r="M5561" s="38" t="s">
        <v>15050</v>
      </c>
    </row>
    <row r="5562" spans="1:13" ht="25.5" outlineLevel="1" x14ac:dyDescent="0.25">
      <c r="A5562" s="47" t="s">
        <v>6001</v>
      </c>
      <c r="B5562" s="150">
        <v>5534</v>
      </c>
      <c r="C5562" s="36" t="s">
        <v>6000</v>
      </c>
      <c r="D5562" s="35" t="s">
        <v>6001</v>
      </c>
      <c r="E5562" s="36" t="s">
        <v>11943</v>
      </c>
      <c r="F5562" s="35" t="s">
        <v>15877</v>
      </c>
      <c r="G5562" s="117">
        <v>14</v>
      </c>
      <c r="H5562" s="117">
        <v>8.4</v>
      </c>
      <c r="I5562" s="117">
        <f t="shared" si="134"/>
        <v>3.2857142857142856E-2</v>
      </c>
      <c r="J5562" s="118">
        <v>0.46</v>
      </c>
      <c r="K5562" s="196">
        <v>185</v>
      </c>
      <c r="L5562" s="119" t="s">
        <v>12106</v>
      </c>
      <c r="M5562" s="38" t="s">
        <v>15050</v>
      </c>
    </row>
    <row r="5563" spans="1:13" ht="25.5" outlineLevel="1" x14ac:dyDescent="0.25">
      <c r="A5563" s="47" t="s">
        <v>6002</v>
      </c>
      <c r="B5563" s="150">
        <v>5535</v>
      </c>
      <c r="C5563" s="40" t="s">
        <v>14681</v>
      </c>
      <c r="D5563" s="35" t="s">
        <v>6002</v>
      </c>
      <c r="E5563" s="36" t="s">
        <v>11943</v>
      </c>
      <c r="F5563" s="35" t="s">
        <v>15877</v>
      </c>
      <c r="G5563" s="117">
        <v>12</v>
      </c>
      <c r="H5563" s="117">
        <v>7.2</v>
      </c>
      <c r="I5563" s="117">
        <f t="shared" si="134"/>
        <v>3.2500000000000001E-2</v>
      </c>
      <c r="J5563" s="118">
        <v>0.39</v>
      </c>
      <c r="K5563" s="196">
        <v>185</v>
      </c>
      <c r="L5563" s="119" t="s">
        <v>12106</v>
      </c>
      <c r="M5563" s="38" t="s">
        <v>15050</v>
      </c>
    </row>
    <row r="5564" spans="1:13" ht="25.5" outlineLevel="1" x14ac:dyDescent="0.25">
      <c r="A5564" s="47" t="s">
        <v>6004</v>
      </c>
      <c r="B5564" s="150">
        <v>5536</v>
      </c>
      <c r="C5564" s="36" t="s">
        <v>6003</v>
      </c>
      <c r="D5564" s="35" t="s">
        <v>6004</v>
      </c>
      <c r="E5564" s="36" t="s">
        <v>11943</v>
      </c>
      <c r="F5564" s="35" t="s">
        <v>15877</v>
      </c>
      <c r="G5564" s="117">
        <v>18</v>
      </c>
      <c r="H5564" s="117">
        <v>11.7</v>
      </c>
      <c r="I5564" s="117">
        <f t="shared" si="134"/>
        <v>3.5555555555555556E-2</v>
      </c>
      <c r="J5564" s="118">
        <v>0.64</v>
      </c>
      <c r="K5564" s="196">
        <v>185</v>
      </c>
      <c r="L5564" s="119" t="s">
        <v>12106</v>
      </c>
      <c r="M5564" s="38" t="s">
        <v>15050</v>
      </c>
    </row>
    <row r="5565" spans="1:13" ht="25.5" outlineLevel="1" x14ac:dyDescent="0.25">
      <c r="A5565" s="47" t="s">
        <v>6006</v>
      </c>
      <c r="B5565" s="150">
        <v>5537</v>
      </c>
      <c r="C5565" s="36" t="s">
        <v>6005</v>
      </c>
      <c r="D5565" s="35" t="s">
        <v>6006</v>
      </c>
      <c r="E5565" s="36" t="s">
        <v>11943</v>
      </c>
      <c r="F5565" s="35" t="s">
        <v>15877</v>
      </c>
      <c r="G5565" s="117">
        <v>10</v>
      </c>
      <c r="H5565" s="117">
        <v>180</v>
      </c>
      <c r="I5565" s="117">
        <f t="shared" si="134"/>
        <v>0.98399999999999999</v>
      </c>
      <c r="J5565" s="118">
        <v>9.84</v>
      </c>
      <c r="K5565" s="196">
        <v>185</v>
      </c>
      <c r="L5565" s="119" t="s">
        <v>12106</v>
      </c>
      <c r="M5565" s="38" t="s">
        <v>15050</v>
      </c>
    </row>
    <row r="5566" spans="1:13" outlineLevel="1" x14ac:dyDescent="0.25">
      <c r="A5566" s="47" t="s">
        <v>9872</v>
      </c>
      <c r="B5566" s="150">
        <v>5538</v>
      </c>
      <c r="C5566" s="36" t="s">
        <v>9871</v>
      </c>
      <c r="D5566" s="35" t="s">
        <v>9872</v>
      </c>
      <c r="E5566" s="36" t="s">
        <v>11491</v>
      </c>
      <c r="F5566" s="35" t="s">
        <v>15877</v>
      </c>
      <c r="G5566" s="117">
        <v>6</v>
      </c>
      <c r="H5566" s="117">
        <v>45</v>
      </c>
      <c r="I5566" s="117">
        <f t="shared" si="134"/>
        <v>7.791666666666667</v>
      </c>
      <c r="J5566" s="118">
        <v>46.75</v>
      </c>
      <c r="K5566" s="196">
        <v>179</v>
      </c>
      <c r="L5566" s="119" t="s">
        <v>11479</v>
      </c>
      <c r="M5566" s="38" t="s">
        <v>15050</v>
      </c>
    </row>
    <row r="5567" spans="1:13" ht="25.5" outlineLevel="1" x14ac:dyDescent="0.25">
      <c r="A5567" s="47" t="s">
        <v>9874</v>
      </c>
      <c r="B5567" s="150">
        <v>5539</v>
      </c>
      <c r="C5567" s="36" t="s">
        <v>9873</v>
      </c>
      <c r="D5567" s="35" t="s">
        <v>9874</v>
      </c>
      <c r="E5567" s="36" t="s">
        <v>11491</v>
      </c>
      <c r="F5567" s="35" t="s">
        <v>15877</v>
      </c>
      <c r="G5567" s="117">
        <v>20</v>
      </c>
      <c r="H5567" s="117">
        <v>1135.02</v>
      </c>
      <c r="I5567" s="117">
        <f t="shared" si="134"/>
        <v>58.963499999999996</v>
      </c>
      <c r="J5567" s="118">
        <v>1179.27</v>
      </c>
      <c r="K5567" s="196">
        <v>178</v>
      </c>
      <c r="L5567" s="119" t="s">
        <v>11479</v>
      </c>
      <c r="M5567" s="38" t="s">
        <v>15050</v>
      </c>
    </row>
    <row r="5568" spans="1:13" ht="25.5" outlineLevel="1" x14ac:dyDescent="0.25">
      <c r="A5568" s="47" t="s">
        <v>6008</v>
      </c>
      <c r="B5568" s="150">
        <v>5540</v>
      </c>
      <c r="C5568" s="36" t="s">
        <v>6007</v>
      </c>
      <c r="D5568" s="35" t="s">
        <v>6008</v>
      </c>
      <c r="E5568" s="36" t="s">
        <v>11943</v>
      </c>
      <c r="F5568" s="35" t="s">
        <v>15877</v>
      </c>
      <c r="G5568" s="117">
        <v>9</v>
      </c>
      <c r="H5568" s="117">
        <v>7.65</v>
      </c>
      <c r="I5568" s="117">
        <f t="shared" si="134"/>
        <v>4.6666666666666662E-2</v>
      </c>
      <c r="J5568" s="118">
        <v>0.42</v>
      </c>
      <c r="K5568" s="196">
        <v>185</v>
      </c>
      <c r="L5568" s="119" t="s">
        <v>12106</v>
      </c>
      <c r="M5568" s="38" t="s">
        <v>15050</v>
      </c>
    </row>
    <row r="5569" spans="1:13" ht="25.5" outlineLevel="1" x14ac:dyDescent="0.25">
      <c r="A5569" s="47" t="s">
        <v>6010</v>
      </c>
      <c r="B5569" s="150">
        <v>5541</v>
      </c>
      <c r="C5569" s="36" t="s">
        <v>6009</v>
      </c>
      <c r="D5569" s="35" t="s">
        <v>6010</v>
      </c>
      <c r="E5569" s="36" t="s">
        <v>11943</v>
      </c>
      <c r="F5569" s="35" t="s">
        <v>15877</v>
      </c>
      <c r="G5569" s="117">
        <v>9</v>
      </c>
      <c r="H5569" s="117">
        <v>6.75</v>
      </c>
      <c r="I5569" s="117">
        <f t="shared" si="134"/>
        <v>4.1111111111111112E-2</v>
      </c>
      <c r="J5569" s="118">
        <v>0.37</v>
      </c>
      <c r="K5569" s="196">
        <v>185</v>
      </c>
      <c r="L5569" s="119" t="s">
        <v>12106</v>
      </c>
      <c r="M5569" s="38" t="s">
        <v>15050</v>
      </c>
    </row>
    <row r="5570" spans="1:13" ht="25.5" outlineLevel="1" x14ac:dyDescent="0.25">
      <c r="A5570" s="47" t="s">
        <v>6012</v>
      </c>
      <c r="B5570" s="150">
        <v>5542</v>
      </c>
      <c r="C5570" s="36" t="s">
        <v>6011</v>
      </c>
      <c r="D5570" s="35" t="s">
        <v>6012</v>
      </c>
      <c r="E5570" s="36" t="s">
        <v>11943</v>
      </c>
      <c r="F5570" s="35" t="s">
        <v>15877</v>
      </c>
      <c r="G5570" s="117">
        <v>4</v>
      </c>
      <c r="H5570" s="117">
        <v>3</v>
      </c>
      <c r="I5570" s="117">
        <f t="shared" si="134"/>
        <v>0.04</v>
      </c>
      <c r="J5570" s="118">
        <v>0.16</v>
      </c>
      <c r="K5570" s="196">
        <v>185</v>
      </c>
      <c r="L5570" s="119" t="s">
        <v>12106</v>
      </c>
      <c r="M5570" s="38" t="s">
        <v>15050</v>
      </c>
    </row>
    <row r="5571" spans="1:13" ht="25.5" outlineLevel="1" x14ac:dyDescent="0.25">
      <c r="A5571" s="47" t="s">
        <v>6014</v>
      </c>
      <c r="B5571" s="150">
        <v>5543</v>
      </c>
      <c r="C5571" s="36" t="s">
        <v>6013</v>
      </c>
      <c r="D5571" s="35" t="s">
        <v>6014</v>
      </c>
      <c r="E5571" s="36" t="s">
        <v>11943</v>
      </c>
      <c r="F5571" s="35" t="s">
        <v>15877</v>
      </c>
      <c r="G5571" s="117">
        <v>2</v>
      </c>
      <c r="H5571" s="117">
        <v>1.2</v>
      </c>
      <c r="I5571" s="117">
        <f t="shared" si="134"/>
        <v>3.5000000000000003E-2</v>
      </c>
      <c r="J5571" s="118">
        <v>7.0000000000000007E-2</v>
      </c>
      <c r="K5571" s="196">
        <v>185</v>
      </c>
      <c r="L5571" s="119" t="s">
        <v>12106</v>
      </c>
      <c r="M5571" s="38" t="s">
        <v>15050</v>
      </c>
    </row>
    <row r="5572" spans="1:13" ht="25.5" outlineLevel="1" x14ac:dyDescent="0.25">
      <c r="A5572" s="47" t="s">
        <v>6016</v>
      </c>
      <c r="B5572" s="150">
        <v>5544</v>
      </c>
      <c r="C5572" s="36" t="s">
        <v>6015</v>
      </c>
      <c r="D5572" s="35" t="s">
        <v>6016</v>
      </c>
      <c r="E5572" s="36" t="s">
        <v>11943</v>
      </c>
      <c r="F5572" s="35" t="s">
        <v>15877</v>
      </c>
      <c r="G5572" s="117">
        <v>5</v>
      </c>
      <c r="H5572" s="117">
        <v>5</v>
      </c>
      <c r="I5572" s="117">
        <f t="shared" si="134"/>
        <v>5.4000000000000006E-2</v>
      </c>
      <c r="J5572" s="118">
        <v>0.27</v>
      </c>
      <c r="K5572" s="196">
        <v>185</v>
      </c>
      <c r="L5572" s="119" t="s">
        <v>12106</v>
      </c>
      <c r="M5572" s="38" t="s">
        <v>15050</v>
      </c>
    </row>
    <row r="5573" spans="1:13" ht="25.5" outlineLevel="1" x14ac:dyDescent="0.25">
      <c r="A5573" s="47" t="s">
        <v>6018</v>
      </c>
      <c r="B5573" s="150">
        <v>5545</v>
      </c>
      <c r="C5573" s="36" t="s">
        <v>6017</v>
      </c>
      <c r="D5573" s="35" t="s">
        <v>6018</v>
      </c>
      <c r="E5573" s="36" t="s">
        <v>11943</v>
      </c>
      <c r="F5573" s="35" t="s">
        <v>15877</v>
      </c>
      <c r="G5573" s="117">
        <v>13</v>
      </c>
      <c r="H5573" s="117">
        <v>19.5</v>
      </c>
      <c r="I5573" s="117">
        <f t="shared" si="134"/>
        <v>8.2307692307692318E-2</v>
      </c>
      <c r="J5573" s="118">
        <v>1.07</v>
      </c>
      <c r="K5573" s="196">
        <v>185</v>
      </c>
      <c r="L5573" s="119" t="s">
        <v>12106</v>
      </c>
      <c r="M5573" s="38" t="s">
        <v>15050</v>
      </c>
    </row>
    <row r="5574" spans="1:13" ht="25.5" outlineLevel="1" x14ac:dyDescent="0.25">
      <c r="A5574" s="47" t="s">
        <v>6019</v>
      </c>
      <c r="B5574" s="150">
        <v>5546</v>
      </c>
      <c r="C5574" s="36" t="s">
        <v>8997</v>
      </c>
      <c r="D5574" s="35" t="s">
        <v>6019</v>
      </c>
      <c r="E5574" s="36" t="s">
        <v>11943</v>
      </c>
      <c r="F5574" s="35" t="s">
        <v>15877</v>
      </c>
      <c r="G5574" s="117">
        <v>10</v>
      </c>
      <c r="H5574" s="117">
        <v>13</v>
      </c>
      <c r="I5574" s="117">
        <f t="shared" si="134"/>
        <v>7.0999999999999994E-2</v>
      </c>
      <c r="J5574" s="118">
        <v>0.71</v>
      </c>
      <c r="K5574" s="196">
        <v>185</v>
      </c>
      <c r="L5574" s="119" t="s">
        <v>12106</v>
      </c>
      <c r="M5574" s="38" t="s">
        <v>15050</v>
      </c>
    </row>
    <row r="5575" spans="1:13" ht="25.5" outlineLevel="1" x14ac:dyDescent="0.25">
      <c r="A5575" s="47" t="s">
        <v>6021</v>
      </c>
      <c r="B5575" s="150">
        <v>5547</v>
      </c>
      <c r="C5575" s="36" t="s">
        <v>6020</v>
      </c>
      <c r="D5575" s="35" t="s">
        <v>6021</v>
      </c>
      <c r="E5575" s="36" t="s">
        <v>11943</v>
      </c>
      <c r="F5575" s="35" t="s">
        <v>15877</v>
      </c>
      <c r="G5575" s="117">
        <v>8</v>
      </c>
      <c r="H5575" s="117">
        <v>14.4</v>
      </c>
      <c r="I5575" s="117">
        <f t="shared" si="134"/>
        <v>9.8750000000000004E-2</v>
      </c>
      <c r="J5575" s="118">
        <v>0.79</v>
      </c>
      <c r="K5575" s="196">
        <v>185</v>
      </c>
      <c r="L5575" s="119" t="s">
        <v>12106</v>
      </c>
      <c r="M5575" s="38" t="s">
        <v>15050</v>
      </c>
    </row>
    <row r="5576" spans="1:13" ht="25.5" outlineLevel="1" x14ac:dyDescent="0.25">
      <c r="A5576" s="47" t="s">
        <v>6023</v>
      </c>
      <c r="B5576" s="150">
        <v>5548</v>
      </c>
      <c r="C5576" s="36" t="s">
        <v>6022</v>
      </c>
      <c r="D5576" s="35" t="s">
        <v>6023</v>
      </c>
      <c r="E5576" s="36" t="s">
        <v>11943</v>
      </c>
      <c r="F5576" s="35" t="s">
        <v>15877</v>
      </c>
      <c r="G5576" s="117">
        <v>8</v>
      </c>
      <c r="H5576" s="117">
        <v>12</v>
      </c>
      <c r="I5576" s="117">
        <f t="shared" si="134"/>
        <v>8.2500000000000004E-2</v>
      </c>
      <c r="J5576" s="118">
        <v>0.66</v>
      </c>
      <c r="K5576" s="196">
        <v>185</v>
      </c>
      <c r="L5576" s="119" t="s">
        <v>12106</v>
      </c>
      <c r="M5576" s="38" t="s">
        <v>15050</v>
      </c>
    </row>
    <row r="5577" spans="1:13" ht="25.5" outlineLevel="1" x14ac:dyDescent="0.25">
      <c r="A5577" s="47" t="s">
        <v>6025</v>
      </c>
      <c r="B5577" s="150">
        <v>5549</v>
      </c>
      <c r="C5577" s="36" t="s">
        <v>6024</v>
      </c>
      <c r="D5577" s="35" t="s">
        <v>6025</v>
      </c>
      <c r="E5577" s="36" t="s">
        <v>11943</v>
      </c>
      <c r="F5577" s="35" t="s">
        <v>15877</v>
      </c>
      <c r="G5577" s="117">
        <v>21</v>
      </c>
      <c r="H5577" s="117">
        <v>35.700000000000003</v>
      </c>
      <c r="I5577" s="117">
        <f t="shared" si="134"/>
        <v>9.285714285714286E-2</v>
      </c>
      <c r="J5577" s="118">
        <v>1.95</v>
      </c>
      <c r="K5577" s="196">
        <v>185</v>
      </c>
      <c r="L5577" s="119" t="s">
        <v>12106</v>
      </c>
      <c r="M5577" s="38" t="s">
        <v>15050</v>
      </c>
    </row>
    <row r="5578" spans="1:13" ht="25.5" outlineLevel="1" x14ac:dyDescent="0.25">
      <c r="A5578" s="47" t="s">
        <v>6027</v>
      </c>
      <c r="B5578" s="150">
        <v>5550</v>
      </c>
      <c r="C5578" s="36" t="s">
        <v>6026</v>
      </c>
      <c r="D5578" s="35" t="s">
        <v>6027</v>
      </c>
      <c r="E5578" s="36" t="s">
        <v>11943</v>
      </c>
      <c r="F5578" s="35" t="s">
        <v>15877</v>
      </c>
      <c r="G5578" s="122">
        <v>1000</v>
      </c>
      <c r="H5578" s="122">
        <v>11200</v>
      </c>
      <c r="I5578" s="117">
        <f t="shared" si="134"/>
        <v>0.61246</v>
      </c>
      <c r="J5578" s="123">
        <v>612.46</v>
      </c>
      <c r="K5578" s="196">
        <v>185</v>
      </c>
      <c r="L5578" s="119" t="s">
        <v>12106</v>
      </c>
      <c r="M5578" s="38" t="s">
        <v>15050</v>
      </c>
    </row>
    <row r="5579" spans="1:13" ht="25.5" outlineLevel="1" x14ac:dyDescent="0.25">
      <c r="A5579" s="47" t="s">
        <v>6029</v>
      </c>
      <c r="B5579" s="150">
        <v>5551</v>
      </c>
      <c r="C5579" s="36" t="s">
        <v>6028</v>
      </c>
      <c r="D5579" s="35" t="s">
        <v>6029</v>
      </c>
      <c r="E5579" s="36" t="s">
        <v>11943</v>
      </c>
      <c r="F5579" s="35" t="s">
        <v>15877</v>
      </c>
      <c r="G5579" s="117">
        <v>6</v>
      </c>
      <c r="H5579" s="117">
        <v>102.7</v>
      </c>
      <c r="I5579" s="117">
        <f t="shared" si="134"/>
        <v>0.93666666666666665</v>
      </c>
      <c r="J5579" s="118">
        <v>5.62</v>
      </c>
      <c r="K5579" s="196">
        <v>185</v>
      </c>
      <c r="L5579" s="119" t="s">
        <v>12106</v>
      </c>
      <c r="M5579" s="38" t="s">
        <v>15050</v>
      </c>
    </row>
    <row r="5580" spans="1:13" ht="25.5" outlineLevel="1" x14ac:dyDescent="0.25">
      <c r="A5580" s="47" t="s">
        <v>6031</v>
      </c>
      <c r="B5580" s="150">
        <v>5552</v>
      </c>
      <c r="C5580" s="36" t="s">
        <v>6030</v>
      </c>
      <c r="D5580" s="35" t="s">
        <v>6031</v>
      </c>
      <c r="E5580" s="36" t="s">
        <v>11943</v>
      </c>
      <c r="F5580" s="35" t="s">
        <v>15877</v>
      </c>
      <c r="G5580" s="117">
        <v>10</v>
      </c>
      <c r="H5580" s="117">
        <v>20</v>
      </c>
      <c r="I5580" s="117">
        <f t="shared" si="134"/>
        <v>0.10900000000000001</v>
      </c>
      <c r="J5580" s="118">
        <v>1.0900000000000001</v>
      </c>
      <c r="K5580" s="196">
        <v>185</v>
      </c>
      <c r="L5580" s="119" t="s">
        <v>12106</v>
      </c>
      <c r="M5580" s="38" t="s">
        <v>15050</v>
      </c>
    </row>
    <row r="5581" spans="1:13" ht="25.5" outlineLevel="1" x14ac:dyDescent="0.25">
      <c r="A5581" s="47" t="s">
        <v>6033</v>
      </c>
      <c r="B5581" s="150">
        <v>5553</v>
      </c>
      <c r="C5581" s="36" t="s">
        <v>6032</v>
      </c>
      <c r="D5581" s="35" t="s">
        <v>6033</v>
      </c>
      <c r="E5581" s="36" t="s">
        <v>11943</v>
      </c>
      <c r="F5581" s="35" t="s">
        <v>15877</v>
      </c>
      <c r="G5581" s="117">
        <v>17</v>
      </c>
      <c r="H5581" s="117">
        <v>66.3</v>
      </c>
      <c r="I5581" s="117">
        <f t="shared" si="134"/>
        <v>0.21352941176470588</v>
      </c>
      <c r="J5581" s="118">
        <v>3.63</v>
      </c>
      <c r="K5581" s="196">
        <v>185</v>
      </c>
      <c r="L5581" s="119" t="s">
        <v>12106</v>
      </c>
      <c r="M5581" s="38" t="s">
        <v>15050</v>
      </c>
    </row>
    <row r="5582" spans="1:13" ht="25.5" outlineLevel="1" x14ac:dyDescent="0.25">
      <c r="A5582" s="47" t="s">
        <v>6035</v>
      </c>
      <c r="B5582" s="150">
        <v>5554</v>
      </c>
      <c r="C5582" s="36" t="s">
        <v>6034</v>
      </c>
      <c r="D5582" s="35" t="s">
        <v>6035</v>
      </c>
      <c r="E5582" s="36" t="s">
        <v>11943</v>
      </c>
      <c r="F5582" s="35" t="s">
        <v>15877</v>
      </c>
      <c r="G5582" s="117">
        <v>5</v>
      </c>
      <c r="H5582" s="117">
        <v>19.5</v>
      </c>
      <c r="I5582" s="117">
        <f t="shared" si="134"/>
        <v>0.21400000000000002</v>
      </c>
      <c r="J5582" s="118">
        <v>1.07</v>
      </c>
      <c r="K5582" s="196">
        <v>185</v>
      </c>
      <c r="L5582" s="119" t="s">
        <v>12106</v>
      </c>
      <c r="M5582" s="38" t="s">
        <v>15050</v>
      </c>
    </row>
    <row r="5583" spans="1:13" ht="25.5" outlineLevel="1" x14ac:dyDescent="0.25">
      <c r="A5583" s="47" t="s">
        <v>6037</v>
      </c>
      <c r="B5583" s="150">
        <v>5555</v>
      </c>
      <c r="C5583" s="36" t="s">
        <v>6036</v>
      </c>
      <c r="D5583" s="35" t="s">
        <v>6037</v>
      </c>
      <c r="E5583" s="36" t="s">
        <v>11943</v>
      </c>
      <c r="F5583" s="35" t="s">
        <v>15877</v>
      </c>
      <c r="G5583" s="117">
        <v>21</v>
      </c>
      <c r="H5583" s="117">
        <v>81.900000000000006</v>
      </c>
      <c r="I5583" s="117">
        <f t="shared" si="134"/>
        <v>0.21333333333333335</v>
      </c>
      <c r="J5583" s="118">
        <v>4.4800000000000004</v>
      </c>
      <c r="K5583" s="196">
        <v>185</v>
      </c>
      <c r="L5583" s="119" t="s">
        <v>12106</v>
      </c>
      <c r="M5583" s="38" t="s">
        <v>15050</v>
      </c>
    </row>
    <row r="5584" spans="1:13" ht="25.5" outlineLevel="1" x14ac:dyDescent="0.25">
      <c r="A5584" s="47" t="s">
        <v>6039</v>
      </c>
      <c r="B5584" s="150">
        <v>5556</v>
      </c>
      <c r="C5584" s="36" t="s">
        <v>6038</v>
      </c>
      <c r="D5584" s="35" t="s">
        <v>6039</v>
      </c>
      <c r="E5584" s="36" t="s">
        <v>11943</v>
      </c>
      <c r="F5584" s="35" t="s">
        <v>15877</v>
      </c>
      <c r="G5584" s="117">
        <v>4</v>
      </c>
      <c r="H5584" s="117">
        <v>15.6</v>
      </c>
      <c r="I5584" s="117">
        <f t="shared" si="134"/>
        <v>0.21249999999999999</v>
      </c>
      <c r="J5584" s="118">
        <v>0.85</v>
      </c>
      <c r="K5584" s="196">
        <v>185</v>
      </c>
      <c r="L5584" s="119" t="s">
        <v>12106</v>
      </c>
      <c r="M5584" s="38" t="s">
        <v>15050</v>
      </c>
    </row>
    <row r="5585" spans="1:13" outlineLevel="1" x14ac:dyDescent="0.25">
      <c r="A5585" s="47" t="s">
        <v>9876</v>
      </c>
      <c r="B5585" s="150">
        <v>5557</v>
      </c>
      <c r="C5585" s="36" t="s">
        <v>9875</v>
      </c>
      <c r="D5585" s="35" t="s">
        <v>9876</v>
      </c>
      <c r="E5585" s="36" t="s">
        <v>11491</v>
      </c>
      <c r="F5585" s="35" t="s">
        <v>15877</v>
      </c>
      <c r="G5585" s="117">
        <v>10</v>
      </c>
      <c r="H5585" s="117">
        <v>1012.72</v>
      </c>
      <c r="I5585" s="117">
        <f t="shared" si="134"/>
        <v>105.22</v>
      </c>
      <c r="J5585" s="118">
        <v>1052.2</v>
      </c>
      <c r="K5585" s="196">
        <v>179</v>
      </c>
      <c r="L5585" s="119" t="s">
        <v>11479</v>
      </c>
      <c r="M5585" s="38" t="s">
        <v>15050</v>
      </c>
    </row>
    <row r="5586" spans="1:13" ht="25.5" outlineLevel="1" x14ac:dyDescent="0.25">
      <c r="A5586" s="47" t="s">
        <v>6041</v>
      </c>
      <c r="B5586" s="150">
        <v>5558</v>
      </c>
      <c r="C5586" s="36" t="s">
        <v>6040</v>
      </c>
      <c r="D5586" s="35" t="s">
        <v>6041</v>
      </c>
      <c r="E5586" s="36" t="s">
        <v>11943</v>
      </c>
      <c r="F5586" s="35" t="s">
        <v>15877</v>
      </c>
      <c r="G5586" s="117">
        <v>6</v>
      </c>
      <c r="H5586" s="117">
        <v>94.2</v>
      </c>
      <c r="I5586" s="117">
        <f t="shared" si="134"/>
        <v>0.85833333333333339</v>
      </c>
      <c r="J5586" s="118">
        <v>5.15</v>
      </c>
      <c r="K5586" s="196">
        <v>185</v>
      </c>
      <c r="L5586" s="119" t="s">
        <v>12106</v>
      </c>
      <c r="M5586" s="38" t="s">
        <v>15050</v>
      </c>
    </row>
    <row r="5587" spans="1:13" ht="25.5" outlineLevel="1" x14ac:dyDescent="0.25">
      <c r="A5587" s="47" t="s">
        <v>6043</v>
      </c>
      <c r="B5587" s="150">
        <v>5559</v>
      </c>
      <c r="C5587" s="36" t="s">
        <v>6042</v>
      </c>
      <c r="D5587" s="35" t="s">
        <v>6043</v>
      </c>
      <c r="E5587" s="36" t="s">
        <v>11943</v>
      </c>
      <c r="F5587" s="35" t="s">
        <v>15877</v>
      </c>
      <c r="G5587" s="117">
        <v>2</v>
      </c>
      <c r="H5587" s="117">
        <v>10</v>
      </c>
      <c r="I5587" s="117">
        <f t="shared" si="134"/>
        <v>0.27500000000000002</v>
      </c>
      <c r="J5587" s="118">
        <v>0.55000000000000004</v>
      </c>
      <c r="K5587" s="196">
        <v>185</v>
      </c>
      <c r="L5587" s="119" t="s">
        <v>12106</v>
      </c>
      <c r="M5587" s="38" t="s">
        <v>15050</v>
      </c>
    </row>
    <row r="5588" spans="1:13" ht="25.5" outlineLevel="1" x14ac:dyDescent="0.25">
      <c r="A5588" s="47" t="s">
        <v>6045</v>
      </c>
      <c r="B5588" s="150">
        <v>5560</v>
      </c>
      <c r="C5588" s="36" t="s">
        <v>6044</v>
      </c>
      <c r="D5588" s="35" t="s">
        <v>6045</v>
      </c>
      <c r="E5588" s="36" t="s">
        <v>11943</v>
      </c>
      <c r="F5588" s="35" t="s">
        <v>15877</v>
      </c>
      <c r="G5588" s="117">
        <v>1</v>
      </c>
      <c r="H5588" s="117">
        <v>8.59</v>
      </c>
      <c r="I5588" s="117">
        <f t="shared" si="134"/>
        <v>0.47</v>
      </c>
      <c r="J5588" s="118">
        <v>0.47</v>
      </c>
      <c r="K5588" s="196">
        <v>185</v>
      </c>
      <c r="L5588" s="119" t="s">
        <v>12106</v>
      </c>
      <c r="M5588" s="38" t="s">
        <v>15050</v>
      </c>
    </row>
    <row r="5589" spans="1:13" ht="25.5" outlineLevel="1" x14ac:dyDescent="0.25">
      <c r="A5589" s="47" t="s">
        <v>6047</v>
      </c>
      <c r="B5589" s="150">
        <v>5561</v>
      </c>
      <c r="C5589" s="36" t="s">
        <v>6046</v>
      </c>
      <c r="D5589" s="35" t="s">
        <v>6047</v>
      </c>
      <c r="E5589" s="36" t="s">
        <v>11943</v>
      </c>
      <c r="F5589" s="35" t="s">
        <v>15877</v>
      </c>
      <c r="G5589" s="117">
        <v>1</v>
      </c>
      <c r="H5589" s="117">
        <v>32</v>
      </c>
      <c r="I5589" s="117">
        <f t="shared" si="134"/>
        <v>1.75</v>
      </c>
      <c r="J5589" s="118">
        <v>1.75</v>
      </c>
      <c r="K5589" s="196">
        <v>185</v>
      </c>
      <c r="L5589" s="119" t="s">
        <v>12106</v>
      </c>
      <c r="M5589" s="38" t="s">
        <v>15050</v>
      </c>
    </row>
    <row r="5590" spans="1:13" ht="25.5" outlineLevel="1" x14ac:dyDescent="0.25">
      <c r="A5590" s="47" t="s">
        <v>6049</v>
      </c>
      <c r="B5590" s="150">
        <v>5562</v>
      </c>
      <c r="C5590" s="36" t="s">
        <v>6048</v>
      </c>
      <c r="D5590" s="35" t="s">
        <v>6049</v>
      </c>
      <c r="E5590" s="36" t="s">
        <v>11943</v>
      </c>
      <c r="F5590" s="35" t="s">
        <v>15877</v>
      </c>
      <c r="G5590" s="117">
        <v>62</v>
      </c>
      <c r="H5590" s="117">
        <v>52.08</v>
      </c>
      <c r="I5590" s="117">
        <f t="shared" si="134"/>
        <v>4.596774193548387E-2</v>
      </c>
      <c r="J5590" s="118">
        <v>2.85</v>
      </c>
      <c r="K5590" s="196">
        <v>185</v>
      </c>
      <c r="L5590" s="119" t="s">
        <v>12106</v>
      </c>
      <c r="M5590" s="38" t="s">
        <v>15050</v>
      </c>
    </row>
    <row r="5591" spans="1:13" ht="25.5" outlineLevel="1" x14ac:dyDescent="0.25">
      <c r="A5591" s="47" t="s">
        <v>6051</v>
      </c>
      <c r="B5591" s="150">
        <v>5563</v>
      </c>
      <c r="C5591" s="36" t="s">
        <v>6050</v>
      </c>
      <c r="D5591" s="35" t="s">
        <v>6051</v>
      </c>
      <c r="E5591" s="36" t="s">
        <v>11943</v>
      </c>
      <c r="F5591" s="35" t="s">
        <v>15877</v>
      </c>
      <c r="G5591" s="117">
        <v>5</v>
      </c>
      <c r="H5591" s="117">
        <v>4.2</v>
      </c>
      <c r="I5591" s="117">
        <f t="shared" si="134"/>
        <v>4.5999999999999999E-2</v>
      </c>
      <c r="J5591" s="118">
        <v>0.23</v>
      </c>
      <c r="K5591" s="196">
        <v>185</v>
      </c>
      <c r="L5591" s="119" t="s">
        <v>12106</v>
      </c>
      <c r="M5591" s="38" t="s">
        <v>15050</v>
      </c>
    </row>
    <row r="5592" spans="1:13" ht="25.5" outlineLevel="1" x14ac:dyDescent="0.25">
      <c r="A5592" s="47" t="s">
        <v>6053</v>
      </c>
      <c r="B5592" s="150">
        <v>5564</v>
      </c>
      <c r="C5592" s="36" t="s">
        <v>6052</v>
      </c>
      <c r="D5592" s="35" t="s">
        <v>6053</v>
      </c>
      <c r="E5592" s="36" t="s">
        <v>11943</v>
      </c>
      <c r="F5592" s="35" t="s">
        <v>15877</v>
      </c>
      <c r="G5592" s="117">
        <v>369</v>
      </c>
      <c r="H5592" s="117">
        <v>4008.96</v>
      </c>
      <c r="I5592" s="117">
        <f t="shared" si="134"/>
        <v>0.59409214092140916</v>
      </c>
      <c r="J5592" s="118">
        <v>219.22</v>
      </c>
      <c r="K5592" s="196">
        <v>185</v>
      </c>
      <c r="L5592" s="119" t="s">
        <v>12106</v>
      </c>
      <c r="M5592" s="38" t="s">
        <v>15050</v>
      </c>
    </row>
    <row r="5593" spans="1:13" ht="25.5" outlineLevel="1" x14ac:dyDescent="0.25">
      <c r="A5593" s="47" t="s">
        <v>6055</v>
      </c>
      <c r="B5593" s="150">
        <v>5565</v>
      </c>
      <c r="C5593" s="36" t="s">
        <v>6054</v>
      </c>
      <c r="D5593" s="35" t="s">
        <v>6055</v>
      </c>
      <c r="E5593" s="36" t="s">
        <v>11943</v>
      </c>
      <c r="F5593" s="35" t="s">
        <v>15877</v>
      </c>
      <c r="G5593" s="117">
        <v>4</v>
      </c>
      <c r="H5593" s="117">
        <v>3.2</v>
      </c>
      <c r="I5593" s="117">
        <f t="shared" si="134"/>
        <v>4.2500000000000003E-2</v>
      </c>
      <c r="J5593" s="118">
        <v>0.17</v>
      </c>
      <c r="K5593" s="196">
        <v>185</v>
      </c>
      <c r="L5593" s="119" t="s">
        <v>12106</v>
      </c>
      <c r="M5593" s="38" t="s">
        <v>15050</v>
      </c>
    </row>
    <row r="5594" spans="1:13" ht="25.5" outlineLevel="1" x14ac:dyDescent="0.25">
      <c r="A5594" s="47" t="s">
        <v>6057</v>
      </c>
      <c r="B5594" s="150">
        <v>5566</v>
      </c>
      <c r="C5594" s="36" t="s">
        <v>6056</v>
      </c>
      <c r="D5594" s="35" t="s">
        <v>6057</v>
      </c>
      <c r="E5594" s="36" t="s">
        <v>11943</v>
      </c>
      <c r="F5594" s="35" t="s">
        <v>15877</v>
      </c>
      <c r="G5594" s="117">
        <v>100</v>
      </c>
      <c r="H5594" s="117">
        <v>1080</v>
      </c>
      <c r="I5594" s="117">
        <f t="shared" si="134"/>
        <v>0.59060000000000001</v>
      </c>
      <c r="J5594" s="118">
        <v>59.06</v>
      </c>
      <c r="K5594" s="196">
        <v>185</v>
      </c>
      <c r="L5594" s="119" t="s">
        <v>12106</v>
      </c>
      <c r="M5594" s="38" t="s">
        <v>15050</v>
      </c>
    </row>
    <row r="5595" spans="1:13" ht="25.5" outlineLevel="1" x14ac:dyDescent="0.25">
      <c r="A5595" s="47" t="s">
        <v>6058</v>
      </c>
      <c r="B5595" s="150">
        <v>5567</v>
      </c>
      <c r="C5595" s="36" t="s">
        <v>8998</v>
      </c>
      <c r="D5595" s="35" t="s">
        <v>6058</v>
      </c>
      <c r="E5595" s="36" t="s">
        <v>11943</v>
      </c>
      <c r="F5595" s="35" t="s">
        <v>15877</v>
      </c>
      <c r="G5595" s="117">
        <v>176</v>
      </c>
      <c r="H5595" s="117">
        <v>1848.92</v>
      </c>
      <c r="I5595" s="117">
        <f t="shared" si="134"/>
        <v>0.57448863636363634</v>
      </c>
      <c r="J5595" s="118">
        <v>101.11</v>
      </c>
      <c r="K5595" s="196">
        <v>185</v>
      </c>
      <c r="L5595" s="119" t="s">
        <v>12106</v>
      </c>
      <c r="M5595" s="38" t="s">
        <v>15050</v>
      </c>
    </row>
    <row r="5596" spans="1:13" ht="25.5" outlineLevel="1" x14ac:dyDescent="0.25">
      <c r="A5596" s="47" t="s">
        <v>6060</v>
      </c>
      <c r="B5596" s="150">
        <v>5568</v>
      </c>
      <c r="C5596" s="36" t="s">
        <v>6059</v>
      </c>
      <c r="D5596" s="35" t="s">
        <v>6060</v>
      </c>
      <c r="E5596" s="36" t="s">
        <v>11943</v>
      </c>
      <c r="F5596" s="35" t="s">
        <v>15877</v>
      </c>
      <c r="G5596" s="117">
        <v>120</v>
      </c>
      <c r="H5596" s="117">
        <v>1251.5999999999999</v>
      </c>
      <c r="I5596" s="117">
        <f t="shared" si="134"/>
        <v>0.57033333333333336</v>
      </c>
      <c r="J5596" s="118">
        <v>68.44</v>
      </c>
      <c r="K5596" s="196">
        <v>185</v>
      </c>
      <c r="L5596" s="119" t="s">
        <v>12106</v>
      </c>
      <c r="M5596" s="38" t="s">
        <v>15050</v>
      </c>
    </row>
    <row r="5597" spans="1:13" ht="25.5" outlineLevel="1" x14ac:dyDescent="0.25">
      <c r="A5597" s="47" t="s">
        <v>6062</v>
      </c>
      <c r="B5597" s="150">
        <v>5569</v>
      </c>
      <c r="C5597" s="36" t="s">
        <v>6061</v>
      </c>
      <c r="D5597" s="35" t="s">
        <v>6062</v>
      </c>
      <c r="E5597" s="36" t="s">
        <v>11943</v>
      </c>
      <c r="F5597" s="35" t="s">
        <v>15877</v>
      </c>
      <c r="G5597" s="117">
        <v>999</v>
      </c>
      <c r="H5597" s="117">
        <v>10418.58</v>
      </c>
      <c r="I5597" s="117">
        <f t="shared" si="134"/>
        <v>0.57029029029029032</v>
      </c>
      <c r="J5597" s="118">
        <v>569.72</v>
      </c>
      <c r="K5597" s="196">
        <v>185</v>
      </c>
      <c r="L5597" s="119" t="s">
        <v>12106</v>
      </c>
      <c r="M5597" s="38" t="s">
        <v>15050</v>
      </c>
    </row>
    <row r="5598" spans="1:13" ht="25.5" outlineLevel="1" x14ac:dyDescent="0.25">
      <c r="A5598" s="47" t="s">
        <v>6064</v>
      </c>
      <c r="B5598" s="150">
        <v>5570</v>
      </c>
      <c r="C5598" s="36" t="s">
        <v>6063</v>
      </c>
      <c r="D5598" s="35" t="s">
        <v>6064</v>
      </c>
      <c r="E5598" s="36" t="s">
        <v>11943</v>
      </c>
      <c r="F5598" s="35" t="s">
        <v>15877</v>
      </c>
      <c r="G5598" s="117">
        <v>91</v>
      </c>
      <c r="H5598" s="117">
        <v>38.22</v>
      </c>
      <c r="I5598" s="117">
        <f t="shared" si="134"/>
        <v>2.2967032967032966E-2</v>
      </c>
      <c r="J5598" s="118">
        <v>2.09</v>
      </c>
      <c r="K5598" s="196">
        <v>185</v>
      </c>
      <c r="L5598" s="119" t="s">
        <v>12106</v>
      </c>
      <c r="M5598" s="38" t="s">
        <v>15050</v>
      </c>
    </row>
    <row r="5599" spans="1:13" ht="25.5" outlineLevel="1" x14ac:dyDescent="0.25">
      <c r="A5599" s="47" t="s">
        <v>6066</v>
      </c>
      <c r="B5599" s="150">
        <v>5571</v>
      </c>
      <c r="C5599" s="36" t="s">
        <v>6065</v>
      </c>
      <c r="D5599" s="35" t="s">
        <v>6066</v>
      </c>
      <c r="E5599" s="36" t="s">
        <v>11943</v>
      </c>
      <c r="F5599" s="35" t="s">
        <v>15877</v>
      </c>
      <c r="G5599" s="117">
        <v>17</v>
      </c>
      <c r="H5599" s="117">
        <v>11.9</v>
      </c>
      <c r="I5599" s="117">
        <f t="shared" si="134"/>
        <v>3.8235294117647062E-2</v>
      </c>
      <c r="J5599" s="118">
        <v>0.65</v>
      </c>
      <c r="K5599" s="196">
        <v>185</v>
      </c>
      <c r="L5599" s="119" t="s">
        <v>12106</v>
      </c>
      <c r="M5599" s="38" t="s">
        <v>15050</v>
      </c>
    </row>
    <row r="5600" spans="1:13" ht="25.5" outlineLevel="1" x14ac:dyDescent="0.25">
      <c r="A5600" s="47" t="s">
        <v>6068</v>
      </c>
      <c r="B5600" s="150">
        <v>5572</v>
      </c>
      <c r="C5600" s="36" t="s">
        <v>6067</v>
      </c>
      <c r="D5600" s="35" t="s">
        <v>6068</v>
      </c>
      <c r="E5600" s="36" t="s">
        <v>11943</v>
      </c>
      <c r="F5600" s="35" t="s">
        <v>15877</v>
      </c>
      <c r="G5600" s="117">
        <v>93</v>
      </c>
      <c r="H5600" s="117">
        <v>55.8</v>
      </c>
      <c r="I5600" s="117">
        <f t="shared" si="134"/>
        <v>3.2795698924731179E-2</v>
      </c>
      <c r="J5600" s="118">
        <v>3.05</v>
      </c>
      <c r="K5600" s="196">
        <v>185</v>
      </c>
      <c r="L5600" s="119" t="s">
        <v>12106</v>
      </c>
      <c r="M5600" s="38" t="s">
        <v>15050</v>
      </c>
    </row>
    <row r="5601" spans="1:13" ht="25.5" outlineLevel="1" x14ac:dyDescent="0.25">
      <c r="A5601" s="47" t="s">
        <v>6070</v>
      </c>
      <c r="B5601" s="150">
        <v>5573</v>
      </c>
      <c r="C5601" s="36" t="s">
        <v>6069</v>
      </c>
      <c r="D5601" s="35" t="s">
        <v>6070</v>
      </c>
      <c r="E5601" s="36" t="s">
        <v>11943</v>
      </c>
      <c r="F5601" s="35" t="s">
        <v>15877</v>
      </c>
      <c r="G5601" s="117">
        <v>179</v>
      </c>
      <c r="H5601" s="117">
        <v>1874.18</v>
      </c>
      <c r="I5601" s="117">
        <f t="shared" si="134"/>
        <v>0.57256983240223458</v>
      </c>
      <c r="J5601" s="118">
        <v>102.49</v>
      </c>
      <c r="K5601" s="196">
        <v>185</v>
      </c>
      <c r="L5601" s="119" t="s">
        <v>12106</v>
      </c>
      <c r="M5601" s="38" t="s">
        <v>15050</v>
      </c>
    </row>
    <row r="5602" spans="1:13" ht="25.5" outlineLevel="1" x14ac:dyDescent="0.25">
      <c r="A5602" s="47" t="s">
        <v>6072</v>
      </c>
      <c r="B5602" s="150">
        <v>5574</v>
      </c>
      <c r="C5602" s="36" t="s">
        <v>6071</v>
      </c>
      <c r="D5602" s="35" t="s">
        <v>6072</v>
      </c>
      <c r="E5602" s="36" t="s">
        <v>11943</v>
      </c>
      <c r="F5602" s="35" t="s">
        <v>15877</v>
      </c>
      <c r="G5602" s="117">
        <v>181</v>
      </c>
      <c r="H5602" s="117">
        <v>2064.4</v>
      </c>
      <c r="I5602" s="117">
        <f t="shared" si="134"/>
        <v>0.62370165745856354</v>
      </c>
      <c r="J5602" s="118">
        <v>112.89</v>
      </c>
      <c r="K5602" s="196">
        <v>185</v>
      </c>
      <c r="L5602" s="119" t="s">
        <v>12106</v>
      </c>
      <c r="M5602" s="38" t="s">
        <v>15050</v>
      </c>
    </row>
    <row r="5603" spans="1:13" ht="25.5" outlineLevel="1" x14ac:dyDescent="0.25">
      <c r="A5603" s="47" t="s">
        <v>6074</v>
      </c>
      <c r="B5603" s="150">
        <v>5575</v>
      </c>
      <c r="C5603" s="36" t="s">
        <v>6073</v>
      </c>
      <c r="D5603" s="35" t="s">
        <v>6074</v>
      </c>
      <c r="E5603" s="36" t="s">
        <v>11943</v>
      </c>
      <c r="F5603" s="35" t="s">
        <v>15877</v>
      </c>
      <c r="G5603" s="117">
        <v>273</v>
      </c>
      <c r="H5603" s="117">
        <v>2872.44</v>
      </c>
      <c r="I5603" s="117">
        <f t="shared" si="134"/>
        <v>0.57538461538461538</v>
      </c>
      <c r="J5603" s="118">
        <v>157.08000000000001</v>
      </c>
      <c r="K5603" s="196">
        <v>185</v>
      </c>
      <c r="L5603" s="119" t="s">
        <v>12106</v>
      </c>
      <c r="M5603" s="38" t="s">
        <v>15050</v>
      </c>
    </row>
    <row r="5604" spans="1:13" ht="25.5" outlineLevel="1" x14ac:dyDescent="0.25">
      <c r="A5604" s="47" t="s">
        <v>6076</v>
      </c>
      <c r="B5604" s="150">
        <v>5576</v>
      </c>
      <c r="C5604" s="36" t="s">
        <v>6075</v>
      </c>
      <c r="D5604" s="35" t="s">
        <v>6076</v>
      </c>
      <c r="E5604" s="36" t="s">
        <v>11943</v>
      </c>
      <c r="F5604" s="35" t="s">
        <v>15877</v>
      </c>
      <c r="G5604" s="117">
        <v>194</v>
      </c>
      <c r="H5604" s="117">
        <v>2061.37</v>
      </c>
      <c r="I5604" s="117">
        <f t="shared" si="134"/>
        <v>0.5810309278350515</v>
      </c>
      <c r="J5604" s="118">
        <v>112.72</v>
      </c>
      <c r="K5604" s="196">
        <v>185</v>
      </c>
      <c r="L5604" s="119" t="s">
        <v>12106</v>
      </c>
      <c r="M5604" s="38" t="s">
        <v>15050</v>
      </c>
    </row>
    <row r="5605" spans="1:13" ht="25.5" outlineLevel="1" x14ac:dyDescent="0.25">
      <c r="A5605" s="47" t="s">
        <v>6077</v>
      </c>
      <c r="B5605" s="150">
        <v>5577</v>
      </c>
      <c r="C5605" s="40" t="s">
        <v>14682</v>
      </c>
      <c r="D5605" s="35" t="s">
        <v>6077</v>
      </c>
      <c r="E5605" s="36" t="s">
        <v>11943</v>
      </c>
      <c r="F5605" s="35" t="s">
        <v>15877</v>
      </c>
      <c r="G5605" s="117">
        <v>9</v>
      </c>
      <c r="H5605" s="117">
        <v>4.41</v>
      </c>
      <c r="I5605" s="117">
        <f t="shared" si="134"/>
        <v>2.6666666666666665E-2</v>
      </c>
      <c r="J5605" s="118">
        <v>0.24</v>
      </c>
      <c r="K5605" s="196">
        <v>185</v>
      </c>
      <c r="L5605" s="119" t="s">
        <v>12106</v>
      </c>
      <c r="M5605" s="38" t="s">
        <v>15050</v>
      </c>
    </row>
    <row r="5606" spans="1:13" ht="25.5" outlineLevel="1" x14ac:dyDescent="0.25">
      <c r="A5606" s="47" t="s">
        <v>6079</v>
      </c>
      <c r="B5606" s="150">
        <v>5578</v>
      </c>
      <c r="C5606" s="36" t="s">
        <v>6078</v>
      </c>
      <c r="D5606" s="35" t="s">
        <v>6079</v>
      </c>
      <c r="E5606" s="36" t="s">
        <v>11943</v>
      </c>
      <c r="F5606" s="35" t="s">
        <v>15877</v>
      </c>
      <c r="G5606" s="117">
        <v>31</v>
      </c>
      <c r="H5606" s="117">
        <v>31</v>
      </c>
      <c r="I5606" s="117">
        <f t="shared" si="134"/>
        <v>5.4838709677419356E-2</v>
      </c>
      <c r="J5606" s="118">
        <v>1.7</v>
      </c>
      <c r="K5606" s="196">
        <v>185</v>
      </c>
      <c r="L5606" s="119" t="s">
        <v>12106</v>
      </c>
      <c r="M5606" s="38" t="s">
        <v>15050</v>
      </c>
    </row>
    <row r="5607" spans="1:13" ht="25.5" outlineLevel="1" x14ac:dyDescent="0.25">
      <c r="A5607" s="47" t="s">
        <v>6081</v>
      </c>
      <c r="B5607" s="150">
        <v>5579</v>
      </c>
      <c r="C5607" s="36" t="s">
        <v>6080</v>
      </c>
      <c r="D5607" s="35" t="s">
        <v>6081</v>
      </c>
      <c r="E5607" s="36" t="s">
        <v>11943</v>
      </c>
      <c r="F5607" s="35" t="s">
        <v>15877</v>
      </c>
      <c r="G5607" s="117">
        <v>100</v>
      </c>
      <c r="H5607" s="117">
        <v>1090</v>
      </c>
      <c r="I5607" s="117">
        <f t="shared" si="134"/>
        <v>0.59609999999999996</v>
      </c>
      <c r="J5607" s="118">
        <v>59.61</v>
      </c>
      <c r="K5607" s="196">
        <v>185</v>
      </c>
      <c r="L5607" s="119" t="s">
        <v>12106</v>
      </c>
      <c r="M5607" s="38" t="s">
        <v>15050</v>
      </c>
    </row>
    <row r="5608" spans="1:13" ht="25.5" outlineLevel="1" x14ac:dyDescent="0.25">
      <c r="A5608" s="47" t="s">
        <v>6083</v>
      </c>
      <c r="B5608" s="150">
        <v>5580</v>
      </c>
      <c r="C5608" s="36" t="s">
        <v>6082</v>
      </c>
      <c r="D5608" s="35" t="s">
        <v>6083</v>
      </c>
      <c r="E5608" s="36" t="s">
        <v>11943</v>
      </c>
      <c r="F5608" s="35" t="s">
        <v>15877</v>
      </c>
      <c r="G5608" s="117">
        <v>71</v>
      </c>
      <c r="H5608" s="117">
        <v>120.7</v>
      </c>
      <c r="I5608" s="117">
        <f t="shared" si="134"/>
        <v>9.295774647887324E-2</v>
      </c>
      <c r="J5608" s="118">
        <v>6.6</v>
      </c>
      <c r="K5608" s="196">
        <v>185</v>
      </c>
      <c r="L5608" s="119" t="s">
        <v>12106</v>
      </c>
      <c r="M5608" s="38" t="s">
        <v>15050</v>
      </c>
    </row>
    <row r="5609" spans="1:13" ht="25.5" outlineLevel="1" x14ac:dyDescent="0.25">
      <c r="A5609" s="47" t="s">
        <v>6085</v>
      </c>
      <c r="B5609" s="150">
        <v>5581</v>
      </c>
      <c r="C5609" s="36" t="s">
        <v>6084</v>
      </c>
      <c r="D5609" s="35" t="s">
        <v>6085</v>
      </c>
      <c r="E5609" s="36" t="s">
        <v>11943</v>
      </c>
      <c r="F5609" s="35" t="s">
        <v>15877</v>
      </c>
      <c r="G5609" s="117">
        <v>92</v>
      </c>
      <c r="H5609" s="117">
        <v>115.92</v>
      </c>
      <c r="I5609" s="117">
        <f t="shared" si="134"/>
        <v>6.8913043478260869E-2</v>
      </c>
      <c r="J5609" s="118">
        <v>6.34</v>
      </c>
      <c r="K5609" s="196">
        <v>185</v>
      </c>
      <c r="L5609" s="119" t="s">
        <v>12106</v>
      </c>
      <c r="M5609" s="38" t="s">
        <v>15050</v>
      </c>
    </row>
    <row r="5610" spans="1:13" ht="25.5" outlineLevel="1" x14ac:dyDescent="0.25">
      <c r="A5610" s="47" t="s">
        <v>6087</v>
      </c>
      <c r="B5610" s="150">
        <v>5582</v>
      </c>
      <c r="C5610" s="36" t="s">
        <v>6086</v>
      </c>
      <c r="D5610" s="35" t="s">
        <v>6087</v>
      </c>
      <c r="E5610" s="36" t="s">
        <v>11943</v>
      </c>
      <c r="F5610" s="35" t="s">
        <v>15877</v>
      </c>
      <c r="G5610" s="117">
        <v>2</v>
      </c>
      <c r="H5610" s="117">
        <v>976.34</v>
      </c>
      <c r="I5610" s="117">
        <f t="shared" si="134"/>
        <v>26.695</v>
      </c>
      <c r="J5610" s="118">
        <v>53.39</v>
      </c>
      <c r="K5610" s="196">
        <v>185</v>
      </c>
      <c r="L5610" s="119" t="s">
        <v>12106</v>
      </c>
      <c r="M5610" s="38" t="s">
        <v>15050</v>
      </c>
    </row>
    <row r="5611" spans="1:13" outlineLevel="1" x14ac:dyDescent="0.25">
      <c r="A5611" s="47" t="s">
        <v>9878</v>
      </c>
      <c r="B5611" s="150">
        <v>5583</v>
      </c>
      <c r="C5611" s="40" t="s">
        <v>14683</v>
      </c>
      <c r="D5611" s="35" t="s">
        <v>9878</v>
      </c>
      <c r="E5611" s="36" t="s">
        <v>11491</v>
      </c>
      <c r="F5611" s="35" t="s">
        <v>15877</v>
      </c>
      <c r="G5611" s="117">
        <v>1</v>
      </c>
      <c r="H5611" s="117">
        <v>1200</v>
      </c>
      <c r="I5611" s="117">
        <f t="shared" si="134"/>
        <v>1246.78</v>
      </c>
      <c r="J5611" s="118">
        <v>1246.78</v>
      </c>
      <c r="K5611" s="196">
        <v>179</v>
      </c>
      <c r="L5611" s="119" t="s">
        <v>11479</v>
      </c>
      <c r="M5611" s="38" t="s">
        <v>15050</v>
      </c>
    </row>
    <row r="5612" spans="1:13" outlineLevel="1" x14ac:dyDescent="0.25">
      <c r="A5612" s="47" t="s">
        <v>9879</v>
      </c>
      <c r="B5612" s="150">
        <v>5584</v>
      </c>
      <c r="C5612" s="40" t="s">
        <v>14684</v>
      </c>
      <c r="D5612" s="35" t="s">
        <v>9879</v>
      </c>
      <c r="E5612" s="36" t="s">
        <v>11491</v>
      </c>
      <c r="F5612" s="35" t="s">
        <v>15877</v>
      </c>
      <c r="G5612" s="117">
        <v>1</v>
      </c>
      <c r="H5612" s="117">
        <v>1362.5</v>
      </c>
      <c r="I5612" s="117">
        <f t="shared" si="134"/>
        <v>1415.62</v>
      </c>
      <c r="J5612" s="118">
        <v>1415.62</v>
      </c>
      <c r="K5612" s="196">
        <v>179</v>
      </c>
      <c r="L5612" s="119" t="s">
        <v>11479</v>
      </c>
      <c r="M5612" s="38" t="s">
        <v>15050</v>
      </c>
    </row>
    <row r="5613" spans="1:13" ht="25.5" outlineLevel="1" x14ac:dyDescent="0.25">
      <c r="A5613" s="47" t="s">
        <v>6089</v>
      </c>
      <c r="B5613" s="150">
        <v>5585</v>
      </c>
      <c r="C5613" s="36" t="s">
        <v>6088</v>
      </c>
      <c r="D5613" s="35" t="s">
        <v>6089</v>
      </c>
      <c r="E5613" s="36" t="s">
        <v>11943</v>
      </c>
      <c r="F5613" s="35" t="s">
        <v>15877</v>
      </c>
      <c r="G5613" s="117">
        <v>9</v>
      </c>
      <c r="H5613" s="117">
        <v>738</v>
      </c>
      <c r="I5613" s="117">
        <f t="shared" si="134"/>
        <v>4.4844444444444447</v>
      </c>
      <c r="J5613" s="118">
        <v>40.36</v>
      </c>
      <c r="K5613" s="196">
        <v>185</v>
      </c>
      <c r="L5613" s="119" t="s">
        <v>12106</v>
      </c>
      <c r="M5613" s="38" t="s">
        <v>15050</v>
      </c>
    </row>
    <row r="5614" spans="1:13" ht="25.5" outlineLevel="1" x14ac:dyDescent="0.25">
      <c r="A5614" s="47" t="s">
        <v>6090</v>
      </c>
      <c r="B5614" s="150">
        <v>5586</v>
      </c>
      <c r="C5614" s="40" t="s">
        <v>14685</v>
      </c>
      <c r="D5614" s="35" t="s">
        <v>6090</v>
      </c>
      <c r="E5614" s="36" t="s">
        <v>11943</v>
      </c>
      <c r="F5614" s="35" t="s">
        <v>15877</v>
      </c>
      <c r="G5614" s="117">
        <v>18</v>
      </c>
      <c r="H5614" s="117">
        <v>226.8</v>
      </c>
      <c r="I5614" s="117">
        <f t="shared" si="134"/>
        <v>0.68888888888888888</v>
      </c>
      <c r="J5614" s="118">
        <v>12.4</v>
      </c>
      <c r="K5614" s="196">
        <v>185</v>
      </c>
      <c r="L5614" s="119" t="s">
        <v>12106</v>
      </c>
      <c r="M5614" s="38" t="s">
        <v>15050</v>
      </c>
    </row>
    <row r="5615" spans="1:13" ht="25.5" outlineLevel="1" x14ac:dyDescent="0.25">
      <c r="A5615" s="47" t="s">
        <v>6091</v>
      </c>
      <c r="B5615" s="150">
        <v>5587</v>
      </c>
      <c r="C5615" s="40" t="s">
        <v>14686</v>
      </c>
      <c r="D5615" s="35" t="s">
        <v>6091</v>
      </c>
      <c r="E5615" s="36" t="s">
        <v>11943</v>
      </c>
      <c r="F5615" s="35" t="s">
        <v>15877</v>
      </c>
      <c r="G5615" s="117">
        <v>5</v>
      </c>
      <c r="H5615" s="117">
        <v>550</v>
      </c>
      <c r="I5615" s="117">
        <f t="shared" si="134"/>
        <v>6.016</v>
      </c>
      <c r="J5615" s="118">
        <v>30.08</v>
      </c>
      <c r="K5615" s="196">
        <v>185</v>
      </c>
      <c r="L5615" s="119" t="s">
        <v>12106</v>
      </c>
      <c r="M5615" s="38" t="s">
        <v>15050</v>
      </c>
    </row>
    <row r="5616" spans="1:13" ht="25.5" outlineLevel="1" x14ac:dyDescent="0.25">
      <c r="A5616" s="47" t="s">
        <v>6093</v>
      </c>
      <c r="B5616" s="150">
        <v>5588</v>
      </c>
      <c r="C5616" s="36" t="s">
        <v>6092</v>
      </c>
      <c r="D5616" s="35" t="s">
        <v>6093</v>
      </c>
      <c r="E5616" s="36" t="s">
        <v>11943</v>
      </c>
      <c r="F5616" s="35" t="s">
        <v>15877</v>
      </c>
      <c r="G5616" s="117">
        <v>15</v>
      </c>
      <c r="H5616" s="117">
        <v>189</v>
      </c>
      <c r="I5616" s="117">
        <f t="shared" si="134"/>
        <v>0.68933333333333335</v>
      </c>
      <c r="J5616" s="118">
        <v>10.34</v>
      </c>
      <c r="K5616" s="196">
        <v>185</v>
      </c>
      <c r="L5616" s="119" t="s">
        <v>12106</v>
      </c>
      <c r="M5616" s="38" t="s">
        <v>15050</v>
      </c>
    </row>
    <row r="5617" spans="1:13" ht="25.5" outlineLevel="1" x14ac:dyDescent="0.25">
      <c r="A5617" s="47" t="s">
        <v>6094</v>
      </c>
      <c r="B5617" s="150">
        <v>5589</v>
      </c>
      <c r="C5617" s="40" t="s">
        <v>14687</v>
      </c>
      <c r="D5617" s="35" t="s">
        <v>6094</v>
      </c>
      <c r="E5617" s="36" t="s">
        <v>11943</v>
      </c>
      <c r="F5617" s="35" t="s">
        <v>15877</v>
      </c>
      <c r="G5617" s="117">
        <v>2</v>
      </c>
      <c r="H5617" s="117">
        <v>37</v>
      </c>
      <c r="I5617" s="117">
        <f t="shared" ref="I5617:I5680" si="135">J5617/G5617</f>
        <v>1.01</v>
      </c>
      <c r="J5617" s="118">
        <v>2.02</v>
      </c>
      <c r="K5617" s="196">
        <v>185</v>
      </c>
      <c r="L5617" s="119" t="s">
        <v>12106</v>
      </c>
      <c r="M5617" s="38" t="s">
        <v>15050</v>
      </c>
    </row>
    <row r="5618" spans="1:13" ht="25.5" outlineLevel="1" x14ac:dyDescent="0.25">
      <c r="A5618" s="47" t="s">
        <v>6095</v>
      </c>
      <c r="B5618" s="150">
        <v>5590</v>
      </c>
      <c r="C5618" s="40" t="s">
        <v>14688</v>
      </c>
      <c r="D5618" s="35" t="s">
        <v>6095</v>
      </c>
      <c r="E5618" s="36" t="s">
        <v>11943</v>
      </c>
      <c r="F5618" s="35" t="s">
        <v>15877</v>
      </c>
      <c r="G5618" s="117">
        <v>2</v>
      </c>
      <c r="H5618" s="117">
        <v>25.2</v>
      </c>
      <c r="I5618" s="117">
        <f t="shared" si="135"/>
        <v>0.69</v>
      </c>
      <c r="J5618" s="118">
        <v>1.38</v>
      </c>
      <c r="K5618" s="196">
        <v>185</v>
      </c>
      <c r="L5618" s="119" t="s">
        <v>12106</v>
      </c>
      <c r="M5618" s="38" t="s">
        <v>15050</v>
      </c>
    </row>
    <row r="5619" spans="1:13" ht="25.5" outlineLevel="1" x14ac:dyDescent="0.25">
      <c r="A5619" s="47" t="s">
        <v>6096</v>
      </c>
      <c r="B5619" s="150">
        <v>5591</v>
      </c>
      <c r="C5619" s="40" t="s">
        <v>14689</v>
      </c>
      <c r="D5619" s="35" t="s">
        <v>6096</v>
      </c>
      <c r="E5619" s="36" t="s">
        <v>11943</v>
      </c>
      <c r="F5619" s="35" t="s">
        <v>15877</v>
      </c>
      <c r="G5619" s="117">
        <v>8</v>
      </c>
      <c r="H5619" s="117">
        <v>100.8</v>
      </c>
      <c r="I5619" s="117">
        <f t="shared" si="135"/>
        <v>0.68874999999999997</v>
      </c>
      <c r="J5619" s="118">
        <v>5.51</v>
      </c>
      <c r="K5619" s="196">
        <v>185</v>
      </c>
      <c r="L5619" s="119" t="s">
        <v>12106</v>
      </c>
      <c r="M5619" s="38" t="s">
        <v>15050</v>
      </c>
    </row>
    <row r="5620" spans="1:13" ht="25.5" outlineLevel="1" x14ac:dyDescent="0.25">
      <c r="A5620" s="47" t="s">
        <v>6097</v>
      </c>
      <c r="B5620" s="150">
        <v>5592</v>
      </c>
      <c r="C5620" s="40" t="s">
        <v>14690</v>
      </c>
      <c r="D5620" s="35" t="s">
        <v>6097</v>
      </c>
      <c r="E5620" s="36" t="s">
        <v>11943</v>
      </c>
      <c r="F5620" s="35" t="s">
        <v>15877</v>
      </c>
      <c r="G5620" s="117">
        <v>30</v>
      </c>
      <c r="H5620" s="117">
        <v>36</v>
      </c>
      <c r="I5620" s="117">
        <f t="shared" si="135"/>
        <v>6.5666666666666665E-2</v>
      </c>
      <c r="J5620" s="118">
        <v>1.97</v>
      </c>
      <c r="K5620" s="196">
        <v>185</v>
      </c>
      <c r="L5620" s="119" t="s">
        <v>12106</v>
      </c>
      <c r="M5620" s="38" t="s">
        <v>15050</v>
      </c>
    </row>
    <row r="5621" spans="1:13" ht="25.5" outlineLevel="1" x14ac:dyDescent="0.25">
      <c r="A5621" s="47" t="s">
        <v>6098</v>
      </c>
      <c r="B5621" s="150">
        <v>5593</v>
      </c>
      <c r="C5621" s="40" t="s">
        <v>14691</v>
      </c>
      <c r="D5621" s="35" t="s">
        <v>6098</v>
      </c>
      <c r="E5621" s="36" t="s">
        <v>11943</v>
      </c>
      <c r="F5621" s="35" t="s">
        <v>15877</v>
      </c>
      <c r="G5621" s="117">
        <v>34</v>
      </c>
      <c r="H5621" s="117">
        <v>40.799999999999997</v>
      </c>
      <c r="I5621" s="117">
        <f t="shared" si="135"/>
        <v>6.5588235294117642E-2</v>
      </c>
      <c r="J5621" s="118">
        <v>2.23</v>
      </c>
      <c r="K5621" s="196">
        <v>185</v>
      </c>
      <c r="L5621" s="119" t="s">
        <v>12106</v>
      </c>
      <c r="M5621" s="38" t="s">
        <v>15050</v>
      </c>
    </row>
    <row r="5622" spans="1:13" ht="25.5" outlineLevel="1" x14ac:dyDescent="0.25">
      <c r="A5622" s="47" t="s">
        <v>6100</v>
      </c>
      <c r="B5622" s="150">
        <v>5594</v>
      </c>
      <c r="C5622" s="36" t="s">
        <v>6099</v>
      </c>
      <c r="D5622" s="35" t="s">
        <v>6100</v>
      </c>
      <c r="E5622" s="36" t="s">
        <v>11943</v>
      </c>
      <c r="F5622" s="35" t="s">
        <v>15877</v>
      </c>
      <c r="G5622" s="117">
        <v>8</v>
      </c>
      <c r="H5622" s="117">
        <v>16</v>
      </c>
      <c r="I5622" s="117">
        <f t="shared" si="135"/>
        <v>0.10875</v>
      </c>
      <c r="J5622" s="118">
        <v>0.87</v>
      </c>
      <c r="K5622" s="196">
        <v>185</v>
      </c>
      <c r="L5622" s="119" t="s">
        <v>12106</v>
      </c>
      <c r="M5622" s="38" t="s">
        <v>15050</v>
      </c>
    </row>
    <row r="5623" spans="1:13" ht="25.5" outlineLevel="1" x14ac:dyDescent="0.25">
      <c r="A5623" s="47" t="s">
        <v>6102</v>
      </c>
      <c r="B5623" s="150">
        <v>5595</v>
      </c>
      <c r="C5623" s="36" t="s">
        <v>6101</v>
      </c>
      <c r="D5623" s="35" t="s">
        <v>6102</v>
      </c>
      <c r="E5623" s="36" t="s">
        <v>11943</v>
      </c>
      <c r="F5623" s="35" t="s">
        <v>15877</v>
      </c>
      <c r="G5623" s="117">
        <v>6</v>
      </c>
      <c r="H5623" s="117">
        <v>12</v>
      </c>
      <c r="I5623" s="117">
        <f t="shared" si="135"/>
        <v>0.11</v>
      </c>
      <c r="J5623" s="118">
        <v>0.66</v>
      </c>
      <c r="K5623" s="196">
        <v>185</v>
      </c>
      <c r="L5623" s="119" t="s">
        <v>12106</v>
      </c>
      <c r="M5623" s="38" t="s">
        <v>15050</v>
      </c>
    </row>
    <row r="5624" spans="1:13" ht="25.5" outlineLevel="1" x14ac:dyDescent="0.25">
      <c r="A5624" s="47" t="s">
        <v>6104</v>
      </c>
      <c r="B5624" s="150">
        <v>5596</v>
      </c>
      <c r="C5624" s="36" t="s">
        <v>6103</v>
      </c>
      <c r="D5624" s="35" t="s">
        <v>6104</v>
      </c>
      <c r="E5624" s="36" t="s">
        <v>11943</v>
      </c>
      <c r="F5624" s="35" t="s">
        <v>15877</v>
      </c>
      <c r="G5624" s="117">
        <v>2</v>
      </c>
      <c r="H5624" s="117">
        <v>5.4</v>
      </c>
      <c r="I5624" s="117">
        <f t="shared" si="135"/>
        <v>0.15</v>
      </c>
      <c r="J5624" s="118">
        <v>0.3</v>
      </c>
      <c r="K5624" s="196">
        <v>185</v>
      </c>
      <c r="L5624" s="119" t="s">
        <v>12106</v>
      </c>
      <c r="M5624" s="38" t="s">
        <v>15050</v>
      </c>
    </row>
    <row r="5625" spans="1:13" ht="25.5" outlineLevel="1" x14ac:dyDescent="0.25">
      <c r="A5625" s="47" t="s">
        <v>6106</v>
      </c>
      <c r="B5625" s="150">
        <v>5597</v>
      </c>
      <c r="C5625" s="36" t="s">
        <v>6105</v>
      </c>
      <c r="D5625" s="35" t="s">
        <v>6106</v>
      </c>
      <c r="E5625" s="36" t="s">
        <v>11943</v>
      </c>
      <c r="F5625" s="35" t="s">
        <v>15877</v>
      </c>
      <c r="G5625" s="117">
        <v>2</v>
      </c>
      <c r="H5625" s="117">
        <v>5.4</v>
      </c>
      <c r="I5625" s="117">
        <f t="shared" si="135"/>
        <v>0.15</v>
      </c>
      <c r="J5625" s="118">
        <v>0.3</v>
      </c>
      <c r="K5625" s="196">
        <v>185</v>
      </c>
      <c r="L5625" s="119" t="s">
        <v>12106</v>
      </c>
      <c r="M5625" s="38" t="s">
        <v>15050</v>
      </c>
    </row>
    <row r="5626" spans="1:13" ht="25.5" outlineLevel="1" x14ac:dyDescent="0.25">
      <c r="A5626" s="47" t="s">
        <v>6108</v>
      </c>
      <c r="B5626" s="150">
        <v>5598</v>
      </c>
      <c r="C5626" s="36" t="s">
        <v>6107</v>
      </c>
      <c r="D5626" s="35" t="s">
        <v>6108</v>
      </c>
      <c r="E5626" s="36" t="s">
        <v>11943</v>
      </c>
      <c r="F5626" s="35" t="s">
        <v>15877</v>
      </c>
      <c r="G5626" s="117">
        <v>5</v>
      </c>
      <c r="H5626" s="117">
        <v>13.5</v>
      </c>
      <c r="I5626" s="117">
        <f t="shared" si="135"/>
        <v>0.14799999999999999</v>
      </c>
      <c r="J5626" s="118">
        <v>0.74</v>
      </c>
      <c r="K5626" s="196">
        <v>185</v>
      </c>
      <c r="L5626" s="119" t="s">
        <v>12106</v>
      </c>
      <c r="M5626" s="38" t="s">
        <v>15050</v>
      </c>
    </row>
    <row r="5627" spans="1:13" ht="25.5" outlineLevel="1" x14ac:dyDescent="0.25">
      <c r="A5627" s="47" t="s">
        <v>6110</v>
      </c>
      <c r="B5627" s="150">
        <v>5599</v>
      </c>
      <c r="C5627" s="36" t="s">
        <v>6109</v>
      </c>
      <c r="D5627" s="35" t="s">
        <v>6110</v>
      </c>
      <c r="E5627" s="36" t="s">
        <v>11943</v>
      </c>
      <c r="F5627" s="35" t="s">
        <v>15877</v>
      </c>
      <c r="G5627" s="117">
        <v>9</v>
      </c>
      <c r="H5627" s="117">
        <v>22.5</v>
      </c>
      <c r="I5627" s="117">
        <f t="shared" si="135"/>
        <v>0.13666666666666666</v>
      </c>
      <c r="J5627" s="118">
        <v>1.23</v>
      </c>
      <c r="K5627" s="196">
        <v>185</v>
      </c>
      <c r="L5627" s="119" t="s">
        <v>12106</v>
      </c>
      <c r="M5627" s="38" t="s">
        <v>15050</v>
      </c>
    </row>
    <row r="5628" spans="1:13" ht="25.5" outlineLevel="1" x14ac:dyDescent="0.25">
      <c r="A5628" s="47" t="s">
        <v>6112</v>
      </c>
      <c r="B5628" s="150">
        <v>5600</v>
      </c>
      <c r="C5628" s="36" t="s">
        <v>6111</v>
      </c>
      <c r="D5628" s="35" t="s">
        <v>6112</v>
      </c>
      <c r="E5628" s="36" t="s">
        <v>11943</v>
      </c>
      <c r="F5628" s="35" t="s">
        <v>15877</v>
      </c>
      <c r="G5628" s="117">
        <v>1</v>
      </c>
      <c r="H5628" s="117">
        <v>2.7</v>
      </c>
      <c r="I5628" s="117">
        <f t="shared" si="135"/>
        <v>0.15</v>
      </c>
      <c r="J5628" s="118">
        <v>0.15</v>
      </c>
      <c r="K5628" s="196">
        <v>185</v>
      </c>
      <c r="L5628" s="119" t="s">
        <v>12106</v>
      </c>
      <c r="M5628" s="38" t="s">
        <v>15050</v>
      </c>
    </row>
    <row r="5629" spans="1:13" ht="25.5" outlineLevel="1" x14ac:dyDescent="0.25">
      <c r="A5629" s="47" t="s">
        <v>6113</v>
      </c>
      <c r="B5629" s="150">
        <v>5601</v>
      </c>
      <c r="C5629" s="40" t="s">
        <v>14692</v>
      </c>
      <c r="D5629" s="35" t="s">
        <v>6113</v>
      </c>
      <c r="E5629" s="36" t="s">
        <v>11943</v>
      </c>
      <c r="F5629" s="35" t="s">
        <v>15877</v>
      </c>
      <c r="G5629" s="117">
        <v>10</v>
      </c>
      <c r="H5629" s="117">
        <v>2811.82</v>
      </c>
      <c r="I5629" s="117">
        <f t="shared" si="135"/>
        <v>15.375999999999999</v>
      </c>
      <c r="J5629" s="118">
        <v>153.76</v>
      </c>
      <c r="K5629" s="196">
        <v>185</v>
      </c>
      <c r="L5629" s="119" t="s">
        <v>12106</v>
      </c>
      <c r="M5629" s="38" t="s">
        <v>15050</v>
      </c>
    </row>
    <row r="5630" spans="1:13" ht="25.5" outlineLevel="1" x14ac:dyDescent="0.25">
      <c r="A5630" s="47" t="s">
        <v>6114</v>
      </c>
      <c r="B5630" s="150">
        <v>5602</v>
      </c>
      <c r="C5630" s="40" t="s">
        <v>14693</v>
      </c>
      <c r="D5630" s="35" t="s">
        <v>6114</v>
      </c>
      <c r="E5630" s="36" t="s">
        <v>11943</v>
      </c>
      <c r="F5630" s="35" t="s">
        <v>15877</v>
      </c>
      <c r="G5630" s="117">
        <v>10</v>
      </c>
      <c r="H5630" s="117">
        <v>2811.82</v>
      </c>
      <c r="I5630" s="117">
        <f t="shared" si="135"/>
        <v>15.375999999999999</v>
      </c>
      <c r="J5630" s="118">
        <v>153.76</v>
      </c>
      <c r="K5630" s="196">
        <v>185</v>
      </c>
      <c r="L5630" s="119" t="s">
        <v>12106</v>
      </c>
      <c r="M5630" s="38" t="s">
        <v>15050</v>
      </c>
    </row>
    <row r="5631" spans="1:13" ht="25.5" outlineLevel="1" x14ac:dyDescent="0.25">
      <c r="A5631" s="47" t="s">
        <v>6115</v>
      </c>
      <c r="B5631" s="150">
        <v>5603</v>
      </c>
      <c r="C5631" s="40" t="s">
        <v>14694</v>
      </c>
      <c r="D5631" s="35" t="s">
        <v>6115</v>
      </c>
      <c r="E5631" s="36" t="s">
        <v>11943</v>
      </c>
      <c r="F5631" s="35" t="s">
        <v>15877</v>
      </c>
      <c r="G5631" s="117">
        <v>10</v>
      </c>
      <c r="H5631" s="117">
        <v>2811.82</v>
      </c>
      <c r="I5631" s="117">
        <f t="shared" si="135"/>
        <v>15.375999999999999</v>
      </c>
      <c r="J5631" s="118">
        <v>153.76</v>
      </c>
      <c r="K5631" s="196">
        <v>185</v>
      </c>
      <c r="L5631" s="119" t="s">
        <v>12106</v>
      </c>
      <c r="M5631" s="38" t="s">
        <v>15050</v>
      </c>
    </row>
    <row r="5632" spans="1:13" ht="25.5" outlineLevel="1" x14ac:dyDescent="0.25">
      <c r="A5632" s="47" t="s">
        <v>6116</v>
      </c>
      <c r="B5632" s="150">
        <v>5604</v>
      </c>
      <c r="C5632" s="40" t="s">
        <v>14695</v>
      </c>
      <c r="D5632" s="35" t="s">
        <v>6116</v>
      </c>
      <c r="E5632" s="36" t="s">
        <v>11943</v>
      </c>
      <c r="F5632" s="35" t="s">
        <v>15877</v>
      </c>
      <c r="G5632" s="117">
        <v>10</v>
      </c>
      <c r="H5632" s="117">
        <v>2811.82</v>
      </c>
      <c r="I5632" s="117">
        <f t="shared" si="135"/>
        <v>15.375999999999999</v>
      </c>
      <c r="J5632" s="118">
        <v>153.76</v>
      </c>
      <c r="K5632" s="196">
        <v>185</v>
      </c>
      <c r="L5632" s="119" t="s">
        <v>12106</v>
      </c>
      <c r="M5632" s="38" t="s">
        <v>15050</v>
      </c>
    </row>
    <row r="5633" spans="1:13" ht="25.5" outlineLevel="1" x14ac:dyDescent="0.25">
      <c r="A5633" s="47" t="s">
        <v>6117</v>
      </c>
      <c r="B5633" s="150">
        <v>5605</v>
      </c>
      <c r="C5633" s="40" t="s">
        <v>14696</v>
      </c>
      <c r="D5633" s="35" t="s">
        <v>6117</v>
      </c>
      <c r="E5633" s="36" t="s">
        <v>11943</v>
      </c>
      <c r="F5633" s="35" t="s">
        <v>15877</v>
      </c>
      <c r="G5633" s="117">
        <v>10</v>
      </c>
      <c r="H5633" s="117">
        <v>2811.82</v>
      </c>
      <c r="I5633" s="117">
        <f t="shared" si="135"/>
        <v>15.375999999999999</v>
      </c>
      <c r="J5633" s="118">
        <v>153.76</v>
      </c>
      <c r="K5633" s="196">
        <v>185</v>
      </c>
      <c r="L5633" s="119" t="s">
        <v>12106</v>
      </c>
      <c r="M5633" s="38" t="s">
        <v>15050</v>
      </c>
    </row>
    <row r="5634" spans="1:13" outlineLevel="1" x14ac:dyDescent="0.25">
      <c r="A5634" s="47" t="s">
        <v>9883</v>
      </c>
      <c r="B5634" s="150">
        <v>5606</v>
      </c>
      <c r="C5634" s="40" t="s">
        <v>14697</v>
      </c>
      <c r="D5634" s="35" t="s">
        <v>9883</v>
      </c>
      <c r="E5634" s="36" t="s">
        <v>11491</v>
      </c>
      <c r="F5634" s="35" t="s">
        <v>15877</v>
      </c>
      <c r="G5634" s="117">
        <v>8</v>
      </c>
      <c r="H5634" s="117">
        <v>19091.52</v>
      </c>
      <c r="I5634" s="117">
        <f t="shared" si="135"/>
        <v>2479.4812499999998</v>
      </c>
      <c r="J5634" s="118">
        <v>19835.849999999999</v>
      </c>
      <c r="K5634" s="196">
        <v>179</v>
      </c>
      <c r="L5634" s="119" t="s">
        <v>11479</v>
      </c>
      <c r="M5634" s="38" t="s">
        <v>15050</v>
      </c>
    </row>
    <row r="5635" spans="1:13" ht="25.5" outlineLevel="1" x14ac:dyDescent="0.25">
      <c r="A5635" s="47" t="s">
        <v>6119</v>
      </c>
      <c r="B5635" s="150">
        <v>5607</v>
      </c>
      <c r="C5635" s="36" t="s">
        <v>6118</v>
      </c>
      <c r="D5635" s="35" t="s">
        <v>6119</v>
      </c>
      <c r="E5635" s="36" t="s">
        <v>11943</v>
      </c>
      <c r="F5635" s="35" t="s">
        <v>15877</v>
      </c>
      <c r="G5635" s="117">
        <v>7</v>
      </c>
      <c r="H5635" s="117">
        <v>46.2</v>
      </c>
      <c r="I5635" s="117">
        <f t="shared" si="135"/>
        <v>0.36142857142857138</v>
      </c>
      <c r="J5635" s="118">
        <v>2.5299999999999998</v>
      </c>
      <c r="K5635" s="196">
        <v>185</v>
      </c>
      <c r="L5635" s="119" t="s">
        <v>12106</v>
      </c>
      <c r="M5635" s="38" t="s">
        <v>15050</v>
      </c>
    </row>
    <row r="5636" spans="1:13" ht="25.5" outlineLevel="1" x14ac:dyDescent="0.25">
      <c r="A5636" s="47" t="s">
        <v>6121</v>
      </c>
      <c r="B5636" s="150">
        <v>5608</v>
      </c>
      <c r="C5636" s="36" t="s">
        <v>6120</v>
      </c>
      <c r="D5636" s="35" t="s">
        <v>6121</v>
      </c>
      <c r="E5636" s="36" t="s">
        <v>11943</v>
      </c>
      <c r="F5636" s="35" t="s">
        <v>15877</v>
      </c>
      <c r="G5636" s="117">
        <v>29</v>
      </c>
      <c r="H5636" s="117">
        <v>101.5</v>
      </c>
      <c r="I5636" s="117">
        <f t="shared" si="135"/>
        <v>0.19137931034482758</v>
      </c>
      <c r="J5636" s="118">
        <v>5.55</v>
      </c>
      <c r="K5636" s="196">
        <v>185</v>
      </c>
      <c r="L5636" s="119" t="s">
        <v>12106</v>
      </c>
      <c r="M5636" s="38" t="s">
        <v>15050</v>
      </c>
    </row>
    <row r="5637" spans="1:13" ht="25.5" outlineLevel="1" x14ac:dyDescent="0.25">
      <c r="A5637" s="47" t="s">
        <v>6123</v>
      </c>
      <c r="B5637" s="150">
        <v>5609</v>
      </c>
      <c r="C5637" s="36" t="s">
        <v>6122</v>
      </c>
      <c r="D5637" s="35" t="s">
        <v>6123</v>
      </c>
      <c r="E5637" s="36" t="s">
        <v>11943</v>
      </c>
      <c r="F5637" s="35" t="s">
        <v>15877</v>
      </c>
      <c r="G5637" s="117">
        <v>19</v>
      </c>
      <c r="H5637" s="117">
        <v>66.5</v>
      </c>
      <c r="I5637" s="117">
        <f t="shared" si="135"/>
        <v>0.19157894736842107</v>
      </c>
      <c r="J5637" s="118">
        <v>3.64</v>
      </c>
      <c r="K5637" s="196">
        <v>185</v>
      </c>
      <c r="L5637" s="119" t="s">
        <v>12106</v>
      </c>
      <c r="M5637" s="38" t="s">
        <v>15050</v>
      </c>
    </row>
    <row r="5638" spans="1:13" ht="25.5" outlineLevel="1" x14ac:dyDescent="0.25">
      <c r="A5638" s="47" t="s">
        <v>6125</v>
      </c>
      <c r="B5638" s="150">
        <v>5610</v>
      </c>
      <c r="C5638" s="36" t="s">
        <v>6124</v>
      </c>
      <c r="D5638" s="35" t="s">
        <v>6125</v>
      </c>
      <c r="E5638" s="36" t="s">
        <v>11943</v>
      </c>
      <c r="F5638" s="35" t="s">
        <v>15877</v>
      </c>
      <c r="G5638" s="117">
        <v>11</v>
      </c>
      <c r="H5638" s="117">
        <v>38.5</v>
      </c>
      <c r="I5638" s="117">
        <f t="shared" si="135"/>
        <v>0.1918181818181818</v>
      </c>
      <c r="J5638" s="118">
        <v>2.11</v>
      </c>
      <c r="K5638" s="196">
        <v>185</v>
      </c>
      <c r="L5638" s="119" t="s">
        <v>12106</v>
      </c>
      <c r="M5638" s="38" t="s">
        <v>15050</v>
      </c>
    </row>
    <row r="5639" spans="1:13" ht="25.5" outlineLevel="1" x14ac:dyDescent="0.25">
      <c r="A5639" s="47" t="s">
        <v>6127</v>
      </c>
      <c r="B5639" s="150">
        <v>5611</v>
      </c>
      <c r="C5639" s="36" t="s">
        <v>6126</v>
      </c>
      <c r="D5639" s="35" t="s">
        <v>6127</v>
      </c>
      <c r="E5639" s="36" t="s">
        <v>11943</v>
      </c>
      <c r="F5639" s="35" t="s">
        <v>15877</v>
      </c>
      <c r="G5639" s="117">
        <v>8</v>
      </c>
      <c r="H5639" s="117">
        <v>28</v>
      </c>
      <c r="I5639" s="117">
        <f t="shared" si="135"/>
        <v>0.19125</v>
      </c>
      <c r="J5639" s="118">
        <v>1.53</v>
      </c>
      <c r="K5639" s="196">
        <v>185</v>
      </c>
      <c r="L5639" s="119" t="s">
        <v>12106</v>
      </c>
      <c r="M5639" s="38" t="s">
        <v>15050</v>
      </c>
    </row>
    <row r="5640" spans="1:13" ht="25.5" outlineLevel="1" x14ac:dyDescent="0.25">
      <c r="A5640" s="47" t="s">
        <v>6129</v>
      </c>
      <c r="B5640" s="150">
        <v>5612</v>
      </c>
      <c r="C5640" s="36" t="s">
        <v>6128</v>
      </c>
      <c r="D5640" s="35" t="s">
        <v>6129</v>
      </c>
      <c r="E5640" s="36" t="s">
        <v>11943</v>
      </c>
      <c r="F5640" s="35" t="s">
        <v>15877</v>
      </c>
      <c r="G5640" s="117">
        <v>6</v>
      </c>
      <c r="H5640" s="117">
        <v>17.399999999999999</v>
      </c>
      <c r="I5640" s="117">
        <f t="shared" si="135"/>
        <v>0.15833333333333333</v>
      </c>
      <c r="J5640" s="118">
        <v>0.95</v>
      </c>
      <c r="K5640" s="196">
        <v>185</v>
      </c>
      <c r="L5640" s="119" t="s">
        <v>12106</v>
      </c>
      <c r="M5640" s="38" t="s">
        <v>15050</v>
      </c>
    </row>
    <row r="5641" spans="1:13" ht="25.5" outlineLevel="1" x14ac:dyDescent="0.25">
      <c r="A5641" s="47" t="s">
        <v>6131</v>
      </c>
      <c r="B5641" s="150">
        <v>5613</v>
      </c>
      <c r="C5641" s="36" t="s">
        <v>6130</v>
      </c>
      <c r="D5641" s="35" t="s">
        <v>6131</v>
      </c>
      <c r="E5641" s="36" t="s">
        <v>11943</v>
      </c>
      <c r="F5641" s="35" t="s">
        <v>15877</v>
      </c>
      <c r="G5641" s="117">
        <v>2</v>
      </c>
      <c r="H5641" s="117">
        <v>85.6</v>
      </c>
      <c r="I5641" s="117">
        <f t="shared" si="135"/>
        <v>2.34</v>
      </c>
      <c r="J5641" s="118">
        <v>4.68</v>
      </c>
      <c r="K5641" s="196">
        <v>185</v>
      </c>
      <c r="L5641" s="119" t="s">
        <v>12106</v>
      </c>
      <c r="M5641" s="38" t="s">
        <v>15050</v>
      </c>
    </row>
    <row r="5642" spans="1:13" ht="25.5" outlineLevel="1" x14ac:dyDescent="0.25">
      <c r="A5642" s="47" t="s">
        <v>6133</v>
      </c>
      <c r="B5642" s="150">
        <v>5614</v>
      </c>
      <c r="C5642" s="36" t="s">
        <v>6132</v>
      </c>
      <c r="D5642" s="35" t="s">
        <v>6133</v>
      </c>
      <c r="E5642" s="36" t="s">
        <v>11943</v>
      </c>
      <c r="F5642" s="35" t="s">
        <v>15877</v>
      </c>
      <c r="G5642" s="117">
        <v>20</v>
      </c>
      <c r="H5642" s="117">
        <v>66</v>
      </c>
      <c r="I5642" s="117">
        <f t="shared" si="135"/>
        <v>0.18049999999999999</v>
      </c>
      <c r="J5642" s="118">
        <v>3.61</v>
      </c>
      <c r="K5642" s="196">
        <v>185</v>
      </c>
      <c r="L5642" s="119" t="s">
        <v>12106</v>
      </c>
      <c r="M5642" s="38" t="s">
        <v>15050</v>
      </c>
    </row>
    <row r="5643" spans="1:13" ht="25.5" outlineLevel="1" x14ac:dyDescent="0.25">
      <c r="A5643" s="47" t="s">
        <v>6135</v>
      </c>
      <c r="B5643" s="150">
        <v>5615</v>
      </c>
      <c r="C5643" s="36" t="s">
        <v>6134</v>
      </c>
      <c r="D5643" s="35" t="s">
        <v>6135</v>
      </c>
      <c r="E5643" s="36" t="s">
        <v>11943</v>
      </c>
      <c r="F5643" s="35" t="s">
        <v>15877</v>
      </c>
      <c r="G5643" s="117">
        <v>7</v>
      </c>
      <c r="H5643" s="117">
        <v>1419.77</v>
      </c>
      <c r="I5643" s="117">
        <f t="shared" si="135"/>
        <v>11.091428571428571</v>
      </c>
      <c r="J5643" s="118">
        <v>77.64</v>
      </c>
      <c r="K5643" s="196">
        <v>185</v>
      </c>
      <c r="L5643" s="119" t="s">
        <v>12106</v>
      </c>
      <c r="M5643" s="38" t="s">
        <v>15050</v>
      </c>
    </row>
    <row r="5644" spans="1:13" ht="25.5" outlineLevel="1" x14ac:dyDescent="0.25">
      <c r="A5644" s="47" t="s">
        <v>6137</v>
      </c>
      <c r="B5644" s="150">
        <v>5616</v>
      </c>
      <c r="C5644" s="36" t="s">
        <v>6136</v>
      </c>
      <c r="D5644" s="35" t="s">
        <v>6137</v>
      </c>
      <c r="E5644" s="36" t="s">
        <v>11943</v>
      </c>
      <c r="F5644" s="35" t="s">
        <v>15877</v>
      </c>
      <c r="G5644" s="117">
        <v>50</v>
      </c>
      <c r="H5644" s="117">
        <v>180</v>
      </c>
      <c r="I5644" s="117">
        <f t="shared" si="135"/>
        <v>0.1968</v>
      </c>
      <c r="J5644" s="118">
        <v>9.84</v>
      </c>
      <c r="K5644" s="196">
        <v>185</v>
      </c>
      <c r="L5644" s="119" t="s">
        <v>12106</v>
      </c>
      <c r="M5644" s="38" t="s">
        <v>15050</v>
      </c>
    </row>
    <row r="5645" spans="1:13" ht="25.5" outlineLevel="1" x14ac:dyDescent="0.25">
      <c r="A5645" s="47" t="s">
        <v>6139</v>
      </c>
      <c r="B5645" s="150">
        <v>5617</v>
      </c>
      <c r="C5645" s="36" t="s">
        <v>6138</v>
      </c>
      <c r="D5645" s="35" t="s">
        <v>6139</v>
      </c>
      <c r="E5645" s="36" t="s">
        <v>11943</v>
      </c>
      <c r="F5645" s="35" t="s">
        <v>15877</v>
      </c>
      <c r="G5645" s="117">
        <v>91</v>
      </c>
      <c r="H5645" s="117">
        <v>254.8</v>
      </c>
      <c r="I5645" s="117">
        <f t="shared" si="135"/>
        <v>0.15307692307692308</v>
      </c>
      <c r="J5645" s="118">
        <v>13.93</v>
      </c>
      <c r="K5645" s="196">
        <v>185</v>
      </c>
      <c r="L5645" s="119" t="s">
        <v>12106</v>
      </c>
      <c r="M5645" s="38" t="s">
        <v>15050</v>
      </c>
    </row>
    <row r="5646" spans="1:13" ht="25.5" outlineLevel="1" x14ac:dyDescent="0.25">
      <c r="A5646" s="47" t="s">
        <v>6141</v>
      </c>
      <c r="B5646" s="150">
        <v>5618</v>
      </c>
      <c r="C5646" s="36" t="s">
        <v>6140</v>
      </c>
      <c r="D5646" s="35" t="s">
        <v>6141</v>
      </c>
      <c r="E5646" s="36" t="s">
        <v>11943</v>
      </c>
      <c r="F5646" s="35" t="s">
        <v>15877</v>
      </c>
      <c r="G5646" s="117">
        <v>83</v>
      </c>
      <c r="H5646" s="117">
        <v>290.5</v>
      </c>
      <c r="I5646" s="117">
        <f t="shared" si="135"/>
        <v>0.19144578313253013</v>
      </c>
      <c r="J5646" s="118">
        <v>15.89</v>
      </c>
      <c r="K5646" s="196">
        <v>185</v>
      </c>
      <c r="L5646" s="119" t="s">
        <v>12106</v>
      </c>
      <c r="M5646" s="38" t="s">
        <v>15050</v>
      </c>
    </row>
    <row r="5647" spans="1:13" ht="25.5" outlineLevel="1" x14ac:dyDescent="0.25">
      <c r="A5647" s="47" t="s">
        <v>6143</v>
      </c>
      <c r="B5647" s="150">
        <v>5619</v>
      </c>
      <c r="C5647" s="36" t="s">
        <v>6142</v>
      </c>
      <c r="D5647" s="35" t="s">
        <v>6143</v>
      </c>
      <c r="E5647" s="36" t="s">
        <v>11943</v>
      </c>
      <c r="F5647" s="35" t="s">
        <v>15877</v>
      </c>
      <c r="G5647" s="117">
        <v>166</v>
      </c>
      <c r="H5647" s="117">
        <v>2247</v>
      </c>
      <c r="I5647" s="117">
        <f t="shared" si="135"/>
        <v>0.74018072289156633</v>
      </c>
      <c r="J5647" s="118">
        <v>122.87</v>
      </c>
      <c r="K5647" s="196">
        <v>185</v>
      </c>
      <c r="L5647" s="119" t="s">
        <v>12106</v>
      </c>
      <c r="M5647" s="38" t="s">
        <v>15050</v>
      </c>
    </row>
    <row r="5648" spans="1:13" ht="25.5" outlineLevel="1" x14ac:dyDescent="0.25">
      <c r="A5648" s="47" t="s">
        <v>6145</v>
      </c>
      <c r="B5648" s="150">
        <v>5620</v>
      </c>
      <c r="C5648" s="36" t="s">
        <v>6144</v>
      </c>
      <c r="D5648" s="35" t="s">
        <v>6145</v>
      </c>
      <c r="E5648" s="36" t="s">
        <v>11943</v>
      </c>
      <c r="F5648" s="35" t="s">
        <v>15877</v>
      </c>
      <c r="G5648" s="117">
        <v>243</v>
      </c>
      <c r="H5648" s="117">
        <v>3138.85</v>
      </c>
      <c r="I5648" s="117">
        <f t="shared" si="135"/>
        <v>0.70633744855967073</v>
      </c>
      <c r="J5648" s="118">
        <v>171.64</v>
      </c>
      <c r="K5648" s="196">
        <v>185</v>
      </c>
      <c r="L5648" s="119" t="s">
        <v>12106</v>
      </c>
      <c r="M5648" s="38" t="s">
        <v>15050</v>
      </c>
    </row>
    <row r="5649" spans="1:13" ht="25.5" outlineLevel="1" x14ac:dyDescent="0.25">
      <c r="A5649" s="47" t="s">
        <v>6147</v>
      </c>
      <c r="B5649" s="150">
        <v>5621</v>
      </c>
      <c r="C5649" s="36" t="s">
        <v>6146</v>
      </c>
      <c r="D5649" s="35" t="s">
        <v>6147</v>
      </c>
      <c r="E5649" s="36" t="s">
        <v>11943</v>
      </c>
      <c r="F5649" s="35" t="s">
        <v>15877</v>
      </c>
      <c r="G5649" s="117">
        <v>48</v>
      </c>
      <c r="H5649" s="117">
        <v>206.4</v>
      </c>
      <c r="I5649" s="117">
        <f t="shared" si="135"/>
        <v>0.23520833333333332</v>
      </c>
      <c r="J5649" s="118">
        <v>11.29</v>
      </c>
      <c r="K5649" s="196">
        <v>185</v>
      </c>
      <c r="L5649" s="119" t="s">
        <v>12106</v>
      </c>
      <c r="M5649" s="38" t="s">
        <v>15050</v>
      </c>
    </row>
    <row r="5650" spans="1:13" ht="25.5" outlineLevel="1" x14ac:dyDescent="0.25">
      <c r="A5650" s="47" t="s">
        <v>6149</v>
      </c>
      <c r="B5650" s="150">
        <v>5622</v>
      </c>
      <c r="C5650" s="36" t="s">
        <v>6148</v>
      </c>
      <c r="D5650" s="35" t="s">
        <v>6149</v>
      </c>
      <c r="E5650" s="36" t="s">
        <v>11943</v>
      </c>
      <c r="F5650" s="35" t="s">
        <v>15877</v>
      </c>
      <c r="G5650" s="117">
        <v>199</v>
      </c>
      <c r="H5650" s="117">
        <v>2854.7</v>
      </c>
      <c r="I5650" s="117">
        <f t="shared" si="135"/>
        <v>0.78447236180904534</v>
      </c>
      <c r="J5650" s="118">
        <v>156.11000000000001</v>
      </c>
      <c r="K5650" s="196">
        <v>185</v>
      </c>
      <c r="L5650" s="119" t="s">
        <v>12106</v>
      </c>
      <c r="M5650" s="38" t="s">
        <v>15050</v>
      </c>
    </row>
    <row r="5651" spans="1:13" ht="25.5" outlineLevel="1" x14ac:dyDescent="0.25">
      <c r="A5651" s="47" t="s">
        <v>6151</v>
      </c>
      <c r="B5651" s="150">
        <v>5623</v>
      </c>
      <c r="C5651" s="36" t="s">
        <v>6150</v>
      </c>
      <c r="D5651" s="35" t="s">
        <v>6151</v>
      </c>
      <c r="E5651" s="36" t="s">
        <v>11943</v>
      </c>
      <c r="F5651" s="35" t="s">
        <v>15877</v>
      </c>
      <c r="G5651" s="117">
        <v>2</v>
      </c>
      <c r="H5651" s="117">
        <v>10</v>
      </c>
      <c r="I5651" s="117">
        <f t="shared" si="135"/>
        <v>0.27500000000000002</v>
      </c>
      <c r="J5651" s="118">
        <v>0.55000000000000004</v>
      </c>
      <c r="K5651" s="196">
        <v>185</v>
      </c>
      <c r="L5651" s="119" t="s">
        <v>12106</v>
      </c>
      <c r="M5651" s="38" t="s">
        <v>15050</v>
      </c>
    </row>
    <row r="5652" spans="1:13" ht="25.5" outlineLevel="1" x14ac:dyDescent="0.25">
      <c r="A5652" s="47" t="s">
        <v>6152</v>
      </c>
      <c r="B5652" s="150">
        <v>5624</v>
      </c>
      <c r="C5652" s="40" t="s">
        <v>14698</v>
      </c>
      <c r="D5652" s="35" t="s">
        <v>6152</v>
      </c>
      <c r="E5652" s="36" t="s">
        <v>11943</v>
      </c>
      <c r="F5652" s="35" t="s">
        <v>15877</v>
      </c>
      <c r="G5652" s="117">
        <v>2</v>
      </c>
      <c r="H5652" s="117">
        <v>20</v>
      </c>
      <c r="I5652" s="117">
        <f t="shared" si="135"/>
        <v>0.54500000000000004</v>
      </c>
      <c r="J5652" s="118">
        <v>1.0900000000000001</v>
      </c>
      <c r="K5652" s="196">
        <v>185</v>
      </c>
      <c r="L5652" s="119" t="s">
        <v>12106</v>
      </c>
      <c r="M5652" s="38" t="s">
        <v>15050</v>
      </c>
    </row>
    <row r="5653" spans="1:13" ht="25.5" outlineLevel="1" x14ac:dyDescent="0.25">
      <c r="A5653" s="47" t="s">
        <v>6154</v>
      </c>
      <c r="B5653" s="150">
        <v>5625</v>
      </c>
      <c r="C5653" s="36" t="s">
        <v>6153</v>
      </c>
      <c r="D5653" s="35" t="s">
        <v>6154</v>
      </c>
      <c r="E5653" s="36" t="s">
        <v>11943</v>
      </c>
      <c r="F5653" s="35" t="s">
        <v>15877</v>
      </c>
      <c r="G5653" s="117">
        <v>13</v>
      </c>
      <c r="H5653" s="117">
        <v>46.8</v>
      </c>
      <c r="I5653" s="117">
        <f t="shared" si="135"/>
        <v>0.19692307692307692</v>
      </c>
      <c r="J5653" s="118">
        <v>2.56</v>
      </c>
      <c r="K5653" s="196">
        <v>185</v>
      </c>
      <c r="L5653" s="119" t="s">
        <v>12106</v>
      </c>
      <c r="M5653" s="38" t="s">
        <v>15050</v>
      </c>
    </row>
    <row r="5654" spans="1:13" ht="25.5" outlineLevel="1" x14ac:dyDescent="0.25">
      <c r="A5654" s="47" t="s">
        <v>6156</v>
      </c>
      <c r="B5654" s="150">
        <v>5626</v>
      </c>
      <c r="C5654" s="36" t="s">
        <v>6155</v>
      </c>
      <c r="D5654" s="35" t="s">
        <v>6156</v>
      </c>
      <c r="E5654" s="36" t="s">
        <v>11943</v>
      </c>
      <c r="F5654" s="35" t="s">
        <v>15877</v>
      </c>
      <c r="G5654" s="117">
        <v>6</v>
      </c>
      <c r="H5654" s="117">
        <v>30</v>
      </c>
      <c r="I5654" s="117">
        <f t="shared" si="135"/>
        <v>0.27333333333333332</v>
      </c>
      <c r="J5654" s="118">
        <v>1.64</v>
      </c>
      <c r="K5654" s="196">
        <v>185</v>
      </c>
      <c r="L5654" s="119" t="s">
        <v>12106</v>
      </c>
      <c r="M5654" s="38" t="s">
        <v>15050</v>
      </c>
    </row>
    <row r="5655" spans="1:13" ht="25.5" outlineLevel="1" x14ac:dyDescent="0.25">
      <c r="A5655" s="47" t="s">
        <v>6157</v>
      </c>
      <c r="B5655" s="150">
        <v>5627</v>
      </c>
      <c r="C5655" s="40" t="s">
        <v>14699</v>
      </c>
      <c r="D5655" s="35" t="s">
        <v>6157</v>
      </c>
      <c r="E5655" s="36" t="s">
        <v>11943</v>
      </c>
      <c r="F5655" s="35" t="s">
        <v>15877</v>
      </c>
      <c r="G5655" s="117">
        <v>3</v>
      </c>
      <c r="H5655" s="117">
        <v>885</v>
      </c>
      <c r="I5655" s="117">
        <f t="shared" si="135"/>
        <v>16.13</v>
      </c>
      <c r="J5655" s="118">
        <v>48.39</v>
      </c>
      <c r="K5655" s="196">
        <v>185</v>
      </c>
      <c r="L5655" s="119" t="s">
        <v>12106</v>
      </c>
      <c r="M5655" s="38" t="s">
        <v>15050</v>
      </c>
    </row>
    <row r="5656" spans="1:13" outlineLevel="1" x14ac:dyDescent="0.25">
      <c r="A5656" s="47" t="s">
        <v>9884</v>
      </c>
      <c r="B5656" s="150">
        <v>5628</v>
      </c>
      <c r="C5656" s="40" t="s">
        <v>14700</v>
      </c>
      <c r="D5656" s="35" t="s">
        <v>9884</v>
      </c>
      <c r="E5656" s="36" t="s">
        <v>11491</v>
      </c>
      <c r="F5656" s="35" t="s">
        <v>15877</v>
      </c>
      <c r="G5656" s="117">
        <v>20</v>
      </c>
      <c r="H5656" s="117">
        <v>6772.28</v>
      </c>
      <c r="I5656" s="117">
        <f t="shared" si="135"/>
        <v>351.81550000000004</v>
      </c>
      <c r="J5656" s="118">
        <v>7036.31</v>
      </c>
      <c r="K5656" s="196">
        <v>179</v>
      </c>
      <c r="L5656" s="119" t="s">
        <v>11479</v>
      </c>
      <c r="M5656" s="38" t="s">
        <v>15050</v>
      </c>
    </row>
    <row r="5657" spans="1:13" outlineLevel="1" x14ac:dyDescent="0.25">
      <c r="A5657" s="47" t="s">
        <v>9885</v>
      </c>
      <c r="B5657" s="150">
        <v>5629</v>
      </c>
      <c r="C5657" s="40" t="s">
        <v>14701</v>
      </c>
      <c r="D5657" s="35" t="s">
        <v>9885</v>
      </c>
      <c r="E5657" s="36" t="s">
        <v>11491</v>
      </c>
      <c r="F5657" s="35" t="s">
        <v>15877</v>
      </c>
      <c r="G5657" s="117">
        <v>1</v>
      </c>
      <c r="H5657" s="117">
        <v>295.75</v>
      </c>
      <c r="I5657" s="117">
        <f t="shared" si="135"/>
        <v>307.27999999999997</v>
      </c>
      <c r="J5657" s="118">
        <v>307.27999999999997</v>
      </c>
      <c r="K5657" s="196">
        <v>179</v>
      </c>
      <c r="L5657" s="119" t="s">
        <v>11479</v>
      </c>
      <c r="M5657" s="38" t="s">
        <v>15050</v>
      </c>
    </row>
    <row r="5658" spans="1:13" ht="25.5" outlineLevel="1" x14ac:dyDescent="0.25">
      <c r="A5658" s="47" t="s">
        <v>6158</v>
      </c>
      <c r="B5658" s="150">
        <v>5630</v>
      </c>
      <c r="C5658" s="40" t="s">
        <v>14702</v>
      </c>
      <c r="D5658" s="35" t="s">
        <v>6158</v>
      </c>
      <c r="E5658" s="36" t="s">
        <v>11943</v>
      </c>
      <c r="F5658" s="35" t="s">
        <v>15877</v>
      </c>
      <c r="G5658" s="117">
        <v>11</v>
      </c>
      <c r="H5658" s="117">
        <v>253</v>
      </c>
      <c r="I5658" s="117">
        <f t="shared" si="135"/>
        <v>1.2572727272727273</v>
      </c>
      <c r="J5658" s="118">
        <v>13.83</v>
      </c>
      <c r="K5658" s="196">
        <v>185</v>
      </c>
      <c r="L5658" s="119" t="s">
        <v>12106</v>
      </c>
      <c r="M5658" s="38" t="s">
        <v>15050</v>
      </c>
    </row>
    <row r="5659" spans="1:13" ht="25.5" outlineLevel="1" x14ac:dyDescent="0.25">
      <c r="A5659" s="47" t="s">
        <v>6159</v>
      </c>
      <c r="B5659" s="150">
        <v>5631</v>
      </c>
      <c r="C5659" s="40" t="s">
        <v>14703</v>
      </c>
      <c r="D5659" s="35" t="s">
        <v>6159</v>
      </c>
      <c r="E5659" s="36" t="s">
        <v>11943</v>
      </c>
      <c r="F5659" s="35" t="s">
        <v>15877</v>
      </c>
      <c r="G5659" s="117">
        <v>3</v>
      </c>
      <c r="H5659" s="117">
        <v>874.77</v>
      </c>
      <c r="I5659" s="117">
        <f t="shared" si="135"/>
        <v>15.946666666666667</v>
      </c>
      <c r="J5659" s="118">
        <v>47.84</v>
      </c>
      <c r="K5659" s="196">
        <v>185</v>
      </c>
      <c r="L5659" s="119" t="s">
        <v>12106</v>
      </c>
      <c r="M5659" s="38" t="s">
        <v>15050</v>
      </c>
    </row>
    <row r="5660" spans="1:13" ht="25.5" outlineLevel="1" x14ac:dyDescent="0.25">
      <c r="A5660" s="47" t="s">
        <v>6160</v>
      </c>
      <c r="B5660" s="150">
        <v>5632</v>
      </c>
      <c r="C5660" s="40" t="s">
        <v>14704</v>
      </c>
      <c r="D5660" s="35" t="s">
        <v>6160</v>
      </c>
      <c r="E5660" s="36" t="s">
        <v>11943</v>
      </c>
      <c r="F5660" s="35" t="s">
        <v>15877</v>
      </c>
      <c r="G5660" s="117">
        <v>15</v>
      </c>
      <c r="H5660" s="117">
        <v>660</v>
      </c>
      <c r="I5660" s="117">
        <f t="shared" si="135"/>
        <v>2.4060000000000001</v>
      </c>
      <c r="J5660" s="118">
        <v>36.090000000000003</v>
      </c>
      <c r="K5660" s="196">
        <v>185</v>
      </c>
      <c r="L5660" s="119" t="s">
        <v>12106</v>
      </c>
      <c r="M5660" s="38" t="s">
        <v>15050</v>
      </c>
    </row>
    <row r="5661" spans="1:13" ht="25.5" outlineLevel="1" x14ac:dyDescent="0.25">
      <c r="A5661" s="47" t="s">
        <v>6161</v>
      </c>
      <c r="B5661" s="150">
        <v>5633</v>
      </c>
      <c r="C5661" s="40" t="s">
        <v>14705</v>
      </c>
      <c r="D5661" s="35" t="s">
        <v>6161</v>
      </c>
      <c r="E5661" s="36" t="s">
        <v>11943</v>
      </c>
      <c r="F5661" s="35" t="s">
        <v>15877</v>
      </c>
      <c r="G5661" s="117">
        <v>6</v>
      </c>
      <c r="H5661" s="117">
        <v>840</v>
      </c>
      <c r="I5661" s="117">
        <f t="shared" si="135"/>
        <v>7.6550000000000002</v>
      </c>
      <c r="J5661" s="118">
        <v>45.93</v>
      </c>
      <c r="K5661" s="196">
        <v>185</v>
      </c>
      <c r="L5661" s="119" t="s">
        <v>12106</v>
      </c>
      <c r="M5661" s="38" t="s">
        <v>15050</v>
      </c>
    </row>
    <row r="5662" spans="1:13" outlineLevel="1" x14ac:dyDescent="0.25">
      <c r="A5662" s="47" t="s">
        <v>9886</v>
      </c>
      <c r="B5662" s="150">
        <v>5634</v>
      </c>
      <c r="C5662" s="36" t="s">
        <v>12152</v>
      </c>
      <c r="D5662" s="35" t="s">
        <v>9886</v>
      </c>
      <c r="E5662" s="36" t="s">
        <v>11491</v>
      </c>
      <c r="F5662" s="35" t="s">
        <v>15877</v>
      </c>
      <c r="G5662" s="117">
        <v>4</v>
      </c>
      <c r="H5662" s="117">
        <v>242.35</v>
      </c>
      <c r="I5662" s="117">
        <f t="shared" si="135"/>
        <v>62.95</v>
      </c>
      <c r="J5662" s="118">
        <v>251.8</v>
      </c>
      <c r="K5662" s="196">
        <v>180</v>
      </c>
      <c r="L5662" s="119" t="s">
        <v>11479</v>
      </c>
      <c r="M5662" s="38" t="s">
        <v>15050</v>
      </c>
    </row>
    <row r="5663" spans="1:13" outlineLevel="1" x14ac:dyDescent="0.25">
      <c r="A5663" s="47" t="s">
        <v>9887</v>
      </c>
      <c r="B5663" s="150">
        <v>5635</v>
      </c>
      <c r="C5663" s="36" t="s">
        <v>12153</v>
      </c>
      <c r="D5663" s="35" t="s">
        <v>9887</v>
      </c>
      <c r="E5663" s="36" t="s">
        <v>11491</v>
      </c>
      <c r="F5663" s="35" t="s">
        <v>15877</v>
      </c>
      <c r="G5663" s="117">
        <v>36</v>
      </c>
      <c r="H5663" s="117">
        <v>3947.34</v>
      </c>
      <c r="I5663" s="117">
        <f t="shared" si="135"/>
        <v>113.92333333333333</v>
      </c>
      <c r="J5663" s="118">
        <v>4101.24</v>
      </c>
      <c r="K5663" s="196">
        <v>179</v>
      </c>
      <c r="L5663" s="119" t="s">
        <v>11479</v>
      </c>
      <c r="M5663" s="38" t="s">
        <v>15050</v>
      </c>
    </row>
    <row r="5664" spans="1:13" ht="25.5" outlineLevel="1" x14ac:dyDescent="0.25">
      <c r="A5664" s="47" t="s">
        <v>6163</v>
      </c>
      <c r="B5664" s="150">
        <v>5636</v>
      </c>
      <c r="C5664" s="36" t="s">
        <v>6162</v>
      </c>
      <c r="D5664" s="35" t="s">
        <v>6163</v>
      </c>
      <c r="E5664" s="36" t="s">
        <v>11943</v>
      </c>
      <c r="F5664" s="35" t="s">
        <v>15877</v>
      </c>
      <c r="G5664" s="117">
        <v>22</v>
      </c>
      <c r="H5664" s="117">
        <v>37.4</v>
      </c>
      <c r="I5664" s="117">
        <f t="shared" si="135"/>
        <v>9.3181818181818171E-2</v>
      </c>
      <c r="J5664" s="118">
        <v>2.0499999999999998</v>
      </c>
      <c r="K5664" s="196">
        <v>185</v>
      </c>
      <c r="L5664" s="119" t="s">
        <v>12106</v>
      </c>
      <c r="M5664" s="38" t="s">
        <v>15050</v>
      </c>
    </row>
    <row r="5665" spans="1:13" ht="25.5" outlineLevel="1" x14ac:dyDescent="0.25">
      <c r="A5665" s="47" t="s">
        <v>6165</v>
      </c>
      <c r="B5665" s="150">
        <v>5637</v>
      </c>
      <c r="C5665" s="36" t="s">
        <v>6164</v>
      </c>
      <c r="D5665" s="35" t="s">
        <v>6165</v>
      </c>
      <c r="E5665" s="36" t="s">
        <v>11943</v>
      </c>
      <c r="F5665" s="35" t="s">
        <v>15877</v>
      </c>
      <c r="G5665" s="117">
        <v>10</v>
      </c>
      <c r="H5665" s="117">
        <v>17</v>
      </c>
      <c r="I5665" s="117">
        <f t="shared" si="135"/>
        <v>9.2999999999999999E-2</v>
      </c>
      <c r="J5665" s="118">
        <v>0.93</v>
      </c>
      <c r="K5665" s="196">
        <v>185</v>
      </c>
      <c r="L5665" s="119" t="s">
        <v>12106</v>
      </c>
      <c r="M5665" s="38" t="s">
        <v>15050</v>
      </c>
    </row>
    <row r="5666" spans="1:13" ht="25.5" outlineLevel="1" x14ac:dyDescent="0.25">
      <c r="A5666" s="47" t="s">
        <v>6167</v>
      </c>
      <c r="B5666" s="150">
        <v>5638</v>
      </c>
      <c r="C5666" s="36" t="s">
        <v>6166</v>
      </c>
      <c r="D5666" s="35" t="s">
        <v>6167</v>
      </c>
      <c r="E5666" s="36" t="s">
        <v>11943</v>
      </c>
      <c r="F5666" s="35" t="s">
        <v>15877</v>
      </c>
      <c r="G5666" s="117">
        <v>57</v>
      </c>
      <c r="H5666" s="117">
        <v>85</v>
      </c>
      <c r="I5666" s="117">
        <f t="shared" si="135"/>
        <v>8.1578947368421056E-2</v>
      </c>
      <c r="J5666" s="118">
        <v>4.6500000000000004</v>
      </c>
      <c r="K5666" s="196">
        <v>185</v>
      </c>
      <c r="L5666" s="119" t="s">
        <v>12106</v>
      </c>
      <c r="M5666" s="38" t="s">
        <v>15050</v>
      </c>
    </row>
    <row r="5667" spans="1:13" ht="25.5" outlineLevel="1" x14ac:dyDescent="0.25">
      <c r="A5667" s="47" t="s">
        <v>6169</v>
      </c>
      <c r="B5667" s="150">
        <v>5639</v>
      </c>
      <c r="C5667" s="36" t="s">
        <v>6168</v>
      </c>
      <c r="D5667" s="35" t="s">
        <v>6169</v>
      </c>
      <c r="E5667" s="36" t="s">
        <v>11943</v>
      </c>
      <c r="F5667" s="35" t="s">
        <v>15877</v>
      </c>
      <c r="G5667" s="117">
        <v>41</v>
      </c>
      <c r="H5667" s="117">
        <v>193.93</v>
      </c>
      <c r="I5667" s="117">
        <f t="shared" si="135"/>
        <v>0.25853658536585367</v>
      </c>
      <c r="J5667" s="118">
        <v>10.6</v>
      </c>
      <c r="K5667" s="196">
        <v>185</v>
      </c>
      <c r="L5667" s="119" t="s">
        <v>12106</v>
      </c>
      <c r="M5667" s="38" t="s">
        <v>15050</v>
      </c>
    </row>
    <row r="5668" spans="1:13" ht="25.5" outlineLevel="1" x14ac:dyDescent="0.25">
      <c r="A5668" s="47" t="s">
        <v>6171</v>
      </c>
      <c r="B5668" s="150">
        <v>5640</v>
      </c>
      <c r="C5668" s="36" t="s">
        <v>6170</v>
      </c>
      <c r="D5668" s="35" t="s">
        <v>6171</v>
      </c>
      <c r="E5668" s="36" t="s">
        <v>11943</v>
      </c>
      <c r="F5668" s="35" t="s">
        <v>15877</v>
      </c>
      <c r="G5668" s="117">
        <v>38</v>
      </c>
      <c r="H5668" s="117">
        <v>64.599999999999994</v>
      </c>
      <c r="I5668" s="117">
        <f t="shared" si="135"/>
        <v>9.2894736842105252E-2</v>
      </c>
      <c r="J5668" s="118">
        <v>3.53</v>
      </c>
      <c r="K5668" s="196">
        <v>185</v>
      </c>
      <c r="L5668" s="119" t="s">
        <v>12106</v>
      </c>
      <c r="M5668" s="38" t="s">
        <v>15050</v>
      </c>
    </row>
    <row r="5669" spans="1:13" ht="25.5" outlineLevel="1" x14ac:dyDescent="0.25">
      <c r="A5669" s="47" t="s">
        <v>6173</v>
      </c>
      <c r="B5669" s="150">
        <v>5641</v>
      </c>
      <c r="C5669" s="36" t="s">
        <v>6172</v>
      </c>
      <c r="D5669" s="35" t="s">
        <v>6173</v>
      </c>
      <c r="E5669" s="36" t="s">
        <v>11943</v>
      </c>
      <c r="F5669" s="35" t="s">
        <v>15877</v>
      </c>
      <c r="G5669" s="117">
        <v>31</v>
      </c>
      <c r="H5669" s="117">
        <v>52.7</v>
      </c>
      <c r="I5669" s="117">
        <f t="shared" si="135"/>
        <v>9.2903225806451606E-2</v>
      </c>
      <c r="J5669" s="118">
        <v>2.88</v>
      </c>
      <c r="K5669" s="196">
        <v>185</v>
      </c>
      <c r="L5669" s="119" t="s">
        <v>12106</v>
      </c>
      <c r="M5669" s="38" t="s">
        <v>15050</v>
      </c>
    </row>
    <row r="5670" spans="1:13" ht="25.5" outlineLevel="1" x14ac:dyDescent="0.25">
      <c r="A5670" s="47" t="s">
        <v>6175</v>
      </c>
      <c r="B5670" s="150">
        <v>5642</v>
      </c>
      <c r="C5670" s="36" t="s">
        <v>6174</v>
      </c>
      <c r="D5670" s="35" t="s">
        <v>6175</v>
      </c>
      <c r="E5670" s="36" t="s">
        <v>11943</v>
      </c>
      <c r="F5670" s="35" t="s">
        <v>15877</v>
      </c>
      <c r="G5670" s="117">
        <v>5</v>
      </c>
      <c r="H5670" s="117">
        <v>8.5</v>
      </c>
      <c r="I5670" s="117">
        <f t="shared" si="135"/>
        <v>9.1999999999999998E-2</v>
      </c>
      <c r="J5670" s="118">
        <v>0.46</v>
      </c>
      <c r="K5670" s="196">
        <v>185</v>
      </c>
      <c r="L5670" s="119" t="s">
        <v>12106</v>
      </c>
      <c r="M5670" s="38" t="s">
        <v>15050</v>
      </c>
    </row>
    <row r="5671" spans="1:13" ht="25.5" outlineLevel="1" x14ac:dyDescent="0.25">
      <c r="A5671" s="47" t="s">
        <v>6177</v>
      </c>
      <c r="B5671" s="150">
        <v>5643</v>
      </c>
      <c r="C5671" s="36" t="s">
        <v>6176</v>
      </c>
      <c r="D5671" s="35" t="s">
        <v>6177</v>
      </c>
      <c r="E5671" s="36" t="s">
        <v>11943</v>
      </c>
      <c r="F5671" s="35" t="s">
        <v>15877</v>
      </c>
      <c r="G5671" s="117">
        <v>17</v>
      </c>
      <c r="H5671" s="117">
        <v>28.9</v>
      </c>
      <c r="I5671" s="117">
        <f t="shared" si="135"/>
        <v>9.2941176470588235E-2</v>
      </c>
      <c r="J5671" s="118">
        <v>1.58</v>
      </c>
      <c r="K5671" s="196">
        <v>185</v>
      </c>
      <c r="L5671" s="119" t="s">
        <v>12106</v>
      </c>
      <c r="M5671" s="38" t="s">
        <v>15050</v>
      </c>
    </row>
    <row r="5672" spans="1:13" ht="25.5" outlineLevel="1" x14ac:dyDescent="0.25">
      <c r="A5672" s="47" t="s">
        <v>6179</v>
      </c>
      <c r="B5672" s="150">
        <v>5644</v>
      </c>
      <c r="C5672" s="36" t="s">
        <v>6178</v>
      </c>
      <c r="D5672" s="35" t="s">
        <v>6179</v>
      </c>
      <c r="E5672" s="36" t="s">
        <v>11943</v>
      </c>
      <c r="F5672" s="35" t="s">
        <v>15877</v>
      </c>
      <c r="G5672" s="117">
        <v>53</v>
      </c>
      <c r="H5672" s="117">
        <v>106</v>
      </c>
      <c r="I5672" s="117">
        <f t="shared" si="135"/>
        <v>0.10943396226415095</v>
      </c>
      <c r="J5672" s="118">
        <v>5.8</v>
      </c>
      <c r="K5672" s="196">
        <v>185</v>
      </c>
      <c r="L5672" s="119" t="s">
        <v>12106</v>
      </c>
      <c r="M5672" s="38" t="s">
        <v>15050</v>
      </c>
    </row>
    <row r="5673" spans="1:13" ht="25.5" outlineLevel="1" x14ac:dyDescent="0.25">
      <c r="A5673" s="47" t="s">
        <v>6181</v>
      </c>
      <c r="B5673" s="150">
        <v>5645</v>
      </c>
      <c r="C5673" s="36" t="s">
        <v>6180</v>
      </c>
      <c r="D5673" s="35" t="s">
        <v>6181</v>
      </c>
      <c r="E5673" s="36" t="s">
        <v>11943</v>
      </c>
      <c r="F5673" s="35" t="s">
        <v>15877</v>
      </c>
      <c r="G5673" s="117">
        <v>1</v>
      </c>
      <c r="H5673" s="117">
        <v>2</v>
      </c>
      <c r="I5673" s="117">
        <f t="shared" si="135"/>
        <v>0.11</v>
      </c>
      <c r="J5673" s="118">
        <v>0.11</v>
      </c>
      <c r="K5673" s="196">
        <v>185</v>
      </c>
      <c r="L5673" s="119" t="s">
        <v>12106</v>
      </c>
      <c r="M5673" s="38" t="s">
        <v>15050</v>
      </c>
    </row>
    <row r="5674" spans="1:13" ht="25.5" outlineLevel="1" x14ac:dyDescent="0.25">
      <c r="A5674" s="47" t="s">
        <v>6183</v>
      </c>
      <c r="B5674" s="150">
        <v>5646</v>
      </c>
      <c r="C5674" s="36" t="s">
        <v>6182</v>
      </c>
      <c r="D5674" s="35" t="s">
        <v>6183</v>
      </c>
      <c r="E5674" s="36" t="s">
        <v>11943</v>
      </c>
      <c r="F5674" s="35" t="s">
        <v>15877</v>
      </c>
      <c r="G5674" s="117">
        <v>9</v>
      </c>
      <c r="H5674" s="117">
        <v>18</v>
      </c>
      <c r="I5674" s="117">
        <f t="shared" si="135"/>
        <v>0.10888888888888888</v>
      </c>
      <c r="J5674" s="118">
        <v>0.98</v>
      </c>
      <c r="K5674" s="196">
        <v>185</v>
      </c>
      <c r="L5674" s="119" t="s">
        <v>12106</v>
      </c>
      <c r="M5674" s="38" t="s">
        <v>15050</v>
      </c>
    </row>
    <row r="5675" spans="1:13" ht="25.5" outlineLevel="1" x14ac:dyDescent="0.25">
      <c r="A5675" s="47" t="s">
        <v>6185</v>
      </c>
      <c r="B5675" s="150">
        <v>5647</v>
      </c>
      <c r="C5675" s="36" t="s">
        <v>6184</v>
      </c>
      <c r="D5675" s="35" t="s">
        <v>6185</v>
      </c>
      <c r="E5675" s="36" t="s">
        <v>11943</v>
      </c>
      <c r="F5675" s="35" t="s">
        <v>15877</v>
      </c>
      <c r="G5675" s="117">
        <v>40</v>
      </c>
      <c r="H5675" s="117">
        <v>88</v>
      </c>
      <c r="I5675" s="117">
        <f t="shared" si="135"/>
        <v>0.12025</v>
      </c>
      <c r="J5675" s="118">
        <v>4.8099999999999996</v>
      </c>
      <c r="K5675" s="196">
        <v>185</v>
      </c>
      <c r="L5675" s="119" t="s">
        <v>12106</v>
      </c>
      <c r="M5675" s="38" t="s">
        <v>15050</v>
      </c>
    </row>
    <row r="5676" spans="1:13" ht="25.5" outlineLevel="1" x14ac:dyDescent="0.25">
      <c r="A5676" s="47" t="s">
        <v>6187</v>
      </c>
      <c r="B5676" s="150">
        <v>5648</v>
      </c>
      <c r="C5676" s="36" t="s">
        <v>6186</v>
      </c>
      <c r="D5676" s="35" t="s">
        <v>6187</v>
      </c>
      <c r="E5676" s="36" t="s">
        <v>11943</v>
      </c>
      <c r="F5676" s="35" t="s">
        <v>15877</v>
      </c>
      <c r="G5676" s="117">
        <v>30</v>
      </c>
      <c r="H5676" s="117">
        <v>66</v>
      </c>
      <c r="I5676" s="117">
        <f t="shared" si="135"/>
        <v>0.12033333333333333</v>
      </c>
      <c r="J5676" s="118">
        <v>3.61</v>
      </c>
      <c r="K5676" s="196">
        <v>185</v>
      </c>
      <c r="L5676" s="119" t="s">
        <v>12106</v>
      </c>
      <c r="M5676" s="38" t="s">
        <v>15050</v>
      </c>
    </row>
    <row r="5677" spans="1:13" ht="25.5" outlineLevel="1" x14ac:dyDescent="0.25">
      <c r="A5677" s="47" t="s">
        <v>6189</v>
      </c>
      <c r="B5677" s="150">
        <v>5649</v>
      </c>
      <c r="C5677" s="36" t="s">
        <v>6188</v>
      </c>
      <c r="D5677" s="35" t="s">
        <v>6189</v>
      </c>
      <c r="E5677" s="36" t="s">
        <v>11943</v>
      </c>
      <c r="F5677" s="35" t="s">
        <v>15877</v>
      </c>
      <c r="G5677" s="117">
        <v>15</v>
      </c>
      <c r="H5677" s="117">
        <v>43.47</v>
      </c>
      <c r="I5677" s="117">
        <f t="shared" si="135"/>
        <v>0.15866666666666665</v>
      </c>
      <c r="J5677" s="118">
        <v>2.38</v>
      </c>
      <c r="K5677" s="196">
        <v>185</v>
      </c>
      <c r="L5677" s="119" t="s">
        <v>12106</v>
      </c>
      <c r="M5677" s="38" t="s">
        <v>15050</v>
      </c>
    </row>
    <row r="5678" spans="1:13" ht="25.5" outlineLevel="1" x14ac:dyDescent="0.25">
      <c r="A5678" s="47" t="s">
        <v>6191</v>
      </c>
      <c r="B5678" s="150">
        <v>5650</v>
      </c>
      <c r="C5678" s="36" t="s">
        <v>6190</v>
      </c>
      <c r="D5678" s="35" t="s">
        <v>6191</v>
      </c>
      <c r="E5678" s="36" t="s">
        <v>11943</v>
      </c>
      <c r="F5678" s="35" t="s">
        <v>15877</v>
      </c>
      <c r="G5678" s="117">
        <v>50</v>
      </c>
      <c r="H5678" s="117">
        <v>120</v>
      </c>
      <c r="I5678" s="117">
        <f t="shared" si="135"/>
        <v>0.13119999999999998</v>
      </c>
      <c r="J5678" s="118">
        <v>6.56</v>
      </c>
      <c r="K5678" s="196">
        <v>185</v>
      </c>
      <c r="L5678" s="119" t="s">
        <v>12106</v>
      </c>
      <c r="M5678" s="38" t="s">
        <v>15050</v>
      </c>
    </row>
    <row r="5679" spans="1:13" ht="25.5" outlineLevel="1" x14ac:dyDescent="0.25">
      <c r="A5679" s="47" t="s">
        <v>6193</v>
      </c>
      <c r="B5679" s="150">
        <v>5651</v>
      </c>
      <c r="C5679" s="36" t="s">
        <v>6192</v>
      </c>
      <c r="D5679" s="35" t="s">
        <v>6193</v>
      </c>
      <c r="E5679" s="36" t="s">
        <v>11943</v>
      </c>
      <c r="F5679" s="35" t="s">
        <v>15877</v>
      </c>
      <c r="G5679" s="117">
        <v>25</v>
      </c>
      <c r="H5679" s="117">
        <v>60</v>
      </c>
      <c r="I5679" s="117">
        <f t="shared" si="135"/>
        <v>0.13119999999999998</v>
      </c>
      <c r="J5679" s="118">
        <v>3.28</v>
      </c>
      <c r="K5679" s="196">
        <v>185</v>
      </c>
      <c r="L5679" s="119" t="s">
        <v>12106</v>
      </c>
      <c r="M5679" s="38" t="s">
        <v>15050</v>
      </c>
    </row>
    <row r="5680" spans="1:13" ht="25.5" outlineLevel="1" x14ac:dyDescent="0.25">
      <c r="A5680" s="47" t="s">
        <v>6195</v>
      </c>
      <c r="B5680" s="150">
        <v>5652</v>
      </c>
      <c r="C5680" s="36" t="s">
        <v>6194</v>
      </c>
      <c r="D5680" s="35" t="s">
        <v>6195</v>
      </c>
      <c r="E5680" s="36" t="s">
        <v>11943</v>
      </c>
      <c r="F5680" s="35" t="s">
        <v>15877</v>
      </c>
      <c r="G5680" s="117">
        <v>8</v>
      </c>
      <c r="H5680" s="117">
        <v>19.2</v>
      </c>
      <c r="I5680" s="117">
        <f t="shared" si="135"/>
        <v>0.13125000000000001</v>
      </c>
      <c r="J5680" s="118">
        <v>1.05</v>
      </c>
      <c r="K5680" s="196">
        <v>185</v>
      </c>
      <c r="L5680" s="119" t="s">
        <v>12106</v>
      </c>
      <c r="M5680" s="38" t="s">
        <v>15050</v>
      </c>
    </row>
    <row r="5681" spans="1:13" ht="25.5" outlineLevel="1" x14ac:dyDescent="0.25">
      <c r="A5681" s="47" t="s">
        <v>6197</v>
      </c>
      <c r="B5681" s="150">
        <v>5653</v>
      </c>
      <c r="C5681" s="36" t="s">
        <v>6196</v>
      </c>
      <c r="D5681" s="35" t="s">
        <v>6197</v>
      </c>
      <c r="E5681" s="36" t="s">
        <v>11943</v>
      </c>
      <c r="F5681" s="35" t="s">
        <v>15877</v>
      </c>
      <c r="G5681" s="117">
        <v>5</v>
      </c>
      <c r="H5681" s="117">
        <v>12</v>
      </c>
      <c r="I5681" s="117">
        <f t="shared" ref="I5681:I5744" si="136">J5681/G5681</f>
        <v>0.13200000000000001</v>
      </c>
      <c r="J5681" s="118">
        <v>0.66</v>
      </c>
      <c r="K5681" s="196">
        <v>185</v>
      </c>
      <c r="L5681" s="119" t="s">
        <v>12106</v>
      </c>
      <c r="M5681" s="38" t="s">
        <v>15050</v>
      </c>
    </row>
    <row r="5682" spans="1:13" ht="25.5" outlineLevel="1" x14ac:dyDescent="0.25">
      <c r="A5682" s="47" t="s">
        <v>6199</v>
      </c>
      <c r="B5682" s="150">
        <v>5654</v>
      </c>
      <c r="C5682" s="36" t="s">
        <v>6198</v>
      </c>
      <c r="D5682" s="35" t="s">
        <v>6199</v>
      </c>
      <c r="E5682" s="36" t="s">
        <v>11943</v>
      </c>
      <c r="F5682" s="35" t="s">
        <v>15877</v>
      </c>
      <c r="G5682" s="117">
        <v>11</v>
      </c>
      <c r="H5682" s="117">
        <v>26.4</v>
      </c>
      <c r="I5682" s="117">
        <f t="shared" si="136"/>
        <v>0.13090909090909089</v>
      </c>
      <c r="J5682" s="118">
        <v>1.44</v>
      </c>
      <c r="K5682" s="196">
        <v>185</v>
      </c>
      <c r="L5682" s="119" t="s">
        <v>12106</v>
      </c>
      <c r="M5682" s="38" t="s">
        <v>15050</v>
      </c>
    </row>
    <row r="5683" spans="1:13" ht="25.5" outlineLevel="1" x14ac:dyDescent="0.25">
      <c r="A5683" s="47" t="s">
        <v>6201</v>
      </c>
      <c r="B5683" s="150">
        <v>5655</v>
      </c>
      <c r="C5683" s="36" t="s">
        <v>6200</v>
      </c>
      <c r="D5683" s="35" t="s">
        <v>6201</v>
      </c>
      <c r="E5683" s="36" t="s">
        <v>11943</v>
      </c>
      <c r="F5683" s="35" t="s">
        <v>15877</v>
      </c>
      <c r="G5683" s="117">
        <v>143</v>
      </c>
      <c r="H5683" s="117">
        <v>1919.2</v>
      </c>
      <c r="I5683" s="117">
        <f t="shared" si="136"/>
        <v>0.73391608391608398</v>
      </c>
      <c r="J5683" s="118">
        <v>104.95</v>
      </c>
      <c r="K5683" s="196">
        <v>185</v>
      </c>
      <c r="L5683" s="119" t="s">
        <v>12106</v>
      </c>
      <c r="M5683" s="38" t="s">
        <v>15050</v>
      </c>
    </row>
    <row r="5684" spans="1:13" ht="25.5" outlineLevel="1" x14ac:dyDescent="0.25">
      <c r="A5684" s="47" t="s">
        <v>6203</v>
      </c>
      <c r="B5684" s="150">
        <v>5656</v>
      </c>
      <c r="C5684" s="36" t="s">
        <v>6202</v>
      </c>
      <c r="D5684" s="35" t="s">
        <v>6203</v>
      </c>
      <c r="E5684" s="36" t="s">
        <v>11943</v>
      </c>
      <c r="F5684" s="35" t="s">
        <v>15877</v>
      </c>
      <c r="G5684" s="117">
        <v>79</v>
      </c>
      <c r="H5684" s="117">
        <v>268.60000000000002</v>
      </c>
      <c r="I5684" s="117">
        <f t="shared" si="136"/>
        <v>0.1859493670886076</v>
      </c>
      <c r="J5684" s="118">
        <v>14.69</v>
      </c>
      <c r="K5684" s="196">
        <v>185</v>
      </c>
      <c r="L5684" s="119" t="s">
        <v>12106</v>
      </c>
      <c r="M5684" s="38" t="s">
        <v>15050</v>
      </c>
    </row>
    <row r="5685" spans="1:13" ht="25.5" outlineLevel="1" x14ac:dyDescent="0.25">
      <c r="A5685" s="47" t="s">
        <v>6205</v>
      </c>
      <c r="B5685" s="150">
        <v>5657</v>
      </c>
      <c r="C5685" s="36" t="s">
        <v>6204</v>
      </c>
      <c r="D5685" s="35" t="s">
        <v>6205</v>
      </c>
      <c r="E5685" s="36" t="s">
        <v>11943</v>
      </c>
      <c r="F5685" s="35" t="s">
        <v>15877</v>
      </c>
      <c r="G5685" s="117">
        <v>70</v>
      </c>
      <c r="H5685" s="117">
        <v>238</v>
      </c>
      <c r="I5685" s="117">
        <f t="shared" si="136"/>
        <v>0.18585714285714286</v>
      </c>
      <c r="J5685" s="118">
        <v>13.01</v>
      </c>
      <c r="K5685" s="196">
        <v>185</v>
      </c>
      <c r="L5685" s="119" t="s">
        <v>12106</v>
      </c>
      <c r="M5685" s="38" t="s">
        <v>15050</v>
      </c>
    </row>
    <row r="5686" spans="1:13" ht="25.5" outlineLevel="1" x14ac:dyDescent="0.25">
      <c r="A5686" s="47" t="s">
        <v>6207</v>
      </c>
      <c r="B5686" s="150">
        <v>5658</v>
      </c>
      <c r="C5686" s="36" t="s">
        <v>6206</v>
      </c>
      <c r="D5686" s="35" t="s">
        <v>6207</v>
      </c>
      <c r="E5686" s="36" t="s">
        <v>11943</v>
      </c>
      <c r="F5686" s="35" t="s">
        <v>15877</v>
      </c>
      <c r="G5686" s="117">
        <v>36</v>
      </c>
      <c r="H5686" s="117">
        <v>122.4</v>
      </c>
      <c r="I5686" s="117">
        <f t="shared" si="136"/>
        <v>0.18583333333333335</v>
      </c>
      <c r="J5686" s="118">
        <v>6.69</v>
      </c>
      <c r="K5686" s="196">
        <v>185</v>
      </c>
      <c r="L5686" s="119" t="s">
        <v>12106</v>
      </c>
      <c r="M5686" s="38" t="s">
        <v>15050</v>
      </c>
    </row>
    <row r="5687" spans="1:13" ht="25.5" outlineLevel="1" x14ac:dyDescent="0.25">
      <c r="A5687" s="47" t="s">
        <v>6209</v>
      </c>
      <c r="B5687" s="150">
        <v>5659</v>
      </c>
      <c r="C5687" s="36" t="s">
        <v>6208</v>
      </c>
      <c r="D5687" s="35" t="s">
        <v>6209</v>
      </c>
      <c r="E5687" s="36" t="s">
        <v>11943</v>
      </c>
      <c r="F5687" s="35" t="s">
        <v>15877</v>
      </c>
      <c r="G5687" s="117">
        <v>4</v>
      </c>
      <c r="H5687" s="117">
        <v>34.799999999999997</v>
      </c>
      <c r="I5687" s="117">
        <f t="shared" si="136"/>
        <v>0.47499999999999998</v>
      </c>
      <c r="J5687" s="118">
        <v>1.9</v>
      </c>
      <c r="K5687" s="196">
        <v>185</v>
      </c>
      <c r="L5687" s="119" t="s">
        <v>12106</v>
      </c>
      <c r="M5687" s="38" t="s">
        <v>15050</v>
      </c>
    </row>
    <row r="5688" spans="1:13" ht="25.5" outlineLevel="1" x14ac:dyDescent="0.25">
      <c r="A5688" s="47" t="s">
        <v>6211</v>
      </c>
      <c r="B5688" s="150">
        <v>5660</v>
      </c>
      <c r="C5688" s="36" t="s">
        <v>6210</v>
      </c>
      <c r="D5688" s="35" t="s">
        <v>6211</v>
      </c>
      <c r="E5688" s="36" t="s">
        <v>11943</v>
      </c>
      <c r="F5688" s="35" t="s">
        <v>15877</v>
      </c>
      <c r="G5688" s="117">
        <v>39</v>
      </c>
      <c r="H5688" s="117">
        <v>321.89999999999998</v>
      </c>
      <c r="I5688" s="117">
        <f t="shared" si="136"/>
        <v>0.45128205128205134</v>
      </c>
      <c r="J5688" s="118">
        <v>17.600000000000001</v>
      </c>
      <c r="K5688" s="196">
        <v>185</v>
      </c>
      <c r="L5688" s="119" t="s">
        <v>12106</v>
      </c>
      <c r="M5688" s="38" t="s">
        <v>15050</v>
      </c>
    </row>
    <row r="5689" spans="1:13" ht="25.5" outlineLevel="1" x14ac:dyDescent="0.25">
      <c r="A5689" s="47" t="s">
        <v>6213</v>
      </c>
      <c r="B5689" s="150">
        <v>5661</v>
      </c>
      <c r="C5689" s="36" t="s">
        <v>6212</v>
      </c>
      <c r="D5689" s="35" t="s">
        <v>6213</v>
      </c>
      <c r="E5689" s="36" t="s">
        <v>11943</v>
      </c>
      <c r="F5689" s="35" t="s">
        <v>15877</v>
      </c>
      <c r="G5689" s="117">
        <v>9</v>
      </c>
      <c r="H5689" s="117">
        <v>78.3</v>
      </c>
      <c r="I5689" s="117">
        <f t="shared" si="136"/>
        <v>0.47555555555555556</v>
      </c>
      <c r="J5689" s="118">
        <v>4.28</v>
      </c>
      <c r="K5689" s="196">
        <v>185</v>
      </c>
      <c r="L5689" s="119" t="s">
        <v>12106</v>
      </c>
      <c r="M5689" s="38" t="s">
        <v>15050</v>
      </c>
    </row>
    <row r="5690" spans="1:13" outlineLevel="1" x14ac:dyDescent="0.25">
      <c r="A5690" s="47" t="s">
        <v>9889</v>
      </c>
      <c r="B5690" s="150">
        <v>5662</v>
      </c>
      <c r="C5690" s="36" t="s">
        <v>9888</v>
      </c>
      <c r="D5690" s="35" t="s">
        <v>9889</v>
      </c>
      <c r="E5690" s="36" t="s">
        <v>11491</v>
      </c>
      <c r="F5690" s="35" t="s">
        <v>15877</v>
      </c>
      <c r="G5690" s="117">
        <v>3</v>
      </c>
      <c r="H5690" s="117">
        <v>269.8</v>
      </c>
      <c r="I5690" s="117">
        <f t="shared" si="136"/>
        <v>93.44</v>
      </c>
      <c r="J5690" s="118">
        <v>280.32</v>
      </c>
      <c r="K5690" s="196">
        <v>180</v>
      </c>
      <c r="L5690" s="119" t="s">
        <v>11479</v>
      </c>
      <c r="M5690" s="38" t="s">
        <v>15050</v>
      </c>
    </row>
    <row r="5691" spans="1:13" outlineLevel="1" x14ac:dyDescent="0.25">
      <c r="A5691" s="47" t="s">
        <v>9891</v>
      </c>
      <c r="B5691" s="150">
        <v>5663</v>
      </c>
      <c r="C5691" s="36" t="s">
        <v>9890</v>
      </c>
      <c r="D5691" s="35" t="s">
        <v>9891</v>
      </c>
      <c r="E5691" s="36" t="s">
        <v>11491</v>
      </c>
      <c r="F5691" s="35" t="s">
        <v>15877</v>
      </c>
      <c r="G5691" s="117">
        <v>1</v>
      </c>
      <c r="H5691" s="117">
        <v>10</v>
      </c>
      <c r="I5691" s="117">
        <f t="shared" si="136"/>
        <v>10.39</v>
      </c>
      <c r="J5691" s="118">
        <v>10.39</v>
      </c>
      <c r="K5691" s="196">
        <v>180</v>
      </c>
      <c r="L5691" s="119" t="s">
        <v>11479</v>
      </c>
      <c r="M5691" s="38" t="s">
        <v>15050</v>
      </c>
    </row>
    <row r="5692" spans="1:13" outlineLevel="1" x14ac:dyDescent="0.25">
      <c r="A5692" s="47" t="s">
        <v>9893</v>
      </c>
      <c r="B5692" s="150">
        <v>5664</v>
      </c>
      <c r="C5692" s="36" t="s">
        <v>9892</v>
      </c>
      <c r="D5692" s="35" t="s">
        <v>9893</v>
      </c>
      <c r="E5692" s="36" t="s">
        <v>11491</v>
      </c>
      <c r="F5692" s="35" t="s">
        <v>15877</v>
      </c>
      <c r="G5692" s="117">
        <v>5</v>
      </c>
      <c r="H5692" s="117">
        <v>1206.28</v>
      </c>
      <c r="I5692" s="117">
        <f t="shared" si="136"/>
        <v>250.66199999999998</v>
      </c>
      <c r="J5692" s="118">
        <v>1253.31</v>
      </c>
      <c r="K5692" s="196">
        <v>180</v>
      </c>
      <c r="L5692" s="119" t="s">
        <v>11479</v>
      </c>
      <c r="M5692" s="38" t="s">
        <v>15050</v>
      </c>
    </row>
    <row r="5693" spans="1:13" outlineLevel="1" x14ac:dyDescent="0.25">
      <c r="A5693" s="47" t="s">
        <v>9895</v>
      </c>
      <c r="B5693" s="150">
        <v>5665</v>
      </c>
      <c r="C5693" s="36" t="s">
        <v>9894</v>
      </c>
      <c r="D5693" s="35" t="s">
        <v>9895</v>
      </c>
      <c r="E5693" s="36" t="s">
        <v>11491</v>
      </c>
      <c r="F5693" s="35" t="s">
        <v>15877</v>
      </c>
      <c r="G5693" s="117">
        <v>1</v>
      </c>
      <c r="H5693" s="117">
        <v>41</v>
      </c>
      <c r="I5693" s="117">
        <f t="shared" si="136"/>
        <v>42.6</v>
      </c>
      <c r="J5693" s="118">
        <v>42.6</v>
      </c>
      <c r="K5693" s="196">
        <v>180</v>
      </c>
      <c r="L5693" s="119" t="s">
        <v>11479</v>
      </c>
      <c r="M5693" s="38" t="s">
        <v>15050</v>
      </c>
    </row>
    <row r="5694" spans="1:13" outlineLevel="1" x14ac:dyDescent="0.25">
      <c r="A5694" s="47" t="s">
        <v>9897</v>
      </c>
      <c r="B5694" s="150">
        <v>5666</v>
      </c>
      <c r="C5694" s="36" t="s">
        <v>9896</v>
      </c>
      <c r="D5694" s="35" t="s">
        <v>9897</v>
      </c>
      <c r="E5694" s="36" t="s">
        <v>11491</v>
      </c>
      <c r="F5694" s="35" t="s">
        <v>15877</v>
      </c>
      <c r="G5694" s="117">
        <v>1</v>
      </c>
      <c r="H5694" s="117">
        <v>16</v>
      </c>
      <c r="I5694" s="117">
        <f t="shared" si="136"/>
        <v>16.62</v>
      </c>
      <c r="J5694" s="118">
        <v>16.62</v>
      </c>
      <c r="K5694" s="196">
        <v>180</v>
      </c>
      <c r="L5694" s="119" t="s">
        <v>11479</v>
      </c>
      <c r="M5694" s="38" t="s">
        <v>15050</v>
      </c>
    </row>
    <row r="5695" spans="1:13" outlineLevel="1" x14ac:dyDescent="0.25">
      <c r="A5695" s="47" t="s">
        <v>9899</v>
      </c>
      <c r="B5695" s="150">
        <v>5667</v>
      </c>
      <c r="C5695" s="36" t="s">
        <v>9898</v>
      </c>
      <c r="D5695" s="35" t="s">
        <v>9899</v>
      </c>
      <c r="E5695" s="36" t="s">
        <v>11491</v>
      </c>
      <c r="F5695" s="35" t="s">
        <v>15877</v>
      </c>
      <c r="G5695" s="117">
        <v>2</v>
      </c>
      <c r="H5695" s="117">
        <v>128</v>
      </c>
      <c r="I5695" s="117">
        <f t="shared" si="136"/>
        <v>66.495000000000005</v>
      </c>
      <c r="J5695" s="118">
        <v>132.99</v>
      </c>
      <c r="K5695" s="196">
        <v>180</v>
      </c>
      <c r="L5695" s="119" t="s">
        <v>11479</v>
      </c>
      <c r="M5695" s="38" t="s">
        <v>15050</v>
      </c>
    </row>
    <row r="5696" spans="1:13" outlineLevel="1" x14ac:dyDescent="0.25">
      <c r="A5696" s="47" t="s">
        <v>9901</v>
      </c>
      <c r="B5696" s="150">
        <v>5668</v>
      </c>
      <c r="C5696" s="36" t="s">
        <v>9900</v>
      </c>
      <c r="D5696" s="35" t="s">
        <v>9901</v>
      </c>
      <c r="E5696" s="36" t="s">
        <v>11491</v>
      </c>
      <c r="F5696" s="35" t="s">
        <v>15877</v>
      </c>
      <c r="G5696" s="117">
        <v>5</v>
      </c>
      <c r="H5696" s="117">
        <v>369</v>
      </c>
      <c r="I5696" s="117">
        <f t="shared" si="136"/>
        <v>76.677999999999997</v>
      </c>
      <c r="J5696" s="118">
        <v>383.39</v>
      </c>
      <c r="K5696" s="196">
        <v>180</v>
      </c>
      <c r="L5696" s="119" t="s">
        <v>11479</v>
      </c>
      <c r="M5696" s="38" t="s">
        <v>15050</v>
      </c>
    </row>
    <row r="5697" spans="1:13" outlineLevel="1" x14ac:dyDescent="0.25">
      <c r="A5697" s="47" t="s">
        <v>9903</v>
      </c>
      <c r="B5697" s="150">
        <v>5669</v>
      </c>
      <c r="C5697" s="36" t="s">
        <v>9902</v>
      </c>
      <c r="D5697" s="35" t="s">
        <v>9903</v>
      </c>
      <c r="E5697" s="36" t="s">
        <v>11491</v>
      </c>
      <c r="F5697" s="35" t="s">
        <v>15877</v>
      </c>
      <c r="G5697" s="117">
        <v>10</v>
      </c>
      <c r="H5697" s="117">
        <v>27</v>
      </c>
      <c r="I5697" s="117">
        <f t="shared" si="136"/>
        <v>2.8050000000000002</v>
      </c>
      <c r="J5697" s="118">
        <v>28.05</v>
      </c>
      <c r="K5697" s="196">
        <v>180</v>
      </c>
      <c r="L5697" s="119" t="s">
        <v>11479</v>
      </c>
      <c r="M5697" s="38" t="s">
        <v>15050</v>
      </c>
    </row>
    <row r="5698" spans="1:13" outlineLevel="1" x14ac:dyDescent="0.25">
      <c r="A5698" s="47" t="s">
        <v>9905</v>
      </c>
      <c r="B5698" s="150">
        <v>5670</v>
      </c>
      <c r="C5698" s="36" t="s">
        <v>9904</v>
      </c>
      <c r="D5698" s="35" t="s">
        <v>9905</v>
      </c>
      <c r="E5698" s="36" t="s">
        <v>11491</v>
      </c>
      <c r="F5698" s="35" t="s">
        <v>15877</v>
      </c>
      <c r="G5698" s="117">
        <v>3</v>
      </c>
      <c r="H5698" s="117">
        <v>8.1</v>
      </c>
      <c r="I5698" s="117">
        <f t="shared" si="136"/>
        <v>2.8066666666666666</v>
      </c>
      <c r="J5698" s="118">
        <v>8.42</v>
      </c>
      <c r="K5698" s="196">
        <v>180</v>
      </c>
      <c r="L5698" s="119" t="s">
        <v>11479</v>
      </c>
      <c r="M5698" s="38" t="s">
        <v>15050</v>
      </c>
    </row>
    <row r="5699" spans="1:13" outlineLevel="1" x14ac:dyDescent="0.25">
      <c r="A5699" s="47" t="s">
        <v>9907</v>
      </c>
      <c r="B5699" s="150">
        <v>5671</v>
      </c>
      <c r="C5699" s="36" t="s">
        <v>9906</v>
      </c>
      <c r="D5699" s="35" t="s">
        <v>9907</v>
      </c>
      <c r="E5699" s="36" t="s">
        <v>11491</v>
      </c>
      <c r="F5699" s="35" t="s">
        <v>15877</v>
      </c>
      <c r="G5699" s="117">
        <v>9</v>
      </c>
      <c r="H5699" s="117">
        <v>30.6</v>
      </c>
      <c r="I5699" s="117">
        <f t="shared" si="136"/>
        <v>3.5322222222222219</v>
      </c>
      <c r="J5699" s="118">
        <v>31.79</v>
      </c>
      <c r="K5699" s="196">
        <v>180</v>
      </c>
      <c r="L5699" s="119" t="s">
        <v>11479</v>
      </c>
      <c r="M5699" s="38" t="s">
        <v>15050</v>
      </c>
    </row>
    <row r="5700" spans="1:13" outlineLevel="1" x14ac:dyDescent="0.25">
      <c r="A5700" s="47" t="s">
        <v>9909</v>
      </c>
      <c r="B5700" s="150">
        <v>5672</v>
      </c>
      <c r="C5700" s="36" t="s">
        <v>9908</v>
      </c>
      <c r="D5700" s="35" t="s">
        <v>9909</v>
      </c>
      <c r="E5700" s="36" t="s">
        <v>11491</v>
      </c>
      <c r="F5700" s="35" t="s">
        <v>15877</v>
      </c>
      <c r="G5700" s="117">
        <v>8</v>
      </c>
      <c r="H5700" s="117">
        <v>8</v>
      </c>
      <c r="I5700" s="117">
        <f t="shared" si="136"/>
        <v>1.0387500000000001</v>
      </c>
      <c r="J5700" s="118">
        <v>8.31</v>
      </c>
      <c r="K5700" s="196">
        <v>180</v>
      </c>
      <c r="L5700" s="119" t="s">
        <v>11479</v>
      </c>
      <c r="M5700" s="38" t="s">
        <v>15050</v>
      </c>
    </row>
    <row r="5701" spans="1:13" outlineLevel="1" x14ac:dyDescent="0.25">
      <c r="A5701" s="47" t="s">
        <v>9911</v>
      </c>
      <c r="B5701" s="150">
        <v>5673</v>
      </c>
      <c r="C5701" s="36" t="s">
        <v>9910</v>
      </c>
      <c r="D5701" s="35" t="s">
        <v>9911</v>
      </c>
      <c r="E5701" s="36" t="s">
        <v>11491</v>
      </c>
      <c r="F5701" s="35" t="s">
        <v>15877</v>
      </c>
      <c r="G5701" s="117">
        <v>2</v>
      </c>
      <c r="H5701" s="117">
        <v>88.5</v>
      </c>
      <c r="I5701" s="117">
        <f t="shared" si="136"/>
        <v>45.975000000000001</v>
      </c>
      <c r="J5701" s="118">
        <v>91.95</v>
      </c>
      <c r="K5701" s="196">
        <v>180</v>
      </c>
      <c r="L5701" s="119" t="s">
        <v>11479</v>
      </c>
      <c r="M5701" s="38" t="s">
        <v>15050</v>
      </c>
    </row>
    <row r="5702" spans="1:13" outlineLevel="1" x14ac:dyDescent="0.25">
      <c r="A5702" s="47" t="s">
        <v>9913</v>
      </c>
      <c r="B5702" s="150">
        <v>5674</v>
      </c>
      <c r="C5702" s="36" t="s">
        <v>9912</v>
      </c>
      <c r="D5702" s="35" t="s">
        <v>9913</v>
      </c>
      <c r="E5702" s="36" t="s">
        <v>11491</v>
      </c>
      <c r="F5702" s="35" t="s">
        <v>15877</v>
      </c>
      <c r="G5702" s="117">
        <v>27</v>
      </c>
      <c r="H5702" s="117">
        <v>109.62</v>
      </c>
      <c r="I5702" s="117">
        <f t="shared" si="136"/>
        <v>4.2181481481481482</v>
      </c>
      <c r="J5702" s="118">
        <v>113.89</v>
      </c>
      <c r="K5702" s="196">
        <v>180</v>
      </c>
      <c r="L5702" s="119" t="s">
        <v>11479</v>
      </c>
      <c r="M5702" s="38" t="s">
        <v>15050</v>
      </c>
    </row>
    <row r="5703" spans="1:13" outlineLevel="1" x14ac:dyDescent="0.25">
      <c r="A5703" s="47" t="s">
        <v>9915</v>
      </c>
      <c r="B5703" s="150">
        <v>5675</v>
      </c>
      <c r="C5703" s="36" t="s">
        <v>9914</v>
      </c>
      <c r="D5703" s="35" t="s">
        <v>9915</v>
      </c>
      <c r="E5703" s="36" t="s">
        <v>11491</v>
      </c>
      <c r="F5703" s="35" t="s">
        <v>15877</v>
      </c>
      <c r="G5703" s="117">
        <v>23</v>
      </c>
      <c r="H5703" s="117">
        <v>93.38</v>
      </c>
      <c r="I5703" s="117">
        <f t="shared" si="136"/>
        <v>4.2182608695652171</v>
      </c>
      <c r="J5703" s="118">
        <v>97.02</v>
      </c>
      <c r="K5703" s="196">
        <v>180</v>
      </c>
      <c r="L5703" s="119" t="s">
        <v>11479</v>
      </c>
      <c r="M5703" s="38" t="s">
        <v>15050</v>
      </c>
    </row>
    <row r="5704" spans="1:13" outlineLevel="1" x14ac:dyDescent="0.25">
      <c r="A5704" s="47" t="s">
        <v>9917</v>
      </c>
      <c r="B5704" s="150">
        <v>5676</v>
      </c>
      <c r="C5704" s="36" t="s">
        <v>9916</v>
      </c>
      <c r="D5704" s="35" t="s">
        <v>9917</v>
      </c>
      <c r="E5704" s="36" t="s">
        <v>11491</v>
      </c>
      <c r="F5704" s="35" t="s">
        <v>15877</v>
      </c>
      <c r="G5704" s="117">
        <v>1</v>
      </c>
      <c r="H5704" s="117">
        <v>55.87</v>
      </c>
      <c r="I5704" s="117">
        <f t="shared" si="136"/>
        <v>58.05</v>
      </c>
      <c r="J5704" s="118">
        <v>58.05</v>
      </c>
      <c r="K5704" s="196">
        <v>180</v>
      </c>
      <c r="L5704" s="119" t="s">
        <v>11479</v>
      </c>
      <c r="M5704" s="38" t="s">
        <v>15050</v>
      </c>
    </row>
    <row r="5705" spans="1:13" outlineLevel="1" x14ac:dyDescent="0.25">
      <c r="A5705" s="47" t="s">
        <v>9918</v>
      </c>
      <c r="B5705" s="150">
        <v>5677</v>
      </c>
      <c r="C5705" s="40" t="s">
        <v>14706</v>
      </c>
      <c r="D5705" s="35" t="s">
        <v>9918</v>
      </c>
      <c r="E5705" s="36" t="s">
        <v>11491</v>
      </c>
      <c r="F5705" s="35" t="s">
        <v>15877</v>
      </c>
      <c r="G5705" s="117">
        <v>17</v>
      </c>
      <c r="H5705" s="117">
        <v>69.02</v>
      </c>
      <c r="I5705" s="117">
        <f t="shared" si="136"/>
        <v>4.2182352941176466</v>
      </c>
      <c r="J5705" s="118">
        <v>71.709999999999994</v>
      </c>
      <c r="K5705" s="196">
        <v>180</v>
      </c>
      <c r="L5705" s="119" t="s">
        <v>11479</v>
      </c>
      <c r="M5705" s="38" t="s">
        <v>15050</v>
      </c>
    </row>
    <row r="5706" spans="1:13" outlineLevel="1" x14ac:dyDescent="0.25">
      <c r="A5706" s="47" t="s">
        <v>9920</v>
      </c>
      <c r="B5706" s="150">
        <v>5678</v>
      </c>
      <c r="C5706" s="36" t="s">
        <v>9919</v>
      </c>
      <c r="D5706" s="35" t="s">
        <v>9920</v>
      </c>
      <c r="E5706" s="36" t="s">
        <v>11491</v>
      </c>
      <c r="F5706" s="35" t="s">
        <v>15877</v>
      </c>
      <c r="G5706" s="117">
        <v>21</v>
      </c>
      <c r="H5706" s="117">
        <v>115.5</v>
      </c>
      <c r="I5706" s="117">
        <f t="shared" si="136"/>
        <v>5.7142857142857144</v>
      </c>
      <c r="J5706" s="118">
        <v>120</v>
      </c>
      <c r="K5706" s="196">
        <v>180</v>
      </c>
      <c r="L5706" s="119" t="s">
        <v>11479</v>
      </c>
      <c r="M5706" s="38" t="s">
        <v>15050</v>
      </c>
    </row>
    <row r="5707" spans="1:13" outlineLevel="1" x14ac:dyDescent="0.25">
      <c r="A5707" s="47" t="s">
        <v>9922</v>
      </c>
      <c r="B5707" s="150">
        <v>5679</v>
      </c>
      <c r="C5707" s="36" t="s">
        <v>9921</v>
      </c>
      <c r="D5707" s="35" t="s">
        <v>9922</v>
      </c>
      <c r="E5707" s="40" t="s">
        <v>13026</v>
      </c>
      <c r="F5707" s="35" t="s">
        <v>15877</v>
      </c>
      <c r="G5707" s="117">
        <v>11</v>
      </c>
      <c r="H5707" s="117">
        <v>60.5</v>
      </c>
      <c r="I5707" s="117">
        <f t="shared" si="136"/>
        <v>5.7145454545454548</v>
      </c>
      <c r="J5707" s="118">
        <v>62.86</v>
      </c>
      <c r="K5707" s="196">
        <v>180</v>
      </c>
      <c r="L5707" s="119" t="s">
        <v>11479</v>
      </c>
      <c r="M5707" s="38" t="s">
        <v>15050</v>
      </c>
    </row>
    <row r="5708" spans="1:13" outlineLevel="1" x14ac:dyDescent="0.25">
      <c r="A5708" s="47" t="s">
        <v>9924</v>
      </c>
      <c r="B5708" s="150">
        <v>5680</v>
      </c>
      <c r="C5708" s="36" t="s">
        <v>9923</v>
      </c>
      <c r="D5708" s="35" t="s">
        <v>9924</v>
      </c>
      <c r="E5708" s="36" t="s">
        <v>11491</v>
      </c>
      <c r="F5708" s="35" t="s">
        <v>15877</v>
      </c>
      <c r="G5708" s="117">
        <v>5</v>
      </c>
      <c r="H5708" s="117">
        <v>49</v>
      </c>
      <c r="I5708" s="117">
        <f t="shared" si="136"/>
        <v>10.181999999999999</v>
      </c>
      <c r="J5708" s="118">
        <v>50.91</v>
      </c>
      <c r="K5708" s="196">
        <v>180</v>
      </c>
      <c r="L5708" s="119" t="s">
        <v>11479</v>
      </c>
      <c r="M5708" s="38" t="s">
        <v>15050</v>
      </c>
    </row>
    <row r="5709" spans="1:13" outlineLevel="1" x14ac:dyDescent="0.25">
      <c r="A5709" s="47" t="s">
        <v>9926</v>
      </c>
      <c r="B5709" s="150">
        <v>5681</v>
      </c>
      <c r="C5709" s="36" t="s">
        <v>9925</v>
      </c>
      <c r="D5709" s="35" t="s">
        <v>9926</v>
      </c>
      <c r="E5709" s="36" t="s">
        <v>11491</v>
      </c>
      <c r="F5709" s="35" t="s">
        <v>15877</v>
      </c>
      <c r="G5709" s="117">
        <v>17</v>
      </c>
      <c r="H5709" s="117">
        <v>166.6</v>
      </c>
      <c r="I5709" s="117">
        <f t="shared" si="136"/>
        <v>10.18235294117647</v>
      </c>
      <c r="J5709" s="118">
        <v>173.1</v>
      </c>
      <c r="K5709" s="196">
        <v>180</v>
      </c>
      <c r="L5709" s="119" t="s">
        <v>11479</v>
      </c>
      <c r="M5709" s="38" t="s">
        <v>15050</v>
      </c>
    </row>
    <row r="5710" spans="1:13" outlineLevel="1" x14ac:dyDescent="0.25">
      <c r="A5710" s="47" t="s">
        <v>9928</v>
      </c>
      <c r="B5710" s="150">
        <v>5682</v>
      </c>
      <c r="C5710" s="36" t="s">
        <v>9927</v>
      </c>
      <c r="D5710" s="35" t="s">
        <v>9928</v>
      </c>
      <c r="E5710" s="36" t="s">
        <v>11491</v>
      </c>
      <c r="F5710" s="35" t="s">
        <v>15877</v>
      </c>
      <c r="G5710" s="117">
        <v>10</v>
      </c>
      <c r="H5710" s="117">
        <v>156</v>
      </c>
      <c r="I5710" s="117">
        <f t="shared" si="136"/>
        <v>16.208000000000002</v>
      </c>
      <c r="J5710" s="118">
        <v>162.08000000000001</v>
      </c>
      <c r="K5710" s="196">
        <v>180</v>
      </c>
      <c r="L5710" s="119" t="s">
        <v>11479</v>
      </c>
      <c r="M5710" s="38" t="s">
        <v>15050</v>
      </c>
    </row>
    <row r="5711" spans="1:13" outlineLevel="1" x14ac:dyDescent="0.25">
      <c r="A5711" s="47" t="s">
        <v>9930</v>
      </c>
      <c r="B5711" s="150">
        <v>5683</v>
      </c>
      <c r="C5711" s="36" t="s">
        <v>9929</v>
      </c>
      <c r="D5711" s="35" t="s">
        <v>9930</v>
      </c>
      <c r="E5711" s="36" t="s">
        <v>11491</v>
      </c>
      <c r="F5711" s="35" t="s">
        <v>15877</v>
      </c>
      <c r="G5711" s="117">
        <v>13</v>
      </c>
      <c r="H5711" s="117">
        <v>76.7</v>
      </c>
      <c r="I5711" s="117">
        <f t="shared" si="136"/>
        <v>6.13</v>
      </c>
      <c r="J5711" s="118">
        <v>79.69</v>
      </c>
      <c r="K5711" s="196">
        <v>180</v>
      </c>
      <c r="L5711" s="119" t="s">
        <v>11479</v>
      </c>
      <c r="M5711" s="38" t="s">
        <v>15050</v>
      </c>
    </row>
    <row r="5712" spans="1:13" outlineLevel="1" x14ac:dyDescent="0.25">
      <c r="A5712" s="47" t="s">
        <v>9932</v>
      </c>
      <c r="B5712" s="150">
        <v>5684</v>
      </c>
      <c r="C5712" s="36" t="s">
        <v>9931</v>
      </c>
      <c r="D5712" s="35" t="s">
        <v>9932</v>
      </c>
      <c r="E5712" s="36" t="s">
        <v>11491</v>
      </c>
      <c r="F5712" s="35" t="s">
        <v>15877</v>
      </c>
      <c r="G5712" s="117">
        <v>6</v>
      </c>
      <c r="H5712" s="117">
        <v>58.8</v>
      </c>
      <c r="I5712" s="117">
        <f t="shared" si="136"/>
        <v>10.181666666666667</v>
      </c>
      <c r="J5712" s="118">
        <v>61.09</v>
      </c>
      <c r="K5712" s="196">
        <v>180</v>
      </c>
      <c r="L5712" s="119" t="s">
        <v>11479</v>
      </c>
      <c r="M5712" s="38" t="s">
        <v>15050</v>
      </c>
    </row>
    <row r="5713" spans="1:13" outlineLevel="1" x14ac:dyDescent="0.25">
      <c r="A5713" s="47" t="s">
        <v>9934</v>
      </c>
      <c r="B5713" s="150">
        <v>5685</v>
      </c>
      <c r="C5713" s="36" t="s">
        <v>9933</v>
      </c>
      <c r="D5713" s="35" t="s">
        <v>9934</v>
      </c>
      <c r="E5713" s="36" t="s">
        <v>11491</v>
      </c>
      <c r="F5713" s="35" t="s">
        <v>15877</v>
      </c>
      <c r="G5713" s="117">
        <v>30</v>
      </c>
      <c r="H5713" s="117">
        <v>186</v>
      </c>
      <c r="I5713" s="117">
        <f t="shared" si="136"/>
        <v>6.4416666666666664</v>
      </c>
      <c r="J5713" s="118">
        <v>193.25</v>
      </c>
      <c r="K5713" s="196">
        <v>180</v>
      </c>
      <c r="L5713" s="119" t="s">
        <v>11479</v>
      </c>
      <c r="M5713" s="38" t="s">
        <v>15050</v>
      </c>
    </row>
    <row r="5714" spans="1:13" ht="25.5" outlineLevel="1" x14ac:dyDescent="0.25">
      <c r="A5714" s="47" t="s">
        <v>6215</v>
      </c>
      <c r="B5714" s="150">
        <v>5686</v>
      </c>
      <c r="C5714" s="36" t="s">
        <v>6214</v>
      </c>
      <c r="D5714" s="35" t="s">
        <v>6215</v>
      </c>
      <c r="E5714" s="36" t="s">
        <v>11943</v>
      </c>
      <c r="F5714" s="35" t="s">
        <v>15877</v>
      </c>
      <c r="G5714" s="117">
        <v>5</v>
      </c>
      <c r="H5714" s="117">
        <v>81</v>
      </c>
      <c r="I5714" s="117">
        <f t="shared" si="136"/>
        <v>0.8859999999999999</v>
      </c>
      <c r="J5714" s="118">
        <v>4.43</v>
      </c>
      <c r="K5714" s="196">
        <v>185</v>
      </c>
      <c r="L5714" s="119" t="s">
        <v>12106</v>
      </c>
      <c r="M5714" s="38" t="s">
        <v>15050</v>
      </c>
    </row>
    <row r="5715" spans="1:13" outlineLevel="1" x14ac:dyDescent="0.25">
      <c r="A5715" s="47" t="s">
        <v>9936</v>
      </c>
      <c r="B5715" s="150">
        <v>5687</v>
      </c>
      <c r="C5715" s="36" t="s">
        <v>9935</v>
      </c>
      <c r="D5715" s="35" t="s">
        <v>9936</v>
      </c>
      <c r="E5715" s="36" t="s">
        <v>11491</v>
      </c>
      <c r="F5715" s="35" t="s">
        <v>15877</v>
      </c>
      <c r="G5715" s="117">
        <v>54</v>
      </c>
      <c r="H5715" s="117">
        <v>8984.74</v>
      </c>
      <c r="I5715" s="117">
        <f t="shared" si="136"/>
        <v>172.87092592592595</v>
      </c>
      <c r="J5715" s="118">
        <v>9335.0300000000007</v>
      </c>
      <c r="K5715" s="196">
        <v>180</v>
      </c>
      <c r="L5715" s="119" t="s">
        <v>11479</v>
      </c>
      <c r="M5715" s="38" t="s">
        <v>15050</v>
      </c>
    </row>
    <row r="5716" spans="1:13" outlineLevel="1" x14ac:dyDescent="0.25">
      <c r="A5716" s="47" t="s">
        <v>9938</v>
      </c>
      <c r="B5716" s="150">
        <v>5688</v>
      </c>
      <c r="C5716" s="36" t="s">
        <v>9937</v>
      </c>
      <c r="D5716" s="35" t="s">
        <v>9938</v>
      </c>
      <c r="E5716" s="36" t="s">
        <v>11491</v>
      </c>
      <c r="F5716" s="35" t="s">
        <v>15877</v>
      </c>
      <c r="G5716" s="117">
        <v>4</v>
      </c>
      <c r="H5716" s="117">
        <v>13.4</v>
      </c>
      <c r="I5716" s="117">
        <f t="shared" si="136"/>
        <v>3.48</v>
      </c>
      <c r="J5716" s="118">
        <v>13.92</v>
      </c>
      <c r="K5716" s="196">
        <v>180</v>
      </c>
      <c r="L5716" s="119" t="s">
        <v>11479</v>
      </c>
      <c r="M5716" s="38" t="s">
        <v>15050</v>
      </c>
    </row>
    <row r="5717" spans="1:13" outlineLevel="1" x14ac:dyDescent="0.25">
      <c r="A5717" s="47" t="s">
        <v>9940</v>
      </c>
      <c r="B5717" s="150">
        <v>5689</v>
      </c>
      <c r="C5717" s="36" t="s">
        <v>9939</v>
      </c>
      <c r="D5717" s="35" t="s">
        <v>9940</v>
      </c>
      <c r="E5717" s="36" t="s">
        <v>11491</v>
      </c>
      <c r="F5717" s="35" t="s">
        <v>15877</v>
      </c>
      <c r="G5717" s="117">
        <v>5</v>
      </c>
      <c r="H5717" s="117">
        <v>215</v>
      </c>
      <c r="I5717" s="117">
        <f t="shared" si="136"/>
        <v>44.676000000000002</v>
      </c>
      <c r="J5717" s="118">
        <v>223.38</v>
      </c>
      <c r="K5717" s="196">
        <v>180</v>
      </c>
      <c r="L5717" s="119" t="s">
        <v>11479</v>
      </c>
      <c r="M5717" s="38" t="s">
        <v>15050</v>
      </c>
    </row>
    <row r="5718" spans="1:13" outlineLevel="1" x14ac:dyDescent="0.25">
      <c r="A5718" s="47" t="s">
        <v>9942</v>
      </c>
      <c r="B5718" s="150">
        <v>5690</v>
      </c>
      <c r="C5718" s="36" t="s">
        <v>9941</v>
      </c>
      <c r="D5718" s="35" t="s">
        <v>9942</v>
      </c>
      <c r="E5718" s="36" t="s">
        <v>11491</v>
      </c>
      <c r="F5718" s="35" t="s">
        <v>15877</v>
      </c>
      <c r="G5718" s="117">
        <v>13</v>
      </c>
      <c r="H5718" s="117">
        <v>879.8</v>
      </c>
      <c r="I5718" s="117">
        <f t="shared" si="136"/>
        <v>70.315384615384616</v>
      </c>
      <c r="J5718" s="118">
        <v>914.1</v>
      </c>
      <c r="K5718" s="196">
        <v>180</v>
      </c>
      <c r="L5718" s="119" t="s">
        <v>11479</v>
      </c>
      <c r="M5718" s="38" t="s">
        <v>15050</v>
      </c>
    </row>
    <row r="5719" spans="1:13" outlineLevel="1" x14ac:dyDescent="0.25">
      <c r="A5719" s="47" t="s">
        <v>9944</v>
      </c>
      <c r="B5719" s="150">
        <v>5691</v>
      </c>
      <c r="C5719" s="36" t="s">
        <v>9943</v>
      </c>
      <c r="D5719" s="35" t="s">
        <v>9944</v>
      </c>
      <c r="E5719" s="36" t="s">
        <v>11491</v>
      </c>
      <c r="F5719" s="35" t="s">
        <v>15877</v>
      </c>
      <c r="G5719" s="117">
        <v>1</v>
      </c>
      <c r="H5719" s="117">
        <v>59.3</v>
      </c>
      <c r="I5719" s="117">
        <f t="shared" si="136"/>
        <v>61.61</v>
      </c>
      <c r="J5719" s="118">
        <v>61.61</v>
      </c>
      <c r="K5719" s="196">
        <v>180</v>
      </c>
      <c r="L5719" s="119" t="s">
        <v>11479</v>
      </c>
      <c r="M5719" s="38" t="s">
        <v>15050</v>
      </c>
    </row>
    <row r="5720" spans="1:13" outlineLevel="1" x14ac:dyDescent="0.25">
      <c r="A5720" s="47" t="s">
        <v>9946</v>
      </c>
      <c r="B5720" s="150">
        <v>5692</v>
      </c>
      <c r="C5720" s="36" t="s">
        <v>9945</v>
      </c>
      <c r="D5720" s="35" t="s">
        <v>9946</v>
      </c>
      <c r="E5720" s="36" t="s">
        <v>11491</v>
      </c>
      <c r="F5720" s="35" t="s">
        <v>15877</v>
      </c>
      <c r="G5720" s="117">
        <v>6</v>
      </c>
      <c r="H5720" s="117">
        <v>438.96</v>
      </c>
      <c r="I5720" s="117">
        <f t="shared" si="136"/>
        <v>76.01166666666667</v>
      </c>
      <c r="J5720" s="118">
        <v>456.07</v>
      </c>
      <c r="K5720" s="196">
        <v>180</v>
      </c>
      <c r="L5720" s="119" t="s">
        <v>11479</v>
      </c>
      <c r="M5720" s="38" t="s">
        <v>15050</v>
      </c>
    </row>
    <row r="5721" spans="1:13" outlineLevel="1" x14ac:dyDescent="0.25">
      <c r="A5721" s="47" t="s">
        <v>9948</v>
      </c>
      <c r="B5721" s="150">
        <v>5693</v>
      </c>
      <c r="C5721" s="36" t="s">
        <v>9947</v>
      </c>
      <c r="D5721" s="35" t="s">
        <v>9948</v>
      </c>
      <c r="E5721" s="36" t="s">
        <v>11491</v>
      </c>
      <c r="F5721" s="35" t="s">
        <v>15877</v>
      </c>
      <c r="G5721" s="117">
        <v>2</v>
      </c>
      <c r="H5721" s="117">
        <v>1146.95</v>
      </c>
      <c r="I5721" s="117">
        <f t="shared" si="136"/>
        <v>595.83500000000004</v>
      </c>
      <c r="J5721" s="118">
        <v>1191.67</v>
      </c>
      <c r="K5721" s="196">
        <v>180</v>
      </c>
      <c r="L5721" s="119" t="s">
        <v>11479</v>
      </c>
      <c r="M5721" s="38" t="s">
        <v>15050</v>
      </c>
    </row>
    <row r="5722" spans="1:13" outlineLevel="1" x14ac:dyDescent="0.25">
      <c r="A5722" s="47" t="s">
        <v>9950</v>
      </c>
      <c r="B5722" s="150">
        <v>5694</v>
      </c>
      <c r="C5722" s="36" t="s">
        <v>9949</v>
      </c>
      <c r="D5722" s="35" t="s">
        <v>9950</v>
      </c>
      <c r="E5722" s="36" t="s">
        <v>11491</v>
      </c>
      <c r="F5722" s="35" t="s">
        <v>15877</v>
      </c>
      <c r="G5722" s="117">
        <v>2</v>
      </c>
      <c r="H5722" s="117">
        <v>658.85</v>
      </c>
      <c r="I5722" s="117">
        <f t="shared" si="136"/>
        <v>342.27</v>
      </c>
      <c r="J5722" s="118">
        <v>684.54</v>
      </c>
      <c r="K5722" s="196">
        <v>180</v>
      </c>
      <c r="L5722" s="119" t="s">
        <v>11479</v>
      </c>
      <c r="M5722" s="38" t="s">
        <v>15050</v>
      </c>
    </row>
    <row r="5723" spans="1:13" outlineLevel="1" x14ac:dyDescent="0.25">
      <c r="A5723" s="47" t="s">
        <v>9952</v>
      </c>
      <c r="B5723" s="150">
        <v>5695</v>
      </c>
      <c r="C5723" s="36" t="s">
        <v>9951</v>
      </c>
      <c r="D5723" s="35" t="s">
        <v>9952</v>
      </c>
      <c r="E5723" s="36" t="s">
        <v>11491</v>
      </c>
      <c r="F5723" s="35" t="s">
        <v>15877</v>
      </c>
      <c r="G5723" s="117">
        <v>50</v>
      </c>
      <c r="H5723" s="117">
        <v>250</v>
      </c>
      <c r="I5723" s="117">
        <f t="shared" si="136"/>
        <v>5.1950000000000003</v>
      </c>
      <c r="J5723" s="118">
        <v>259.75</v>
      </c>
      <c r="K5723" s="196">
        <v>180</v>
      </c>
      <c r="L5723" s="119" t="s">
        <v>11479</v>
      </c>
      <c r="M5723" s="38" t="s">
        <v>15050</v>
      </c>
    </row>
    <row r="5724" spans="1:13" outlineLevel="1" x14ac:dyDescent="0.25">
      <c r="A5724" s="47" t="s">
        <v>9954</v>
      </c>
      <c r="B5724" s="150">
        <v>5696</v>
      </c>
      <c r="C5724" s="36" t="s">
        <v>9953</v>
      </c>
      <c r="D5724" s="35" t="s">
        <v>9954</v>
      </c>
      <c r="E5724" s="36" t="s">
        <v>11491</v>
      </c>
      <c r="F5724" s="35" t="s">
        <v>15877</v>
      </c>
      <c r="G5724" s="117">
        <v>5</v>
      </c>
      <c r="H5724" s="117">
        <v>668.69</v>
      </c>
      <c r="I5724" s="117">
        <f t="shared" si="136"/>
        <v>138.952</v>
      </c>
      <c r="J5724" s="118">
        <v>694.76</v>
      </c>
      <c r="K5724" s="196">
        <v>180</v>
      </c>
      <c r="L5724" s="119" t="s">
        <v>11479</v>
      </c>
      <c r="M5724" s="38" t="s">
        <v>15050</v>
      </c>
    </row>
    <row r="5725" spans="1:13" outlineLevel="1" x14ac:dyDescent="0.25">
      <c r="A5725" s="47" t="s">
        <v>9956</v>
      </c>
      <c r="B5725" s="150">
        <v>5697</v>
      </c>
      <c r="C5725" s="36" t="s">
        <v>9955</v>
      </c>
      <c r="D5725" s="35" t="s">
        <v>9956</v>
      </c>
      <c r="E5725" s="36" t="s">
        <v>11491</v>
      </c>
      <c r="F5725" s="35" t="s">
        <v>15877</v>
      </c>
      <c r="G5725" s="117">
        <v>4</v>
      </c>
      <c r="H5725" s="117">
        <v>272.08</v>
      </c>
      <c r="I5725" s="117">
        <f t="shared" si="136"/>
        <v>70.672499999999999</v>
      </c>
      <c r="J5725" s="118">
        <v>282.69</v>
      </c>
      <c r="K5725" s="196">
        <v>180</v>
      </c>
      <c r="L5725" s="119" t="s">
        <v>11479</v>
      </c>
      <c r="M5725" s="38" t="s">
        <v>15050</v>
      </c>
    </row>
    <row r="5726" spans="1:13" outlineLevel="1" x14ac:dyDescent="0.25">
      <c r="A5726" s="47" t="s">
        <v>9958</v>
      </c>
      <c r="B5726" s="150">
        <v>5698</v>
      </c>
      <c r="C5726" s="36" t="s">
        <v>9957</v>
      </c>
      <c r="D5726" s="35" t="s">
        <v>9958</v>
      </c>
      <c r="E5726" s="36" t="s">
        <v>11491</v>
      </c>
      <c r="F5726" s="35" t="s">
        <v>15877</v>
      </c>
      <c r="G5726" s="117">
        <v>8</v>
      </c>
      <c r="H5726" s="117">
        <v>519.55999999999995</v>
      </c>
      <c r="I5726" s="117">
        <f t="shared" si="136"/>
        <v>67.477500000000006</v>
      </c>
      <c r="J5726" s="118">
        <v>539.82000000000005</v>
      </c>
      <c r="K5726" s="196">
        <v>180</v>
      </c>
      <c r="L5726" s="119" t="s">
        <v>11479</v>
      </c>
      <c r="M5726" s="38" t="s">
        <v>15050</v>
      </c>
    </row>
    <row r="5727" spans="1:13" outlineLevel="1" x14ac:dyDescent="0.25">
      <c r="A5727" s="47" t="s">
        <v>9960</v>
      </c>
      <c r="B5727" s="150">
        <v>5699</v>
      </c>
      <c r="C5727" s="36" t="s">
        <v>9959</v>
      </c>
      <c r="D5727" s="35" t="s">
        <v>9960</v>
      </c>
      <c r="E5727" s="36" t="s">
        <v>11491</v>
      </c>
      <c r="F5727" s="35" t="s">
        <v>15877</v>
      </c>
      <c r="G5727" s="117">
        <v>26</v>
      </c>
      <c r="H5727" s="117">
        <v>254.26</v>
      </c>
      <c r="I5727" s="117">
        <f t="shared" si="136"/>
        <v>10.160384615384617</v>
      </c>
      <c r="J5727" s="118">
        <v>264.17</v>
      </c>
      <c r="K5727" s="196">
        <v>180</v>
      </c>
      <c r="L5727" s="119" t="s">
        <v>11479</v>
      </c>
      <c r="M5727" s="38" t="s">
        <v>15050</v>
      </c>
    </row>
    <row r="5728" spans="1:13" outlineLevel="1" x14ac:dyDescent="0.25">
      <c r="A5728" s="47" t="s">
        <v>9962</v>
      </c>
      <c r="B5728" s="150">
        <v>5700</v>
      </c>
      <c r="C5728" s="36" t="s">
        <v>9961</v>
      </c>
      <c r="D5728" s="35" t="s">
        <v>9962</v>
      </c>
      <c r="E5728" s="36" t="s">
        <v>11491</v>
      </c>
      <c r="F5728" s="35" t="s">
        <v>15877</v>
      </c>
      <c r="G5728" s="117">
        <v>20</v>
      </c>
      <c r="H5728" s="117">
        <v>2200</v>
      </c>
      <c r="I5728" s="117">
        <f t="shared" si="136"/>
        <v>114.2885</v>
      </c>
      <c r="J5728" s="118">
        <v>2285.77</v>
      </c>
      <c r="K5728" s="196">
        <v>180</v>
      </c>
      <c r="L5728" s="119" t="s">
        <v>11479</v>
      </c>
      <c r="M5728" s="38" t="s">
        <v>15050</v>
      </c>
    </row>
    <row r="5729" spans="1:13" outlineLevel="1" x14ac:dyDescent="0.25">
      <c r="A5729" s="47" t="s">
        <v>9964</v>
      </c>
      <c r="B5729" s="150">
        <v>5701</v>
      </c>
      <c r="C5729" s="36" t="s">
        <v>9963</v>
      </c>
      <c r="D5729" s="35" t="s">
        <v>9964</v>
      </c>
      <c r="E5729" s="36" t="s">
        <v>11491</v>
      </c>
      <c r="F5729" s="35" t="s">
        <v>15877</v>
      </c>
      <c r="G5729" s="117">
        <v>48</v>
      </c>
      <c r="H5729" s="117">
        <v>456</v>
      </c>
      <c r="I5729" s="117">
        <f t="shared" si="136"/>
        <v>9.8704166666666655</v>
      </c>
      <c r="J5729" s="118">
        <v>473.78</v>
      </c>
      <c r="K5729" s="196">
        <v>180</v>
      </c>
      <c r="L5729" s="119" t="s">
        <v>11479</v>
      </c>
      <c r="M5729" s="38" t="s">
        <v>15050</v>
      </c>
    </row>
    <row r="5730" spans="1:13" outlineLevel="1" x14ac:dyDescent="0.25">
      <c r="A5730" s="47" t="s">
        <v>9966</v>
      </c>
      <c r="B5730" s="150">
        <v>5702</v>
      </c>
      <c r="C5730" s="36" t="s">
        <v>9965</v>
      </c>
      <c r="D5730" s="35" t="s">
        <v>9966</v>
      </c>
      <c r="E5730" s="36" t="s">
        <v>11491</v>
      </c>
      <c r="F5730" s="35" t="s">
        <v>15877</v>
      </c>
      <c r="G5730" s="117">
        <v>20</v>
      </c>
      <c r="H5730" s="117">
        <v>1866.8</v>
      </c>
      <c r="I5730" s="117">
        <f t="shared" si="136"/>
        <v>96.978999999999999</v>
      </c>
      <c r="J5730" s="118">
        <v>1939.58</v>
      </c>
      <c r="K5730" s="196">
        <v>180</v>
      </c>
      <c r="L5730" s="119" t="s">
        <v>11479</v>
      </c>
      <c r="M5730" s="38" t="s">
        <v>15050</v>
      </c>
    </row>
    <row r="5731" spans="1:13" outlineLevel="1" x14ac:dyDescent="0.25">
      <c r="A5731" s="47" t="s">
        <v>9967</v>
      </c>
      <c r="B5731" s="150">
        <v>5703</v>
      </c>
      <c r="C5731" s="36" t="s">
        <v>9965</v>
      </c>
      <c r="D5731" s="35" t="s">
        <v>9967</v>
      </c>
      <c r="E5731" s="36" t="s">
        <v>11491</v>
      </c>
      <c r="F5731" s="35" t="s">
        <v>15877</v>
      </c>
      <c r="G5731" s="117">
        <v>1</v>
      </c>
      <c r="H5731" s="117">
        <v>197.97</v>
      </c>
      <c r="I5731" s="117">
        <f t="shared" si="136"/>
        <v>205.69</v>
      </c>
      <c r="J5731" s="118">
        <v>205.69</v>
      </c>
      <c r="K5731" s="196">
        <v>180</v>
      </c>
      <c r="L5731" s="119" t="s">
        <v>11479</v>
      </c>
      <c r="M5731" s="38" t="s">
        <v>15050</v>
      </c>
    </row>
    <row r="5732" spans="1:13" outlineLevel="1" x14ac:dyDescent="0.25">
      <c r="A5732" s="47" t="s">
        <v>9969</v>
      </c>
      <c r="B5732" s="150">
        <v>5704</v>
      </c>
      <c r="C5732" s="36" t="s">
        <v>9968</v>
      </c>
      <c r="D5732" s="35" t="s">
        <v>9969</v>
      </c>
      <c r="E5732" s="36" t="s">
        <v>11491</v>
      </c>
      <c r="F5732" s="35" t="s">
        <v>15877</v>
      </c>
      <c r="G5732" s="117">
        <v>8</v>
      </c>
      <c r="H5732" s="117">
        <v>472</v>
      </c>
      <c r="I5732" s="117">
        <f t="shared" si="136"/>
        <v>61.3</v>
      </c>
      <c r="J5732" s="118">
        <v>490.4</v>
      </c>
      <c r="K5732" s="196">
        <v>180</v>
      </c>
      <c r="L5732" s="119" t="s">
        <v>11479</v>
      </c>
      <c r="M5732" s="38" t="s">
        <v>15050</v>
      </c>
    </row>
    <row r="5733" spans="1:13" outlineLevel="1" x14ac:dyDescent="0.25">
      <c r="A5733" s="47" t="s">
        <v>9971</v>
      </c>
      <c r="B5733" s="150">
        <v>5705</v>
      </c>
      <c r="C5733" s="36" t="s">
        <v>9970</v>
      </c>
      <c r="D5733" s="35" t="s">
        <v>9971</v>
      </c>
      <c r="E5733" s="36" t="s">
        <v>11491</v>
      </c>
      <c r="F5733" s="35" t="s">
        <v>15877</v>
      </c>
      <c r="G5733" s="117">
        <v>8</v>
      </c>
      <c r="H5733" s="117">
        <v>44</v>
      </c>
      <c r="I5733" s="117">
        <f t="shared" si="136"/>
        <v>5.7149999999999999</v>
      </c>
      <c r="J5733" s="118">
        <v>45.72</v>
      </c>
      <c r="K5733" s="196">
        <v>180</v>
      </c>
      <c r="L5733" s="119" t="s">
        <v>11479</v>
      </c>
      <c r="M5733" s="38" t="s">
        <v>15050</v>
      </c>
    </row>
    <row r="5734" spans="1:13" ht="25.5" outlineLevel="1" x14ac:dyDescent="0.25">
      <c r="A5734" s="47" t="s">
        <v>9973</v>
      </c>
      <c r="B5734" s="150">
        <v>5706</v>
      </c>
      <c r="C5734" s="36" t="s">
        <v>9972</v>
      </c>
      <c r="D5734" s="35" t="s">
        <v>9973</v>
      </c>
      <c r="E5734" s="36" t="s">
        <v>11491</v>
      </c>
      <c r="F5734" s="35" t="s">
        <v>15877</v>
      </c>
      <c r="G5734" s="117">
        <v>9</v>
      </c>
      <c r="H5734" s="117">
        <v>1534.11</v>
      </c>
      <c r="I5734" s="117">
        <f t="shared" si="136"/>
        <v>177.10222222222222</v>
      </c>
      <c r="J5734" s="118">
        <v>1593.92</v>
      </c>
      <c r="K5734" s="196">
        <v>180</v>
      </c>
      <c r="L5734" s="119" t="s">
        <v>11479</v>
      </c>
      <c r="M5734" s="38" t="s">
        <v>15050</v>
      </c>
    </row>
    <row r="5735" spans="1:13" outlineLevel="1" x14ac:dyDescent="0.25">
      <c r="A5735" s="47" t="s">
        <v>9975</v>
      </c>
      <c r="B5735" s="150">
        <v>5707</v>
      </c>
      <c r="C5735" s="36" t="s">
        <v>9974</v>
      </c>
      <c r="D5735" s="35" t="s">
        <v>9975</v>
      </c>
      <c r="E5735" s="36" t="s">
        <v>11491</v>
      </c>
      <c r="F5735" s="35" t="s">
        <v>15877</v>
      </c>
      <c r="G5735" s="117">
        <v>257</v>
      </c>
      <c r="H5735" s="117">
        <v>3953.85</v>
      </c>
      <c r="I5735" s="117">
        <f t="shared" si="136"/>
        <v>15.98443579766537</v>
      </c>
      <c r="J5735" s="118">
        <v>4108</v>
      </c>
      <c r="K5735" s="196">
        <v>180</v>
      </c>
      <c r="L5735" s="119" t="s">
        <v>11479</v>
      </c>
      <c r="M5735" s="38" t="s">
        <v>15050</v>
      </c>
    </row>
    <row r="5736" spans="1:13" outlineLevel="1" x14ac:dyDescent="0.25">
      <c r="A5736" s="47" t="s">
        <v>9977</v>
      </c>
      <c r="B5736" s="150">
        <v>5708</v>
      </c>
      <c r="C5736" s="36" t="s">
        <v>9976</v>
      </c>
      <c r="D5736" s="35" t="s">
        <v>9977</v>
      </c>
      <c r="E5736" s="36" t="s">
        <v>11491</v>
      </c>
      <c r="F5736" s="35" t="s">
        <v>15877</v>
      </c>
      <c r="G5736" s="117">
        <v>28</v>
      </c>
      <c r="H5736" s="117">
        <v>156.80000000000001</v>
      </c>
      <c r="I5736" s="117">
        <f t="shared" si="136"/>
        <v>5.8182142857142853</v>
      </c>
      <c r="J5736" s="118">
        <v>162.91</v>
      </c>
      <c r="K5736" s="196">
        <v>180</v>
      </c>
      <c r="L5736" s="119" t="s">
        <v>11479</v>
      </c>
      <c r="M5736" s="38" t="s">
        <v>15050</v>
      </c>
    </row>
    <row r="5737" spans="1:13" outlineLevel="1" x14ac:dyDescent="0.25">
      <c r="A5737" s="47" t="s">
        <v>9979</v>
      </c>
      <c r="B5737" s="150">
        <v>5709</v>
      </c>
      <c r="C5737" s="36" t="s">
        <v>9978</v>
      </c>
      <c r="D5737" s="35" t="s">
        <v>9979</v>
      </c>
      <c r="E5737" s="36" t="s">
        <v>11491</v>
      </c>
      <c r="F5737" s="35" t="s">
        <v>15877</v>
      </c>
      <c r="G5737" s="117">
        <v>24</v>
      </c>
      <c r="H5737" s="117">
        <v>331.63</v>
      </c>
      <c r="I5737" s="117">
        <f t="shared" si="136"/>
        <v>14.356666666666667</v>
      </c>
      <c r="J5737" s="118">
        <v>344.56</v>
      </c>
      <c r="K5737" s="196">
        <v>180</v>
      </c>
      <c r="L5737" s="119" t="s">
        <v>11479</v>
      </c>
      <c r="M5737" s="38" t="s">
        <v>15050</v>
      </c>
    </row>
    <row r="5738" spans="1:13" outlineLevel="1" x14ac:dyDescent="0.25">
      <c r="A5738" s="47" t="s">
        <v>9981</v>
      </c>
      <c r="B5738" s="150">
        <v>5710</v>
      </c>
      <c r="C5738" s="36" t="s">
        <v>9980</v>
      </c>
      <c r="D5738" s="35" t="s">
        <v>9981</v>
      </c>
      <c r="E5738" s="36" t="s">
        <v>11491</v>
      </c>
      <c r="F5738" s="35" t="s">
        <v>15877</v>
      </c>
      <c r="G5738" s="117">
        <v>1</v>
      </c>
      <c r="H5738" s="117">
        <v>26.78</v>
      </c>
      <c r="I5738" s="117">
        <f t="shared" si="136"/>
        <v>27.82</v>
      </c>
      <c r="J5738" s="118">
        <v>27.82</v>
      </c>
      <c r="K5738" s="196">
        <v>180</v>
      </c>
      <c r="L5738" s="119" t="s">
        <v>11479</v>
      </c>
      <c r="M5738" s="38" t="s">
        <v>15050</v>
      </c>
    </row>
    <row r="5739" spans="1:13" outlineLevel="1" x14ac:dyDescent="0.25">
      <c r="A5739" s="47" t="s">
        <v>9983</v>
      </c>
      <c r="B5739" s="150">
        <v>5711</v>
      </c>
      <c r="C5739" s="36" t="s">
        <v>9982</v>
      </c>
      <c r="D5739" s="35" t="s">
        <v>9983</v>
      </c>
      <c r="E5739" s="36" t="s">
        <v>11491</v>
      </c>
      <c r="F5739" s="35" t="s">
        <v>15877</v>
      </c>
      <c r="G5739" s="117">
        <v>10</v>
      </c>
      <c r="H5739" s="117">
        <v>712.5</v>
      </c>
      <c r="I5739" s="117">
        <f t="shared" si="136"/>
        <v>74.027999999999992</v>
      </c>
      <c r="J5739" s="118">
        <v>740.28</v>
      </c>
      <c r="K5739" s="196">
        <v>180</v>
      </c>
      <c r="L5739" s="119" t="s">
        <v>11479</v>
      </c>
      <c r="M5739" s="38" t="s">
        <v>15050</v>
      </c>
    </row>
    <row r="5740" spans="1:13" outlineLevel="1" x14ac:dyDescent="0.25">
      <c r="A5740" s="47" t="s">
        <v>9985</v>
      </c>
      <c r="B5740" s="150">
        <v>5712</v>
      </c>
      <c r="C5740" s="36" t="s">
        <v>9984</v>
      </c>
      <c r="D5740" s="35" t="s">
        <v>9985</v>
      </c>
      <c r="E5740" s="36" t="s">
        <v>11491</v>
      </c>
      <c r="F5740" s="35" t="s">
        <v>15877</v>
      </c>
      <c r="G5740" s="117">
        <v>1</v>
      </c>
      <c r="H5740" s="117">
        <v>5.6</v>
      </c>
      <c r="I5740" s="117">
        <f t="shared" si="136"/>
        <v>5.82</v>
      </c>
      <c r="J5740" s="118">
        <v>5.82</v>
      </c>
      <c r="K5740" s="196">
        <v>180</v>
      </c>
      <c r="L5740" s="119" t="s">
        <v>11479</v>
      </c>
      <c r="M5740" s="38" t="s">
        <v>15050</v>
      </c>
    </row>
    <row r="5741" spans="1:13" outlineLevel="1" x14ac:dyDescent="0.25">
      <c r="A5741" s="47" t="s">
        <v>9987</v>
      </c>
      <c r="B5741" s="150">
        <v>5713</v>
      </c>
      <c r="C5741" s="36" t="s">
        <v>9986</v>
      </c>
      <c r="D5741" s="35" t="s">
        <v>9987</v>
      </c>
      <c r="E5741" s="36" t="s">
        <v>11491</v>
      </c>
      <c r="F5741" s="35" t="s">
        <v>15877</v>
      </c>
      <c r="G5741" s="117">
        <v>8</v>
      </c>
      <c r="H5741" s="117">
        <v>40</v>
      </c>
      <c r="I5741" s="117">
        <f t="shared" si="136"/>
        <v>5.1950000000000003</v>
      </c>
      <c r="J5741" s="118">
        <v>41.56</v>
      </c>
      <c r="K5741" s="196">
        <v>180</v>
      </c>
      <c r="L5741" s="119" t="s">
        <v>11479</v>
      </c>
      <c r="M5741" s="38" t="s">
        <v>15050</v>
      </c>
    </row>
    <row r="5742" spans="1:13" outlineLevel="1" x14ac:dyDescent="0.25">
      <c r="A5742" s="47" t="s">
        <v>9989</v>
      </c>
      <c r="B5742" s="150">
        <v>5714</v>
      </c>
      <c r="C5742" s="36" t="s">
        <v>9988</v>
      </c>
      <c r="D5742" s="35" t="s">
        <v>9989</v>
      </c>
      <c r="E5742" s="36" t="s">
        <v>11491</v>
      </c>
      <c r="F5742" s="35" t="s">
        <v>15877</v>
      </c>
      <c r="G5742" s="117">
        <v>72</v>
      </c>
      <c r="H5742" s="117">
        <v>403.2</v>
      </c>
      <c r="I5742" s="117">
        <f t="shared" si="136"/>
        <v>5.8183333333333334</v>
      </c>
      <c r="J5742" s="118">
        <v>418.92</v>
      </c>
      <c r="K5742" s="196">
        <v>180</v>
      </c>
      <c r="L5742" s="119" t="s">
        <v>11479</v>
      </c>
      <c r="M5742" s="38" t="s">
        <v>15050</v>
      </c>
    </row>
    <row r="5743" spans="1:13" outlineLevel="1" x14ac:dyDescent="0.25">
      <c r="A5743" s="47" t="s">
        <v>9991</v>
      </c>
      <c r="B5743" s="150">
        <v>5715</v>
      </c>
      <c r="C5743" s="36" t="s">
        <v>9990</v>
      </c>
      <c r="D5743" s="35" t="s">
        <v>9991</v>
      </c>
      <c r="E5743" s="36" t="s">
        <v>11491</v>
      </c>
      <c r="F5743" s="35" t="s">
        <v>15877</v>
      </c>
      <c r="G5743" s="117">
        <v>2</v>
      </c>
      <c r="H5743" s="117">
        <v>158.96</v>
      </c>
      <c r="I5743" s="117">
        <f t="shared" si="136"/>
        <v>82.58</v>
      </c>
      <c r="J5743" s="118">
        <v>165.16</v>
      </c>
      <c r="K5743" s="196">
        <v>180</v>
      </c>
      <c r="L5743" s="119" t="s">
        <v>11479</v>
      </c>
      <c r="M5743" s="38" t="s">
        <v>15050</v>
      </c>
    </row>
    <row r="5744" spans="1:13" outlineLevel="1" x14ac:dyDescent="0.25">
      <c r="A5744" s="47" t="s">
        <v>9993</v>
      </c>
      <c r="B5744" s="150">
        <v>5716</v>
      </c>
      <c r="C5744" s="36" t="s">
        <v>9992</v>
      </c>
      <c r="D5744" s="35" t="s">
        <v>9993</v>
      </c>
      <c r="E5744" s="36" t="s">
        <v>11491</v>
      </c>
      <c r="F5744" s="35" t="s">
        <v>15877</v>
      </c>
      <c r="G5744" s="117">
        <v>102</v>
      </c>
      <c r="H5744" s="117">
        <v>1597.87</v>
      </c>
      <c r="I5744" s="117">
        <f t="shared" si="136"/>
        <v>16.276176470588236</v>
      </c>
      <c r="J5744" s="118">
        <v>1660.17</v>
      </c>
      <c r="K5744" s="196">
        <v>180</v>
      </c>
      <c r="L5744" s="119" t="s">
        <v>11479</v>
      </c>
      <c r="M5744" s="38" t="s">
        <v>15050</v>
      </c>
    </row>
    <row r="5745" spans="1:13" outlineLevel="1" x14ac:dyDescent="0.25">
      <c r="A5745" s="47" t="s">
        <v>9994</v>
      </c>
      <c r="B5745" s="150">
        <v>5717</v>
      </c>
      <c r="C5745" s="40" t="s">
        <v>14707</v>
      </c>
      <c r="D5745" s="35" t="s">
        <v>9994</v>
      </c>
      <c r="E5745" s="36" t="s">
        <v>11491</v>
      </c>
      <c r="F5745" s="35" t="s">
        <v>15877</v>
      </c>
      <c r="G5745" s="117">
        <v>8</v>
      </c>
      <c r="H5745" s="117">
        <v>2033.9</v>
      </c>
      <c r="I5745" s="117">
        <f t="shared" ref="I5745:I5808" si="137">J5745/G5745</f>
        <v>264.14999999999998</v>
      </c>
      <c r="J5745" s="118">
        <v>2113.1999999999998</v>
      </c>
      <c r="K5745" s="196">
        <v>180</v>
      </c>
      <c r="L5745" s="119" t="s">
        <v>11479</v>
      </c>
      <c r="M5745" s="38" t="s">
        <v>15050</v>
      </c>
    </row>
    <row r="5746" spans="1:13" outlineLevel="1" x14ac:dyDescent="0.25">
      <c r="A5746" s="47" t="s">
        <v>9996</v>
      </c>
      <c r="B5746" s="150">
        <v>5718</v>
      </c>
      <c r="C5746" s="36" t="s">
        <v>9995</v>
      </c>
      <c r="D5746" s="35" t="s">
        <v>9996</v>
      </c>
      <c r="E5746" s="36" t="s">
        <v>11491</v>
      </c>
      <c r="F5746" s="35" t="s">
        <v>15877</v>
      </c>
      <c r="G5746" s="117">
        <v>12</v>
      </c>
      <c r="H5746" s="117">
        <v>966.68</v>
      </c>
      <c r="I5746" s="117">
        <f t="shared" si="137"/>
        <v>83.697500000000005</v>
      </c>
      <c r="J5746" s="118">
        <v>1004.37</v>
      </c>
      <c r="K5746" s="196">
        <v>180</v>
      </c>
      <c r="L5746" s="119" t="s">
        <v>11479</v>
      </c>
      <c r="M5746" s="38" t="s">
        <v>15050</v>
      </c>
    </row>
    <row r="5747" spans="1:13" outlineLevel="1" x14ac:dyDescent="0.25">
      <c r="A5747" s="47" t="s">
        <v>9998</v>
      </c>
      <c r="B5747" s="150">
        <v>5719</v>
      </c>
      <c r="C5747" s="36" t="s">
        <v>9997</v>
      </c>
      <c r="D5747" s="35" t="s">
        <v>9998</v>
      </c>
      <c r="E5747" s="36" t="s">
        <v>11491</v>
      </c>
      <c r="F5747" s="35" t="s">
        <v>15877</v>
      </c>
      <c r="G5747" s="117">
        <v>14</v>
      </c>
      <c r="H5747" s="117">
        <v>1330</v>
      </c>
      <c r="I5747" s="117">
        <f t="shared" si="137"/>
        <v>98.703571428571422</v>
      </c>
      <c r="J5747" s="118">
        <v>1381.85</v>
      </c>
      <c r="K5747" s="196">
        <v>180</v>
      </c>
      <c r="L5747" s="119" t="s">
        <v>11479</v>
      </c>
      <c r="M5747" s="38" t="s">
        <v>15050</v>
      </c>
    </row>
    <row r="5748" spans="1:13" outlineLevel="1" x14ac:dyDescent="0.25">
      <c r="A5748" s="47" t="s">
        <v>10000</v>
      </c>
      <c r="B5748" s="150">
        <v>5720</v>
      </c>
      <c r="C5748" s="36" t="s">
        <v>9999</v>
      </c>
      <c r="D5748" s="35" t="s">
        <v>10000</v>
      </c>
      <c r="E5748" s="36" t="s">
        <v>11491</v>
      </c>
      <c r="F5748" s="35" t="s">
        <v>15877</v>
      </c>
      <c r="G5748" s="117">
        <v>25</v>
      </c>
      <c r="H5748" s="117">
        <v>265</v>
      </c>
      <c r="I5748" s="117">
        <f t="shared" si="137"/>
        <v>11.013199999999999</v>
      </c>
      <c r="J5748" s="118">
        <v>275.33</v>
      </c>
      <c r="K5748" s="196">
        <v>180</v>
      </c>
      <c r="L5748" s="119" t="s">
        <v>11479</v>
      </c>
      <c r="M5748" s="38" t="s">
        <v>15050</v>
      </c>
    </row>
    <row r="5749" spans="1:13" outlineLevel="1" x14ac:dyDescent="0.25">
      <c r="A5749" s="47" t="s">
        <v>10002</v>
      </c>
      <c r="B5749" s="150">
        <v>5721</v>
      </c>
      <c r="C5749" s="36" t="s">
        <v>10001</v>
      </c>
      <c r="D5749" s="35" t="s">
        <v>10002</v>
      </c>
      <c r="E5749" s="36" t="s">
        <v>11491</v>
      </c>
      <c r="F5749" s="35" t="s">
        <v>15877</v>
      </c>
      <c r="G5749" s="117">
        <v>16</v>
      </c>
      <c r="H5749" s="117">
        <v>2080</v>
      </c>
      <c r="I5749" s="117">
        <f t="shared" si="137"/>
        <v>135.06812500000001</v>
      </c>
      <c r="J5749" s="118">
        <v>2161.09</v>
      </c>
      <c r="K5749" s="196">
        <v>180</v>
      </c>
      <c r="L5749" s="119" t="s">
        <v>11479</v>
      </c>
      <c r="M5749" s="38" t="s">
        <v>15050</v>
      </c>
    </row>
    <row r="5750" spans="1:13" outlineLevel="1" x14ac:dyDescent="0.25">
      <c r="A5750" s="47" t="s">
        <v>10003</v>
      </c>
      <c r="B5750" s="150">
        <v>5722</v>
      </c>
      <c r="C5750" s="40" t="s">
        <v>14708</v>
      </c>
      <c r="D5750" s="35" t="s">
        <v>10003</v>
      </c>
      <c r="E5750" s="36" t="s">
        <v>11491</v>
      </c>
      <c r="F5750" s="35" t="s">
        <v>15877</v>
      </c>
      <c r="G5750" s="117">
        <v>38</v>
      </c>
      <c r="H5750" s="117">
        <v>402.8</v>
      </c>
      <c r="I5750" s="117">
        <f t="shared" si="137"/>
        <v>11.013157894736842</v>
      </c>
      <c r="J5750" s="118">
        <v>418.5</v>
      </c>
      <c r="K5750" s="196">
        <v>180</v>
      </c>
      <c r="L5750" s="119" t="s">
        <v>11479</v>
      </c>
      <c r="M5750" s="38" t="s">
        <v>15050</v>
      </c>
    </row>
    <row r="5751" spans="1:13" outlineLevel="1" x14ac:dyDescent="0.25">
      <c r="A5751" s="47" t="s">
        <v>10005</v>
      </c>
      <c r="B5751" s="150">
        <v>5723</v>
      </c>
      <c r="C5751" s="36" t="s">
        <v>10004</v>
      </c>
      <c r="D5751" s="35" t="s">
        <v>10005</v>
      </c>
      <c r="E5751" s="36" t="s">
        <v>11491</v>
      </c>
      <c r="F5751" s="35" t="s">
        <v>15877</v>
      </c>
      <c r="G5751" s="117">
        <v>1</v>
      </c>
      <c r="H5751" s="117">
        <v>11.5</v>
      </c>
      <c r="I5751" s="117">
        <f t="shared" si="137"/>
        <v>11.95</v>
      </c>
      <c r="J5751" s="118">
        <v>11.95</v>
      </c>
      <c r="K5751" s="196">
        <v>180</v>
      </c>
      <c r="L5751" s="119" t="s">
        <v>11479</v>
      </c>
      <c r="M5751" s="38" t="s">
        <v>15050</v>
      </c>
    </row>
    <row r="5752" spans="1:13" outlineLevel="1" x14ac:dyDescent="0.25">
      <c r="A5752" s="47" t="s">
        <v>10007</v>
      </c>
      <c r="B5752" s="150">
        <v>5724</v>
      </c>
      <c r="C5752" s="36" t="s">
        <v>10006</v>
      </c>
      <c r="D5752" s="35" t="s">
        <v>10007</v>
      </c>
      <c r="E5752" s="36" t="s">
        <v>11491</v>
      </c>
      <c r="F5752" s="35" t="s">
        <v>15877</v>
      </c>
      <c r="G5752" s="117">
        <v>3</v>
      </c>
      <c r="H5752" s="117">
        <v>31.8</v>
      </c>
      <c r="I5752" s="117">
        <f t="shared" si="137"/>
        <v>11.013333333333334</v>
      </c>
      <c r="J5752" s="118">
        <v>33.04</v>
      </c>
      <c r="K5752" s="196">
        <v>180</v>
      </c>
      <c r="L5752" s="119" t="s">
        <v>11479</v>
      </c>
      <c r="M5752" s="38" t="s">
        <v>15050</v>
      </c>
    </row>
    <row r="5753" spans="1:13" outlineLevel="1" x14ac:dyDescent="0.25">
      <c r="A5753" s="47" t="s">
        <v>10009</v>
      </c>
      <c r="B5753" s="150">
        <v>5725</v>
      </c>
      <c r="C5753" s="36" t="s">
        <v>10008</v>
      </c>
      <c r="D5753" s="35" t="s">
        <v>10009</v>
      </c>
      <c r="E5753" s="36" t="s">
        <v>11491</v>
      </c>
      <c r="F5753" s="35" t="s">
        <v>15877</v>
      </c>
      <c r="G5753" s="117">
        <v>7</v>
      </c>
      <c r="H5753" s="117">
        <v>54.6</v>
      </c>
      <c r="I5753" s="117">
        <f t="shared" si="137"/>
        <v>8.1042857142857141</v>
      </c>
      <c r="J5753" s="118">
        <v>56.73</v>
      </c>
      <c r="K5753" s="196">
        <v>180</v>
      </c>
      <c r="L5753" s="119" t="s">
        <v>11479</v>
      </c>
      <c r="M5753" s="38" t="s">
        <v>15050</v>
      </c>
    </row>
    <row r="5754" spans="1:13" outlineLevel="1" x14ac:dyDescent="0.25">
      <c r="A5754" s="47" t="s">
        <v>10011</v>
      </c>
      <c r="B5754" s="150">
        <v>5726</v>
      </c>
      <c r="C5754" s="36" t="s">
        <v>10010</v>
      </c>
      <c r="D5754" s="35" t="s">
        <v>10011</v>
      </c>
      <c r="E5754" s="36" t="s">
        <v>11491</v>
      </c>
      <c r="F5754" s="35" t="s">
        <v>15877</v>
      </c>
      <c r="G5754" s="117">
        <v>22</v>
      </c>
      <c r="H5754" s="117">
        <v>191.4</v>
      </c>
      <c r="I5754" s="117">
        <f t="shared" si="137"/>
        <v>9.0390909090909091</v>
      </c>
      <c r="J5754" s="118">
        <v>198.86</v>
      </c>
      <c r="K5754" s="196">
        <v>180</v>
      </c>
      <c r="L5754" s="119" t="s">
        <v>11479</v>
      </c>
      <c r="M5754" s="38" t="s">
        <v>15050</v>
      </c>
    </row>
    <row r="5755" spans="1:13" outlineLevel="1" x14ac:dyDescent="0.25">
      <c r="A5755" s="47" t="s">
        <v>10013</v>
      </c>
      <c r="B5755" s="150">
        <v>5727</v>
      </c>
      <c r="C5755" s="36" t="s">
        <v>10012</v>
      </c>
      <c r="D5755" s="35" t="s">
        <v>10013</v>
      </c>
      <c r="E5755" s="36" t="s">
        <v>11491</v>
      </c>
      <c r="F5755" s="35" t="s">
        <v>15877</v>
      </c>
      <c r="G5755" s="117">
        <v>3</v>
      </c>
      <c r="H5755" s="117">
        <v>291</v>
      </c>
      <c r="I5755" s="117">
        <f t="shared" si="137"/>
        <v>100.78333333333335</v>
      </c>
      <c r="J5755" s="118">
        <v>302.35000000000002</v>
      </c>
      <c r="K5755" s="196">
        <v>180</v>
      </c>
      <c r="L5755" s="119" t="s">
        <v>11479</v>
      </c>
      <c r="M5755" s="38" t="s">
        <v>15050</v>
      </c>
    </row>
    <row r="5756" spans="1:13" outlineLevel="1" x14ac:dyDescent="0.25">
      <c r="A5756" s="47" t="s">
        <v>10015</v>
      </c>
      <c r="B5756" s="150">
        <v>5728</v>
      </c>
      <c r="C5756" s="36" t="s">
        <v>10014</v>
      </c>
      <c r="D5756" s="35" t="s">
        <v>10015</v>
      </c>
      <c r="E5756" s="36" t="s">
        <v>11491</v>
      </c>
      <c r="F5756" s="35" t="s">
        <v>15877</v>
      </c>
      <c r="G5756" s="117">
        <v>9</v>
      </c>
      <c r="H5756" s="117">
        <v>1465.11</v>
      </c>
      <c r="I5756" s="117">
        <f t="shared" si="137"/>
        <v>169.13666666666666</v>
      </c>
      <c r="J5756" s="118">
        <v>1522.23</v>
      </c>
      <c r="K5756" s="196">
        <v>180</v>
      </c>
      <c r="L5756" s="119" t="s">
        <v>11479</v>
      </c>
      <c r="M5756" s="38" t="s">
        <v>15050</v>
      </c>
    </row>
    <row r="5757" spans="1:13" outlineLevel="1" x14ac:dyDescent="0.25">
      <c r="A5757" s="47" t="s">
        <v>10017</v>
      </c>
      <c r="B5757" s="150">
        <v>5729</v>
      </c>
      <c r="C5757" s="36" t="s">
        <v>10016</v>
      </c>
      <c r="D5757" s="35" t="s">
        <v>10017</v>
      </c>
      <c r="E5757" s="36" t="s">
        <v>11491</v>
      </c>
      <c r="F5757" s="35" t="s">
        <v>15877</v>
      </c>
      <c r="G5757" s="117">
        <v>24</v>
      </c>
      <c r="H5757" s="117">
        <v>208.8</v>
      </c>
      <c r="I5757" s="117">
        <f t="shared" si="137"/>
        <v>9.0391666666666666</v>
      </c>
      <c r="J5757" s="118">
        <v>216.94</v>
      </c>
      <c r="K5757" s="196">
        <v>180</v>
      </c>
      <c r="L5757" s="119" t="s">
        <v>11479</v>
      </c>
      <c r="M5757" s="38" t="s">
        <v>15050</v>
      </c>
    </row>
    <row r="5758" spans="1:13" outlineLevel="1" x14ac:dyDescent="0.25">
      <c r="A5758" s="47" t="s">
        <v>10019</v>
      </c>
      <c r="B5758" s="150">
        <v>5730</v>
      </c>
      <c r="C5758" s="36" t="s">
        <v>10018</v>
      </c>
      <c r="D5758" s="35" t="s">
        <v>10019</v>
      </c>
      <c r="E5758" s="36" t="s">
        <v>11491</v>
      </c>
      <c r="F5758" s="35" t="s">
        <v>15877</v>
      </c>
      <c r="G5758" s="117">
        <v>8</v>
      </c>
      <c r="H5758" s="117">
        <v>69.599999999999994</v>
      </c>
      <c r="I5758" s="117">
        <f t="shared" si="137"/>
        <v>9.0387500000000003</v>
      </c>
      <c r="J5758" s="118">
        <v>72.31</v>
      </c>
      <c r="K5758" s="196">
        <v>180</v>
      </c>
      <c r="L5758" s="119" t="s">
        <v>11479</v>
      </c>
      <c r="M5758" s="38" t="s">
        <v>15050</v>
      </c>
    </row>
    <row r="5759" spans="1:13" outlineLevel="1" x14ac:dyDescent="0.25">
      <c r="A5759" s="47" t="s">
        <v>10021</v>
      </c>
      <c r="B5759" s="150">
        <v>5731</v>
      </c>
      <c r="C5759" s="36" t="s">
        <v>10020</v>
      </c>
      <c r="D5759" s="35" t="s">
        <v>10021</v>
      </c>
      <c r="E5759" s="36" t="s">
        <v>11491</v>
      </c>
      <c r="F5759" s="35" t="s">
        <v>15877</v>
      </c>
      <c r="G5759" s="117">
        <v>1</v>
      </c>
      <c r="H5759" s="117">
        <v>8.6999999999999993</v>
      </c>
      <c r="I5759" s="117">
        <f t="shared" si="137"/>
        <v>9.0399999999999991</v>
      </c>
      <c r="J5759" s="118">
        <v>9.0399999999999991</v>
      </c>
      <c r="K5759" s="196">
        <v>180</v>
      </c>
      <c r="L5759" s="119" t="s">
        <v>11479</v>
      </c>
      <c r="M5759" s="38" t="s">
        <v>15050</v>
      </c>
    </row>
    <row r="5760" spans="1:13" outlineLevel="1" x14ac:dyDescent="0.25">
      <c r="A5760" s="47" t="s">
        <v>10023</v>
      </c>
      <c r="B5760" s="150">
        <v>5732</v>
      </c>
      <c r="C5760" s="36" t="s">
        <v>10022</v>
      </c>
      <c r="D5760" s="35" t="s">
        <v>10023</v>
      </c>
      <c r="E5760" s="36" t="s">
        <v>11491</v>
      </c>
      <c r="F5760" s="35" t="s">
        <v>15877</v>
      </c>
      <c r="G5760" s="117">
        <v>5</v>
      </c>
      <c r="H5760" s="117">
        <v>1104.6500000000001</v>
      </c>
      <c r="I5760" s="117">
        <f t="shared" si="137"/>
        <v>229.54400000000001</v>
      </c>
      <c r="J5760" s="118">
        <v>1147.72</v>
      </c>
      <c r="K5760" s="196">
        <v>180</v>
      </c>
      <c r="L5760" s="119" t="s">
        <v>11479</v>
      </c>
      <c r="M5760" s="38" t="s">
        <v>15050</v>
      </c>
    </row>
    <row r="5761" spans="1:13" outlineLevel="1" x14ac:dyDescent="0.25">
      <c r="A5761" s="47" t="s">
        <v>10025</v>
      </c>
      <c r="B5761" s="150">
        <v>5733</v>
      </c>
      <c r="C5761" s="36" t="s">
        <v>10024</v>
      </c>
      <c r="D5761" s="35" t="s">
        <v>10025</v>
      </c>
      <c r="E5761" s="36" t="s">
        <v>11491</v>
      </c>
      <c r="F5761" s="35" t="s">
        <v>15877</v>
      </c>
      <c r="G5761" s="117">
        <v>13</v>
      </c>
      <c r="H5761" s="117">
        <v>13</v>
      </c>
      <c r="I5761" s="117">
        <f t="shared" si="137"/>
        <v>1.0392307692307692</v>
      </c>
      <c r="J5761" s="118">
        <v>13.51</v>
      </c>
      <c r="K5761" s="196">
        <v>180</v>
      </c>
      <c r="L5761" s="119" t="s">
        <v>11479</v>
      </c>
      <c r="M5761" s="38" t="s">
        <v>15050</v>
      </c>
    </row>
    <row r="5762" spans="1:13" outlineLevel="1" x14ac:dyDescent="0.25">
      <c r="A5762" s="47" t="s">
        <v>10027</v>
      </c>
      <c r="B5762" s="150">
        <v>5734</v>
      </c>
      <c r="C5762" s="36" t="s">
        <v>10026</v>
      </c>
      <c r="D5762" s="35" t="s">
        <v>10027</v>
      </c>
      <c r="E5762" s="36" t="s">
        <v>11491</v>
      </c>
      <c r="F5762" s="35" t="s">
        <v>15877</v>
      </c>
      <c r="G5762" s="117">
        <v>10</v>
      </c>
      <c r="H5762" s="117">
        <v>2033.9</v>
      </c>
      <c r="I5762" s="117">
        <f t="shared" si="137"/>
        <v>211.32</v>
      </c>
      <c r="J5762" s="118">
        <v>2113.1999999999998</v>
      </c>
      <c r="K5762" s="196">
        <v>180</v>
      </c>
      <c r="L5762" s="119" t="s">
        <v>11479</v>
      </c>
      <c r="M5762" s="38" t="s">
        <v>15050</v>
      </c>
    </row>
    <row r="5763" spans="1:13" outlineLevel="1" x14ac:dyDescent="0.25">
      <c r="A5763" s="47" t="s">
        <v>10029</v>
      </c>
      <c r="B5763" s="150">
        <v>5735</v>
      </c>
      <c r="C5763" s="36" t="s">
        <v>10028</v>
      </c>
      <c r="D5763" s="35" t="s">
        <v>10029</v>
      </c>
      <c r="E5763" s="36" t="s">
        <v>11491</v>
      </c>
      <c r="F5763" s="35" t="s">
        <v>15877</v>
      </c>
      <c r="G5763" s="117">
        <v>100</v>
      </c>
      <c r="H5763" s="117">
        <v>2300</v>
      </c>
      <c r="I5763" s="117">
        <f t="shared" si="137"/>
        <v>23.896699999999999</v>
      </c>
      <c r="J5763" s="118">
        <v>2389.67</v>
      </c>
      <c r="K5763" s="196">
        <v>180</v>
      </c>
      <c r="L5763" s="119" t="s">
        <v>11479</v>
      </c>
      <c r="M5763" s="38" t="s">
        <v>15050</v>
      </c>
    </row>
    <row r="5764" spans="1:13" outlineLevel="1" x14ac:dyDescent="0.25">
      <c r="A5764" s="47" t="s">
        <v>10031</v>
      </c>
      <c r="B5764" s="150">
        <v>5736</v>
      </c>
      <c r="C5764" s="36" t="s">
        <v>10030</v>
      </c>
      <c r="D5764" s="35" t="s">
        <v>10031</v>
      </c>
      <c r="E5764" s="36" t="s">
        <v>11491</v>
      </c>
      <c r="F5764" s="35" t="s">
        <v>15877</v>
      </c>
      <c r="G5764" s="117">
        <v>4</v>
      </c>
      <c r="H5764" s="117">
        <v>27.2</v>
      </c>
      <c r="I5764" s="117">
        <f t="shared" si="137"/>
        <v>7.0650000000000004</v>
      </c>
      <c r="J5764" s="118">
        <v>28.26</v>
      </c>
      <c r="K5764" s="196">
        <v>180</v>
      </c>
      <c r="L5764" s="119" t="s">
        <v>11479</v>
      </c>
      <c r="M5764" s="38" t="s">
        <v>15050</v>
      </c>
    </row>
    <row r="5765" spans="1:13" outlineLevel="1" x14ac:dyDescent="0.25">
      <c r="A5765" s="47" t="s">
        <v>10033</v>
      </c>
      <c r="B5765" s="150">
        <v>5737</v>
      </c>
      <c r="C5765" s="36" t="s">
        <v>10032</v>
      </c>
      <c r="D5765" s="35" t="s">
        <v>10033</v>
      </c>
      <c r="E5765" s="36" t="s">
        <v>11491</v>
      </c>
      <c r="F5765" s="35" t="s">
        <v>15877</v>
      </c>
      <c r="G5765" s="117">
        <v>2</v>
      </c>
      <c r="H5765" s="117">
        <v>250.4</v>
      </c>
      <c r="I5765" s="117">
        <f t="shared" si="137"/>
        <v>130.08000000000001</v>
      </c>
      <c r="J5765" s="118">
        <v>260.16000000000003</v>
      </c>
      <c r="K5765" s="196">
        <v>180</v>
      </c>
      <c r="L5765" s="119" t="s">
        <v>11479</v>
      </c>
      <c r="M5765" s="38" t="s">
        <v>15050</v>
      </c>
    </row>
    <row r="5766" spans="1:13" outlineLevel="1" x14ac:dyDescent="0.25">
      <c r="A5766" s="47" t="s">
        <v>10035</v>
      </c>
      <c r="B5766" s="150">
        <v>5738</v>
      </c>
      <c r="C5766" s="36" t="s">
        <v>10034</v>
      </c>
      <c r="D5766" s="35" t="s">
        <v>10035</v>
      </c>
      <c r="E5766" s="36" t="s">
        <v>11491</v>
      </c>
      <c r="F5766" s="35" t="s">
        <v>15877</v>
      </c>
      <c r="G5766" s="117">
        <v>26</v>
      </c>
      <c r="H5766" s="117">
        <v>130.84</v>
      </c>
      <c r="I5766" s="117">
        <f t="shared" si="137"/>
        <v>5.2284615384615387</v>
      </c>
      <c r="J5766" s="118">
        <v>135.94</v>
      </c>
      <c r="K5766" s="196">
        <v>180</v>
      </c>
      <c r="L5766" s="119" t="s">
        <v>11479</v>
      </c>
      <c r="M5766" s="38" t="s">
        <v>15050</v>
      </c>
    </row>
    <row r="5767" spans="1:13" outlineLevel="1" x14ac:dyDescent="0.25">
      <c r="A5767" s="47" t="s">
        <v>10037</v>
      </c>
      <c r="B5767" s="150">
        <v>5739</v>
      </c>
      <c r="C5767" s="36" t="s">
        <v>10036</v>
      </c>
      <c r="D5767" s="35" t="s">
        <v>10037</v>
      </c>
      <c r="E5767" s="36" t="s">
        <v>11491</v>
      </c>
      <c r="F5767" s="35" t="s">
        <v>15877</v>
      </c>
      <c r="G5767" s="117">
        <v>278</v>
      </c>
      <c r="H5767" s="117">
        <v>4673.1499999999996</v>
      </c>
      <c r="I5767" s="117">
        <f t="shared" si="137"/>
        <v>17.465251798561152</v>
      </c>
      <c r="J5767" s="118">
        <v>4855.34</v>
      </c>
      <c r="K5767" s="196">
        <v>180</v>
      </c>
      <c r="L5767" s="119" t="s">
        <v>11479</v>
      </c>
      <c r="M5767" s="38" t="s">
        <v>15050</v>
      </c>
    </row>
    <row r="5768" spans="1:13" outlineLevel="1" x14ac:dyDescent="0.25">
      <c r="A5768" s="47" t="s">
        <v>10039</v>
      </c>
      <c r="B5768" s="150">
        <v>5740</v>
      </c>
      <c r="C5768" s="36" t="s">
        <v>10038</v>
      </c>
      <c r="D5768" s="35" t="s">
        <v>10039</v>
      </c>
      <c r="E5768" s="36" t="s">
        <v>11491</v>
      </c>
      <c r="F5768" s="35" t="s">
        <v>15877</v>
      </c>
      <c r="G5768" s="117">
        <v>8</v>
      </c>
      <c r="H5768" s="117">
        <v>168.7</v>
      </c>
      <c r="I5768" s="117">
        <f t="shared" si="137"/>
        <v>21.91</v>
      </c>
      <c r="J5768" s="118">
        <v>175.28</v>
      </c>
      <c r="K5768" s="196">
        <v>180</v>
      </c>
      <c r="L5768" s="119" t="s">
        <v>11479</v>
      </c>
      <c r="M5768" s="38" t="s">
        <v>15050</v>
      </c>
    </row>
    <row r="5769" spans="1:13" outlineLevel="1" x14ac:dyDescent="0.25">
      <c r="A5769" s="47" t="s">
        <v>10041</v>
      </c>
      <c r="B5769" s="150">
        <v>5741</v>
      </c>
      <c r="C5769" s="36" t="s">
        <v>10040</v>
      </c>
      <c r="D5769" s="35" t="s">
        <v>10041</v>
      </c>
      <c r="E5769" s="36" t="s">
        <v>11491</v>
      </c>
      <c r="F5769" s="35" t="s">
        <v>15877</v>
      </c>
      <c r="G5769" s="117">
        <v>1</v>
      </c>
      <c r="H5769" s="117">
        <v>134.82</v>
      </c>
      <c r="I5769" s="117">
        <f t="shared" si="137"/>
        <v>140.08000000000001</v>
      </c>
      <c r="J5769" s="118">
        <v>140.08000000000001</v>
      </c>
      <c r="K5769" s="196">
        <v>180</v>
      </c>
      <c r="L5769" s="119" t="s">
        <v>11479</v>
      </c>
      <c r="M5769" s="38" t="s">
        <v>15050</v>
      </c>
    </row>
    <row r="5770" spans="1:13" outlineLevel="1" x14ac:dyDescent="0.25">
      <c r="A5770" s="47" t="s">
        <v>10043</v>
      </c>
      <c r="B5770" s="150">
        <v>5742</v>
      </c>
      <c r="C5770" s="36" t="s">
        <v>10042</v>
      </c>
      <c r="D5770" s="35" t="s">
        <v>10043</v>
      </c>
      <c r="E5770" s="36" t="s">
        <v>11491</v>
      </c>
      <c r="F5770" s="35" t="s">
        <v>15877</v>
      </c>
      <c r="G5770" s="117">
        <v>11</v>
      </c>
      <c r="H5770" s="117">
        <v>44.7</v>
      </c>
      <c r="I5770" s="117">
        <f t="shared" si="137"/>
        <v>4.2218181818181817</v>
      </c>
      <c r="J5770" s="118">
        <v>46.44</v>
      </c>
      <c r="K5770" s="196">
        <v>180</v>
      </c>
      <c r="L5770" s="119" t="s">
        <v>11479</v>
      </c>
      <c r="M5770" s="38" t="s">
        <v>15050</v>
      </c>
    </row>
    <row r="5771" spans="1:13" outlineLevel="1" x14ac:dyDescent="0.25">
      <c r="A5771" s="47" t="s">
        <v>10045</v>
      </c>
      <c r="B5771" s="150">
        <v>5743</v>
      </c>
      <c r="C5771" s="36" t="s">
        <v>10044</v>
      </c>
      <c r="D5771" s="35" t="s">
        <v>10045</v>
      </c>
      <c r="E5771" s="36" t="s">
        <v>11491</v>
      </c>
      <c r="F5771" s="35" t="s">
        <v>15877</v>
      </c>
      <c r="G5771" s="117">
        <v>2</v>
      </c>
      <c r="H5771" s="117">
        <v>203.3</v>
      </c>
      <c r="I5771" s="117">
        <f t="shared" si="137"/>
        <v>105.61499999999999</v>
      </c>
      <c r="J5771" s="118">
        <v>211.23</v>
      </c>
      <c r="K5771" s="196">
        <v>180</v>
      </c>
      <c r="L5771" s="119" t="s">
        <v>11479</v>
      </c>
      <c r="M5771" s="38" t="s">
        <v>15050</v>
      </c>
    </row>
    <row r="5772" spans="1:13" outlineLevel="1" x14ac:dyDescent="0.25">
      <c r="A5772" s="47" t="s">
        <v>10047</v>
      </c>
      <c r="B5772" s="150">
        <v>5744</v>
      </c>
      <c r="C5772" s="36" t="s">
        <v>10046</v>
      </c>
      <c r="D5772" s="35" t="s">
        <v>10047</v>
      </c>
      <c r="E5772" s="36" t="s">
        <v>11491</v>
      </c>
      <c r="F5772" s="35" t="s">
        <v>15877</v>
      </c>
      <c r="G5772" s="117">
        <v>285</v>
      </c>
      <c r="H5772" s="117">
        <v>12545</v>
      </c>
      <c r="I5772" s="117">
        <f t="shared" si="137"/>
        <v>45.73368421052632</v>
      </c>
      <c r="J5772" s="118">
        <v>13034.1</v>
      </c>
      <c r="K5772" s="196">
        <v>180</v>
      </c>
      <c r="L5772" s="119" t="s">
        <v>11479</v>
      </c>
      <c r="M5772" s="38" t="s">
        <v>15050</v>
      </c>
    </row>
    <row r="5773" spans="1:13" outlineLevel="1" x14ac:dyDescent="0.25">
      <c r="A5773" s="47" t="s">
        <v>10049</v>
      </c>
      <c r="B5773" s="150">
        <v>5745</v>
      </c>
      <c r="C5773" s="36" t="s">
        <v>10048</v>
      </c>
      <c r="D5773" s="35" t="s">
        <v>10049</v>
      </c>
      <c r="E5773" s="36" t="s">
        <v>11491</v>
      </c>
      <c r="F5773" s="35" t="s">
        <v>15877</v>
      </c>
      <c r="G5773" s="117">
        <v>3</v>
      </c>
      <c r="H5773" s="117">
        <v>275.48</v>
      </c>
      <c r="I5773" s="117">
        <f t="shared" si="137"/>
        <v>95.40666666666668</v>
      </c>
      <c r="J5773" s="118">
        <v>286.22000000000003</v>
      </c>
      <c r="K5773" s="196">
        <v>180</v>
      </c>
      <c r="L5773" s="119" t="s">
        <v>11479</v>
      </c>
      <c r="M5773" s="38" t="s">
        <v>15050</v>
      </c>
    </row>
    <row r="5774" spans="1:13" outlineLevel="1" x14ac:dyDescent="0.25">
      <c r="A5774" s="47" t="s">
        <v>10051</v>
      </c>
      <c r="B5774" s="150">
        <v>5746</v>
      </c>
      <c r="C5774" s="36" t="s">
        <v>10050</v>
      </c>
      <c r="D5774" s="35" t="s">
        <v>10051</v>
      </c>
      <c r="E5774" s="36" t="s">
        <v>11491</v>
      </c>
      <c r="F5774" s="35" t="s">
        <v>15877</v>
      </c>
      <c r="G5774" s="117">
        <v>5</v>
      </c>
      <c r="H5774" s="117">
        <v>1155.46</v>
      </c>
      <c r="I5774" s="117">
        <f t="shared" si="137"/>
        <v>240.102</v>
      </c>
      <c r="J5774" s="118">
        <v>1200.51</v>
      </c>
      <c r="K5774" s="196">
        <v>180</v>
      </c>
      <c r="L5774" s="119" t="s">
        <v>11479</v>
      </c>
      <c r="M5774" s="38" t="s">
        <v>15050</v>
      </c>
    </row>
    <row r="5775" spans="1:13" outlineLevel="1" x14ac:dyDescent="0.25">
      <c r="A5775" s="47" t="s">
        <v>10053</v>
      </c>
      <c r="B5775" s="150">
        <v>5747</v>
      </c>
      <c r="C5775" s="36" t="s">
        <v>10052</v>
      </c>
      <c r="D5775" s="35" t="s">
        <v>10053</v>
      </c>
      <c r="E5775" s="36" t="s">
        <v>11491</v>
      </c>
      <c r="F5775" s="35" t="s">
        <v>15877</v>
      </c>
      <c r="G5775" s="117">
        <v>1</v>
      </c>
      <c r="H5775" s="117">
        <v>244.1</v>
      </c>
      <c r="I5775" s="117">
        <f t="shared" si="137"/>
        <v>253.62</v>
      </c>
      <c r="J5775" s="118">
        <v>253.62</v>
      </c>
      <c r="K5775" s="196">
        <v>180</v>
      </c>
      <c r="L5775" s="119" t="s">
        <v>11479</v>
      </c>
      <c r="M5775" s="38" t="s">
        <v>15050</v>
      </c>
    </row>
    <row r="5776" spans="1:13" outlineLevel="1" x14ac:dyDescent="0.25">
      <c r="A5776" s="47" t="s">
        <v>10055</v>
      </c>
      <c r="B5776" s="150">
        <v>5748</v>
      </c>
      <c r="C5776" s="36" t="s">
        <v>10054</v>
      </c>
      <c r="D5776" s="35" t="s">
        <v>10055</v>
      </c>
      <c r="E5776" s="36" t="s">
        <v>11491</v>
      </c>
      <c r="F5776" s="35" t="s">
        <v>15877</v>
      </c>
      <c r="G5776" s="117">
        <v>3</v>
      </c>
      <c r="H5776" s="117">
        <v>672.48</v>
      </c>
      <c r="I5776" s="117">
        <f t="shared" si="137"/>
        <v>232.9</v>
      </c>
      <c r="J5776" s="118">
        <v>698.7</v>
      </c>
      <c r="K5776" s="196">
        <v>180</v>
      </c>
      <c r="L5776" s="119" t="s">
        <v>11479</v>
      </c>
      <c r="M5776" s="38" t="s">
        <v>15050</v>
      </c>
    </row>
    <row r="5777" spans="1:13" outlineLevel="1" x14ac:dyDescent="0.25">
      <c r="A5777" s="47" t="s">
        <v>10057</v>
      </c>
      <c r="B5777" s="150">
        <v>5749</v>
      </c>
      <c r="C5777" s="36" t="s">
        <v>10056</v>
      </c>
      <c r="D5777" s="35" t="s">
        <v>10057</v>
      </c>
      <c r="E5777" s="36" t="s">
        <v>11491</v>
      </c>
      <c r="F5777" s="35" t="s">
        <v>15877</v>
      </c>
      <c r="G5777" s="117">
        <v>5</v>
      </c>
      <c r="H5777" s="117">
        <v>19.5</v>
      </c>
      <c r="I5777" s="117">
        <f t="shared" si="137"/>
        <v>4.0520000000000005</v>
      </c>
      <c r="J5777" s="118">
        <v>20.260000000000002</v>
      </c>
      <c r="K5777" s="196">
        <v>180</v>
      </c>
      <c r="L5777" s="119" t="s">
        <v>11479</v>
      </c>
      <c r="M5777" s="38" t="s">
        <v>15050</v>
      </c>
    </row>
    <row r="5778" spans="1:13" outlineLevel="1" x14ac:dyDescent="0.25">
      <c r="A5778" s="47" t="s">
        <v>10059</v>
      </c>
      <c r="B5778" s="150">
        <v>5750</v>
      </c>
      <c r="C5778" s="36" t="s">
        <v>10058</v>
      </c>
      <c r="D5778" s="35" t="s">
        <v>10059</v>
      </c>
      <c r="E5778" s="36" t="s">
        <v>11491</v>
      </c>
      <c r="F5778" s="35" t="s">
        <v>15877</v>
      </c>
      <c r="G5778" s="117">
        <v>7</v>
      </c>
      <c r="H5778" s="117">
        <v>60.9</v>
      </c>
      <c r="I5778" s="117">
        <f t="shared" si="137"/>
        <v>9.0385714285714283</v>
      </c>
      <c r="J5778" s="118">
        <v>63.27</v>
      </c>
      <c r="K5778" s="196">
        <v>180</v>
      </c>
      <c r="L5778" s="119" t="s">
        <v>11479</v>
      </c>
      <c r="M5778" s="38" t="s">
        <v>15050</v>
      </c>
    </row>
    <row r="5779" spans="1:13" outlineLevel="1" x14ac:dyDescent="0.25">
      <c r="A5779" s="47" t="s">
        <v>10061</v>
      </c>
      <c r="B5779" s="150">
        <v>5751</v>
      </c>
      <c r="C5779" s="36" t="s">
        <v>10060</v>
      </c>
      <c r="D5779" s="35" t="s">
        <v>10061</v>
      </c>
      <c r="E5779" s="36" t="s">
        <v>11491</v>
      </c>
      <c r="F5779" s="35" t="s">
        <v>15877</v>
      </c>
      <c r="G5779" s="117">
        <v>1</v>
      </c>
      <c r="H5779" s="117">
        <v>172.42</v>
      </c>
      <c r="I5779" s="117">
        <f t="shared" si="137"/>
        <v>179.14</v>
      </c>
      <c r="J5779" s="118">
        <v>179.14</v>
      </c>
      <c r="K5779" s="196">
        <v>180</v>
      </c>
      <c r="L5779" s="119" t="s">
        <v>11479</v>
      </c>
      <c r="M5779" s="38" t="s">
        <v>15050</v>
      </c>
    </row>
    <row r="5780" spans="1:13" outlineLevel="1" x14ac:dyDescent="0.25">
      <c r="A5780" s="47" t="s">
        <v>10063</v>
      </c>
      <c r="B5780" s="150">
        <v>5752</v>
      </c>
      <c r="C5780" s="36" t="s">
        <v>10062</v>
      </c>
      <c r="D5780" s="35" t="s">
        <v>10063</v>
      </c>
      <c r="E5780" s="36" t="s">
        <v>11491</v>
      </c>
      <c r="F5780" s="35" t="s">
        <v>15877</v>
      </c>
      <c r="G5780" s="117">
        <v>10</v>
      </c>
      <c r="H5780" s="117">
        <v>1051</v>
      </c>
      <c r="I5780" s="117">
        <f t="shared" si="137"/>
        <v>109.19800000000001</v>
      </c>
      <c r="J5780" s="118">
        <v>1091.98</v>
      </c>
      <c r="K5780" s="196">
        <v>180</v>
      </c>
      <c r="L5780" s="119" t="s">
        <v>11479</v>
      </c>
      <c r="M5780" s="38" t="s">
        <v>15050</v>
      </c>
    </row>
    <row r="5781" spans="1:13" outlineLevel="1" x14ac:dyDescent="0.25">
      <c r="A5781" s="47" t="s">
        <v>10065</v>
      </c>
      <c r="B5781" s="150">
        <v>5753</v>
      </c>
      <c r="C5781" s="36" t="s">
        <v>10064</v>
      </c>
      <c r="D5781" s="35" t="s">
        <v>10065</v>
      </c>
      <c r="E5781" s="36" t="s">
        <v>11491</v>
      </c>
      <c r="F5781" s="35" t="s">
        <v>15877</v>
      </c>
      <c r="G5781" s="117">
        <v>4</v>
      </c>
      <c r="H5781" s="117">
        <v>320</v>
      </c>
      <c r="I5781" s="117">
        <f t="shared" si="137"/>
        <v>83.12</v>
      </c>
      <c r="J5781" s="118">
        <v>332.48</v>
      </c>
      <c r="K5781" s="196">
        <v>180</v>
      </c>
      <c r="L5781" s="119" t="s">
        <v>11479</v>
      </c>
      <c r="M5781" s="38" t="s">
        <v>15050</v>
      </c>
    </row>
    <row r="5782" spans="1:13" outlineLevel="1" x14ac:dyDescent="0.25">
      <c r="A5782" s="47" t="s">
        <v>10067</v>
      </c>
      <c r="B5782" s="150">
        <v>5754</v>
      </c>
      <c r="C5782" s="36" t="s">
        <v>10066</v>
      </c>
      <c r="D5782" s="35" t="s">
        <v>10067</v>
      </c>
      <c r="E5782" s="36" t="s">
        <v>11491</v>
      </c>
      <c r="F5782" s="35" t="s">
        <v>15877</v>
      </c>
      <c r="G5782" s="117">
        <v>1</v>
      </c>
      <c r="H5782" s="117">
        <v>40.35</v>
      </c>
      <c r="I5782" s="117">
        <f t="shared" si="137"/>
        <v>41.92</v>
      </c>
      <c r="J5782" s="118">
        <v>41.92</v>
      </c>
      <c r="K5782" s="196">
        <v>180</v>
      </c>
      <c r="L5782" s="119" t="s">
        <v>11479</v>
      </c>
      <c r="M5782" s="38" t="s">
        <v>15050</v>
      </c>
    </row>
    <row r="5783" spans="1:13" outlineLevel="1" x14ac:dyDescent="0.25">
      <c r="A5783" s="47" t="s">
        <v>10069</v>
      </c>
      <c r="B5783" s="150">
        <v>5755</v>
      </c>
      <c r="C5783" s="36" t="s">
        <v>10068</v>
      </c>
      <c r="D5783" s="35" t="s">
        <v>10069</v>
      </c>
      <c r="E5783" s="36" t="s">
        <v>11491</v>
      </c>
      <c r="F5783" s="35" t="s">
        <v>15877</v>
      </c>
      <c r="G5783" s="117">
        <v>5</v>
      </c>
      <c r="H5783" s="117">
        <v>975</v>
      </c>
      <c r="I5783" s="117">
        <f t="shared" si="137"/>
        <v>202.602</v>
      </c>
      <c r="J5783" s="118">
        <v>1013.01</v>
      </c>
      <c r="K5783" s="196">
        <v>180</v>
      </c>
      <c r="L5783" s="119" t="s">
        <v>11479</v>
      </c>
      <c r="M5783" s="38" t="s">
        <v>15050</v>
      </c>
    </row>
    <row r="5784" spans="1:13" outlineLevel="1" x14ac:dyDescent="0.25">
      <c r="A5784" s="47" t="s">
        <v>10071</v>
      </c>
      <c r="B5784" s="150">
        <v>5756</v>
      </c>
      <c r="C5784" s="36" t="s">
        <v>10070</v>
      </c>
      <c r="D5784" s="35" t="s">
        <v>10071</v>
      </c>
      <c r="E5784" s="36" t="s">
        <v>11491</v>
      </c>
      <c r="F5784" s="35" t="s">
        <v>15877</v>
      </c>
      <c r="G5784" s="117">
        <v>6</v>
      </c>
      <c r="H5784" s="117">
        <v>2175.31</v>
      </c>
      <c r="I5784" s="117">
        <f t="shared" si="137"/>
        <v>376.68666666666667</v>
      </c>
      <c r="J5784" s="118">
        <v>2260.12</v>
      </c>
      <c r="K5784" s="196">
        <v>180</v>
      </c>
      <c r="L5784" s="119" t="s">
        <v>11479</v>
      </c>
      <c r="M5784" s="38" t="s">
        <v>15050</v>
      </c>
    </row>
    <row r="5785" spans="1:13" outlineLevel="1" x14ac:dyDescent="0.25">
      <c r="A5785" s="47" t="s">
        <v>10073</v>
      </c>
      <c r="B5785" s="150">
        <v>5757</v>
      </c>
      <c r="C5785" s="36" t="s">
        <v>10072</v>
      </c>
      <c r="D5785" s="35" t="s">
        <v>10073</v>
      </c>
      <c r="E5785" s="36" t="s">
        <v>11491</v>
      </c>
      <c r="F5785" s="35" t="s">
        <v>15877</v>
      </c>
      <c r="G5785" s="117">
        <v>2</v>
      </c>
      <c r="H5785" s="117">
        <v>2</v>
      </c>
      <c r="I5785" s="117">
        <f t="shared" si="137"/>
        <v>1.04</v>
      </c>
      <c r="J5785" s="118">
        <v>2.08</v>
      </c>
      <c r="K5785" s="196">
        <v>180</v>
      </c>
      <c r="L5785" s="119" t="s">
        <v>11479</v>
      </c>
      <c r="M5785" s="38" t="s">
        <v>15050</v>
      </c>
    </row>
    <row r="5786" spans="1:13" outlineLevel="1" x14ac:dyDescent="0.25">
      <c r="A5786" s="47" t="s">
        <v>10075</v>
      </c>
      <c r="B5786" s="150">
        <v>5758</v>
      </c>
      <c r="C5786" s="36" t="s">
        <v>10074</v>
      </c>
      <c r="D5786" s="35" t="s">
        <v>10075</v>
      </c>
      <c r="E5786" s="36" t="s">
        <v>11491</v>
      </c>
      <c r="F5786" s="35" t="s">
        <v>15877</v>
      </c>
      <c r="G5786" s="117">
        <v>1</v>
      </c>
      <c r="H5786" s="117">
        <v>83.2</v>
      </c>
      <c r="I5786" s="117">
        <f t="shared" si="137"/>
        <v>86.44</v>
      </c>
      <c r="J5786" s="118">
        <v>86.44</v>
      </c>
      <c r="K5786" s="196">
        <v>180</v>
      </c>
      <c r="L5786" s="119" t="s">
        <v>11479</v>
      </c>
      <c r="M5786" s="38" t="s">
        <v>15050</v>
      </c>
    </row>
    <row r="5787" spans="1:13" outlineLevel="1" x14ac:dyDescent="0.25">
      <c r="A5787" s="47" t="s">
        <v>10077</v>
      </c>
      <c r="B5787" s="150">
        <v>5759</v>
      </c>
      <c r="C5787" s="36" t="s">
        <v>10076</v>
      </c>
      <c r="D5787" s="35" t="s">
        <v>10077</v>
      </c>
      <c r="E5787" s="36" t="s">
        <v>11491</v>
      </c>
      <c r="F5787" s="35" t="s">
        <v>15877</v>
      </c>
      <c r="G5787" s="117">
        <v>12</v>
      </c>
      <c r="H5787" s="117">
        <v>4438.57</v>
      </c>
      <c r="I5787" s="117">
        <f t="shared" si="137"/>
        <v>384.30166666666668</v>
      </c>
      <c r="J5787" s="118">
        <v>4611.62</v>
      </c>
      <c r="K5787" s="196">
        <v>180</v>
      </c>
      <c r="L5787" s="119" t="s">
        <v>11479</v>
      </c>
      <c r="M5787" s="38" t="s">
        <v>15050</v>
      </c>
    </row>
    <row r="5788" spans="1:13" outlineLevel="1" x14ac:dyDescent="0.25">
      <c r="A5788" s="47" t="s">
        <v>10079</v>
      </c>
      <c r="B5788" s="150">
        <v>5760</v>
      </c>
      <c r="C5788" s="36" t="s">
        <v>10078</v>
      </c>
      <c r="D5788" s="35" t="s">
        <v>10079</v>
      </c>
      <c r="E5788" s="36" t="s">
        <v>11491</v>
      </c>
      <c r="F5788" s="35" t="s">
        <v>15877</v>
      </c>
      <c r="G5788" s="117">
        <v>21</v>
      </c>
      <c r="H5788" s="117">
        <v>186.9</v>
      </c>
      <c r="I5788" s="117">
        <f t="shared" si="137"/>
        <v>9.2471428571428564</v>
      </c>
      <c r="J5788" s="118">
        <v>194.19</v>
      </c>
      <c r="K5788" s="196">
        <v>180</v>
      </c>
      <c r="L5788" s="119" t="s">
        <v>11479</v>
      </c>
      <c r="M5788" s="38" t="s">
        <v>15050</v>
      </c>
    </row>
    <row r="5789" spans="1:13" outlineLevel="1" x14ac:dyDescent="0.25">
      <c r="A5789" s="47" t="s">
        <v>10081</v>
      </c>
      <c r="B5789" s="150">
        <v>5761</v>
      </c>
      <c r="C5789" s="36" t="s">
        <v>10080</v>
      </c>
      <c r="D5789" s="35" t="s">
        <v>10081</v>
      </c>
      <c r="E5789" s="36" t="s">
        <v>11491</v>
      </c>
      <c r="F5789" s="35" t="s">
        <v>15877</v>
      </c>
      <c r="G5789" s="117">
        <v>10</v>
      </c>
      <c r="H5789" s="117">
        <v>348.78</v>
      </c>
      <c r="I5789" s="117">
        <f t="shared" si="137"/>
        <v>36.238</v>
      </c>
      <c r="J5789" s="118">
        <v>362.38</v>
      </c>
      <c r="K5789" s="196">
        <v>180</v>
      </c>
      <c r="L5789" s="119" t="s">
        <v>11479</v>
      </c>
      <c r="M5789" s="38" t="s">
        <v>15050</v>
      </c>
    </row>
    <row r="5790" spans="1:13" outlineLevel="1" x14ac:dyDescent="0.25">
      <c r="A5790" s="47" t="s">
        <v>10083</v>
      </c>
      <c r="B5790" s="150">
        <v>5762</v>
      </c>
      <c r="C5790" s="36" t="s">
        <v>10082</v>
      </c>
      <c r="D5790" s="35" t="s">
        <v>10083</v>
      </c>
      <c r="E5790" s="36" t="s">
        <v>11491</v>
      </c>
      <c r="F5790" s="35" t="s">
        <v>15877</v>
      </c>
      <c r="G5790" s="117">
        <v>7</v>
      </c>
      <c r="H5790" s="117">
        <v>210</v>
      </c>
      <c r="I5790" s="117">
        <f t="shared" si="137"/>
        <v>31.169999999999998</v>
      </c>
      <c r="J5790" s="118">
        <v>218.19</v>
      </c>
      <c r="K5790" s="196">
        <v>180</v>
      </c>
      <c r="L5790" s="119" t="s">
        <v>11479</v>
      </c>
      <c r="M5790" s="38" t="s">
        <v>15050</v>
      </c>
    </row>
    <row r="5791" spans="1:13" outlineLevel="1" x14ac:dyDescent="0.25">
      <c r="A5791" s="47" t="s">
        <v>10085</v>
      </c>
      <c r="B5791" s="150">
        <v>5763</v>
      </c>
      <c r="C5791" s="36" t="s">
        <v>10084</v>
      </c>
      <c r="D5791" s="35" t="s">
        <v>10085</v>
      </c>
      <c r="E5791" s="36" t="s">
        <v>11491</v>
      </c>
      <c r="F5791" s="35" t="s">
        <v>15877</v>
      </c>
      <c r="G5791" s="117">
        <v>1</v>
      </c>
      <c r="H5791" s="117">
        <v>125</v>
      </c>
      <c r="I5791" s="117">
        <f t="shared" si="137"/>
        <v>129.87</v>
      </c>
      <c r="J5791" s="118">
        <v>129.87</v>
      </c>
      <c r="K5791" s="196">
        <v>180</v>
      </c>
      <c r="L5791" s="119" t="s">
        <v>11479</v>
      </c>
      <c r="M5791" s="38" t="s">
        <v>15050</v>
      </c>
    </row>
    <row r="5792" spans="1:13" outlineLevel="1" x14ac:dyDescent="0.25">
      <c r="A5792" s="47" t="s">
        <v>10087</v>
      </c>
      <c r="B5792" s="150">
        <v>5764</v>
      </c>
      <c r="C5792" s="36" t="s">
        <v>10086</v>
      </c>
      <c r="D5792" s="35" t="s">
        <v>10087</v>
      </c>
      <c r="E5792" s="36" t="s">
        <v>11491</v>
      </c>
      <c r="F5792" s="35" t="s">
        <v>15877</v>
      </c>
      <c r="G5792" s="117">
        <v>9</v>
      </c>
      <c r="H5792" s="117">
        <v>110.7</v>
      </c>
      <c r="I5792" s="117">
        <f t="shared" si="137"/>
        <v>12.78</v>
      </c>
      <c r="J5792" s="118">
        <v>115.02</v>
      </c>
      <c r="K5792" s="196">
        <v>180</v>
      </c>
      <c r="L5792" s="119" t="s">
        <v>11479</v>
      </c>
      <c r="M5792" s="38" t="s">
        <v>15050</v>
      </c>
    </row>
    <row r="5793" spans="1:13" outlineLevel="1" x14ac:dyDescent="0.25">
      <c r="A5793" s="47" t="s">
        <v>10089</v>
      </c>
      <c r="B5793" s="150">
        <v>5765</v>
      </c>
      <c r="C5793" s="36" t="s">
        <v>10088</v>
      </c>
      <c r="D5793" s="35" t="s">
        <v>10089</v>
      </c>
      <c r="E5793" s="36" t="s">
        <v>11491</v>
      </c>
      <c r="F5793" s="35" t="s">
        <v>15877</v>
      </c>
      <c r="G5793" s="117">
        <v>7</v>
      </c>
      <c r="H5793" s="117">
        <v>167.3</v>
      </c>
      <c r="I5793" s="117">
        <f t="shared" si="137"/>
        <v>24.831428571428571</v>
      </c>
      <c r="J5793" s="118">
        <v>173.82</v>
      </c>
      <c r="K5793" s="196">
        <v>180</v>
      </c>
      <c r="L5793" s="119" t="s">
        <v>11479</v>
      </c>
      <c r="M5793" s="38" t="s">
        <v>15050</v>
      </c>
    </row>
    <row r="5794" spans="1:13" outlineLevel="1" x14ac:dyDescent="0.25">
      <c r="A5794" s="47" t="s">
        <v>10091</v>
      </c>
      <c r="B5794" s="150">
        <v>5766</v>
      </c>
      <c r="C5794" s="36" t="s">
        <v>10090</v>
      </c>
      <c r="D5794" s="35" t="s">
        <v>10091</v>
      </c>
      <c r="E5794" s="36" t="s">
        <v>11491</v>
      </c>
      <c r="F5794" s="35" t="s">
        <v>15877</v>
      </c>
      <c r="G5794" s="117">
        <v>10</v>
      </c>
      <c r="H5794" s="117">
        <v>254</v>
      </c>
      <c r="I5794" s="117">
        <f t="shared" si="137"/>
        <v>26.389999999999997</v>
      </c>
      <c r="J5794" s="118">
        <v>263.89999999999998</v>
      </c>
      <c r="K5794" s="196">
        <v>180</v>
      </c>
      <c r="L5794" s="119" t="s">
        <v>11479</v>
      </c>
      <c r="M5794" s="38" t="s">
        <v>15050</v>
      </c>
    </row>
    <row r="5795" spans="1:13" outlineLevel="1" x14ac:dyDescent="0.25">
      <c r="A5795" s="47" t="s">
        <v>10093</v>
      </c>
      <c r="B5795" s="150">
        <v>5767</v>
      </c>
      <c r="C5795" s="36" t="s">
        <v>10092</v>
      </c>
      <c r="D5795" s="35" t="s">
        <v>10093</v>
      </c>
      <c r="E5795" s="36" t="s">
        <v>11491</v>
      </c>
      <c r="F5795" s="35" t="s">
        <v>15877</v>
      </c>
      <c r="G5795" s="117">
        <v>17</v>
      </c>
      <c r="H5795" s="117">
        <v>431.8</v>
      </c>
      <c r="I5795" s="117">
        <f t="shared" si="137"/>
        <v>26.39</v>
      </c>
      <c r="J5795" s="118">
        <v>448.63</v>
      </c>
      <c r="K5795" s="196">
        <v>180</v>
      </c>
      <c r="L5795" s="119" t="s">
        <v>11479</v>
      </c>
      <c r="M5795" s="38" t="s">
        <v>15050</v>
      </c>
    </row>
    <row r="5796" spans="1:13" outlineLevel="1" x14ac:dyDescent="0.25">
      <c r="A5796" s="47" t="s">
        <v>10095</v>
      </c>
      <c r="B5796" s="150">
        <v>5768</v>
      </c>
      <c r="C5796" s="36" t="s">
        <v>10094</v>
      </c>
      <c r="D5796" s="35" t="s">
        <v>10095</v>
      </c>
      <c r="E5796" s="36" t="s">
        <v>11491</v>
      </c>
      <c r="F5796" s="35" t="s">
        <v>15877</v>
      </c>
      <c r="G5796" s="117">
        <v>2</v>
      </c>
      <c r="H5796" s="117">
        <v>976.04</v>
      </c>
      <c r="I5796" s="117">
        <f t="shared" si="137"/>
        <v>507.04500000000002</v>
      </c>
      <c r="J5796" s="118">
        <v>1014.09</v>
      </c>
      <c r="K5796" s="196">
        <v>180</v>
      </c>
      <c r="L5796" s="119" t="s">
        <v>11479</v>
      </c>
      <c r="M5796" s="38" t="s">
        <v>15050</v>
      </c>
    </row>
    <row r="5797" spans="1:13" outlineLevel="1" x14ac:dyDescent="0.25">
      <c r="A5797" s="47" t="s">
        <v>10097</v>
      </c>
      <c r="B5797" s="150">
        <v>5769</v>
      </c>
      <c r="C5797" s="36" t="s">
        <v>10096</v>
      </c>
      <c r="D5797" s="35" t="s">
        <v>10097</v>
      </c>
      <c r="E5797" s="36" t="s">
        <v>11491</v>
      </c>
      <c r="F5797" s="35" t="s">
        <v>15877</v>
      </c>
      <c r="G5797" s="117">
        <v>2</v>
      </c>
      <c r="H5797" s="117">
        <v>1236.17</v>
      </c>
      <c r="I5797" s="117">
        <f t="shared" si="137"/>
        <v>642.18499999999995</v>
      </c>
      <c r="J5797" s="118">
        <v>1284.3699999999999</v>
      </c>
      <c r="K5797" s="196">
        <v>180</v>
      </c>
      <c r="L5797" s="119" t="s">
        <v>11479</v>
      </c>
      <c r="M5797" s="38" t="s">
        <v>15050</v>
      </c>
    </row>
    <row r="5798" spans="1:13" outlineLevel="1" x14ac:dyDescent="0.25">
      <c r="A5798" s="47" t="s">
        <v>10099</v>
      </c>
      <c r="B5798" s="150">
        <v>5770</v>
      </c>
      <c r="C5798" s="36" t="s">
        <v>10098</v>
      </c>
      <c r="D5798" s="35" t="s">
        <v>10099</v>
      </c>
      <c r="E5798" s="36" t="s">
        <v>11491</v>
      </c>
      <c r="F5798" s="35" t="s">
        <v>15877</v>
      </c>
      <c r="G5798" s="117">
        <v>30</v>
      </c>
      <c r="H5798" s="117">
        <v>585</v>
      </c>
      <c r="I5798" s="117">
        <f t="shared" si="137"/>
        <v>20.260333333333332</v>
      </c>
      <c r="J5798" s="118">
        <v>607.80999999999995</v>
      </c>
      <c r="K5798" s="196">
        <v>180</v>
      </c>
      <c r="L5798" s="119" t="s">
        <v>11479</v>
      </c>
      <c r="M5798" s="38" t="s">
        <v>15050</v>
      </c>
    </row>
    <row r="5799" spans="1:13" outlineLevel="1" x14ac:dyDescent="0.25">
      <c r="A5799" s="47" t="s">
        <v>10101</v>
      </c>
      <c r="B5799" s="150">
        <v>5771</v>
      </c>
      <c r="C5799" s="36" t="s">
        <v>10100</v>
      </c>
      <c r="D5799" s="35" t="s">
        <v>10101</v>
      </c>
      <c r="E5799" s="36" t="s">
        <v>11491</v>
      </c>
      <c r="F5799" s="35" t="s">
        <v>15877</v>
      </c>
      <c r="G5799" s="117">
        <v>4</v>
      </c>
      <c r="H5799" s="117">
        <v>163.75</v>
      </c>
      <c r="I5799" s="117">
        <f t="shared" si="137"/>
        <v>42.532499999999999</v>
      </c>
      <c r="J5799" s="118">
        <v>170.13</v>
      </c>
      <c r="K5799" s="196">
        <v>180</v>
      </c>
      <c r="L5799" s="119" t="s">
        <v>11479</v>
      </c>
      <c r="M5799" s="38" t="s">
        <v>15050</v>
      </c>
    </row>
    <row r="5800" spans="1:13" outlineLevel="1" x14ac:dyDescent="0.25">
      <c r="A5800" s="47" t="s">
        <v>10103</v>
      </c>
      <c r="B5800" s="150">
        <v>5772</v>
      </c>
      <c r="C5800" s="36" t="s">
        <v>10102</v>
      </c>
      <c r="D5800" s="35" t="s">
        <v>10103</v>
      </c>
      <c r="E5800" s="36" t="s">
        <v>11491</v>
      </c>
      <c r="F5800" s="35" t="s">
        <v>15877</v>
      </c>
      <c r="G5800" s="117">
        <v>31</v>
      </c>
      <c r="H5800" s="117">
        <v>182.9</v>
      </c>
      <c r="I5800" s="117">
        <f t="shared" si="137"/>
        <v>6.13</v>
      </c>
      <c r="J5800" s="118">
        <v>190.03</v>
      </c>
      <c r="K5800" s="196">
        <v>180</v>
      </c>
      <c r="L5800" s="119" t="s">
        <v>11479</v>
      </c>
      <c r="M5800" s="38" t="s">
        <v>15050</v>
      </c>
    </row>
    <row r="5801" spans="1:13" outlineLevel="1" x14ac:dyDescent="0.25">
      <c r="A5801" s="47" t="s">
        <v>10105</v>
      </c>
      <c r="B5801" s="150">
        <v>5773</v>
      </c>
      <c r="C5801" s="36" t="s">
        <v>10104</v>
      </c>
      <c r="D5801" s="35" t="s">
        <v>10105</v>
      </c>
      <c r="E5801" s="36" t="s">
        <v>11491</v>
      </c>
      <c r="F5801" s="35" t="s">
        <v>15877</v>
      </c>
      <c r="G5801" s="117">
        <v>10</v>
      </c>
      <c r="H5801" s="117">
        <v>1205.95</v>
      </c>
      <c r="I5801" s="117">
        <f t="shared" si="137"/>
        <v>125.297</v>
      </c>
      <c r="J5801" s="118">
        <v>1252.97</v>
      </c>
      <c r="K5801" s="196">
        <v>180</v>
      </c>
      <c r="L5801" s="119" t="s">
        <v>11479</v>
      </c>
      <c r="M5801" s="38" t="s">
        <v>15050</v>
      </c>
    </row>
    <row r="5802" spans="1:13" outlineLevel="1" x14ac:dyDescent="0.25">
      <c r="A5802" s="47" t="s">
        <v>10107</v>
      </c>
      <c r="B5802" s="150">
        <v>5774</v>
      </c>
      <c r="C5802" s="36" t="s">
        <v>10106</v>
      </c>
      <c r="D5802" s="35" t="s">
        <v>10107</v>
      </c>
      <c r="E5802" s="36" t="s">
        <v>11491</v>
      </c>
      <c r="F5802" s="35" t="s">
        <v>15877</v>
      </c>
      <c r="G5802" s="117">
        <v>4</v>
      </c>
      <c r="H5802" s="117">
        <v>184.48</v>
      </c>
      <c r="I5802" s="117">
        <f t="shared" si="137"/>
        <v>47.917499999999997</v>
      </c>
      <c r="J5802" s="118">
        <v>191.67</v>
      </c>
      <c r="K5802" s="196">
        <v>180</v>
      </c>
      <c r="L5802" s="119" t="s">
        <v>11479</v>
      </c>
      <c r="M5802" s="38" t="s">
        <v>15050</v>
      </c>
    </row>
    <row r="5803" spans="1:13" outlineLevel="1" x14ac:dyDescent="0.25">
      <c r="A5803" s="47" t="s">
        <v>10109</v>
      </c>
      <c r="B5803" s="150">
        <v>5775</v>
      </c>
      <c r="C5803" s="36" t="s">
        <v>10108</v>
      </c>
      <c r="D5803" s="35" t="s">
        <v>10109</v>
      </c>
      <c r="E5803" s="36" t="s">
        <v>11491</v>
      </c>
      <c r="F5803" s="35" t="s">
        <v>15877</v>
      </c>
      <c r="G5803" s="117">
        <v>29</v>
      </c>
      <c r="H5803" s="117">
        <v>1373.44</v>
      </c>
      <c r="I5803" s="117">
        <f t="shared" si="137"/>
        <v>49.206551724137931</v>
      </c>
      <c r="J5803" s="118">
        <v>1426.99</v>
      </c>
      <c r="K5803" s="196">
        <v>180</v>
      </c>
      <c r="L5803" s="119" t="s">
        <v>11479</v>
      </c>
      <c r="M5803" s="38" t="s">
        <v>15050</v>
      </c>
    </row>
    <row r="5804" spans="1:13" outlineLevel="1" x14ac:dyDescent="0.25">
      <c r="A5804" s="47" t="s">
        <v>10111</v>
      </c>
      <c r="B5804" s="150">
        <v>5776</v>
      </c>
      <c r="C5804" s="36" t="s">
        <v>10110</v>
      </c>
      <c r="D5804" s="35" t="s">
        <v>10111</v>
      </c>
      <c r="E5804" s="36" t="s">
        <v>11491</v>
      </c>
      <c r="F5804" s="35" t="s">
        <v>15877</v>
      </c>
      <c r="G5804" s="117">
        <v>16</v>
      </c>
      <c r="H5804" s="117">
        <v>2296.6999999999998</v>
      </c>
      <c r="I5804" s="117">
        <f t="shared" si="137"/>
        <v>149.13999999999999</v>
      </c>
      <c r="J5804" s="118">
        <v>2386.2399999999998</v>
      </c>
      <c r="K5804" s="196">
        <v>180</v>
      </c>
      <c r="L5804" s="119" t="s">
        <v>11479</v>
      </c>
      <c r="M5804" s="38" t="s">
        <v>15050</v>
      </c>
    </row>
    <row r="5805" spans="1:13" outlineLevel="1" x14ac:dyDescent="0.25">
      <c r="A5805" s="47" t="s">
        <v>10113</v>
      </c>
      <c r="B5805" s="150">
        <v>5777</v>
      </c>
      <c r="C5805" s="36" t="s">
        <v>10112</v>
      </c>
      <c r="D5805" s="35" t="s">
        <v>10113</v>
      </c>
      <c r="E5805" s="36" t="s">
        <v>11491</v>
      </c>
      <c r="F5805" s="35" t="s">
        <v>15877</v>
      </c>
      <c r="G5805" s="117">
        <v>5</v>
      </c>
      <c r="H5805" s="117">
        <v>4676.8599999999997</v>
      </c>
      <c r="I5805" s="117">
        <f t="shared" si="137"/>
        <v>971.83999999999992</v>
      </c>
      <c r="J5805" s="118">
        <v>4859.2</v>
      </c>
      <c r="K5805" s="196">
        <v>180</v>
      </c>
      <c r="L5805" s="119" t="s">
        <v>11479</v>
      </c>
      <c r="M5805" s="38" t="s">
        <v>15050</v>
      </c>
    </row>
    <row r="5806" spans="1:13" outlineLevel="1" x14ac:dyDescent="0.25">
      <c r="A5806" s="47" t="s">
        <v>10115</v>
      </c>
      <c r="B5806" s="150">
        <v>5778</v>
      </c>
      <c r="C5806" s="36" t="s">
        <v>10114</v>
      </c>
      <c r="D5806" s="35" t="s">
        <v>10115</v>
      </c>
      <c r="E5806" s="36" t="s">
        <v>11491</v>
      </c>
      <c r="F5806" s="35" t="s">
        <v>15877</v>
      </c>
      <c r="G5806" s="117">
        <v>42</v>
      </c>
      <c r="H5806" s="117">
        <v>969.15</v>
      </c>
      <c r="I5806" s="117">
        <f t="shared" si="137"/>
        <v>23.974523809523809</v>
      </c>
      <c r="J5806" s="118">
        <v>1006.93</v>
      </c>
      <c r="K5806" s="196">
        <v>180</v>
      </c>
      <c r="L5806" s="119" t="s">
        <v>11479</v>
      </c>
      <c r="M5806" s="38" t="s">
        <v>15050</v>
      </c>
    </row>
    <row r="5807" spans="1:13" outlineLevel="1" x14ac:dyDescent="0.25">
      <c r="A5807" s="47" t="s">
        <v>10117</v>
      </c>
      <c r="B5807" s="150">
        <v>5779</v>
      </c>
      <c r="C5807" s="36" t="s">
        <v>10116</v>
      </c>
      <c r="D5807" s="35" t="s">
        <v>10117</v>
      </c>
      <c r="E5807" s="36" t="s">
        <v>11491</v>
      </c>
      <c r="F5807" s="35" t="s">
        <v>15877</v>
      </c>
      <c r="G5807" s="117">
        <v>3</v>
      </c>
      <c r="H5807" s="117">
        <v>156.80000000000001</v>
      </c>
      <c r="I5807" s="117">
        <f t="shared" si="137"/>
        <v>54.303333333333335</v>
      </c>
      <c r="J5807" s="118">
        <v>162.91</v>
      </c>
      <c r="K5807" s="196">
        <v>180</v>
      </c>
      <c r="L5807" s="119" t="s">
        <v>11479</v>
      </c>
      <c r="M5807" s="38" t="s">
        <v>15050</v>
      </c>
    </row>
    <row r="5808" spans="1:13" outlineLevel="1" x14ac:dyDescent="0.25">
      <c r="A5808" s="47" t="s">
        <v>10119</v>
      </c>
      <c r="B5808" s="150">
        <v>5780</v>
      </c>
      <c r="C5808" s="36" t="s">
        <v>10118</v>
      </c>
      <c r="D5808" s="35" t="s">
        <v>10119</v>
      </c>
      <c r="E5808" s="36" t="s">
        <v>11491</v>
      </c>
      <c r="F5808" s="35" t="s">
        <v>15877</v>
      </c>
      <c r="G5808" s="117">
        <v>1</v>
      </c>
      <c r="H5808" s="117">
        <v>299.35000000000002</v>
      </c>
      <c r="I5808" s="117">
        <f t="shared" si="137"/>
        <v>311.02</v>
      </c>
      <c r="J5808" s="118">
        <v>311.02</v>
      </c>
      <c r="K5808" s="196">
        <v>180</v>
      </c>
      <c r="L5808" s="119" t="s">
        <v>11479</v>
      </c>
      <c r="M5808" s="38" t="s">
        <v>15050</v>
      </c>
    </row>
    <row r="5809" spans="1:13" outlineLevel="1" x14ac:dyDescent="0.25">
      <c r="A5809" s="47" t="s">
        <v>10121</v>
      </c>
      <c r="B5809" s="150">
        <v>5781</v>
      </c>
      <c r="C5809" s="36" t="s">
        <v>10120</v>
      </c>
      <c r="D5809" s="35" t="s">
        <v>10121</v>
      </c>
      <c r="E5809" s="36" t="s">
        <v>11491</v>
      </c>
      <c r="F5809" s="35" t="s">
        <v>15877</v>
      </c>
      <c r="G5809" s="117">
        <v>7</v>
      </c>
      <c r="H5809" s="117">
        <v>49</v>
      </c>
      <c r="I5809" s="117">
        <f t="shared" ref="I5809:I5872" si="138">J5809/G5809</f>
        <v>7.2728571428571422</v>
      </c>
      <c r="J5809" s="118">
        <v>50.91</v>
      </c>
      <c r="K5809" s="196">
        <v>180</v>
      </c>
      <c r="L5809" s="119" t="s">
        <v>11479</v>
      </c>
      <c r="M5809" s="38" t="s">
        <v>15050</v>
      </c>
    </row>
    <row r="5810" spans="1:13" outlineLevel="1" x14ac:dyDescent="0.25">
      <c r="A5810" s="47" t="s">
        <v>10123</v>
      </c>
      <c r="B5810" s="150">
        <v>5782</v>
      </c>
      <c r="C5810" s="36" t="s">
        <v>10122</v>
      </c>
      <c r="D5810" s="35" t="s">
        <v>10123</v>
      </c>
      <c r="E5810" s="36" t="s">
        <v>11491</v>
      </c>
      <c r="F5810" s="35" t="s">
        <v>15877</v>
      </c>
      <c r="G5810" s="117">
        <v>1</v>
      </c>
      <c r="H5810" s="117">
        <v>26.6</v>
      </c>
      <c r="I5810" s="117">
        <f t="shared" si="138"/>
        <v>27.64</v>
      </c>
      <c r="J5810" s="118">
        <v>27.64</v>
      </c>
      <c r="K5810" s="196">
        <v>180</v>
      </c>
      <c r="L5810" s="119" t="s">
        <v>11479</v>
      </c>
      <c r="M5810" s="38" t="s">
        <v>15050</v>
      </c>
    </row>
    <row r="5811" spans="1:13" outlineLevel="1" x14ac:dyDescent="0.25">
      <c r="A5811" s="47" t="s">
        <v>10124</v>
      </c>
      <c r="B5811" s="150">
        <v>5783</v>
      </c>
      <c r="C5811" s="40" t="s">
        <v>14709</v>
      </c>
      <c r="D5811" s="35" t="s">
        <v>10124</v>
      </c>
      <c r="E5811" s="36" t="s">
        <v>11491</v>
      </c>
      <c r="F5811" s="35" t="s">
        <v>15877</v>
      </c>
      <c r="G5811" s="117">
        <v>3</v>
      </c>
      <c r="H5811" s="117">
        <v>25.8</v>
      </c>
      <c r="I5811" s="117">
        <f t="shared" si="138"/>
        <v>8.9366666666666656</v>
      </c>
      <c r="J5811" s="118">
        <v>26.81</v>
      </c>
      <c r="K5811" s="196">
        <v>180</v>
      </c>
      <c r="L5811" s="119" t="s">
        <v>11479</v>
      </c>
      <c r="M5811" s="38" t="s">
        <v>15050</v>
      </c>
    </row>
    <row r="5812" spans="1:13" outlineLevel="1" x14ac:dyDescent="0.25">
      <c r="A5812" s="47" t="s">
        <v>10125</v>
      </c>
      <c r="B5812" s="150">
        <v>5784</v>
      </c>
      <c r="C5812" s="40" t="s">
        <v>14710</v>
      </c>
      <c r="D5812" s="35" t="s">
        <v>10125</v>
      </c>
      <c r="E5812" s="36" t="s">
        <v>11491</v>
      </c>
      <c r="F5812" s="35" t="s">
        <v>15877</v>
      </c>
      <c r="G5812" s="117">
        <v>2</v>
      </c>
      <c r="H5812" s="117">
        <v>172</v>
      </c>
      <c r="I5812" s="117">
        <f t="shared" si="138"/>
        <v>89.355000000000004</v>
      </c>
      <c r="J5812" s="118">
        <v>178.71</v>
      </c>
      <c r="K5812" s="196">
        <v>180</v>
      </c>
      <c r="L5812" s="119" t="s">
        <v>11479</v>
      </c>
      <c r="M5812" s="38" t="s">
        <v>15050</v>
      </c>
    </row>
    <row r="5813" spans="1:13" outlineLevel="1" x14ac:dyDescent="0.25">
      <c r="A5813" s="47" t="s">
        <v>10127</v>
      </c>
      <c r="B5813" s="150">
        <v>5785</v>
      </c>
      <c r="C5813" s="36" t="s">
        <v>10126</v>
      </c>
      <c r="D5813" s="35" t="s">
        <v>10127</v>
      </c>
      <c r="E5813" s="36" t="s">
        <v>11491</v>
      </c>
      <c r="F5813" s="35" t="s">
        <v>15877</v>
      </c>
      <c r="G5813" s="117">
        <v>1</v>
      </c>
      <c r="H5813" s="117">
        <v>29</v>
      </c>
      <c r="I5813" s="117">
        <f t="shared" si="138"/>
        <v>30.13</v>
      </c>
      <c r="J5813" s="118">
        <v>30.13</v>
      </c>
      <c r="K5813" s="196">
        <v>180</v>
      </c>
      <c r="L5813" s="119" t="s">
        <v>11479</v>
      </c>
      <c r="M5813" s="38" t="s">
        <v>15050</v>
      </c>
    </row>
    <row r="5814" spans="1:13" outlineLevel="1" x14ac:dyDescent="0.25">
      <c r="A5814" s="47" t="s">
        <v>10129</v>
      </c>
      <c r="B5814" s="150">
        <v>5786</v>
      </c>
      <c r="C5814" s="36" t="s">
        <v>10128</v>
      </c>
      <c r="D5814" s="35" t="s">
        <v>10129</v>
      </c>
      <c r="E5814" s="36" t="s">
        <v>11491</v>
      </c>
      <c r="F5814" s="35" t="s">
        <v>15877</v>
      </c>
      <c r="G5814" s="117">
        <v>5</v>
      </c>
      <c r="H5814" s="117">
        <v>60.8</v>
      </c>
      <c r="I5814" s="117">
        <f t="shared" si="138"/>
        <v>12.634</v>
      </c>
      <c r="J5814" s="118">
        <v>63.17</v>
      </c>
      <c r="K5814" s="196">
        <v>180</v>
      </c>
      <c r="L5814" s="119" t="s">
        <v>11479</v>
      </c>
      <c r="M5814" s="38" t="s">
        <v>15050</v>
      </c>
    </row>
    <row r="5815" spans="1:13" outlineLevel="1" x14ac:dyDescent="0.25">
      <c r="A5815" s="47" t="s">
        <v>10130</v>
      </c>
      <c r="B5815" s="150">
        <v>5787</v>
      </c>
      <c r="C5815" s="40" t="s">
        <v>14711</v>
      </c>
      <c r="D5815" s="35" t="s">
        <v>10130</v>
      </c>
      <c r="E5815" s="36" t="s">
        <v>11491</v>
      </c>
      <c r="F5815" s="35" t="s">
        <v>15877</v>
      </c>
      <c r="G5815" s="117">
        <v>2</v>
      </c>
      <c r="H5815" s="117">
        <v>21.2</v>
      </c>
      <c r="I5815" s="117">
        <f t="shared" si="138"/>
        <v>11.015000000000001</v>
      </c>
      <c r="J5815" s="118">
        <v>22.03</v>
      </c>
      <c r="K5815" s="196">
        <v>180</v>
      </c>
      <c r="L5815" s="119" t="s">
        <v>11479</v>
      </c>
      <c r="M5815" s="38" t="s">
        <v>15050</v>
      </c>
    </row>
    <row r="5816" spans="1:13" outlineLevel="1" x14ac:dyDescent="0.25">
      <c r="A5816" s="47" t="s">
        <v>10132</v>
      </c>
      <c r="B5816" s="150">
        <v>5788</v>
      </c>
      <c r="C5816" s="36" t="s">
        <v>10131</v>
      </c>
      <c r="D5816" s="35" t="s">
        <v>10132</v>
      </c>
      <c r="E5816" s="36" t="s">
        <v>11491</v>
      </c>
      <c r="F5816" s="35" t="s">
        <v>15877</v>
      </c>
      <c r="G5816" s="117">
        <v>1</v>
      </c>
      <c r="H5816" s="117">
        <v>38</v>
      </c>
      <c r="I5816" s="117">
        <f t="shared" si="138"/>
        <v>39.479999999999997</v>
      </c>
      <c r="J5816" s="118">
        <v>39.479999999999997</v>
      </c>
      <c r="K5816" s="196">
        <v>180</v>
      </c>
      <c r="L5816" s="119" t="s">
        <v>11479</v>
      </c>
      <c r="M5816" s="38" t="s">
        <v>15050</v>
      </c>
    </row>
    <row r="5817" spans="1:13" outlineLevel="1" x14ac:dyDescent="0.25">
      <c r="A5817" s="47" t="s">
        <v>10134</v>
      </c>
      <c r="B5817" s="150">
        <v>5789</v>
      </c>
      <c r="C5817" s="36" t="s">
        <v>10133</v>
      </c>
      <c r="D5817" s="35" t="s">
        <v>10134</v>
      </c>
      <c r="E5817" s="36" t="s">
        <v>11491</v>
      </c>
      <c r="F5817" s="35" t="s">
        <v>15877</v>
      </c>
      <c r="G5817" s="117">
        <v>6</v>
      </c>
      <c r="H5817" s="117">
        <v>39</v>
      </c>
      <c r="I5817" s="117">
        <f t="shared" si="138"/>
        <v>6.7533333333333339</v>
      </c>
      <c r="J5817" s="118">
        <v>40.520000000000003</v>
      </c>
      <c r="K5817" s="196">
        <v>180</v>
      </c>
      <c r="L5817" s="119" t="s">
        <v>11479</v>
      </c>
      <c r="M5817" s="38" t="s">
        <v>15050</v>
      </c>
    </row>
    <row r="5818" spans="1:13" outlineLevel="1" x14ac:dyDescent="0.25">
      <c r="A5818" s="47" t="s">
        <v>10136</v>
      </c>
      <c r="B5818" s="150">
        <v>5790</v>
      </c>
      <c r="C5818" s="36" t="s">
        <v>10135</v>
      </c>
      <c r="D5818" s="35" t="s">
        <v>10136</v>
      </c>
      <c r="E5818" s="36" t="s">
        <v>11491</v>
      </c>
      <c r="F5818" s="35" t="s">
        <v>15877</v>
      </c>
      <c r="G5818" s="117">
        <v>8</v>
      </c>
      <c r="H5818" s="117">
        <v>314.62</v>
      </c>
      <c r="I5818" s="117">
        <f t="shared" si="138"/>
        <v>40.861249999999998</v>
      </c>
      <c r="J5818" s="118">
        <v>326.89</v>
      </c>
      <c r="K5818" s="196">
        <v>180</v>
      </c>
      <c r="L5818" s="119" t="s">
        <v>11479</v>
      </c>
      <c r="M5818" s="38" t="s">
        <v>15050</v>
      </c>
    </row>
    <row r="5819" spans="1:13" outlineLevel="1" x14ac:dyDescent="0.25">
      <c r="A5819" s="47" t="s">
        <v>10137</v>
      </c>
      <c r="B5819" s="150">
        <v>5791</v>
      </c>
      <c r="C5819" s="40" t="s">
        <v>14712</v>
      </c>
      <c r="D5819" s="35" t="s">
        <v>10137</v>
      </c>
      <c r="E5819" s="36" t="s">
        <v>11491</v>
      </c>
      <c r="F5819" s="35" t="s">
        <v>15877</v>
      </c>
      <c r="G5819" s="117">
        <v>4</v>
      </c>
      <c r="H5819" s="117">
        <v>172</v>
      </c>
      <c r="I5819" s="117">
        <f t="shared" si="138"/>
        <v>44.677500000000002</v>
      </c>
      <c r="J5819" s="118">
        <v>178.71</v>
      </c>
      <c r="K5819" s="196">
        <v>180</v>
      </c>
      <c r="L5819" s="119" t="s">
        <v>11479</v>
      </c>
      <c r="M5819" s="38" t="s">
        <v>15050</v>
      </c>
    </row>
    <row r="5820" spans="1:13" outlineLevel="1" x14ac:dyDescent="0.25">
      <c r="A5820" s="47" t="s">
        <v>10139</v>
      </c>
      <c r="B5820" s="150">
        <v>5792</v>
      </c>
      <c r="C5820" s="36" t="s">
        <v>10138</v>
      </c>
      <c r="D5820" s="35" t="s">
        <v>10139</v>
      </c>
      <c r="E5820" s="36" t="s">
        <v>11491</v>
      </c>
      <c r="F5820" s="35" t="s">
        <v>15877</v>
      </c>
      <c r="G5820" s="117">
        <v>4</v>
      </c>
      <c r="H5820" s="117">
        <v>1668.56</v>
      </c>
      <c r="I5820" s="117">
        <f t="shared" si="138"/>
        <v>433.40249999999997</v>
      </c>
      <c r="J5820" s="118">
        <v>1733.61</v>
      </c>
      <c r="K5820" s="196">
        <v>180</v>
      </c>
      <c r="L5820" s="119" t="s">
        <v>11479</v>
      </c>
      <c r="M5820" s="38" t="s">
        <v>15050</v>
      </c>
    </row>
    <row r="5821" spans="1:13" outlineLevel="1" x14ac:dyDescent="0.25">
      <c r="A5821" s="47" t="s">
        <v>10140</v>
      </c>
      <c r="B5821" s="150">
        <v>5793</v>
      </c>
      <c r="C5821" s="40" t="s">
        <v>14713</v>
      </c>
      <c r="D5821" s="35" t="s">
        <v>10140</v>
      </c>
      <c r="E5821" s="36" t="s">
        <v>11491</v>
      </c>
      <c r="F5821" s="35" t="s">
        <v>15877</v>
      </c>
      <c r="G5821" s="117">
        <v>2</v>
      </c>
      <c r="H5821" s="117">
        <v>16.600000000000001</v>
      </c>
      <c r="I5821" s="117">
        <f t="shared" si="138"/>
        <v>8.625</v>
      </c>
      <c r="J5821" s="118">
        <v>17.25</v>
      </c>
      <c r="K5821" s="196">
        <v>180</v>
      </c>
      <c r="L5821" s="119" t="s">
        <v>11479</v>
      </c>
      <c r="M5821" s="38" t="s">
        <v>15050</v>
      </c>
    </row>
    <row r="5822" spans="1:13" outlineLevel="1" x14ac:dyDescent="0.25">
      <c r="A5822" s="47" t="s">
        <v>10141</v>
      </c>
      <c r="B5822" s="150">
        <v>5794</v>
      </c>
      <c r="C5822" s="40" t="s">
        <v>14714</v>
      </c>
      <c r="D5822" s="35" t="s">
        <v>10141</v>
      </c>
      <c r="E5822" s="36" t="s">
        <v>11491</v>
      </c>
      <c r="F5822" s="35" t="s">
        <v>15877</v>
      </c>
      <c r="G5822" s="117">
        <v>2</v>
      </c>
      <c r="H5822" s="117">
        <v>52</v>
      </c>
      <c r="I5822" s="117">
        <f t="shared" si="138"/>
        <v>27.015000000000001</v>
      </c>
      <c r="J5822" s="118">
        <v>54.03</v>
      </c>
      <c r="K5822" s="196">
        <v>180</v>
      </c>
      <c r="L5822" s="119" t="s">
        <v>11479</v>
      </c>
      <c r="M5822" s="38" t="s">
        <v>15050</v>
      </c>
    </row>
    <row r="5823" spans="1:13" outlineLevel="1" x14ac:dyDescent="0.25">
      <c r="A5823" s="47" t="s">
        <v>10142</v>
      </c>
      <c r="B5823" s="150">
        <v>5795</v>
      </c>
      <c r="C5823" s="40" t="s">
        <v>14715</v>
      </c>
      <c r="D5823" s="35" t="s">
        <v>10142</v>
      </c>
      <c r="E5823" s="36" t="s">
        <v>11491</v>
      </c>
      <c r="F5823" s="35" t="s">
        <v>15877</v>
      </c>
      <c r="G5823" s="117">
        <v>2</v>
      </c>
      <c r="H5823" s="117">
        <v>10.6</v>
      </c>
      <c r="I5823" s="117">
        <f t="shared" si="138"/>
        <v>5.5049999999999999</v>
      </c>
      <c r="J5823" s="118">
        <v>11.01</v>
      </c>
      <c r="K5823" s="196">
        <v>180</v>
      </c>
      <c r="L5823" s="119" t="s">
        <v>11479</v>
      </c>
      <c r="M5823" s="38" t="s">
        <v>15050</v>
      </c>
    </row>
    <row r="5824" spans="1:13" outlineLevel="1" x14ac:dyDescent="0.25">
      <c r="A5824" s="47" t="s">
        <v>10143</v>
      </c>
      <c r="B5824" s="150">
        <v>5796</v>
      </c>
      <c r="C5824" s="40" t="s">
        <v>14716</v>
      </c>
      <c r="D5824" s="35" t="s">
        <v>10143</v>
      </c>
      <c r="E5824" s="36" t="s">
        <v>11491</v>
      </c>
      <c r="F5824" s="35" t="s">
        <v>15877</v>
      </c>
      <c r="G5824" s="117">
        <v>5</v>
      </c>
      <c r="H5824" s="117">
        <v>105</v>
      </c>
      <c r="I5824" s="117">
        <f t="shared" si="138"/>
        <v>21.818000000000001</v>
      </c>
      <c r="J5824" s="118">
        <v>109.09</v>
      </c>
      <c r="K5824" s="196">
        <v>180</v>
      </c>
      <c r="L5824" s="119" t="s">
        <v>11479</v>
      </c>
      <c r="M5824" s="38" t="s">
        <v>15050</v>
      </c>
    </row>
    <row r="5825" spans="1:13" outlineLevel="1" x14ac:dyDescent="0.25">
      <c r="A5825" s="47" t="s">
        <v>10145</v>
      </c>
      <c r="B5825" s="150">
        <v>5797</v>
      </c>
      <c r="C5825" s="36" t="s">
        <v>10144</v>
      </c>
      <c r="D5825" s="35" t="s">
        <v>10145</v>
      </c>
      <c r="E5825" s="36" t="s">
        <v>11491</v>
      </c>
      <c r="F5825" s="35" t="s">
        <v>15877</v>
      </c>
      <c r="G5825" s="117">
        <v>1</v>
      </c>
      <c r="H5825" s="117">
        <v>1</v>
      </c>
      <c r="I5825" s="117">
        <f t="shared" si="138"/>
        <v>1.04</v>
      </c>
      <c r="J5825" s="118">
        <v>1.04</v>
      </c>
      <c r="K5825" s="196">
        <v>180</v>
      </c>
      <c r="L5825" s="119" t="s">
        <v>11479</v>
      </c>
      <c r="M5825" s="38" t="s">
        <v>15050</v>
      </c>
    </row>
    <row r="5826" spans="1:13" outlineLevel="1" x14ac:dyDescent="0.25">
      <c r="A5826" s="47" t="s">
        <v>10147</v>
      </c>
      <c r="B5826" s="150">
        <v>5798</v>
      </c>
      <c r="C5826" s="36" t="s">
        <v>10146</v>
      </c>
      <c r="D5826" s="35" t="s">
        <v>10147</v>
      </c>
      <c r="E5826" s="36" t="s">
        <v>11491</v>
      </c>
      <c r="F5826" s="35" t="s">
        <v>15877</v>
      </c>
      <c r="G5826" s="117">
        <v>6</v>
      </c>
      <c r="H5826" s="117">
        <v>10.199999999999999</v>
      </c>
      <c r="I5826" s="117">
        <f t="shared" si="138"/>
        <v>1.7666666666666666</v>
      </c>
      <c r="J5826" s="118">
        <v>10.6</v>
      </c>
      <c r="K5826" s="196">
        <v>180</v>
      </c>
      <c r="L5826" s="119" t="s">
        <v>11479</v>
      </c>
      <c r="M5826" s="38" t="s">
        <v>15050</v>
      </c>
    </row>
    <row r="5827" spans="1:13" outlineLevel="1" x14ac:dyDescent="0.25">
      <c r="A5827" s="47" t="s">
        <v>10149</v>
      </c>
      <c r="B5827" s="150">
        <v>5799</v>
      </c>
      <c r="C5827" s="36" t="s">
        <v>10148</v>
      </c>
      <c r="D5827" s="35" t="s">
        <v>10149</v>
      </c>
      <c r="E5827" s="36" t="s">
        <v>11491</v>
      </c>
      <c r="F5827" s="35" t="s">
        <v>15877</v>
      </c>
      <c r="G5827" s="117">
        <v>10</v>
      </c>
      <c r="H5827" s="117">
        <v>34</v>
      </c>
      <c r="I5827" s="117">
        <f t="shared" si="138"/>
        <v>3.5329999999999999</v>
      </c>
      <c r="J5827" s="118">
        <v>35.33</v>
      </c>
      <c r="K5827" s="196">
        <v>180</v>
      </c>
      <c r="L5827" s="119" t="s">
        <v>11479</v>
      </c>
      <c r="M5827" s="38" t="s">
        <v>15050</v>
      </c>
    </row>
    <row r="5828" spans="1:13" outlineLevel="1" x14ac:dyDescent="0.25">
      <c r="A5828" s="47" t="s">
        <v>10151</v>
      </c>
      <c r="B5828" s="150">
        <v>5800</v>
      </c>
      <c r="C5828" s="36" t="s">
        <v>10150</v>
      </c>
      <c r="D5828" s="35" t="s">
        <v>10151</v>
      </c>
      <c r="E5828" s="36" t="s">
        <v>11491</v>
      </c>
      <c r="F5828" s="35" t="s">
        <v>15877</v>
      </c>
      <c r="G5828" s="117">
        <v>77</v>
      </c>
      <c r="H5828" s="117">
        <v>176.06</v>
      </c>
      <c r="I5828" s="117">
        <f t="shared" si="138"/>
        <v>2.3755844155844152</v>
      </c>
      <c r="J5828" s="118">
        <v>182.92</v>
      </c>
      <c r="K5828" s="196">
        <v>180</v>
      </c>
      <c r="L5828" s="119" t="s">
        <v>11479</v>
      </c>
      <c r="M5828" s="38" t="s">
        <v>15050</v>
      </c>
    </row>
    <row r="5829" spans="1:13" outlineLevel="1" x14ac:dyDescent="0.25">
      <c r="A5829" s="47" t="s">
        <v>10153</v>
      </c>
      <c r="B5829" s="150">
        <v>5801</v>
      </c>
      <c r="C5829" s="36" t="s">
        <v>10152</v>
      </c>
      <c r="D5829" s="35" t="s">
        <v>10153</v>
      </c>
      <c r="E5829" s="36" t="s">
        <v>11491</v>
      </c>
      <c r="F5829" s="35" t="s">
        <v>15877</v>
      </c>
      <c r="G5829" s="117">
        <v>61</v>
      </c>
      <c r="H5829" s="117">
        <v>158.6</v>
      </c>
      <c r="I5829" s="117">
        <f t="shared" si="138"/>
        <v>2.701311475409836</v>
      </c>
      <c r="J5829" s="118">
        <v>164.78</v>
      </c>
      <c r="K5829" s="196">
        <v>180</v>
      </c>
      <c r="L5829" s="119" t="s">
        <v>11479</v>
      </c>
      <c r="M5829" s="38" t="s">
        <v>15050</v>
      </c>
    </row>
    <row r="5830" spans="1:13" outlineLevel="1" x14ac:dyDescent="0.25">
      <c r="A5830" s="47" t="s">
        <v>10155</v>
      </c>
      <c r="B5830" s="150">
        <v>5802</v>
      </c>
      <c r="C5830" s="36" t="s">
        <v>10154</v>
      </c>
      <c r="D5830" s="35" t="s">
        <v>10155</v>
      </c>
      <c r="E5830" s="36" t="s">
        <v>11491</v>
      </c>
      <c r="F5830" s="35" t="s">
        <v>15877</v>
      </c>
      <c r="G5830" s="117">
        <v>20</v>
      </c>
      <c r="H5830" s="117">
        <v>72</v>
      </c>
      <c r="I5830" s="117">
        <f t="shared" si="138"/>
        <v>3.7404999999999999</v>
      </c>
      <c r="J5830" s="118">
        <v>74.81</v>
      </c>
      <c r="K5830" s="196">
        <v>181</v>
      </c>
      <c r="L5830" s="119" t="s">
        <v>11479</v>
      </c>
      <c r="M5830" s="38" t="s">
        <v>15050</v>
      </c>
    </row>
    <row r="5831" spans="1:13" outlineLevel="1" x14ac:dyDescent="0.25">
      <c r="A5831" s="47" t="s">
        <v>10157</v>
      </c>
      <c r="B5831" s="150">
        <v>5803</v>
      </c>
      <c r="C5831" s="36" t="s">
        <v>10156</v>
      </c>
      <c r="D5831" s="35" t="s">
        <v>10157</v>
      </c>
      <c r="E5831" s="36" t="s">
        <v>11491</v>
      </c>
      <c r="F5831" s="35" t="s">
        <v>15877</v>
      </c>
      <c r="G5831" s="117">
        <v>7</v>
      </c>
      <c r="H5831" s="117">
        <v>17.5</v>
      </c>
      <c r="I5831" s="117">
        <f t="shared" si="138"/>
        <v>2.597142857142857</v>
      </c>
      <c r="J5831" s="118">
        <v>18.18</v>
      </c>
      <c r="K5831" s="196">
        <v>181</v>
      </c>
      <c r="L5831" s="119" t="s">
        <v>11479</v>
      </c>
      <c r="M5831" s="38" t="s">
        <v>15050</v>
      </c>
    </row>
    <row r="5832" spans="1:13" outlineLevel="1" x14ac:dyDescent="0.25">
      <c r="A5832" s="47" t="s">
        <v>10159</v>
      </c>
      <c r="B5832" s="150">
        <v>5804</v>
      </c>
      <c r="C5832" s="36" t="s">
        <v>10158</v>
      </c>
      <c r="D5832" s="35" t="s">
        <v>10159</v>
      </c>
      <c r="E5832" s="36" t="s">
        <v>11491</v>
      </c>
      <c r="F5832" s="35" t="s">
        <v>15877</v>
      </c>
      <c r="G5832" s="117">
        <v>2</v>
      </c>
      <c r="H5832" s="117">
        <v>50</v>
      </c>
      <c r="I5832" s="117">
        <f t="shared" si="138"/>
        <v>25.975000000000001</v>
      </c>
      <c r="J5832" s="118">
        <v>51.95</v>
      </c>
      <c r="K5832" s="196">
        <v>181</v>
      </c>
      <c r="L5832" s="119" t="s">
        <v>11479</v>
      </c>
      <c r="M5832" s="38" t="s">
        <v>15050</v>
      </c>
    </row>
    <row r="5833" spans="1:13" outlineLevel="1" x14ac:dyDescent="0.25">
      <c r="A5833" s="47" t="s">
        <v>10161</v>
      </c>
      <c r="B5833" s="150">
        <v>5805</v>
      </c>
      <c r="C5833" s="36" t="s">
        <v>10160</v>
      </c>
      <c r="D5833" s="35" t="s">
        <v>10161</v>
      </c>
      <c r="E5833" s="36" t="s">
        <v>11491</v>
      </c>
      <c r="F5833" s="35" t="s">
        <v>15877</v>
      </c>
      <c r="G5833" s="117">
        <v>5</v>
      </c>
      <c r="H5833" s="117">
        <v>17</v>
      </c>
      <c r="I5833" s="117">
        <f t="shared" si="138"/>
        <v>3.532</v>
      </c>
      <c r="J5833" s="118">
        <v>17.66</v>
      </c>
      <c r="K5833" s="196">
        <v>181</v>
      </c>
      <c r="L5833" s="119" t="s">
        <v>11479</v>
      </c>
      <c r="M5833" s="38" t="s">
        <v>15050</v>
      </c>
    </row>
    <row r="5834" spans="1:13" ht="25.5" outlineLevel="1" x14ac:dyDescent="0.25">
      <c r="A5834" s="47" t="s">
        <v>6217</v>
      </c>
      <c r="B5834" s="150">
        <v>5806</v>
      </c>
      <c r="C5834" s="36" t="s">
        <v>6216</v>
      </c>
      <c r="D5834" s="35" t="s">
        <v>6217</v>
      </c>
      <c r="E5834" s="36" t="s">
        <v>11943</v>
      </c>
      <c r="F5834" s="35" t="s">
        <v>15877</v>
      </c>
      <c r="G5834" s="117">
        <v>38</v>
      </c>
      <c r="H5834" s="117">
        <v>615.6</v>
      </c>
      <c r="I5834" s="117">
        <f t="shared" si="138"/>
        <v>0.88578947368421046</v>
      </c>
      <c r="J5834" s="118">
        <v>33.659999999999997</v>
      </c>
      <c r="K5834" s="196">
        <v>185</v>
      </c>
      <c r="L5834" s="119" t="s">
        <v>12106</v>
      </c>
      <c r="M5834" s="38" t="s">
        <v>15050</v>
      </c>
    </row>
    <row r="5835" spans="1:13" outlineLevel="1" x14ac:dyDescent="0.25">
      <c r="A5835" s="47" t="s">
        <v>10163</v>
      </c>
      <c r="B5835" s="150">
        <v>5807</v>
      </c>
      <c r="C5835" s="36" t="s">
        <v>10162</v>
      </c>
      <c r="D5835" s="35" t="s">
        <v>10163</v>
      </c>
      <c r="E5835" s="36" t="s">
        <v>11491</v>
      </c>
      <c r="F5835" s="35" t="s">
        <v>15877</v>
      </c>
      <c r="G5835" s="117">
        <v>81</v>
      </c>
      <c r="H5835" s="117">
        <v>48.6</v>
      </c>
      <c r="I5835" s="117">
        <f t="shared" si="138"/>
        <v>0.62333333333333341</v>
      </c>
      <c r="J5835" s="118">
        <v>50.49</v>
      </c>
      <c r="K5835" s="196">
        <v>181</v>
      </c>
      <c r="L5835" s="119" t="s">
        <v>11479</v>
      </c>
      <c r="M5835" s="38" t="s">
        <v>15050</v>
      </c>
    </row>
    <row r="5836" spans="1:13" outlineLevel="1" x14ac:dyDescent="0.25">
      <c r="A5836" s="47" t="s">
        <v>10165</v>
      </c>
      <c r="B5836" s="150">
        <v>5808</v>
      </c>
      <c r="C5836" s="36" t="s">
        <v>10164</v>
      </c>
      <c r="D5836" s="35" t="s">
        <v>10165</v>
      </c>
      <c r="E5836" s="36" t="s">
        <v>11491</v>
      </c>
      <c r="F5836" s="35" t="s">
        <v>15877</v>
      </c>
      <c r="G5836" s="117">
        <v>100</v>
      </c>
      <c r="H5836" s="117">
        <v>1070</v>
      </c>
      <c r="I5836" s="117">
        <f t="shared" si="138"/>
        <v>11.1172</v>
      </c>
      <c r="J5836" s="118">
        <v>1111.72</v>
      </c>
      <c r="K5836" s="196">
        <v>181</v>
      </c>
      <c r="L5836" s="119" t="s">
        <v>11479</v>
      </c>
      <c r="M5836" s="38" t="s">
        <v>15050</v>
      </c>
    </row>
    <row r="5837" spans="1:13" outlineLevel="1" x14ac:dyDescent="0.25">
      <c r="A5837" s="47" t="s">
        <v>10167</v>
      </c>
      <c r="B5837" s="150">
        <v>5809</v>
      </c>
      <c r="C5837" s="36" t="s">
        <v>10166</v>
      </c>
      <c r="D5837" s="35" t="s">
        <v>10167</v>
      </c>
      <c r="E5837" s="36" t="s">
        <v>11491</v>
      </c>
      <c r="F5837" s="35" t="s">
        <v>15877</v>
      </c>
      <c r="G5837" s="117">
        <v>105</v>
      </c>
      <c r="H5837" s="117">
        <v>1128.5</v>
      </c>
      <c r="I5837" s="117">
        <f t="shared" si="138"/>
        <v>11.166666666666666</v>
      </c>
      <c r="J5837" s="118">
        <v>1172.5</v>
      </c>
      <c r="K5837" s="196">
        <v>181</v>
      </c>
      <c r="L5837" s="119" t="s">
        <v>11479</v>
      </c>
      <c r="M5837" s="38" t="s">
        <v>15050</v>
      </c>
    </row>
    <row r="5838" spans="1:13" outlineLevel="1" x14ac:dyDescent="0.25">
      <c r="A5838" s="47" t="s">
        <v>10169</v>
      </c>
      <c r="B5838" s="150">
        <v>5810</v>
      </c>
      <c r="C5838" s="36" t="s">
        <v>10168</v>
      </c>
      <c r="D5838" s="35" t="s">
        <v>10169</v>
      </c>
      <c r="E5838" s="36" t="s">
        <v>11491</v>
      </c>
      <c r="F5838" s="35" t="s">
        <v>15877</v>
      </c>
      <c r="G5838" s="117">
        <v>95</v>
      </c>
      <c r="H5838" s="117">
        <v>66.5</v>
      </c>
      <c r="I5838" s="117">
        <f t="shared" si="138"/>
        <v>0.72726315789473683</v>
      </c>
      <c r="J5838" s="118">
        <v>69.09</v>
      </c>
      <c r="K5838" s="196">
        <v>181</v>
      </c>
      <c r="L5838" s="119" t="s">
        <v>11479</v>
      </c>
      <c r="M5838" s="38" t="s">
        <v>15050</v>
      </c>
    </row>
    <row r="5839" spans="1:13" outlineLevel="1" x14ac:dyDescent="0.25">
      <c r="A5839" s="47" t="s">
        <v>10171</v>
      </c>
      <c r="B5839" s="150">
        <v>5811</v>
      </c>
      <c r="C5839" s="36" t="s">
        <v>10170</v>
      </c>
      <c r="D5839" s="35" t="s">
        <v>10171</v>
      </c>
      <c r="E5839" s="36" t="s">
        <v>11491</v>
      </c>
      <c r="F5839" s="35" t="s">
        <v>15877</v>
      </c>
      <c r="G5839" s="117">
        <v>100</v>
      </c>
      <c r="H5839" s="117">
        <v>1060</v>
      </c>
      <c r="I5839" s="117">
        <f t="shared" si="138"/>
        <v>11.013299999999999</v>
      </c>
      <c r="J5839" s="118">
        <v>1101.33</v>
      </c>
      <c r="K5839" s="196">
        <v>181</v>
      </c>
      <c r="L5839" s="119" t="s">
        <v>11479</v>
      </c>
      <c r="M5839" s="38" t="s">
        <v>15050</v>
      </c>
    </row>
    <row r="5840" spans="1:13" outlineLevel="1" x14ac:dyDescent="0.25">
      <c r="A5840" s="47" t="s">
        <v>10173</v>
      </c>
      <c r="B5840" s="150">
        <v>5812</v>
      </c>
      <c r="C5840" s="36" t="s">
        <v>10172</v>
      </c>
      <c r="D5840" s="35" t="s">
        <v>10173</v>
      </c>
      <c r="E5840" s="36" t="s">
        <v>11491</v>
      </c>
      <c r="F5840" s="35" t="s">
        <v>15877</v>
      </c>
      <c r="G5840" s="117">
        <v>20</v>
      </c>
      <c r="H5840" s="117">
        <v>156</v>
      </c>
      <c r="I5840" s="117">
        <f t="shared" si="138"/>
        <v>8.104000000000001</v>
      </c>
      <c r="J5840" s="118">
        <v>162.08000000000001</v>
      </c>
      <c r="K5840" s="196">
        <v>181</v>
      </c>
      <c r="L5840" s="119" t="s">
        <v>11479</v>
      </c>
      <c r="M5840" s="38" t="s">
        <v>15050</v>
      </c>
    </row>
    <row r="5841" spans="1:13" outlineLevel="1" x14ac:dyDescent="0.25">
      <c r="A5841" s="47" t="s">
        <v>10175</v>
      </c>
      <c r="B5841" s="150">
        <v>5813</v>
      </c>
      <c r="C5841" s="36" t="s">
        <v>10174</v>
      </c>
      <c r="D5841" s="35" t="s">
        <v>10175</v>
      </c>
      <c r="E5841" s="36" t="s">
        <v>11491</v>
      </c>
      <c r="F5841" s="35" t="s">
        <v>15877</v>
      </c>
      <c r="G5841" s="117">
        <v>169</v>
      </c>
      <c r="H5841" s="117">
        <v>2239.8000000000002</v>
      </c>
      <c r="I5841" s="117">
        <f t="shared" si="138"/>
        <v>13.769940828402365</v>
      </c>
      <c r="J5841" s="118">
        <v>2327.12</v>
      </c>
      <c r="K5841" s="196">
        <v>181</v>
      </c>
      <c r="L5841" s="119" t="s">
        <v>11479</v>
      </c>
      <c r="M5841" s="38" t="s">
        <v>15050</v>
      </c>
    </row>
    <row r="5842" spans="1:13" outlineLevel="1" x14ac:dyDescent="0.25">
      <c r="A5842" s="47" t="s">
        <v>10177</v>
      </c>
      <c r="B5842" s="150">
        <v>5814</v>
      </c>
      <c r="C5842" s="36" t="s">
        <v>10176</v>
      </c>
      <c r="D5842" s="35" t="s">
        <v>10177</v>
      </c>
      <c r="E5842" s="36" t="s">
        <v>11491</v>
      </c>
      <c r="F5842" s="35" t="s">
        <v>15877</v>
      </c>
      <c r="G5842" s="117">
        <v>32</v>
      </c>
      <c r="H5842" s="117">
        <v>102.4</v>
      </c>
      <c r="I5842" s="117">
        <f t="shared" si="138"/>
        <v>3.3246875</v>
      </c>
      <c r="J5842" s="118">
        <v>106.39</v>
      </c>
      <c r="K5842" s="196">
        <v>181</v>
      </c>
      <c r="L5842" s="119" t="s">
        <v>11479</v>
      </c>
      <c r="M5842" s="38" t="s">
        <v>15050</v>
      </c>
    </row>
    <row r="5843" spans="1:13" outlineLevel="1" x14ac:dyDescent="0.25">
      <c r="A5843" s="47" t="s">
        <v>10179</v>
      </c>
      <c r="B5843" s="150">
        <v>5815</v>
      </c>
      <c r="C5843" s="36" t="s">
        <v>10178</v>
      </c>
      <c r="D5843" s="35" t="s">
        <v>10179</v>
      </c>
      <c r="E5843" s="36" t="s">
        <v>11491</v>
      </c>
      <c r="F5843" s="35" t="s">
        <v>15877</v>
      </c>
      <c r="G5843" s="117">
        <v>28</v>
      </c>
      <c r="H5843" s="117">
        <v>89.6</v>
      </c>
      <c r="I5843" s="117">
        <f t="shared" si="138"/>
        <v>3.3246428571428575</v>
      </c>
      <c r="J5843" s="118">
        <v>93.09</v>
      </c>
      <c r="K5843" s="196">
        <v>181</v>
      </c>
      <c r="L5843" s="119" t="s">
        <v>11479</v>
      </c>
      <c r="M5843" s="38" t="s">
        <v>15050</v>
      </c>
    </row>
    <row r="5844" spans="1:13" outlineLevel="1" x14ac:dyDescent="0.25">
      <c r="A5844" s="47" t="s">
        <v>10181</v>
      </c>
      <c r="B5844" s="150">
        <v>5816</v>
      </c>
      <c r="C5844" s="36" t="s">
        <v>10180</v>
      </c>
      <c r="D5844" s="35" t="s">
        <v>10181</v>
      </c>
      <c r="E5844" s="36" t="s">
        <v>11491</v>
      </c>
      <c r="F5844" s="35" t="s">
        <v>15877</v>
      </c>
      <c r="G5844" s="117">
        <v>224</v>
      </c>
      <c r="H5844" s="117">
        <v>2960.8</v>
      </c>
      <c r="I5844" s="117">
        <f t="shared" si="138"/>
        <v>13.733169642857144</v>
      </c>
      <c r="J5844" s="118">
        <v>3076.23</v>
      </c>
      <c r="K5844" s="196">
        <v>181</v>
      </c>
      <c r="L5844" s="119" t="s">
        <v>11479</v>
      </c>
      <c r="M5844" s="38" t="s">
        <v>15050</v>
      </c>
    </row>
    <row r="5845" spans="1:13" outlineLevel="1" x14ac:dyDescent="0.25">
      <c r="A5845" s="47" t="s">
        <v>10183</v>
      </c>
      <c r="B5845" s="150">
        <v>5817</v>
      </c>
      <c r="C5845" s="36" t="s">
        <v>10182</v>
      </c>
      <c r="D5845" s="35" t="s">
        <v>10183</v>
      </c>
      <c r="E5845" s="36" t="s">
        <v>11491</v>
      </c>
      <c r="F5845" s="35" t="s">
        <v>15877</v>
      </c>
      <c r="G5845" s="117">
        <v>20</v>
      </c>
      <c r="H5845" s="117">
        <v>196</v>
      </c>
      <c r="I5845" s="117">
        <f t="shared" si="138"/>
        <v>10.181999999999999</v>
      </c>
      <c r="J5845" s="118">
        <v>203.64</v>
      </c>
      <c r="K5845" s="196">
        <v>181</v>
      </c>
      <c r="L5845" s="119" t="s">
        <v>11479</v>
      </c>
      <c r="M5845" s="38" t="s">
        <v>15050</v>
      </c>
    </row>
    <row r="5846" spans="1:13" outlineLevel="1" x14ac:dyDescent="0.25">
      <c r="A5846" s="47" t="s">
        <v>10185</v>
      </c>
      <c r="B5846" s="150">
        <v>5818</v>
      </c>
      <c r="C5846" s="36" t="s">
        <v>10184</v>
      </c>
      <c r="D5846" s="35" t="s">
        <v>10185</v>
      </c>
      <c r="E5846" s="36" t="s">
        <v>11491</v>
      </c>
      <c r="F5846" s="35" t="s">
        <v>15877</v>
      </c>
      <c r="G5846" s="117">
        <v>46</v>
      </c>
      <c r="H5846" s="117">
        <v>174.8</v>
      </c>
      <c r="I5846" s="117">
        <f t="shared" si="138"/>
        <v>3.9482608695652175</v>
      </c>
      <c r="J5846" s="118">
        <v>181.62</v>
      </c>
      <c r="K5846" s="196">
        <v>181</v>
      </c>
      <c r="L5846" s="119" t="s">
        <v>11479</v>
      </c>
      <c r="M5846" s="38" t="s">
        <v>15050</v>
      </c>
    </row>
    <row r="5847" spans="1:13" outlineLevel="1" x14ac:dyDescent="0.25">
      <c r="A5847" s="47" t="s">
        <v>10186</v>
      </c>
      <c r="B5847" s="150">
        <v>5819</v>
      </c>
      <c r="C5847" s="40" t="s">
        <v>14717</v>
      </c>
      <c r="D5847" s="35" t="s">
        <v>10186</v>
      </c>
      <c r="E5847" s="36" t="s">
        <v>11491</v>
      </c>
      <c r="F5847" s="35" t="s">
        <v>15877</v>
      </c>
      <c r="G5847" s="117">
        <v>2</v>
      </c>
      <c r="H5847" s="117">
        <v>9</v>
      </c>
      <c r="I5847" s="117">
        <f t="shared" si="138"/>
        <v>4.6749999999999998</v>
      </c>
      <c r="J5847" s="118">
        <v>9.35</v>
      </c>
      <c r="K5847" s="196">
        <v>181</v>
      </c>
      <c r="L5847" s="119" t="s">
        <v>11479</v>
      </c>
      <c r="M5847" s="38" t="s">
        <v>15050</v>
      </c>
    </row>
    <row r="5848" spans="1:13" outlineLevel="1" x14ac:dyDescent="0.25">
      <c r="A5848" s="47" t="s">
        <v>10188</v>
      </c>
      <c r="B5848" s="150">
        <v>5820</v>
      </c>
      <c r="C5848" s="36" t="s">
        <v>10187</v>
      </c>
      <c r="D5848" s="35" t="s">
        <v>10188</v>
      </c>
      <c r="E5848" s="36" t="s">
        <v>11491</v>
      </c>
      <c r="F5848" s="35" t="s">
        <v>15877</v>
      </c>
      <c r="G5848" s="117">
        <v>89</v>
      </c>
      <c r="H5848" s="117">
        <v>8.9</v>
      </c>
      <c r="I5848" s="117">
        <f t="shared" si="138"/>
        <v>0.10393258426966293</v>
      </c>
      <c r="J5848" s="118">
        <v>9.25</v>
      </c>
      <c r="K5848" s="196">
        <v>181</v>
      </c>
      <c r="L5848" s="119" t="s">
        <v>11479</v>
      </c>
      <c r="M5848" s="38" t="s">
        <v>15050</v>
      </c>
    </row>
    <row r="5849" spans="1:13" outlineLevel="1" x14ac:dyDescent="0.25">
      <c r="A5849" s="47" t="s">
        <v>10190</v>
      </c>
      <c r="B5849" s="150">
        <v>5821</v>
      </c>
      <c r="C5849" s="36" t="s">
        <v>10189</v>
      </c>
      <c r="D5849" s="35" t="s">
        <v>10190</v>
      </c>
      <c r="E5849" s="36" t="s">
        <v>11491</v>
      </c>
      <c r="F5849" s="35" t="s">
        <v>15877</v>
      </c>
      <c r="G5849" s="117">
        <v>79</v>
      </c>
      <c r="H5849" s="117">
        <v>221.2</v>
      </c>
      <c r="I5849" s="117">
        <f t="shared" si="138"/>
        <v>2.909113924050633</v>
      </c>
      <c r="J5849" s="118">
        <v>229.82</v>
      </c>
      <c r="K5849" s="196">
        <v>181</v>
      </c>
      <c r="L5849" s="119" t="s">
        <v>11479</v>
      </c>
      <c r="M5849" s="38" t="s">
        <v>15050</v>
      </c>
    </row>
    <row r="5850" spans="1:13" outlineLevel="1" x14ac:dyDescent="0.25">
      <c r="A5850" s="47" t="s">
        <v>10192</v>
      </c>
      <c r="B5850" s="150">
        <v>5822</v>
      </c>
      <c r="C5850" s="36" t="s">
        <v>10191</v>
      </c>
      <c r="D5850" s="35" t="s">
        <v>10192</v>
      </c>
      <c r="E5850" s="36" t="s">
        <v>11491</v>
      </c>
      <c r="F5850" s="35" t="s">
        <v>15877</v>
      </c>
      <c r="G5850" s="117">
        <v>46</v>
      </c>
      <c r="H5850" s="117">
        <v>115</v>
      </c>
      <c r="I5850" s="117">
        <f t="shared" si="138"/>
        <v>2.5973913043478261</v>
      </c>
      <c r="J5850" s="118">
        <v>119.48</v>
      </c>
      <c r="K5850" s="196">
        <v>181</v>
      </c>
      <c r="L5850" s="119" t="s">
        <v>11479</v>
      </c>
      <c r="M5850" s="38" t="s">
        <v>15050</v>
      </c>
    </row>
    <row r="5851" spans="1:13" outlineLevel="1" x14ac:dyDescent="0.25">
      <c r="A5851" s="47" t="s">
        <v>10194</v>
      </c>
      <c r="B5851" s="150">
        <v>5823</v>
      </c>
      <c r="C5851" s="36" t="s">
        <v>10193</v>
      </c>
      <c r="D5851" s="35" t="s">
        <v>10194</v>
      </c>
      <c r="E5851" s="36" t="s">
        <v>11491</v>
      </c>
      <c r="F5851" s="35" t="s">
        <v>15877</v>
      </c>
      <c r="G5851" s="117">
        <v>248</v>
      </c>
      <c r="H5851" s="117">
        <v>2636.8</v>
      </c>
      <c r="I5851" s="117">
        <f t="shared" si="138"/>
        <v>11.046774193548387</v>
      </c>
      <c r="J5851" s="118">
        <v>2739.6</v>
      </c>
      <c r="K5851" s="196">
        <v>181</v>
      </c>
      <c r="L5851" s="119" t="s">
        <v>11479</v>
      </c>
      <c r="M5851" s="38" t="s">
        <v>15050</v>
      </c>
    </row>
    <row r="5852" spans="1:13" outlineLevel="1" x14ac:dyDescent="0.25">
      <c r="A5852" s="47" t="s">
        <v>10196</v>
      </c>
      <c r="B5852" s="150">
        <v>5824</v>
      </c>
      <c r="C5852" s="36" t="s">
        <v>10195</v>
      </c>
      <c r="D5852" s="35" t="s">
        <v>10196</v>
      </c>
      <c r="E5852" s="36" t="s">
        <v>11491</v>
      </c>
      <c r="F5852" s="35" t="s">
        <v>15877</v>
      </c>
      <c r="G5852" s="117">
        <v>177</v>
      </c>
      <c r="H5852" s="117">
        <v>1900.9</v>
      </c>
      <c r="I5852" s="117">
        <f t="shared" si="138"/>
        <v>11.158248587570622</v>
      </c>
      <c r="J5852" s="118">
        <v>1975.01</v>
      </c>
      <c r="K5852" s="196">
        <v>181</v>
      </c>
      <c r="L5852" s="119" t="s">
        <v>11479</v>
      </c>
      <c r="M5852" s="38" t="s">
        <v>15050</v>
      </c>
    </row>
    <row r="5853" spans="1:13" outlineLevel="1" x14ac:dyDescent="0.25">
      <c r="A5853" s="47" t="s">
        <v>10198</v>
      </c>
      <c r="B5853" s="150">
        <v>5825</v>
      </c>
      <c r="C5853" s="36" t="s">
        <v>10197</v>
      </c>
      <c r="D5853" s="35" t="s">
        <v>10198</v>
      </c>
      <c r="E5853" s="36" t="s">
        <v>11491</v>
      </c>
      <c r="F5853" s="35" t="s">
        <v>15877</v>
      </c>
      <c r="G5853" s="117">
        <v>8</v>
      </c>
      <c r="H5853" s="117">
        <v>28</v>
      </c>
      <c r="I5853" s="117">
        <f t="shared" si="138"/>
        <v>3.63625</v>
      </c>
      <c r="J5853" s="118">
        <v>29.09</v>
      </c>
      <c r="K5853" s="196">
        <v>181</v>
      </c>
      <c r="L5853" s="119" t="s">
        <v>11479</v>
      </c>
      <c r="M5853" s="38" t="s">
        <v>15050</v>
      </c>
    </row>
    <row r="5854" spans="1:13" outlineLevel="1" x14ac:dyDescent="0.25">
      <c r="A5854" s="47" t="s">
        <v>10200</v>
      </c>
      <c r="B5854" s="150">
        <v>5826</v>
      </c>
      <c r="C5854" s="36" t="s">
        <v>10199</v>
      </c>
      <c r="D5854" s="35" t="s">
        <v>10200</v>
      </c>
      <c r="E5854" s="36" t="s">
        <v>11491</v>
      </c>
      <c r="F5854" s="35" t="s">
        <v>15877</v>
      </c>
      <c r="G5854" s="117">
        <v>10</v>
      </c>
      <c r="H5854" s="117">
        <v>8</v>
      </c>
      <c r="I5854" s="117">
        <f t="shared" si="138"/>
        <v>0.83100000000000007</v>
      </c>
      <c r="J5854" s="118">
        <v>8.31</v>
      </c>
      <c r="K5854" s="196">
        <v>181</v>
      </c>
      <c r="L5854" s="119" t="s">
        <v>11479</v>
      </c>
      <c r="M5854" s="38" t="s">
        <v>15050</v>
      </c>
    </row>
    <row r="5855" spans="1:13" outlineLevel="1" x14ac:dyDescent="0.25">
      <c r="A5855" s="47" t="s">
        <v>10202</v>
      </c>
      <c r="B5855" s="150">
        <v>5827</v>
      </c>
      <c r="C5855" s="36" t="s">
        <v>10201</v>
      </c>
      <c r="D5855" s="35" t="s">
        <v>10202</v>
      </c>
      <c r="E5855" s="36" t="s">
        <v>11491</v>
      </c>
      <c r="F5855" s="35" t="s">
        <v>15877</v>
      </c>
      <c r="G5855" s="117">
        <v>120</v>
      </c>
      <c r="H5855" s="117">
        <v>2400</v>
      </c>
      <c r="I5855" s="117">
        <f t="shared" si="138"/>
        <v>20.77975</v>
      </c>
      <c r="J5855" s="118">
        <v>2493.5700000000002</v>
      </c>
      <c r="K5855" s="196">
        <v>181</v>
      </c>
      <c r="L5855" s="119" t="s">
        <v>11479</v>
      </c>
      <c r="M5855" s="38" t="s">
        <v>15050</v>
      </c>
    </row>
    <row r="5856" spans="1:13" outlineLevel="1" x14ac:dyDescent="0.25">
      <c r="A5856" s="47" t="s">
        <v>10204</v>
      </c>
      <c r="B5856" s="150">
        <v>5828</v>
      </c>
      <c r="C5856" s="36" t="s">
        <v>10203</v>
      </c>
      <c r="D5856" s="35" t="s">
        <v>10204</v>
      </c>
      <c r="E5856" s="36" t="s">
        <v>11491</v>
      </c>
      <c r="F5856" s="35" t="s">
        <v>15877</v>
      </c>
      <c r="G5856" s="117">
        <v>225</v>
      </c>
      <c r="H5856" s="117">
        <v>2300.9699999999998</v>
      </c>
      <c r="I5856" s="117">
        <f t="shared" si="138"/>
        <v>10.625244444444444</v>
      </c>
      <c r="J5856" s="118">
        <v>2390.6799999999998</v>
      </c>
      <c r="K5856" s="196">
        <v>181</v>
      </c>
      <c r="L5856" s="119" t="s">
        <v>11479</v>
      </c>
      <c r="M5856" s="38" t="s">
        <v>15050</v>
      </c>
    </row>
    <row r="5857" spans="1:13" outlineLevel="1" x14ac:dyDescent="0.25">
      <c r="A5857" s="47" t="s">
        <v>10206</v>
      </c>
      <c r="B5857" s="150">
        <v>5829</v>
      </c>
      <c r="C5857" s="36" t="s">
        <v>10205</v>
      </c>
      <c r="D5857" s="35" t="s">
        <v>10206</v>
      </c>
      <c r="E5857" s="36" t="s">
        <v>11491</v>
      </c>
      <c r="F5857" s="35" t="s">
        <v>15877</v>
      </c>
      <c r="G5857" s="117">
        <v>18</v>
      </c>
      <c r="H5857" s="117">
        <v>48.6</v>
      </c>
      <c r="I5857" s="117">
        <f t="shared" si="138"/>
        <v>2.8050000000000002</v>
      </c>
      <c r="J5857" s="118">
        <v>50.49</v>
      </c>
      <c r="K5857" s="196">
        <v>181</v>
      </c>
      <c r="L5857" s="119" t="s">
        <v>11479</v>
      </c>
      <c r="M5857" s="38" t="s">
        <v>15050</v>
      </c>
    </row>
    <row r="5858" spans="1:13" outlineLevel="1" x14ac:dyDescent="0.25">
      <c r="A5858" s="47" t="s">
        <v>10208</v>
      </c>
      <c r="B5858" s="150">
        <v>5830</v>
      </c>
      <c r="C5858" s="36" t="s">
        <v>10207</v>
      </c>
      <c r="D5858" s="35" t="s">
        <v>10208</v>
      </c>
      <c r="E5858" s="36" t="s">
        <v>11491</v>
      </c>
      <c r="F5858" s="35" t="s">
        <v>15877</v>
      </c>
      <c r="G5858" s="117">
        <v>48</v>
      </c>
      <c r="H5858" s="117">
        <v>129.6</v>
      </c>
      <c r="I5858" s="117">
        <f t="shared" si="138"/>
        <v>2.8052083333333333</v>
      </c>
      <c r="J5858" s="118">
        <v>134.65</v>
      </c>
      <c r="K5858" s="196">
        <v>181</v>
      </c>
      <c r="L5858" s="119" t="s">
        <v>11479</v>
      </c>
      <c r="M5858" s="38" t="s">
        <v>15050</v>
      </c>
    </row>
    <row r="5859" spans="1:13" outlineLevel="1" x14ac:dyDescent="0.25">
      <c r="A5859" s="47" t="s">
        <v>10210</v>
      </c>
      <c r="B5859" s="150">
        <v>5831</v>
      </c>
      <c r="C5859" s="36" t="s">
        <v>10209</v>
      </c>
      <c r="D5859" s="35" t="s">
        <v>10210</v>
      </c>
      <c r="E5859" s="36" t="s">
        <v>11491</v>
      </c>
      <c r="F5859" s="35" t="s">
        <v>15877</v>
      </c>
      <c r="G5859" s="117">
        <v>13</v>
      </c>
      <c r="H5859" s="117">
        <v>162.5</v>
      </c>
      <c r="I5859" s="117">
        <f t="shared" si="138"/>
        <v>12.987692307692308</v>
      </c>
      <c r="J5859" s="118">
        <v>168.84</v>
      </c>
      <c r="K5859" s="196">
        <v>181</v>
      </c>
      <c r="L5859" s="119" t="s">
        <v>11479</v>
      </c>
      <c r="M5859" s="38" t="s">
        <v>15050</v>
      </c>
    </row>
    <row r="5860" spans="1:13" outlineLevel="1" x14ac:dyDescent="0.25">
      <c r="A5860" s="47" t="s">
        <v>10212</v>
      </c>
      <c r="B5860" s="150">
        <v>5832</v>
      </c>
      <c r="C5860" s="36" t="s">
        <v>10211</v>
      </c>
      <c r="D5860" s="35" t="s">
        <v>10212</v>
      </c>
      <c r="E5860" s="36" t="s">
        <v>11491</v>
      </c>
      <c r="F5860" s="35" t="s">
        <v>15877</v>
      </c>
      <c r="G5860" s="117">
        <v>30</v>
      </c>
      <c r="H5860" s="117">
        <v>30</v>
      </c>
      <c r="I5860" s="117">
        <f t="shared" si="138"/>
        <v>1.0390000000000001</v>
      </c>
      <c r="J5860" s="118">
        <v>31.17</v>
      </c>
      <c r="K5860" s="196">
        <v>181</v>
      </c>
      <c r="L5860" s="119" t="s">
        <v>11479</v>
      </c>
      <c r="M5860" s="38" t="s">
        <v>15050</v>
      </c>
    </row>
    <row r="5861" spans="1:13" outlineLevel="1" x14ac:dyDescent="0.25">
      <c r="A5861" s="47" t="s">
        <v>10214</v>
      </c>
      <c r="B5861" s="150">
        <v>5833</v>
      </c>
      <c r="C5861" s="36" t="s">
        <v>10213</v>
      </c>
      <c r="D5861" s="35" t="s">
        <v>10214</v>
      </c>
      <c r="E5861" s="36" t="s">
        <v>11491</v>
      </c>
      <c r="F5861" s="35" t="s">
        <v>15877</v>
      </c>
      <c r="G5861" s="117">
        <v>140</v>
      </c>
      <c r="H5861" s="117">
        <v>1498</v>
      </c>
      <c r="I5861" s="117">
        <f t="shared" si="138"/>
        <v>11.117142857142857</v>
      </c>
      <c r="J5861" s="118">
        <v>1556.4</v>
      </c>
      <c r="K5861" s="196">
        <v>181</v>
      </c>
      <c r="L5861" s="119" t="s">
        <v>11479</v>
      </c>
      <c r="M5861" s="38" t="s">
        <v>15050</v>
      </c>
    </row>
    <row r="5862" spans="1:13" outlineLevel="1" x14ac:dyDescent="0.25">
      <c r="A5862" s="47" t="s">
        <v>10216</v>
      </c>
      <c r="B5862" s="150">
        <v>5834</v>
      </c>
      <c r="C5862" s="36" t="s">
        <v>10215</v>
      </c>
      <c r="D5862" s="35" t="s">
        <v>10216</v>
      </c>
      <c r="E5862" s="36" t="s">
        <v>11491</v>
      </c>
      <c r="F5862" s="35" t="s">
        <v>15877</v>
      </c>
      <c r="G5862" s="117">
        <v>3</v>
      </c>
      <c r="H5862" s="117">
        <v>2.1</v>
      </c>
      <c r="I5862" s="117">
        <f t="shared" si="138"/>
        <v>0.72666666666666668</v>
      </c>
      <c r="J5862" s="118">
        <v>2.1800000000000002</v>
      </c>
      <c r="K5862" s="196">
        <v>181</v>
      </c>
      <c r="L5862" s="119" t="s">
        <v>11479</v>
      </c>
      <c r="M5862" s="38" t="s">
        <v>15050</v>
      </c>
    </row>
    <row r="5863" spans="1:13" outlineLevel="1" x14ac:dyDescent="0.25">
      <c r="A5863" s="47" t="s">
        <v>10218</v>
      </c>
      <c r="B5863" s="150">
        <v>5835</v>
      </c>
      <c r="C5863" s="36" t="s">
        <v>10217</v>
      </c>
      <c r="D5863" s="35" t="s">
        <v>10218</v>
      </c>
      <c r="E5863" s="36" t="s">
        <v>11491</v>
      </c>
      <c r="F5863" s="35" t="s">
        <v>15877</v>
      </c>
      <c r="G5863" s="117">
        <v>90</v>
      </c>
      <c r="H5863" s="117">
        <v>1568.91</v>
      </c>
      <c r="I5863" s="117">
        <f t="shared" si="138"/>
        <v>18.111999999999998</v>
      </c>
      <c r="J5863" s="118">
        <v>1630.08</v>
      </c>
      <c r="K5863" s="196">
        <v>181</v>
      </c>
      <c r="L5863" s="119" t="s">
        <v>11479</v>
      </c>
      <c r="M5863" s="38" t="s">
        <v>15050</v>
      </c>
    </row>
    <row r="5864" spans="1:13" outlineLevel="1" x14ac:dyDescent="0.25">
      <c r="A5864" s="47" t="s">
        <v>10220</v>
      </c>
      <c r="B5864" s="150">
        <v>5836</v>
      </c>
      <c r="C5864" s="36" t="s">
        <v>10219</v>
      </c>
      <c r="D5864" s="35" t="s">
        <v>10220</v>
      </c>
      <c r="E5864" s="36" t="s">
        <v>11491</v>
      </c>
      <c r="F5864" s="35" t="s">
        <v>15877</v>
      </c>
      <c r="G5864" s="117">
        <v>127</v>
      </c>
      <c r="H5864" s="117">
        <v>1492.9</v>
      </c>
      <c r="I5864" s="117">
        <f t="shared" si="138"/>
        <v>12.213385826771653</v>
      </c>
      <c r="J5864" s="118">
        <v>1551.1</v>
      </c>
      <c r="K5864" s="196">
        <v>181</v>
      </c>
      <c r="L5864" s="119" t="s">
        <v>11479</v>
      </c>
      <c r="M5864" s="38" t="s">
        <v>15050</v>
      </c>
    </row>
    <row r="5865" spans="1:13" outlineLevel="1" x14ac:dyDescent="0.25">
      <c r="A5865" s="47" t="s">
        <v>10222</v>
      </c>
      <c r="B5865" s="150">
        <v>5837</v>
      </c>
      <c r="C5865" s="36" t="s">
        <v>10221</v>
      </c>
      <c r="D5865" s="35" t="s">
        <v>10222</v>
      </c>
      <c r="E5865" s="36" t="s">
        <v>11491</v>
      </c>
      <c r="F5865" s="35" t="s">
        <v>15877</v>
      </c>
      <c r="G5865" s="117">
        <v>45</v>
      </c>
      <c r="H5865" s="117">
        <v>1386</v>
      </c>
      <c r="I5865" s="117">
        <f t="shared" si="138"/>
        <v>32.000888888888888</v>
      </c>
      <c r="J5865" s="118">
        <v>1440.04</v>
      </c>
      <c r="K5865" s="196">
        <v>181</v>
      </c>
      <c r="L5865" s="119" t="s">
        <v>11479</v>
      </c>
      <c r="M5865" s="38" t="s">
        <v>15050</v>
      </c>
    </row>
    <row r="5866" spans="1:13" outlineLevel="1" x14ac:dyDescent="0.25">
      <c r="A5866" s="47" t="s">
        <v>10224</v>
      </c>
      <c r="B5866" s="150">
        <v>5838</v>
      </c>
      <c r="C5866" s="36" t="s">
        <v>10223</v>
      </c>
      <c r="D5866" s="35" t="s">
        <v>10224</v>
      </c>
      <c r="E5866" s="36" t="s">
        <v>11491</v>
      </c>
      <c r="F5866" s="35" t="s">
        <v>15877</v>
      </c>
      <c r="G5866" s="117">
        <v>3</v>
      </c>
      <c r="H5866" s="117">
        <v>207.11</v>
      </c>
      <c r="I5866" s="117">
        <f t="shared" si="138"/>
        <v>71.726666666666674</v>
      </c>
      <c r="J5866" s="118">
        <v>215.18</v>
      </c>
      <c r="K5866" s="196">
        <v>181</v>
      </c>
      <c r="L5866" s="119" t="s">
        <v>11479</v>
      </c>
      <c r="M5866" s="38" t="s">
        <v>15050</v>
      </c>
    </row>
    <row r="5867" spans="1:13" outlineLevel="1" x14ac:dyDescent="0.25">
      <c r="A5867" s="47" t="s">
        <v>10226</v>
      </c>
      <c r="B5867" s="150">
        <v>5839</v>
      </c>
      <c r="C5867" s="36" t="s">
        <v>10225</v>
      </c>
      <c r="D5867" s="35" t="s">
        <v>10226</v>
      </c>
      <c r="E5867" s="36" t="s">
        <v>11491</v>
      </c>
      <c r="F5867" s="35" t="s">
        <v>15877</v>
      </c>
      <c r="G5867" s="117">
        <v>89</v>
      </c>
      <c r="H5867" s="117">
        <v>1254.2</v>
      </c>
      <c r="I5867" s="117">
        <f t="shared" si="138"/>
        <v>14.641573033707864</v>
      </c>
      <c r="J5867" s="118">
        <v>1303.0999999999999</v>
      </c>
      <c r="K5867" s="196">
        <v>181</v>
      </c>
      <c r="L5867" s="119" t="s">
        <v>11479</v>
      </c>
      <c r="M5867" s="38" t="s">
        <v>15050</v>
      </c>
    </row>
    <row r="5868" spans="1:13" outlineLevel="1" x14ac:dyDescent="0.25">
      <c r="A5868" s="47" t="s">
        <v>10228</v>
      </c>
      <c r="B5868" s="150">
        <v>5840</v>
      </c>
      <c r="C5868" s="36" t="s">
        <v>10227</v>
      </c>
      <c r="D5868" s="35" t="s">
        <v>10228</v>
      </c>
      <c r="E5868" s="36" t="s">
        <v>11491</v>
      </c>
      <c r="F5868" s="35" t="s">
        <v>15877</v>
      </c>
      <c r="G5868" s="122">
        <v>1743</v>
      </c>
      <c r="H5868" s="122">
        <v>18130.2</v>
      </c>
      <c r="I5868" s="117">
        <f t="shared" si="138"/>
        <v>10.807257601835914</v>
      </c>
      <c r="J5868" s="123">
        <v>18837.05</v>
      </c>
      <c r="K5868" s="196">
        <v>181</v>
      </c>
      <c r="L5868" s="119" t="s">
        <v>11479</v>
      </c>
      <c r="M5868" s="38" t="s">
        <v>15050</v>
      </c>
    </row>
    <row r="5869" spans="1:13" outlineLevel="1" x14ac:dyDescent="0.25">
      <c r="A5869" s="47" t="s">
        <v>10230</v>
      </c>
      <c r="B5869" s="150">
        <v>5841</v>
      </c>
      <c r="C5869" s="36" t="s">
        <v>10229</v>
      </c>
      <c r="D5869" s="35" t="s">
        <v>10230</v>
      </c>
      <c r="E5869" s="36" t="s">
        <v>11491</v>
      </c>
      <c r="F5869" s="35" t="s">
        <v>15877</v>
      </c>
      <c r="G5869" s="117">
        <v>90</v>
      </c>
      <c r="H5869" s="117">
        <v>1107</v>
      </c>
      <c r="I5869" s="117">
        <f t="shared" si="138"/>
        <v>12.779555555555557</v>
      </c>
      <c r="J5869" s="118">
        <v>1150.1600000000001</v>
      </c>
      <c r="K5869" s="196">
        <v>181</v>
      </c>
      <c r="L5869" s="119" t="s">
        <v>11479</v>
      </c>
      <c r="M5869" s="38" t="s">
        <v>15050</v>
      </c>
    </row>
    <row r="5870" spans="1:13" outlineLevel="1" x14ac:dyDescent="0.25">
      <c r="A5870" s="47" t="s">
        <v>10232</v>
      </c>
      <c r="B5870" s="150">
        <v>5842</v>
      </c>
      <c r="C5870" s="36" t="s">
        <v>10231</v>
      </c>
      <c r="D5870" s="35" t="s">
        <v>10232</v>
      </c>
      <c r="E5870" s="36" t="s">
        <v>11491</v>
      </c>
      <c r="F5870" s="35" t="s">
        <v>15877</v>
      </c>
      <c r="G5870" s="117">
        <v>154</v>
      </c>
      <c r="H5870" s="117">
        <v>1713.4</v>
      </c>
      <c r="I5870" s="117">
        <f t="shared" si="138"/>
        <v>11.559740259740259</v>
      </c>
      <c r="J5870" s="118">
        <v>1780.2</v>
      </c>
      <c r="K5870" s="196">
        <v>181</v>
      </c>
      <c r="L5870" s="119" t="s">
        <v>11479</v>
      </c>
      <c r="M5870" s="38" t="s">
        <v>15050</v>
      </c>
    </row>
    <row r="5871" spans="1:13" outlineLevel="1" x14ac:dyDescent="0.25">
      <c r="A5871" s="47" t="s">
        <v>10234</v>
      </c>
      <c r="B5871" s="150">
        <v>5843</v>
      </c>
      <c r="C5871" s="36" t="s">
        <v>10233</v>
      </c>
      <c r="D5871" s="35" t="s">
        <v>10234</v>
      </c>
      <c r="E5871" s="36" t="s">
        <v>11491</v>
      </c>
      <c r="F5871" s="35" t="s">
        <v>15877</v>
      </c>
      <c r="G5871" s="117">
        <v>20</v>
      </c>
      <c r="H5871" s="117">
        <v>160</v>
      </c>
      <c r="I5871" s="117">
        <f t="shared" si="138"/>
        <v>8.3120000000000012</v>
      </c>
      <c r="J5871" s="118">
        <v>166.24</v>
      </c>
      <c r="K5871" s="196">
        <v>181</v>
      </c>
      <c r="L5871" s="119" t="s">
        <v>11479</v>
      </c>
      <c r="M5871" s="38" t="s">
        <v>15050</v>
      </c>
    </row>
    <row r="5872" spans="1:13" outlineLevel="1" x14ac:dyDescent="0.25">
      <c r="A5872" s="47" t="s">
        <v>10236</v>
      </c>
      <c r="B5872" s="150">
        <v>5844</v>
      </c>
      <c r="C5872" s="36" t="s">
        <v>10235</v>
      </c>
      <c r="D5872" s="35" t="s">
        <v>10236</v>
      </c>
      <c r="E5872" s="36" t="s">
        <v>11491</v>
      </c>
      <c r="F5872" s="35" t="s">
        <v>15877</v>
      </c>
      <c r="G5872" s="117">
        <v>153</v>
      </c>
      <c r="H5872" s="117">
        <v>1796.92</v>
      </c>
      <c r="I5872" s="117">
        <f t="shared" si="138"/>
        <v>12.202483660130719</v>
      </c>
      <c r="J5872" s="118">
        <v>1866.98</v>
      </c>
      <c r="K5872" s="196">
        <v>181</v>
      </c>
      <c r="L5872" s="119" t="s">
        <v>11479</v>
      </c>
      <c r="M5872" s="38" t="s">
        <v>15050</v>
      </c>
    </row>
    <row r="5873" spans="1:13" outlineLevel="1" x14ac:dyDescent="0.25">
      <c r="A5873" s="47" t="s">
        <v>10238</v>
      </c>
      <c r="B5873" s="150">
        <v>5845</v>
      </c>
      <c r="C5873" s="36" t="s">
        <v>10237</v>
      </c>
      <c r="D5873" s="35" t="s">
        <v>10238</v>
      </c>
      <c r="E5873" s="36" t="s">
        <v>11491</v>
      </c>
      <c r="F5873" s="35" t="s">
        <v>15877</v>
      </c>
      <c r="G5873" s="117">
        <v>180</v>
      </c>
      <c r="H5873" s="117">
        <v>2127.6</v>
      </c>
      <c r="I5873" s="117">
        <f t="shared" ref="I5873:I5936" si="139">J5873/G5873</f>
        <v>12.280833333333334</v>
      </c>
      <c r="J5873" s="118">
        <v>2210.5500000000002</v>
      </c>
      <c r="K5873" s="196">
        <v>181</v>
      </c>
      <c r="L5873" s="119" t="s">
        <v>11479</v>
      </c>
      <c r="M5873" s="38" t="s">
        <v>15050</v>
      </c>
    </row>
    <row r="5874" spans="1:13" outlineLevel="1" x14ac:dyDescent="0.25">
      <c r="A5874" s="47" t="s">
        <v>10240</v>
      </c>
      <c r="B5874" s="150">
        <v>5846</v>
      </c>
      <c r="C5874" s="36" t="s">
        <v>10239</v>
      </c>
      <c r="D5874" s="35" t="s">
        <v>10240</v>
      </c>
      <c r="E5874" s="36" t="s">
        <v>11491</v>
      </c>
      <c r="F5874" s="35" t="s">
        <v>15877</v>
      </c>
      <c r="G5874" s="117">
        <v>9</v>
      </c>
      <c r="H5874" s="117">
        <v>327</v>
      </c>
      <c r="I5874" s="117">
        <f t="shared" si="139"/>
        <v>37.75</v>
      </c>
      <c r="J5874" s="118">
        <v>339.75</v>
      </c>
      <c r="K5874" s="196">
        <v>181</v>
      </c>
      <c r="L5874" s="119" t="s">
        <v>11479</v>
      </c>
      <c r="M5874" s="38" t="s">
        <v>15050</v>
      </c>
    </row>
    <row r="5875" spans="1:13" outlineLevel="1" x14ac:dyDescent="0.25">
      <c r="A5875" s="47" t="s">
        <v>10242</v>
      </c>
      <c r="B5875" s="150">
        <v>5847</v>
      </c>
      <c r="C5875" s="36" t="s">
        <v>10241</v>
      </c>
      <c r="D5875" s="35" t="s">
        <v>10242</v>
      </c>
      <c r="E5875" s="36" t="s">
        <v>11491</v>
      </c>
      <c r="F5875" s="35" t="s">
        <v>15877</v>
      </c>
      <c r="G5875" s="117">
        <v>1</v>
      </c>
      <c r="H5875" s="117">
        <v>84.75</v>
      </c>
      <c r="I5875" s="117">
        <f t="shared" si="139"/>
        <v>88.05</v>
      </c>
      <c r="J5875" s="118">
        <v>88.05</v>
      </c>
      <c r="K5875" s="196">
        <v>181</v>
      </c>
      <c r="L5875" s="119" t="s">
        <v>11479</v>
      </c>
      <c r="M5875" s="38" t="s">
        <v>15050</v>
      </c>
    </row>
    <row r="5876" spans="1:13" outlineLevel="1" x14ac:dyDescent="0.25">
      <c r="A5876" s="47" t="s">
        <v>10244</v>
      </c>
      <c r="B5876" s="150">
        <v>5848</v>
      </c>
      <c r="C5876" s="36" t="s">
        <v>10243</v>
      </c>
      <c r="D5876" s="35" t="s">
        <v>10244</v>
      </c>
      <c r="E5876" s="36" t="s">
        <v>11491</v>
      </c>
      <c r="F5876" s="35" t="s">
        <v>15877</v>
      </c>
      <c r="G5876" s="117">
        <v>5</v>
      </c>
      <c r="H5876" s="117">
        <v>10</v>
      </c>
      <c r="I5876" s="117">
        <f t="shared" si="139"/>
        <v>2.0780000000000003</v>
      </c>
      <c r="J5876" s="118">
        <v>10.39</v>
      </c>
      <c r="K5876" s="196">
        <v>181</v>
      </c>
      <c r="L5876" s="119" t="s">
        <v>11479</v>
      </c>
      <c r="M5876" s="38" t="s">
        <v>15050</v>
      </c>
    </row>
    <row r="5877" spans="1:13" outlineLevel="1" x14ac:dyDescent="0.25">
      <c r="A5877" s="47" t="s">
        <v>10246</v>
      </c>
      <c r="B5877" s="150">
        <v>5849</v>
      </c>
      <c r="C5877" s="36" t="s">
        <v>10245</v>
      </c>
      <c r="D5877" s="35" t="s">
        <v>10246</v>
      </c>
      <c r="E5877" s="36" t="s">
        <v>11491</v>
      </c>
      <c r="F5877" s="35" t="s">
        <v>15877</v>
      </c>
      <c r="G5877" s="117">
        <v>3</v>
      </c>
      <c r="H5877" s="117">
        <v>18</v>
      </c>
      <c r="I5877" s="117">
        <f t="shared" si="139"/>
        <v>6.2333333333333334</v>
      </c>
      <c r="J5877" s="118">
        <v>18.7</v>
      </c>
      <c r="K5877" s="196">
        <v>181</v>
      </c>
      <c r="L5877" s="119" t="s">
        <v>11479</v>
      </c>
      <c r="M5877" s="38" t="s">
        <v>15050</v>
      </c>
    </row>
    <row r="5878" spans="1:13" outlineLevel="1" x14ac:dyDescent="0.25">
      <c r="A5878" s="47" t="s">
        <v>10248</v>
      </c>
      <c r="B5878" s="150">
        <v>5850</v>
      </c>
      <c r="C5878" s="36" t="s">
        <v>10247</v>
      </c>
      <c r="D5878" s="35" t="s">
        <v>10248</v>
      </c>
      <c r="E5878" s="36" t="s">
        <v>11491</v>
      </c>
      <c r="F5878" s="35" t="s">
        <v>15877</v>
      </c>
      <c r="G5878" s="117">
        <v>8</v>
      </c>
      <c r="H5878" s="117">
        <v>88.18</v>
      </c>
      <c r="I5878" s="117">
        <f t="shared" si="139"/>
        <v>11.452500000000001</v>
      </c>
      <c r="J5878" s="118">
        <v>91.62</v>
      </c>
      <c r="K5878" s="196">
        <v>181</v>
      </c>
      <c r="L5878" s="119" t="s">
        <v>11479</v>
      </c>
      <c r="M5878" s="38" t="s">
        <v>15050</v>
      </c>
    </row>
    <row r="5879" spans="1:13" outlineLevel="1" x14ac:dyDescent="0.25">
      <c r="A5879" s="47" t="s">
        <v>10250</v>
      </c>
      <c r="B5879" s="150">
        <v>5851</v>
      </c>
      <c r="C5879" s="36" t="s">
        <v>10249</v>
      </c>
      <c r="D5879" s="35" t="s">
        <v>10250</v>
      </c>
      <c r="E5879" s="36" t="s">
        <v>11491</v>
      </c>
      <c r="F5879" s="35" t="s">
        <v>15877</v>
      </c>
      <c r="G5879" s="117">
        <v>173</v>
      </c>
      <c r="H5879" s="117">
        <v>2217.4</v>
      </c>
      <c r="I5879" s="117">
        <f t="shared" si="139"/>
        <v>13.317052023121386</v>
      </c>
      <c r="J5879" s="118">
        <v>2303.85</v>
      </c>
      <c r="K5879" s="196">
        <v>181</v>
      </c>
      <c r="L5879" s="119" t="s">
        <v>11479</v>
      </c>
      <c r="M5879" s="38" t="s">
        <v>15050</v>
      </c>
    </row>
    <row r="5880" spans="1:13" outlineLevel="1" x14ac:dyDescent="0.25">
      <c r="A5880" s="47" t="s">
        <v>10252</v>
      </c>
      <c r="B5880" s="150">
        <v>5852</v>
      </c>
      <c r="C5880" s="36" t="s">
        <v>10251</v>
      </c>
      <c r="D5880" s="35" t="s">
        <v>10252</v>
      </c>
      <c r="E5880" s="36" t="s">
        <v>11491</v>
      </c>
      <c r="F5880" s="35" t="s">
        <v>15877</v>
      </c>
      <c r="G5880" s="117">
        <v>132</v>
      </c>
      <c r="H5880" s="117">
        <v>1691.6</v>
      </c>
      <c r="I5880" s="117">
        <f t="shared" si="139"/>
        <v>13.314772727272727</v>
      </c>
      <c r="J5880" s="118">
        <v>1757.55</v>
      </c>
      <c r="K5880" s="196">
        <v>181</v>
      </c>
      <c r="L5880" s="119" t="s">
        <v>11479</v>
      </c>
      <c r="M5880" s="38" t="s">
        <v>15050</v>
      </c>
    </row>
    <row r="5881" spans="1:13" outlineLevel="1" x14ac:dyDescent="0.25">
      <c r="A5881" s="47" t="s">
        <v>10254</v>
      </c>
      <c r="B5881" s="150">
        <v>5853</v>
      </c>
      <c r="C5881" s="36" t="s">
        <v>10253</v>
      </c>
      <c r="D5881" s="35" t="s">
        <v>10254</v>
      </c>
      <c r="E5881" s="36" t="s">
        <v>11491</v>
      </c>
      <c r="F5881" s="35" t="s">
        <v>15877</v>
      </c>
      <c r="G5881" s="117">
        <v>3</v>
      </c>
      <c r="H5881" s="117">
        <v>20.100000000000001</v>
      </c>
      <c r="I5881" s="117">
        <f t="shared" si="139"/>
        <v>6.96</v>
      </c>
      <c r="J5881" s="118">
        <v>20.88</v>
      </c>
      <c r="K5881" s="196">
        <v>181</v>
      </c>
      <c r="L5881" s="119" t="s">
        <v>11479</v>
      </c>
      <c r="M5881" s="38" t="s">
        <v>15050</v>
      </c>
    </row>
    <row r="5882" spans="1:13" outlineLevel="1" x14ac:dyDescent="0.25">
      <c r="A5882" s="47" t="s">
        <v>10256</v>
      </c>
      <c r="B5882" s="150">
        <v>5854</v>
      </c>
      <c r="C5882" s="36" t="s">
        <v>10255</v>
      </c>
      <c r="D5882" s="35" t="s">
        <v>10256</v>
      </c>
      <c r="E5882" s="36" t="s">
        <v>11491</v>
      </c>
      <c r="F5882" s="35" t="s">
        <v>15877</v>
      </c>
      <c r="G5882" s="117">
        <v>87</v>
      </c>
      <c r="H5882" s="117">
        <v>1921</v>
      </c>
      <c r="I5882" s="117">
        <f t="shared" si="139"/>
        <v>22.941264367816093</v>
      </c>
      <c r="J5882" s="118">
        <v>1995.89</v>
      </c>
      <c r="K5882" s="196">
        <v>181</v>
      </c>
      <c r="L5882" s="119" t="s">
        <v>11479</v>
      </c>
      <c r="M5882" s="38" t="s">
        <v>15050</v>
      </c>
    </row>
    <row r="5883" spans="1:13" outlineLevel="1" x14ac:dyDescent="0.25">
      <c r="A5883" s="47" t="s">
        <v>10258</v>
      </c>
      <c r="B5883" s="150">
        <v>5855</v>
      </c>
      <c r="C5883" s="36" t="s">
        <v>10257</v>
      </c>
      <c r="D5883" s="35" t="s">
        <v>10258</v>
      </c>
      <c r="E5883" s="36" t="s">
        <v>11491</v>
      </c>
      <c r="F5883" s="35" t="s">
        <v>15877</v>
      </c>
      <c r="G5883" s="117">
        <v>20</v>
      </c>
      <c r="H5883" s="117">
        <v>178</v>
      </c>
      <c r="I5883" s="117">
        <f t="shared" si="139"/>
        <v>9.2469999999999999</v>
      </c>
      <c r="J5883" s="118">
        <v>184.94</v>
      </c>
      <c r="K5883" s="196">
        <v>181</v>
      </c>
      <c r="L5883" s="119" t="s">
        <v>11479</v>
      </c>
      <c r="M5883" s="38" t="s">
        <v>15050</v>
      </c>
    </row>
    <row r="5884" spans="1:13" outlineLevel="1" x14ac:dyDescent="0.25">
      <c r="A5884" s="47" t="s">
        <v>10260</v>
      </c>
      <c r="B5884" s="150">
        <v>5856</v>
      </c>
      <c r="C5884" s="36" t="s">
        <v>10259</v>
      </c>
      <c r="D5884" s="35" t="s">
        <v>10260</v>
      </c>
      <c r="E5884" s="36" t="s">
        <v>11491</v>
      </c>
      <c r="F5884" s="35" t="s">
        <v>15877</v>
      </c>
      <c r="G5884" s="117">
        <v>9</v>
      </c>
      <c r="H5884" s="117">
        <v>2375.61</v>
      </c>
      <c r="I5884" s="117">
        <f t="shared" si="139"/>
        <v>274.2477777777778</v>
      </c>
      <c r="J5884" s="118">
        <v>2468.23</v>
      </c>
      <c r="K5884" s="196">
        <v>181</v>
      </c>
      <c r="L5884" s="119" t="s">
        <v>11479</v>
      </c>
      <c r="M5884" s="38" t="s">
        <v>15050</v>
      </c>
    </row>
    <row r="5885" spans="1:13" outlineLevel="1" x14ac:dyDescent="0.25">
      <c r="A5885" s="47" t="s">
        <v>10262</v>
      </c>
      <c r="B5885" s="150">
        <v>5857</v>
      </c>
      <c r="C5885" s="36" t="s">
        <v>10261</v>
      </c>
      <c r="D5885" s="35" t="s">
        <v>10262</v>
      </c>
      <c r="E5885" s="36" t="s">
        <v>11491</v>
      </c>
      <c r="F5885" s="35" t="s">
        <v>15877</v>
      </c>
      <c r="G5885" s="117">
        <v>8</v>
      </c>
      <c r="H5885" s="117">
        <v>130.80000000000001</v>
      </c>
      <c r="I5885" s="117">
        <f t="shared" si="139"/>
        <v>16.987500000000001</v>
      </c>
      <c r="J5885" s="118">
        <v>135.9</v>
      </c>
      <c r="K5885" s="196">
        <v>181</v>
      </c>
      <c r="L5885" s="119" t="s">
        <v>11479</v>
      </c>
      <c r="M5885" s="38" t="s">
        <v>15050</v>
      </c>
    </row>
    <row r="5886" spans="1:13" outlineLevel="1" x14ac:dyDescent="0.25">
      <c r="A5886" s="47" t="s">
        <v>10264</v>
      </c>
      <c r="B5886" s="150">
        <v>5858</v>
      </c>
      <c r="C5886" s="36" t="s">
        <v>10263</v>
      </c>
      <c r="D5886" s="35" t="s">
        <v>10264</v>
      </c>
      <c r="E5886" s="36" t="s">
        <v>11491</v>
      </c>
      <c r="F5886" s="35" t="s">
        <v>15877</v>
      </c>
      <c r="G5886" s="117">
        <v>16</v>
      </c>
      <c r="H5886" s="117">
        <v>358.2</v>
      </c>
      <c r="I5886" s="117">
        <f t="shared" si="139"/>
        <v>23.260625000000001</v>
      </c>
      <c r="J5886" s="118">
        <v>372.17</v>
      </c>
      <c r="K5886" s="196">
        <v>181</v>
      </c>
      <c r="L5886" s="119" t="s">
        <v>11479</v>
      </c>
      <c r="M5886" s="38" t="s">
        <v>15050</v>
      </c>
    </row>
    <row r="5887" spans="1:13" outlineLevel="1" x14ac:dyDescent="0.25">
      <c r="A5887" s="47" t="s">
        <v>10266</v>
      </c>
      <c r="B5887" s="150">
        <v>5859</v>
      </c>
      <c r="C5887" s="36" t="s">
        <v>10265</v>
      </c>
      <c r="D5887" s="35" t="s">
        <v>10266</v>
      </c>
      <c r="E5887" s="36" t="s">
        <v>11491</v>
      </c>
      <c r="F5887" s="35" t="s">
        <v>15877</v>
      </c>
      <c r="G5887" s="117">
        <v>2</v>
      </c>
      <c r="H5887" s="117">
        <v>56</v>
      </c>
      <c r="I5887" s="117">
        <f t="shared" si="139"/>
        <v>29.09</v>
      </c>
      <c r="J5887" s="118">
        <v>58.18</v>
      </c>
      <c r="K5887" s="196">
        <v>181</v>
      </c>
      <c r="L5887" s="119" t="s">
        <v>11479</v>
      </c>
      <c r="M5887" s="38" t="s">
        <v>15050</v>
      </c>
    </row>
    <row r="5888" spans="1:13" outlineLevel="1" x14ac:dyDescent="0.25">
      <c r="A5888" s="47" t="s">
        <v>10268</v>
      </c>
      <c r="B5888" s="150">
        <v>5860</v>
      </c>
      <c r="C5888" s="36" t="s">
        <v>10267</v>
      </c>
      <c r="D5888" s="35" t="s">
        <v>10268</v>
      </c>
      <c r="E5888" s="36" t="s">
        <v>11491</v>
      </c>
      <c r="F5888" s="35" t="s">
        <v>15877</v>
      </c>
      <c r="G5888" s="117">
        <v>67</v>
      </c>
      <c r="H5888" s="117">
        <v>844.2</v>
      </c>
      <c r="I5888" s="117">
        <f t="shared" si="139"/>
        <v>13.091194029850746</v>
      </c>
      <c r="J5888" s="118">
        <v>877.11</v>
      </c>
      <c r="K5888" s="196">
        <v>181</v>
      </c>
      <c r="L5888" s="119" t="s">
        <v>11479</v>
      </c>
      <c r="M5888" s="38" t="s">
        <v>15050</v>
      </c>
    </row>
    <row r="5889" spans="1:13" outlineLevel="1" x14ac:dyDescent="0.25">
      <c r="A5889" s="47" t="s">
        <v>10270</v>
      </c>
      <c r="B5889" s="150">
        <v>5861</v>
      </c>
      <c r="C5889" s="36" t="s">
        <v>10269</v>
      </c>
      <c r="D5889" s="35" t="s">
        <v>10270</v>
      </c>
      <c r="E5889" s="36" t="s">
        <v>11491</v>
      </c>
      <c r="F5889" s="35" t="s">
        <v>15877</v>
      </c>
      <c r="G5889" s="117">
        <v>100</v>
      </c>
      <c r="H5889" s="117">
        <v>1150</v>
      </c>
      <c r="I5889" s="117">
        <f t="shared" si="139"/>
        <v>11.948399999999999</v>
      </c>
      <c r="J5889" s="118">
        <v>1194.8399999999999</v>
      </c>
      <c r="K5889" s="196">
        <v>181</v>
      </c>
      <c r="L5889" s="119" t="s">
        <v>11479</v>
      </c>
      <c r="M5889" s="38" t="s">
        <v>15050</v>
      </c>
    </row>
    <row r="5890" spans="1:13" outlineLevel="1" x14ac:dyDescent="0.25">
      <c r="A5890" s="47" t="s">
        <v>10272</v>
      </c>
      <c r="B5890" s="150">
        <v>5862</v>
      </c>
      <c r="C5890" s="36" t="s">
        <v>10271</v>
      </c>
      <c r="D5890" s="35" t="s">
        <v>10272</v>
      </c>
      <c r="E5890" s="36" t="s">
        <v>11491</v>
      </c>
      <c r="F5890" s="35" t="s">
        <v>15877</v>
      </c>
      <c r="G5890" s="117">
        <v>142</v>
      </c>
      <c r="H5890" s="117">
        <v>1691.8</v>
      </c>
      <c r="I5890" s="117">
        <f t="shared" si="139"/>
        <v>12.378591549295775</v>
      </c>
      <c r="J5890" s="118">
        <v>1757.76</v>
      </c>
      <c r="K5890" s="196">
        <v>181</v>
      </c>
      <c r="L5890" s="119" t="s">
        <v>11479</v>
      </c>
      <c r="M5890" s="38" t="s">
        <v>15050</v>
      </c>
    </row>
    <row r="5891" spans="1:13" outlineLevel="1" x14ac:dyDescent="0.25">
      <c r="A5891" s="47" t="s">
        <v>10274</v>
      </c>
      <c r="B5891" s="150">
        <v>5863</v>
      </c>
      <c r="C5891" s="36" t="s">
        <v>10273</v>
      </c>
      <c r="D5891" s="35" t="s">
        <v>10274</v>
      </c>
      <c r="E5891" s="36" t="s">
        <v>11491</v>
      </c>
      <c r="F5891" s="35" t="s">
        <v>15877</v>
      </c>
      <c r="G5891" s="117">
        <v>105</v>
      </c>
      <c r="H5891" s="117">
        <v>1329.86</v>
      </c>
      <c r="I5891" s="117">
        <f t="shared" si="139"/>
        <v>13.159142857142857</v>
      </c>
      <c r="J5891" s="118">
        <v>1381.71</v>
      </c>
      <c r="K5891" s="196">
        <v>181</v>
      </c>
      <c r="L5891" s="119" t="s">
        <v>11479</v>
      </c>
      <c r="M5891" s="38" t="s">
        <v>15050</v>
      </c>
    </row>
    <row r="5892" spans="1:13" outlineLevel="1" x14ac:dyDescent="0.25">
      <c r="A5892" s="47" t="s">
        <v>10276</v>
      </c>
      <c r="B5892" s="150">
        <v>5864</v>
      </c>
      <c r="C5892" s="36" t="s">
        <v>10275</v>
      </c>
      <c r="D5892" s="35" t="s">
        <v>10276</v>
      </c>
      <c r="E5892" s="36" t="s">
        <v>11491</v>
      </c>
      <c r="F5892" s="35" t="s">
        <v>15877</v>
      </c>
      <c r="G5892" s="117">
        <v>183</v>
      </c>
      <c r="H5892" s="117">
        <v>2125.8000000000002</v>
      </c>
      <c r="I5892" s="117">
        <f t="shared" si="139"/>
        <v>12.069289617486337</v>
      </c>
      <c r="J5892" s="118">
        <v>2208.6799999999998</v>
      </c>
      <c r="K5892" s="196">
        <v>181</v>
      </c>
      <c r="L5892" s="119" t="s">
        <v>11479</v>
      </c>
      <c r="M5892" s="38" t="s">
        <v>15050</v>
      </c>
    </row>
    <row r="5893" spans="1:13" outlineLevel="1" x14ac:dyDescent="0.25">
      <c r="A5893" s="47" t="s">
        <v>10278</v>
      </c>
      <c r="B5893" s="150">
        <v>5865</v>
      </c>
      <c r="C5893" s="36" t="s">
        <v>10277</v>
      </c>
      <c r="D5893" s="35" t="s">
        <v>10278</v>
      </c>
      <c r="E5893" s="36" t="s">
        <v>11491</v>
      </c>
      <c r="F5893" s="35" t="s">
        <v>15877</v>
      </c>
      <c r="G5893" s="117">
        <v>15</v>
      </c>
      <c r="H5893" s="117">
        <v>88.5</v>
      </c>
      <c r="I5893" s="117">
        <f t="shared" si="139"/>
        <v>6.13</v>
      </c>
      <c r="J5893" s="118">
        <v>91.95</v>
      </c>
      <c r="K5893" s="196">
        <v>181</v>
      </c>
      <c r="L5893" s="119" t="s">
        <v>11479</v>
      </c>
      <c r="M5893" s="38" t="s">
        <v>15050</v>
      </c>
    </row>
    <row r="5894" spans="1:13" outlineLevel="1" x14ac:dyDescent="0.25">
      <c r="A5894" s="47" t="s">
        <v>10280</v>
      </c>
      <c r="B5894" s="150">
        <v>5866</v>
      </c>
      <c r="C5894" s="36" t="s">
        <v>10279</v>
      </c>
      <c r="D5894" s="35" t="s">
        <v>10280</v>
      </c>
      <c r="E5894" s="36" t="s">
        <v>11491</v>
      </c>
      <c r="F5894" s="35" t="s">
        <v>15877</v>
      </c>
      <c r="G5894" s="117">
        <v>3</v>
      </c>
      <c r="H5894" s="117">
        <v>17.7</v>
      </c>
      <c r="I5894" s="117">
        <f t="shared" si="139"/>
        <v>6.13</v>
      </c>
      <c r="J5894" s="118">
        <v>18.39</v>
      </c>
      <c r="K5894" s="196">
        <v>181</v>
      </c>
      <c r="L5894" s="119" t="s">
        <v>11479</v>
      </c>
      <c r="M5894" s="38" t="s">
        <v>15050</v>
      </c>
    </row>
    <row r="5895" spans="1:13" outlineLevel="1" x14ac:dyDescent="0.25">
      <c r="A5895" s="47" t="s">
        <v>10282</v>
      </c>
      <c r="B5895" s="150">
        <v>5867</v>
      </c>
      <c r="C5895" s="36" t="s">
        <v>10281</v>
      </c>
      <c r="D5895" s="35" t="s">
        <v>10282</v>
      </c>
      <c r="E5895" s="36" t="s">
        <v>11491</v>
      </c>
      <c r="F5895" s="35" t="s">
        <v>15877</v>
      </c>
      <c r="G5895" s="117">
        <v>1</v>
      </c>
      <c r="H5895" s="117">
        <v>1</v>
      </c>
      <c r="I5895" s="117">
        <f t="shared" si="139"/>
        <v>1.04</v>
      </c>
      <c r="J5895" s="118">
        <v>1.04</v>
      </c>
      <c r="K5895" s="196">
        <v>181</v>
      </c>
      <c r="L5895" s="119" t="s">
        <v>11479</v>
      </c>
      <c r="M5895" s="38" t="s">
        <v>15050</v>
      </c>
    </row>
    <row r="5896" spans="1:13" outlineLevel="1" x14ac:dyDescent="0.25">
      <c r="A5896" s="47" t="s">
        <v>10284</v>
      </c>
      <c r="B5896" s="150">
        <v>5868</v>
      </c>
      <c r="C5896" s="36" t="s">
        <v>10283</v>
      </c>
      <c r="D5896" s="35" t="s">
        <v>10284</v>
      </c>
      <c r="E5896" s="36" t="s">
        <v>11491</v>
      </c>
      <c r="F5896" s="35" t="s">
        <v>15877</v>
      </c>
      <c r="G5896" s="117">
        <v>100</v>
      </c>
      <c r="H5896" s="117">
        <v>1070</v>
      </c>
      <c r="I5896" s="117">
        <f t="shared" si="139"/>
        <v>11.1172</v>
      </c>
      <c r="J5896" s="118">
        <v>1111.72</v>
      </c>
      <c r="K5896" s="196">
        <v>181</v>
      </c>
      <c r="L5896" s="119" t="s">
        <v>11479</v>
      </c>
      <c r="M5896" s="38" t="s">
        <v>15050</v>
      </c>
    </row>
    <row r="5897" spans="1:13" outlineLevel="1" x14ac:dyDescent="0.25">
      <c r="A5897" s="47" t="s">
        <v>10286</v>
      </c>
      <c r="B5897" s="150">
        <v>5869</v>
      </c>
      <c r="C5897" s="36" t="s">
        <v>10285</v>
      </c>
      <c r="D5897" s="35" t="s">
        <v>10286</v>
      </c>
      <c r="E5897" s="36" t="s">
        <v>11491</v>
      </c>
      <c r="F5897" s="35" t="s">
        <v>15877</v>
      </c>
      <c r="G5897" s="117">
        <v>46</v>
      </c>
      <c r="H5897" s="117">
        <v>188.6</v>
      </c>
      <c r="I5897" s="117">
        <f t="shared" si="139"/>
        <v>4.2597826086956516</v>
      </c>
      <c r="J5897" s="118">
        <v>195.95</v>
      </c>
      <c r="K5897" s="196">
        <v>181</v>
      </c>
      <c r="L5897" s="119" t="s">
        <v>11479</v>
      </c>
      <c r="M5897" s="38" t="s">
        <v>15050</v>
      </c>
    </row>
    <row r="5898" spans="1:13" outlineLevel="1" x14ac:dyDescent="0.25">
      <c r="A5898" s="47" t="s">
        <v>10288</v>
      </c>
      <c r="B5898" s="150">
        <v>5870</v>
      </c>
      <c r="C5898" s="36" t="s">
        <v>10287</v>
      </c>
      <c r="D5898" s="35" t="s">
        <v>10288</v>
      </c>
      <c r="E5898" s="36" t="s">
        <v>11491</v>
      </c>
      <c r="F5898" s="35" t="s">
        <v>15877</v>
      </c>
      <c r="G5898" s="117">
        <v>4</v>
      </c>
      <c r="H5898" s="117">
        <v>323.64</v>
      </c>
      <c r="I5898" s="117">
        <f t="shared" si="139"/>
        <v>84.064999999999998</v>
      </c>
      <c r="J5898" s="118">
        <v>336.26</v>
      </c>
      <c r="K5898" s="196">
        <v>181</v>
      </c>
      <c r="L5898" s="119" t="s">
        <v>11479</v>
      </c>
      <c r="M5898" s="38" t="s">
        <v>15050</v>
      </c>
    </row>
    <row r="5899" spans="1:13" outlineLevel="1" x14ac:dyDescent="0.25">
      <c r="A5899" s="47" t="s">
        <v>10290</v>
      </c>
      <c r="B5899" s="150">
        <v>5871</v>
      </c>
      <c r="C5899" s="36" t="s">
        <v>10289</v>
      </c>
      <c r="D5899" s="35" t="s">
        <v>10290</v>
      </c>
      <c r="E5899" s="36" t="s">
        <v>11491</v>
      </c>
      <c r="F5899" s="35" t="s">
        <v>15877</v>
      </c>
      <c r="G5899" s="117">
        <v>76</v>
      </c>
      <c r="H5899" s="117">
        <v>2662.4</v>
      </c>
      <c r="I5899" s="117">
        <f t="shared" si="139"/>
        <v>36.397368421052626</v>
      </c>
      <c r="J5899" s="118">
        <v>2766.2</v>
      </c>
      <c r="K5899" s="196">
        <v>181</v>
      </c>
      <c r="L5899" s="119" t="s">
        <v>11479</v>
      </c>
      <c r="M5899" s="38" t="s">
        <v>15050</v>
      </c>
    </row>
    <row r="5900" spans="1:13" outlineLevel="1" x14ac:dyDescent="0.25">
      <c r="A5900" s="47" t="s">
        <v>10292</v>
      </c>
      <c r="B5900" s="150">
        <v>5872</v>
      </c>
      <c r="C5900" s="36" t="s">
        <v>10291</v>
      </c>
      <c r="D5900" s="35" t="s">
        <v>10292</v>
      </c>
      <c r="E5900" s="36" t="s">
        <v>11491</v>
      </c>
      <c r="F5900" s="35" t="s">
        <v>15877</v>
      </c>
      <c r="G5900" s="117">
        <v>39</v>
      </c>
      <c r="H5900" s="117">
        <v>27.3</v>
      </c>
      <c r="I5900" s="117">
        <f t="shared" si="139"/>
        <v>0.72717948717948722</v>
      </c>
      <c r="J5900" s="118">
        <v>28.36</v>
      </c>
      <c r="K5900" s="196">
        <v>181</v>
      </c>
      <c r="L5900" s="119" t="s">
        <v>11479</v>
      </c>
      <c r="M5900" s="38" t="s">
        <v>15050</v>
      </c>
    </row>
    <row r="5901" spans="1:13" outlineLevel="1" x14ac:dyDescent="0.25">
      <c r="A5901" s="47" t="s">
        <v>10294</v>
      </c>
      <c r="B5901" s="150">
        <v>5873</v>
      </c>
      <c r="C5901" s="36" t="s">
        <v>10293</v>
      </c>
      <c r="D5901" s="35" t="s">
        <v>10294</v>
      </c>
      <c r="E5901" s="36" t="s">
        <v>11491</v>
      </c>
      <c r="F5901" s="35" t="s">
        <v>15877</v>
      </c>
      <c r="G5901" s="117">
        <v>8</v>
      </c>
      <c r="H5901" s="117">
        <v>12.8</v>
      </c>
      <c r="I5901" s="117">
        <f t="shared" si="139"/>
        <v>1.6625000000000001</v>
      </c>
      <c r="J5901" s="118">
        <v>13.3</v>
      </c>
      <c r="K5901" s="196">
        <v>181</v>
      </c>
      <c r="L5901" s="119" t="s">
        <v>11479</v>
      </c>
      <c r="M5901" s="38" t="s">
        <v>15050</v>
      </c>
    </row>
    <row r="5902" spans="1:13" outlineLevel="1" x14ac:dyDescent="0.25">
      <c r="A5902" s="47" t="s">
        <v>10296</v>
      </c>
      <c r="B5902" s="150">
        <v>5874</v>
      </c>
      <c r="C5902" s="36" t="s">
        <v>10295</v>
      </c>
      <c r="D5902" s="35" t="s">
        <v>10296</v>
      </c>
      <c r="E5902" s="36" t="s">
        <v>11491</v>
      </c>
      <c r="F5902" s="35" t="s">
        <v>15877</v>
      </c>
      <c r="G5902" s="117">
        <v>5</v>
      </c>
      <c r="H5902" s="117">
        <v>5</v>
      </c>
      <c r="I5902" s="117">
        <f t="shared" si="139"/>
        <v>1.038</v>
      </c>
      <c r="J5902" s="118">
        <v>5.19</v>
      </c>
      <c r="K5902" s="196">
        <v>181</v>
      </c>
      <c r="L5902" s="119" t="s">
        <v>11479</v>
      </c>
      <c r="M5902" s="38" t="s">
        <v>15050</v>
      </c>
    </row>
    <row r="5903" spans="1:13" outlineLevel="1" x14ac:dyDescent="0.25">
      <c r="A5903" s="47" t="s">
        <v>10298</v>
      </c>
      <c r="B5903" s="150">
        <v>5875</v>
      </c>
      <c r="C5903" s="36" t="s">
        <v>10297</v>
      </c>
      <c r="D5903" s="35" t="s">
        <v>10298</v>
      </c>
      <c r="E5903" s="36" t="s">
        <v>11491</v>
      </c>
      <c r="F5903" s="35" t="s">
        <v>15877</v>
      </c>
      <c r="G5903" s="117">
        <v>3</v>
      </c>
      <c r="H5903" s="117">
        <v>0.6</v>
      </c>
      <c r="I5903" s="117">
        <f t="shared" si="139"/>
        <v>0.20666666666666667</v>
      </c>
      <c r="J5903" s="118">
        <v>0.62</v>
      </c>
      <c r="K5903" s="196">
        <v>181</v>
      </c>
      <c r="L5903" s="119" t="s">
        <v>11479</v>
      </c>
      <c r="M5903" s="38" t="s">
        <v>15050</v>
      </c>
    </row>
    <row r="5904" spans="1:13" outlineLevel="1" x14ac:dyDescent="0.25">
      <c r="A5904" s="47" t="s">
        <v>10300</v>
      </c>
      <c r="B5904" s="150">
        <v>5876</v>
      </c>
      <c r="C5904" s="36" t="s">
        <v>10299</v>
      </c>
      <c r="D5904" s="35" t="s">
        <v>10300</v>
      </c>
      <c r="E5904" s="36" t="s">
        <v>11491</v>
      </c>
      <c r="F5904" s="35" t="s">
        <v>15877</v>
      </c>
      <c r="G5904" s="117">
        <v>52</v>
      </c>
      <c r="H5904" s="117">
        <v>130</v>
      </c>
      <c r="I5904" s="117">
        <f t="shared" si="139"/>
        <v>2.5974999999999997</v>
      </c>
      <c r="J5904" s="118">
        <v>135.07</v>
      </c>
      <c r="K5904" s="196">
        <v>181</v>
      </c>
      <c r="L5904" s="119" t="s">
        <v>11479</v>
      </c>
      <c r="M5904" s="38" t="s">
        <v>15050</v>
      </c>
    </row>
    <row r="5905" spans="1:13" outlineLevel="1" x14ac:dyDescent="0.25">
      <c r="A5905" s="47" t="s">
        <v>10302</v>
      </c>
      <c r="B5905" s="150">
        <v>5877</v>
      </c>
      <c r="C5905" s="36" t="s">
        <v>10301</v>
      </c>
      <c r="D5905" s="35" t="s">
        <v>10302</v>
      </c>
      <c r="E5905" s="36" t="s">
        <v>11491</v>
      </c>
      <c r="F5905" s="35" t="s">
        <v>15877</v>
      </c>
      <c r="G5905" s="117">
        <v>5</v>
      </c>
      <c r="H5905" s="117">
        <v>62.5</v>
      </c>
      <c r="I5905" s="117">
        <f t="shared" si="139"/>
        <v>12.988</v>
      </c>
      <c r="J5905" s="118">
        <v>64.94</v>
      </c>
      <c r="K5905" s="196">
        <v>181</v>
      </c>
      <c r="L5905" s="119" t="s">
        <v>11479</v>
      </c>
      <c r="M5905" s="38" t="s">
        <v>15050</v>
      </c>
    </row>
    <row r="5906" spans="1:13" outlineLevel="1" x14ac:dyDescent="0.25">
      <c r="A5906" s="47" t="s">
        <v>10304</v>
      </c>
      <c r="B5906" s="150">
        <v>5878</v>
      </c>
      <c r="C5906" s="36" t="s">
        <v>10303</v>
      </c>
      <c r="D5906" s="35" t="s">
        <v>10304</v>
      </c>
      <c r="E5906" s="36" t="s">
        <v>11491</v>
      </c>
      <c r="F5906" s="35" t="s">
        <v>15877</v>
      </c>
      <c r="G5906" s="117">
        <v>5</v>
      </c>
      <c r="H5906" s="117">
        <v>62.5</v>
      </c>
      <c r="I5906" s="117">
        <f t="shared" si="139"/>
        <v>12.988</v>
      </c>
      <c r="J5906" s="118">
        <v>64.94</v>
      </c>
      <c r="K5906" s="196">
        <v>181</v>
      </c>
      <c r="L5906" s="119" t="s">
        <v>11479</v>
      </c>
      <c r="M5906" s="38" t="s">
        <v>15050</v>
      </c>
    </row>
    <row r="5907" spans="1:13" outlineLevel="1" x14ac:dyDescent="0.25">
      <c r="A5907" s="47" t="s">
        <v>10306</v>
      </c>
      <c r="B5907" s="150">
        <v>5879</v>
      </c>
      <c r="C5907" s="36" t="s">
        <v>10305</v>
      </c>
      <c r="D5907" s="35" t="s">
        <v>10306</v>
      </c>
      <c r="E5907" s="36" t="s">
        <v>11491</v>
      </c>
      <c r="F5907" s="35" t="s">
        <v>15877</v>
      </c>
      <c r="G5907" s="117">
        <v>3</v>
      </c>
      <c r="H5907" s="117">
        <v>3</v>
      </c>
      <c r="I5907" s="117">
        <f t="shared" si="139"/>
        <v>1.04</v>
      </c>
      <c r="J5907" s="118">
        <v>3.12</v>
      </c>
      <c r="K5907" s="196">
        <v>181</v>
      </c>
      <c r="L5907" s="119" t="s">
        <v>11479</v>
      </c>
      <c r="M5907" s="38" t="s">
        <v>15050</v>
      </c>
    </row>
    <row r="5908" spans="1:13" outlineLevel="1" x14ac:dyDescent="0.25">
      <c r="A5908" s="47" t="s">
        <v>10308</v>
      </c>
      <c r="B5908" s="150">
        <v>5880</v>
      </c>
      <c r="C5908" s="36" t="s">
        <v>10307</v>
      </c>
      <c r="D5908" s="35" t="s">
        <v>10308</v>
      </c>
      <c r="E5908" s="40" t="s">
        <v>13026</v>
      </c>
      <c r="F5908" s="35" t="s">
        <v>15877</v>
      </c>
      <c r="G5908" s="117">
        <v>16</v>
      </c>
      <c r="H5908" s="117">
        <v>16</v>
      </c>
      <c r="I5908" s="117">
        <f t="shared" si="139"/>
        <v>1.0387500000000001</v>
      </c>
      <c r="J5908" s="118">
        <v>16.62</v>
      </c>
      <c r="K5908" s="196">
        <v>181</v>
      </c>
      <c r="L5908" s="119" t="s">
        <v>11479</v>
      </c>
      <c r="M5908" s="38" t="s">
        <v>15050</v>
      </c>
    </row>
    <row r="5909" spans="1:13" outlineLevel="1" x14ac:dyDescent="0.25">
      <c r="A5909" s="47" t="s">
        <v>10310</v>
      </c>
      <c r="B5909" s="150">
        <v>5881</v>
      </c>
      <c r="C5909" s="36" t="s">
        <v>10309</v>
      </c>
      <c r="D5909" s="35" t="s">
        <v>10310</v>
      </c>
      <c r="E5909" s="36" t="s">
        <v>11491</v>
      </c>
      <c r="F5909" s="35" t="s">
        <v>15877</v>
      </c>
      <c r="G5909" s="117">
        <v>16</v>
      </c>
      <c r="H5909" s="117">
        <v>16</v>
      </c>
      <c r="I5909" s="117">
        <f t="shared" si="139"/>
        <v>1.0387500000000001</v>
      </c>
      <c r="J5909" s="118">
        <v>16.62</v>
      </c>
      <c r="K5909" s="196">
        <v>181</v>
      </c>
      <c r="L5909" s="119" t="s">
        <v>11479</v>
      </c>
      <c r="M5909" s="38" t="s">
        <v>15050</v>
      </c>
    </row>
    <row r="5910" spans="1:13" outlineLevel="1" x14ac:dyDescent="0.25">
      <c r="A5910" s="47" t="s">
        <v>10312</v>
      </c>
      <c r="B5910" s="150">
        <v>5882</v>
      </c>
      <c r="C5910" s="36" t="s">
        <v>10311</v>
      </c>
      <c r="D5910" s="35" t="s">
        <v>10312</v>
      </c>
      <c r="E5910" s="36" t="s">
        <v>11491</v>
      </c>
      <c r="F5910" s="35" t="s">
        <v>15877</v>
      </c>
      <c r="G5910" s="117">
        <v>44</v>
      </c>
      <c r="H5910" s="117">
        <v>145.19999999999999</v>
      </c>
      <c r="I5910" s="117">
        <f t="shared" si="139"/>
        <v>3.4286363636363641</v>
      </c>
      <c r="J5910" s="118">
        <v>150.86000000000001</v>
      </c>
      <c r="K5910" s="196">
        <v>181</v>
      </c>
      <c r="L5910" s="119" t="s">
        <v>11479</v>
      </c>
      <c r="M5910" s="38" t="s">
        <v>15050</v>
      </c>
    </row>
    <row r="5911" spans="1:13" outlineLevel="1" x14ac:dyDescent="0.25">
      <c r="A5911" s="47" t="s">
        <v>10314</v>
      </c>
      <c r="B5911" s="150">
        <v>5883</v>
      </c>
      <c r="C5911" s="36" t="s">
        <v>10313</v>
      </c>
      <c r="D5911" s="35" t="s">
        <v>10314</v>
      </c>
      <c r="E5911" s="36" t="s">
        <v>11491</v>
      </c>
      <c r="F5911" s="35" t="s">
        <v>15877</v>
      </c>
      <c r="G5911" s="117">
        <v>5</v>
      </c>
      <c r="H5911" s="117">
        <v>179.85</v>
      </c>
      <c r="I5911" s="117">
        <f t="shared" si="139"/>
        <v>37.372</v>
      </c>
      <c r="J5911" s="118">
        <v>186.86</v>
      </c>
      <c r="K5911" s="196">
        <v>181</v>
      </c>
      <c r="L5911" s="119" t="s">
        <v>11479</v>
      </c>
      <c r="M5911" s="38" t="s">
        <v>15050</v>
      </c>
    </row>
    <row r="5912" spans="1:13" outlineLevel="1" x14ac:dyDescent="0.25">
      <c r="A5912" s="47" t="s">
        <v>10316</v>
      </c>
      <c r="B5912" s="150">
        <v>5884</v>
      </c>
      <c r="C5912" s="36" t="s">
        <v>10315</v>
      </c>
      <c r="D5912" s="35" t="s">
        <v>10316</v>
      </c>
      <c r="E5912" s="36" t="s">
        <v>11491</v>
      </c>
      <c r="F5912" s="35" t="s">
        <v>15877</v>
      </c>
      <c r="G5912" s="117">
        <v>89</v>
      </c>
      <c r="H5912" s="117">
        <v>1338.5</v>
      </c>
      <c r="I5912" s="117">
        <f t="shared" si="139"/>
        <v>15.625617977528091</v>
      </c>
      <c r="J5912" s="118">
        <v>1390.68</v>
      </c>
      <c r="K5912" s="196">
        <v>181</v>
      </c>
      <c r="L5912" s="119" t="s">
        <v>11479</v>
      </c>
      <c r="M5912" s="38" t="s">
        <v>15050</v>
      </c>
    </row>
    <row r="5913" spans="1:13" outlineLevel="1" x14ac:dyDescent="0.25">
      <c r="A5913" s="47" t="s">
        <v>10318</v>
      </c>
      <c r="B5913" s="150">
        <v>5885</v>
      </c>
      <c r="C5913" s="36" t="s">
        <v>10317</v>
      </c>
      <c r="D5913" s="35" t="s">
        <v>10318</v>
      </c>
      <c r="E5913" s="36" t="s">
        <v>11491</v>
      </c>
      <c r="F5913" s="35" t="s">
        <v>15877</v>
      </c>
      <c r="G5913" s="117">
        <v>146</v>
      </c>
      <c r="H5913" s="117">
        <v>1860.2</v>
      </c>
      <c r="I5913" s="117">
        <f t="shared" si="139"/>
        <v>13.237808219178083</v>
      </c>
      <c r="J5913" s="118">
        <v>1932.72</v>
      </c>
      <c r="K5913" s="196">
        <v>181</v>
      </c>
      <c r="L5913" s="119" t="s">
        <v>11479</v>
      </c>
      <c r="M5913" s="38" t="s">
        <v>15050</v>
      </c>
    </row>
    <row r="5914" spans="1:13" outlineLevel="1" x14ac:dyDescent="0.25">
      <c r="A5914" s="47" t="s">
        <v>10320</v>
      </c>
      <c r="B5914" s="150">
        <v>5886</v>
      </c>
      <c r="C5914" s="36" t="s">
        <v>10319</v>
      </c>
      <c r="D5914" s="35" t="s">
        <v>10320</v>
      </c>
      <c r="E5914" s="36" t="s">
        <v>11491</v>
      </c>
      <c r="F5914" s="35" t="s">
        <v>15877</v>
      </c>
      <c r="G5914" s="117">
        <v>10</v>
      </c>
      <c r="H5914" s="117">
        <v>35</v>
      </c>
      <c r="I5914" s="117">
        <f t="shared" si="139"/>
        <v>3.6360000000000001</v>
      </c>
      <c r="J5914" s="118">
        <v>36.36</v>
      </c>
      <c r="K5914" s="196">
        <v>181</v>
      </c>
      <c r="L5914" s="119" t="s">
        <v>11479</v>
      </c>
      <c r="M5914" s="38" t="s">
        <v>15050</v>
      </c>
    </row>
    <row r="5915" spans="1:13" outlineLevel="1" x14ac:dyDescent="0.25">
      <c r="A5915" s="47" t="s">
        <v>10322</v>
      </c>
      <c r="B5915" s="150">
        <v>5887</v>
      </c>
      <c r="C5915" s="36" t="s">
        <v>10321</v>
      </c>
      <c r="D5915" s="35" t="s">
        <v>10322</v>
      </c>
      <c r="E5915" s="36" t="s">
        <v>11491</v>
      </c>
      <c r="F5915" s="35" t="s">
        <v>15877</v>
      </c>
      <c r="G5915" s="117">
        <v>60</v>
      </c>
      <c r="H5915" s="117">
        <v>218.4</v>
      </c>
      <c r="I5915" s="117">
        <f t="shared" si="139"/>
        <v>3.7818333333333332</v>
      </c>
      <c r="J5915" s="118">
        <v>226.91</v>
      </c>
      <c r="K5915" s="196">
        <v>181</v>
      </c>
      <c r="L5915" s="119" t="s">
        <v>11479</v>
      </c>
      <c r="M5915" s="38" t="s">
        <v>15050</v>
      </c>
    </row>
    <row r="5916" spans="1:13" outlineLevel="1" x14ac:dyDescent="0.25">
      <c r="A5916" s="47" t="s">
        <v>10324</v>
      </c>
      <c r="B5916" s="150">
        <v>5888</v>
      </c>
      <c r="C5916" s="36" t="s">
        <v>10323</v>
      </c>
      <c r="D5916" s="35" t="s">
        <v>10324</v>
      </c>
      <c r="E5916" s="36" t="s">
        <v>11491</v>
      </c>
      <c r="F5916" s="35" t="s">
        <v>15877</v>
      </c>
      <c r="G5916" s="117">
        <v>1</v>
      </c>
      <c r="H5916" s="117">
        <v>4.4000000000000004</v>
      </c>
      <c r="I5916" s="117">
        <f t="shared" si="139"/>
        <v>4.57</v>
      </c>
      <c r="J5916" s="118">
        <v>4.57</v>
      </c>
      <c r="K5916" s="196">
        <v>181</v>
      </c>
      <c r="L5916" s="119" t="s">
        <v>11479</v>
      </c>
      <c r="M5916" s="38" t="s">
        <v>15050</v>
      </c>
    </row>
    <row r="5917" spans="1:13" outlineLevel="1" x14ac:dyDescent="0.25">
      <c r="A5917" s="47" t="s">
        <v>10326</v>
      </c>
      <c r="B5917" s="150">
        <v>5889</v>
      </c>
      <c r="C5917" s="36" t="s">
        <v>10325</v>
      </c>
      <c r="D5917" s="35" t="s">
        <v>10326</v>
      </c>
      <c r="E5917" s="40" t="s">
        <v>13026</v>
      </c>
      <c r="F5917" s="35" t="s">
        <v>15877</v>
      </c>
      <c r="G5917" s="117">
        <v>2</v>
      </c>
      <c r="H5917" s="117">
        <v>17.399999999999999</v>
      </c>
      <c r="I5917" s="117">
        <f t="shared" si="139"/>
        <v>9.0399999999999991</v>
      </c>
      <c r="J5917" s="118">
        <v>18.079999999999998</v>
      </c>
      <c r="K5917" s="196">
        <v>181</v>
      </c>
      <c r="L5917" s="119" t="s">
        <v>11479</v>
      </c>
      <c r="M5917" s="38" t="s">
        <v>15050</v>
      </c>
    </row>
    <row r="5918" spans="1:13" outlineLevel="1" x14ac:dyDescent="0.25">
      <c r="A5918" s="47" t="s">
        <v>10328</v>
      </c>
      <c r="B5918" s="150">
        <v>5890</v>
      </c>
      <c r="C5918" s="36" t="s">
        <v>10327</v>
      </c>
      <c r="D5918" s="35" t="s">
        <v>10328</v>
      </c>
      <c r="E5918" s="36" t="s">
        <v>11491</v>
      </c>
      <c r="F5918" s="35" t="s">
        <v>15877</v>
      </c>
      <c r="G5918" s="117">
        <v>2</v>
      </c>
      <c r="H5918" s="117">
        <v>3</v>
      </c>
      <c r="I5918" s="117">
        <f t="shared" si="139"/>
        <v>1.56</v>
      </c>
      <c r="J5918" s="118">
        <v>3.12</v>
      </c>
      <c r="K5918" s="196">
        <v>181</v>
      </c>
      <c r="L5918" s="119" t="s">
        <v>11479</v>
      </c>
      <c r="M5918" s="38" t="s">
        <v>15050</v>
      </c>
    </row>
    <row r="5919" spans="1:13" outlineLevel="1" x14ac:dyDescent="0.25">
      <c r="A5919" s="47" t="s">
        <v>10329</v>
      </c>
      <c r="B5919" s="150">
        <v>5891</v>
      </c>
      <c r="C5919" s="36" t="s">
        <v>12154</v>
      </c>
      <c r="D5919" s="35" t="s">
        <v>10329</v>
      </c>
      <c r="E5919" s="36" t="s">
        <v>11491</v>
      </c>
      <c r="F5919" s="35" t="s">
        <v>15877</v>
      </c>
      <c r="G5919" s="117">
        <v>19</v>
      </c>
      <c r="H5919" s="117">
        <v>28.5</v>
      </c>
      <c r="I5919" s="117">
        <f t="shared" si="139"/>
        <v>1.5584210526315789</v>
      </c>
      <c r="J5919" s="118">
        <v>29.61</v>
      </c>
      <c r="K5919" s="196">
        <v>181</v>
      </c>
      <c r="L5919" s="119" t="s">
        <v>11479</v>
      </c>
      <c r="M5919" s="38" t="s">
        <v>15050</v>
      </c>
    </row>
    <row r="5920" spans="1:13" outlineLevel="1" x14ac:dyDescent="0.25">
      <c r="A5920" s="47" t="s">
        <v>10331</v>
      </c>
      <c r="B5920" s="150">
        <v>5892</v>
      </c>
      <c r="C5920" s="36" t="s">
        <v>10330</v>
      </c>
      <c r="D5920" s="35" t="s">
        <v>10331</v>
      </c>
      <c r="E5920" s="36" t="s">
        <v>11491</v>
      </c>
      <c r="F5920" s="35" t="s">
        <v>15877</v>
      </c>
      <c r="G5920" s="117">
        <v>30</v>
      </c>
      <c r="H5920" s="117">
        <v>45</v>
      </c>
      <c r="I5920" s="117">
        <f t="shared" si="139"/>
        <v>1.5583333333333333</v>
      </c>
      <c r="J5920" s="118">
        <v>46.75</v>
      </c>
      <c r="K5920" s="196">
        <v>181</v>
      </c>
      <c r="L5920" s="119" t="s">
        <v>11479</v>
      </c>
      <c r="M5920" s="38" t="s">
        <v>15050</v>
      </c>
    </row>
    <row r="5921" spans="1:13" outlineLevel="1" x14ac:dyDescent="0.25">
      <c r="A5921" s="47" t="s">
        <v>10333</v>
      </c>
      <c r="B5921" s="150">
        <v>5893</v>
      </c>
      <c r="C5921" s="36" t="s">
        <v>10332</v>
      </c>
      <c r="D5921" s="35" t="s">
        <v>10333</v>
      </c>
      <c r="E5921" s="36" t="s">
        <v>11491</v>
      </c>
      <c r="F5921" s="35" t="s">
        <v>15877</v>
      </c>
      <c r="G5921" s="117">
        <v>162</v>
      </c>
      <c r="H5921" s="117">
        <v>178.2</v>
      </c>
      <c r="I5921" s="117">
        <f t="shared" si="139"/>
        <v>1.1429012345679013</v>
      </c>
      <c r="J5921" s="118">
        <v>185.15</v>
      </c>
      <c r="K5921" s="196">
        <v>181</v>
      </c>
      <c r="L5921" s="119" t="s">
        <v>11479</v>
      </c>
      <c r="M5921" s="38" t="s">
        <v>15050</v>
      </c>
    </row>
    <row r="5922" spans="1:13" outlineLevel="1" x14ac:dyDescent="0.25">
      <c r="A5922" s="47" t="s">
        <v>10335</v>
      </c>
      <c r="B5922" s="150">
        <v>5894</v>
      </c>
      <c r="C5922" s="36" t="s">
        <v>10334</v>
      </c>
      <c r="D5922" s="35" t="s">
        <v>10335</v>
      </c>
      <c r="E5922" s="36" t="s">
        <v>11491</v>
      </c>
      <c r="F5922" s="35" t="s">
        <v>15877</v>
      </c>
      <c r="G5922" s="117">
        <v>1</v>
      </c>
      <c r="H5922" s="117">
        <v>10</v>
      </c>
      <c r="I5922" s="117">
        <f t="shared" si="139"/>
        <v>10.39</v>
      </c>
      <c r="J5922" s="118">
        <v>10.39</v>
      </c>
      <c r="K5922" s="196">
        <v>181</v>
      </c>
      <c r="L5922" s="119" t="s">
        <v>11479</v>
      </c>
      <c r="M5922" s="38" t="s">
        <v>15050</v>
      </c>
    </row>
    <row r="5923" spans="1:13" outlineLevel="1" x14ac:dyDescent="0.25">
      <c r="A5923" s="47" t="s">
        <v>10337</v>
      </c>
      <c r="B5923" s="150">
        <v>5895</v>
      </c>
      <c r="C5923" s="36" t="s">
        <v>10336</v>
      </c>
      <c r="D5923" s="35" t="s">
        <v>10337</v>
      </c>
      <c r="E5923" s="36" t="s">
        <v>11491</v>
      </c>
      <c r="F5923" s="35" t="s">
        <v>15877</v>
      </c>
      <c r="G5923" s="117">
        <v>5</v>
      </c>
      <c r="H5923" s="117">
        <v>940</v>
      </c>
      <c r="I5923" s="117">
        <f t="shared" si="139"/>
        <v>195.32999999999998</v>
      </c>
      <c r="J5923" s="118">
        <v>976.65</v>
      </c>
      <c r="K5923" s="196">
        <v>181</v>
      </c>
      <c r="L5923" s="119" t="s">
        <v>11479</v>
      </c>
      <c r="M5923" s="38" t="s">
        <v>15050</v>
      </c>
    </row>
    <row r="5924" spans="1:13" outlineLevel="1" x14ac:dyDescent="0.25">
      <c r="A5924" s="47" t="s">
        <v>10339</v>
      </c>
      <c r="B5924" s="150">
        <v>5896</v>
      </c>
      <c r="C5924" s="36" t="s">
        <v>10338</v>
      </c>
      <c r="D5924" s="35" t="s">
        <v>10339</v>
      </c>
      <c r="E5924" s="36" t="s">
        <v>11491</v>
      </c>
      <c r="F5924" s="35" t="s">
        <v>15877</v>
      </c>
      <c r="G5924" s="117">
        <v>8</v>
      </c>
      <c r="H5924" s="117">
        <v>56</v>
      </c>
      <c r="I5924" s="117">
        <f t="shared" si="139"/>
        <v>7.2725</v>
      </c>
      <c r="J5924" s="118">
        <v>58.18</v>
      </c>
      <c r="K5924" s="196">
        <v>181</v>
      </c>
      <c r="L5924" s="119" t="s">
        <v>11479</v>
      </c>
      <c r="M5924" s="38" t="s">
        <v>15050</v>
      </c>
    </row>
    <row r="5925" spans="1:13" outlineLevel="1" x14ac:dyDescent="0.25">
      <c r="A5925" s="47" t="s">
        <v>10341</v>
      </c>
      <c r="B5925" s="150">
        <v>5897</v>
      </c>
      <c r="C5925" s="36" t="s">
        <v>10340</v>
      </c>
      <c r="D5925" s="35" t="s">
        <v>10341</v>
      </c>
      <c r="E5925" s="36" t="s">
        <v>11491</v>
      </c>
      <c r="F5925" s="35" t="s">
        <v>15877</v>
      </c>
      <c r="G5925" s="117">
        <v>17</v>
      </c>
      <c r="H5925" s="117">
        <v>44.2</v>
      </c>
      <c r="I5925" s="117">
        <f t="shared" si="139"/>
        <v>2.7011764705882353</v>
      </c>
      <c r="J5925" s="118">
        <v>45.92</v>
      </c>
      <c r="K5925" s="196">
        <v>181</v>
      </c>
      <c r="L5925" s="119" t="s">
        <v>11479</v>
      </c>
      <c r="M5925" s="38" t="s">
        <v>15050</v>
      </c>
    </row>
    <row r="5926" spans="1:13" outlineLevel="1" x14ac:dyDescent="0.25">
      <c r="A5926" s="47" t="s">
        <v>10343</v>
      </c>
      <c r="B5926" s="150">
        <v>5898</v>
      </c>
      <c r="C5926" s="36" t="s">
        <v>10342</v>
      </c>
      <c r="D5926" s="35" t="s">
        <v>10343</v>
      </c>
      <c r="E5926" s="36" t="s">
        <v>11491</v>
      </c>
      <c r="F5926" s="35" t="s">
        <v>15877</v>
      </c>
      <c r="G5926" s="117">
        <v>8</v>
      </c>
      <c r="H5926" s="117">
        <v>14.4</v>
      </c>
      <c r="I5926" s="117">
        <f t="shared" si="139"/>
        <v>1.87</v>
      </c>
      <c r="J5926" s="118">
        <v>14.96</v>
      </c>
      <c r="K5926" s="196">
        <v>181</v>
      </c>
      <c r="L5926" s="119" t="s">
        <v>11479</v>
      </c>
      <c r="M5926" s="38" t="s">
        <v>15050</v>
      </c>
    </row>
    <row r="5927" spans="1:13" outlineLevel="1" x14ac:dyDescent="0.25">
      <c r="A5927" s="47" t="s">
        <v>10345</v>
      </c>
      <c r="B5927" s="150">
        <v>5899</v>
      </c>
      <c r="C5927" s="36" t="s">
        <v>10344</v>
      </c>
      <c r="D5927" s="35" t="s">
        <v>10345</v>
      </c>
      <c r="E5927" s="36" t="s">
        <v>11491</v>
      </c>
      <c r="F5927" s="35" t="s">
        <v>15877</v>
      </c>
      <c r="G5927" s="117">
        <v>10</v>
      </c>
      <c r="H5927" s="117">
        <v>26</v>
      </c>
      <c r="I5927" s="117">
        <f t="shared" si="139"/>
        <v>2.7010000000000001</v>
      </c>
      <c r="J5927" s="118">
        <v>27.01</v>
      </c>
      <c r="K5927" s="196">
        <v>181</v>
      </c>
      <c r="L5927" s="119" t="s">
        <v>11479</v>
      </c>
      <c r="M5927" s="38" t="s">
        <v>15050</v>
      </c>
    </row>
    <row r="5928" spans="1:13" outlineLevel="1" x14ac:dyDescent="0.25">
      <c r="A5928" s="47" t="s">
        <v>10347</v>
      </c>
      <c r="B5928" s="150">
        <v>5900</v>
      </c>
      <c r="C5928" s="36" t="s">
        <v>10346</v>
      </c>
      <c r="D5928" s="35" t="s">
        <v>10347</v>
      </c>
      <c r="E5928" s="36" t="s">
        <v>11491</v>
      </c>
      <c r="F5928" s="35" t="s">
        <v>15877</v>
      </c>
      <c r="G5928" s="117">
        <v>10</v>
      </c>
      <c r="H5928" s="117">
        <v>18</v>
      </c>
      <c r="I5928" s="117">
        <f t="shared" si="139"/>
        <v>1.8699999999999999</v>
      </c>
      <c r="J5928" s="118">
        <v>18.7</v>
      </c>
      <c r="K5928" s="196">
        <v>181</v>
      </c>
      <c r="L5928" s="119" t="s">
        <v>11479</v>
      </c>
      <c r="M5928" s="38" t="s">
        <v>15050</v>
      </c>
    </row>
    <row r="5929" spans="1:13" outlineLevel="1" x14ac:dyDescent="0.25">
      <c r="A5929" s="47" t="s">
        <v>10349</v>
      </c>
      <c r="B5929" s="150">
        <v>5901</v>
      </c>
      <c r="C5929" s="36" t="s">
        <v>10348</v>
      </c>
      <c r="D5929" s="35" t="s">
        <v>10349</v>
      </c>
      <c r="E5929" s="36" t="s">
        <v>11491</v>
      </c>
      <c r="F5929" s="35" t="s">
        <v>15877</v>
      </c>
      <c r="G5929" s="117">
        <v>10</v>
      </c>
      <c r="H5929" s="117">
        <v>147</v>
      </c>
      <c r="I5929" s="117">
        <f t="shared" si="139"/>
        <v>15.273</v>
      </c>
      <c r="J5929" s="118">
        <v>152.72999999999999</v>
      </c>
      <c r="K5929" s="196">
        <v>181</v>
      </c>
      <c r="L5929" s="119" t="s">
        <v>11479</v>
      </c>
      <c r="M5929" s="38" t="s">
        <v>15050</v>
      </c>
    </row>
    <row r="5930" spans="1:13" outlineLevel="1" x14ac:dyDescent="0.25">
      <c r="A5930" s="47" t="s">
        <v>10351</v>
      </c>
      <c r="B5930" s="150">
        <v>5902</v>
      </c>
      <c r="C5930" s="36" t="s">
        <v>10350</v>
      </c>
      <c r="D5930" s="35" t="s">
        <v>10351</v>
      </c>
      <c r="E5930" s="36" t="s">
        <v>11491</v>
      </c>
      <c r="F5930" s="35" t="s">
        <v>15877</v>
      </c>
      <c r="G5930" s="117">
        <v>15</v>
      </c>
      <c r="H5930" s="117">
        <v>30</v>
      </c>
      <c r="I5930" s="117">
        <f t="shared" si="139"/>
        <v>2.0780000000000003</v>
      </c>
      <c r="J5930" s="118">
        <v>31.17</v>
      </c>
      <c r="K5930" s="196">
        <v>181</v>
      </c>
      <c r="L5930" s="119" t="s">
        <v>11479</v>
      </c>
      <c r="M5930" s="38" t="s">
        <v>15050</v>
      </c>
    </row>
    <row r="5931" spans="1:13" outlineLevel="1" x14ac:dyDescent="0.25">
      <c r="A5931" s="47" t="s">
        <v>10353</v>
      </c>
      <c r="B5931" s="150">
        <v>5903</v>
      </c>
      <c r="C5931" s="36" t="s">
        <v>10352</v>
      </c>
      <c r="D5931" s="35" t="s">
        <v>10353</v>
      </c>
      <c r="E5931" s="36" t="s">
        <v>11491</v>
      </c>
      <c r="F5931" s="35" t="s">
        <v>15877</v>
      </c>
      <c r="G5931" s="117">
        <v>48</v>
      </c>
      <c r="H5931" s="117">
        <v>96</v>
      </c>
      <c r="I5931" s="117">
        <f t="shared" si="139"/>
        <v>2.0779166666666664</v>
      </c>
      <c r="J5931" s="118">
        <v>99.74</v>
      </c>
      <c r="K5931" s="196">
        <v>181</v>
      </c>
      <c r="L5931" s="119" t="s">
        <v>11479</v>
      </c>
      <c r="M5931" s="38" t="s">
        <v>15050</v>
      </c>
    </row>
    <row r="5932" spans="1:13" outlineLevel="1" x14ac:dyDescent="0.25">
      <c r="A5932" s="47" t="s">
        <v>10355</v>
      </c>
      <c r="B5932" s="150">
        <v>5904</v>
      </c>
      <c r="C5932" s="36" t="s">
        <v>10354</v>
      </c>
      <c r="D5932" s="35" t="s">
        <v>10355</v>
      </c>
      <c r="E5932" s="36" t="s">
        <v>11491</v>
      </c>
      <c r="F5932" s="35" t="s">
        <v>15877</v>
      </c>
      <c r="G5932" s="117">
        <v>18</v>
      </c>
      <c r="H5932" s="117">
        <v>36</v>
      </c>
      <c r="I5932" s="117">
        <f t="shared" si="139"/>
        <v>2.0777777777777775</v>
      </c>
      <c r="J5932" s="118">
        <v>37.4</v>
      </c>
      <c r="K5932" s="196">
        <v>181</v>
      </c>
      <c r="L5932" s="119" t="s">
        <v>11479</v>
      </c>
      <c r="M5932" s="38" t="s">
        <v>15050</v>
      </c>
    </row>
    <row r="5933" spans="1:13" outlineLevel="1" x14ac:dyDescent="0.25">
      <c r="A5933" s="47" t="s">
        <v>10357</v>
      </c>
      <c r="B5933" s="150">
        <v>5905</v>
      </c>
      <c r="C5933" s="36" t="s">
        <v>10356</v>
      </c>
      <c r="D5933" s="35" t="s">
        <v>10357</v>
      </c>
      <c r="E5933" s="36" t="s">
        <v>11491</v>
      </c>
      <c r="F5933" s="35" t="s">
        <v>15877</v>
      </c>
      <c r="G5933" s="117">
        <v>43</v>
      </c>
      <c r="H5933" s="117">
        <v>86</v>
      </c>
      <c r="I5933" s="117">
        <f t="shared" si="139"/>
        <v>2.077906976744186</v>
      </c>
      <c r="J5933" s="118">
        <v>89.35</v>
      </c>
      <c r="K5933" s="196">
        <v>181</v>
      </c>
      <c r="L5933" s="119" t="s">
        <v>11479</v>
      </c>
      <c r="M5933" s="38" t="s">
        <v>15050</v>
      </c>
    </row>
    <row r="5934" spans="1:13" outlineLevel="1" x14ac:dyDescent="0.25">
      <c r="A5934" s="47" t="s">
        <v>10359</v>
      </c>
      <c r="B5934" s="150">
        <v>5906</v>
      </c>
      <c r="C5934" s="36" t="s">
        <v>10358</v>
      </c>
      <c r="D5934" s="35" t="s">
        <v>10359</v>
      </c>
      <c r="E5934" s="36" t="s">
        <v>11491</v>
      </c>
      <c r="F5934" s="35" t="s">
        <v>15877</v>
      </c>
      <c r="G5934" s="117">
        <v>43</v>
      </c>
      <c r="H5934" s="117">
        <v>86</v>
      </c>
      <c r="I5934" s="117">
        <f t="shared" si="139"/>
        <v>2.077906976744186</v>
      </c>
      <c r="J5934" s="118">
        <v>89.35</v>
      </c>
      <c r="K5934" s="196">
        <v>181</v>
      </c>
      <c r="L5934" s="119" t="s">
        <v>11479</v>
      </c>
      <c r="M5934" s="38" t="s">
        <v>15050</v>
      </c>
    </row>
    <row r="5935" spans="1:13" outlineLevel="1" x14ac:dyDescent="0.25">
      <c r="A5935" s="47" t="s">
        <v>10361</v>
      </c>
      <c r="B5935" s="150">
        <v>5907</v>
      </c>
      <c r="C5935" s="36" t="s">
        <v>10360</v>
      </c>
      <c r="D5935" s="35" t="s">
        <v>10361</v>
      </c>
      <c r="E5935" s="36" t="s">
        <v>11491</v>
      </c>
      <c r="F5935" s="35" t="s">
        <v>15877</v>
      </c>
      <c r="G5935" s="117">
        <v>13</v>
      </c>
      <c r="H5935" s="117">
        <v>254.8</v>
      </c>
      <c r="I5935" s="117">
        <f t="shared" si="139"/>
        <v>20.363846153846154</v>
      </c>
      <c r="J5935" s="118">
        <v>264.73</v>
      </c>
      <c r="K5935" s="196">
        <v>181</v>
      </c>
      <c r="L5935" s="119" t="s">
        <v>11479</v>
      </c>
      <c r="M5935" s="38" t="s">
        <v>15050</v>
      </c>
    </row>
    <row r="5936" spans="1:13" outlineLevel="1" x14ac:dyDescent="0.25">
      <c r="A5936" s="47" t="s">
        <v>10363</v>
      </c>
      <c r="B5936" s="150">
        <v>5908</v>
      </c>
      <c r="C5936" s="36" t="s">
        <v>10362</v>
      </c>
      <c r="D5936" s="35" t="s">
        <v>10363</v>
      </c>
      <c r="E5936" s="36" t="s">
        <v>11491</v>
      </c>
      <c r="F5936" s="35" t="s">
        <v>15877</v>
      </c>
      <c r="G5936" s="117">
        <v>6</v>
      </c>
      <c r="H5936" s="117">
        <v>134.4</v>
      </c>
      <c r="I5936" s="117">
        <f t="shared" si="139"/>
        <v>23.27333333333333</v>
      </c>
      <c r="J5936" s="118">
        <v>139.63999999999999</v>
      </c>
      <c r="K5936" s="196">
        <v>181</v>
      </c>
      <c r="L5936" s="119" t="s">
        <v>11479</v>
      </c>
      <c r="M5936" s="38" t="s">
        <v>15050</v>
      </c>
    </row>
    <row r="5937" spans="1:13" outlineLevel="1" x14ac:dyDescent="0.25">
      <c r="A5937" s="47" t="s">
        <v>10365</v>
      </c>
      <c r="B5937" s="150">
        <v>5909</v>
      </c>
      <c r="C5937" s="36" t="s">
        <v>10364</v>
      </c>
      <c r="D5937" s="35" t="s">
        <v>10365</v>
      </c>
      <c r="E5937" s="36" t="s">
        <v>11491</v>
      </c>
      <c r="F5937" s="35" t="s">
        <v>15877</v>
      </c>
      <c r="G5937" s="117">
        <v>6</v>
      </c>
      <c r="H5937" s="117">
        <v>27</v>
      </c>
      <c r="I5937" s="117">
        <f t="shared" ref="I5937:I6000" si="140">J5937/G5937</f>
        <v>4.6749999999999998</v>
      </c>
      <c r="J5937" s="118">
        <v>28.05</v>
      </c>
      <c r="K5937" s="196">
        <v>181</v>
      </c>
      <c r="L5937" s="119" t="s">
        <v>11479</v>
      </c>
      <c r="M5937" s="38" t="s">
        <v>15050</v>
      </c>
    </row>
    <row r="5938" spans="1:13" outlineLevel="1" x14ac:dyDescent="0.25">
      <c r="A5938" s="47" t="s">
        <v>10367</v>
      </c>
      <c r="B5938" s="150">
        <v>5910</v>
      </c>
      <c r="C5938" s="36" t="s">
        <v>10366</v>
      </c>
      <c r="D5938" s="35" t="s">
        <v>10367</v>
      </c>
      <c r="E5938" s="36" t="s">
        <v>11491</v>
      </c>
      <c r="F5938" s="35" t="s">
        <v>15877</v>
      </c>
      <c r="G5938" s="117">
        <v>9</v>
      </c>
      <c r="H5938" s="117">
        <v>57.6</v>
      </c>
      <c r="I5938" s="117">
        <f t="shared" si="140"/>
        <v>6.65</v>
      </c>
      <c r="J5938" s="118">
        <v>59.85</v>
      </c>
      <c r="K5938" s="196">
        <v>181</v>
      </c>
      <c r="L5938" s="119" t="s">
        <v>11479</v>
      </c>
      <c r="M5938" s="38" t="s">
        <v>15050</v>
      </c>
    </row>
    <row r="5939" spans="1:13" outlineLevel="1" x14ac:dyDescent="0.25">
      <c r="A5939" s="47" t="s">
        <v>10369</v>
      </c>
      <c r="B5939" s="150">
        <v>5911</v>
      </c>
      <c r="C5939" s="36" t="s">
        <v>10368</v>
      </c>
      <c r="D5939" s="35" t="s">
        <v>10369</v>
      </c>
      <c r="E5939" s="36" t="s">
        <v>11491</v>
      </c>
      <c r="F5939" s="35" t="s">
        <v>15877</v>
      </c>
      <c r="G5939" s="117">
        <v>20</v>
      </c>
      <c r="H5939" s="117">
        <v>344</v>
      </c>
      <c r="I5939" s="117">
        <f t="shared" si="140"/>
        <v>17.8705</v>
      </c>
      <c r="J5939" s="118">
        <v>357.41</v>
      </c>
      <c r="K5939" s="196">
        <v>181</v>
      </c>
      <c r="L5939" s="119" t="s">
        <v>11479</v>
      </c>
      <c r="M5939" s="38" t="s">
        <v>15050</v>
      </c>
    </row>
    <row r="5940" spans="1:13" outlineLevel="1" x14ac:dyDescent="0.25">
      <c r="A5940" s="47" t="s">
        <v>10371</v>
      </c>
      <c r="B5940" s="150">
        <v>5912</v>
      </c>
      <c r="C5940" s="36" t="s">
        <v>10370</v>
      </c>
      <c r="D5940" s="35" t="s">
        <v>10371</v>
      </c>
      <c r="E5940" s="36" t="s">
        <v>11491</v>
      </c>
      <c r="F5940" s="35" t="s">
        <v>15877</v>
      </c>
      <c r="G5940" s="117">
        <v>5</v>
      </c>
      <c r="H5940" s="117">
        <v>899.25</v>
      </c>
      <c r="I5940" s="117">
        <f t="shared" si="140"/>
        <v>186.86199999999999</v>
      </c>
      <c r="J5940" s="118">
        <v>934.31</v>
      </c>
      <c r="K5940" s="196">
        <v>181</v>
      </c>
      <c r="L5940" s="119" t="s">
        <v>11479</v>
      </c>
      <c r="M5940" s="38" t="s">
        <v>15050</v>
      </c>
    </row>
    <row r="5941" spans="1:13" outlineLevel="1" x14ac:dyDescent="0.25">
      <c r="A5941" s="47" t="s">
        <v>10373</v>
      </c>
      <c r="B5941" s="150">
        <v>5913</v>
      </c>
      <c r="C5941" s="36" t="s">
        <v>10372</v>
      </c>
      <c r="D5941" s="35" t="s">
        <v>10373</v>
      </c>
      <c r="E5941" s="36" t="s">
        <v>11491</v>
      </c>
      <c r="F5941" s="35" t="s">
        <v>15877</v>
      </c>
      <c r="G5941" s="117">
        <v>5</v>
      </c>
      <c r="H5941" s="117">
        <v>89.6</v>
      </c>
      <c r="I5941" s="117">
        <f t="shared" si="140"/>
        <v>18.618000000000002</v>
      </c>
      <c r="J5941" s="118">
        <v>93.09</v>
      </c>
      <c r="K5941" s="196">
        <v>181</v>
      </c>
      <c r="L5941" s="119" t="s">
        <v>11479</v>
      </c>
      <c r="M5941" s="38" t="s">
        <v>15050</v>
      </c>
    </row>
    <row r="5942" spans="1:13" outlineLevel="1" x14ac:dyDescent="0.25">
      <c r="A5942" s="47" t="s">
        <v>10375</v>
      </c>
      <c r="B5942" s="150">
        <v>5914</v>
      </c>
      <c r="C5942" s="36" t="s">
        <v>10374</v>
      </c>
      <c r="D5942" s="35" t="s">
        <v>10375</v>
      </c>
      <c r="E5942" s="36" t="s">
        <v>11491</v>
      </c>
      <c r="F5942" s="35" t="s">
        <v>15877</v>
      </c>
      <c r="G5942" s="117">
        <v>49</v>
      </c>
      <c r="H5942" s="117">
        <v>73.5</v>
      </c>
      <c r="I5942" s="117">
        <f t="shared" si="140"/>
        <v>1.5585714285714287</v>
      </c>
      <c r="J5942" s="118">
        <v>76.37</v>
      </c>
      <c r="K5942" s="196">
        <v>181</v>
      </c>
      <c r="L5942" s="119" t="s">
        <v>11479</v>
      </c>
      <c r="M5942" s="38" t="s">
        <v>15050</v>
      </c>
    </row>
    <row r="5943" spans="1:13" outlineLevel="1" x14ac:dyDescent="0.25">
      <c r="A5943" s="47" t="s">
        <v>10377</v>
      </c>
      <c r="B5943" s="150">
        <v>5915</v>
      </c>
      <c r="C5943" s="36" t="s">
        <v>10376</v>
      </c>
      <c r="D5943" s="35" t="s">
        <v>10377</v>
      </c>
      <c r="E5943" s="36" t="s">
        <v>11491</v>
      </c>
      <c r="F5943" s="35" t="s">
        <v>15877</v>
      </c>
      <c r="G5943" s="117">
        <v>5</v>
      </c>
      <c r="H5943" s="117">
        <v>700.31</v>
      </c>
      <c r="I5943" s="117">
        <f t="shared" si="140"/>
        <v>145.52199999999999</v>
      </c>
      <c r="J5943" s="118">
        <v>727.61</v>
      </c>
      <c r="K5943" s="196">
        <v>181</v>
      </c>
      <c r="L5943" s="119" t="s">
        <v>11479</v>
      </c>
      <c r="M5943" s="38" t="s">
        <v>15050</v>
      </c>
    </row>
    <row r="5944" spans="1:13" outlineLevel="1" x14ac:dyDescent="0.25">
      <c r="A5944" s="47" t="s">
        <v>10379</v>
      </c>
      <c r="B5944" s="150">
        <v>5916</v>
      </c>
      <c r="C5944" s="36" t="s">
        <v>10378</v>
      </c>
      <c r="D5944" s="35" t="s">
        <v>10379</v>
      </c>
      <c r="E5944" s="36" t="s">
        <v>11491</v>
      </c>
      <c r="F5944" s="35" t="s">
        <v>15877</v>
      </c>
      <c r="G5944" s="117">
        <v>14</v>
      </c>
      <c r="H5944" s="117">
        <v>26.6</v>
      </c>
      <c r="I5944" s="117">
        <f t="shared" si="140"/>
        <v>1.9742857142857144</v>
      </c>
      <c r="J5944" s="118">
        <v>27.64</v>
      </c>
      <c r="K5944" s="196">
        <v>181</v>
      </c>
      <c r="L5944" s="119" t="s">
        <v>11479</v>
      </c>
      <c r="M5944" s="38" t="s">
        <v>15050</v>
      </c>
    </row>
    <row r="5945" spans="1:13" ht="25.5" outlineLevel="1" x14ac:dyDescent="0.25">
      <c r="A5945" s="47" t="s">
        <v>6218</v>
      </c>
      <c r="B5945" s="150">
        <v>5917</v>
      </c>
      <c r="C5945" s="40" t="s">
        <v>14718</v>
      </c>
      <c r="D5945" s="35" t="s">
        <v>6218</v>
      </c>
      <c r="E5945" s="36" t="s">
        <v>11943</v>
      </c>
      <c r="F5945" s="35" t="s">
        <v>15877</v>
      </c>
      <c r="G5945" s="117">
        <v>99</v>
      </c>
      <c r="H5945" s="117">
        <v>148.5</v>
      </c>
      <c r="I5945" s="117">
        <f t="shared" si="140"/>
        <v>8.2020202020202007E-2</v>
      </c>
      <c r="J5945" s="118">
        <v>8.1199999999999992</v>
      </c>
      <c r="K5945" s="196">
        <v>185</v>
      </c>
      <c r="L5945" s="119" t="s">
        <v>12106</v>
      </c>
      <c r="M5945" s="38" t="s">
        <v>15050</v>
      </c>
    </row>
    <row r="5946" spans="1:13" ht="25.5" outlineLevel="1" x14ac:dyDescent="0.25">
      <c r="A5946" s="47" t="s">
        <v>6219</v>
      </c>
      <c r="B5946" s="150">
        <v>5918</v>
      </c>
      <c r="C5946" s="40" t="s">
        <v>14719</v>
      </c>
      <c r="D5946" s="35" t="s">
        <v>6219</v>
      </c>
      <c r="E5946" s="36" t="s">
        <v>11943</v>
      </c>
      <c r="F5946" s="35" t="s">
        <v>15877</v>
      </c>
      <c r="G5946" s="117">
        <v>88</v>
      </c>
      <c r="H5946" s="117">
        <v>136.4</v>
      </c>
      <c r="I5946" s="117">
        <f t="shared" si="140"/>
        <v>8.4772727272727277E-2</v>
      </c>
      <c r="J5946" s="118">
        <v>7.46</v>
      </c>
      <c r="K5946" s="196">
        <v>185</v>
      </c>
      <c r="L5946" s="119" t="s">
        <v>12106</v>
      </c>
      <c r="M5946" s="38" t="s">
        <v>15050</v>
      </c>
    </row>
    <row r="5947" spans="1:13" ht="25.5" outlineLevel="1" x14ac:dyDescent="0.25">
      <c r="A5947" s="47" t="s">
        <v>6221</v>
      </c>
      <c r="B5947" s="150">
        <v>5919</v>
      </c>
      <c r="C5947" s="36" t="s">
        <v>6220</v>
      </c>
      <c r="D5947" s="35" t="s">
        <v>6221</v>
      </c>
      <c r="E5947" s="36" t="s">
        <v>11943</v>
      </c>
      <c r="F5947" s="35" t="s">
        <v>15877</v>
      </c>
      <c r="G5947" s="117">
        <v>64</v>
      </c>
      <c r="H5947" s="117">
        <v>89.6</v>
      </c>
      <c r="I5947" s="117">
        <f t="shared" si="140"/>
        <v>7.6562500000000006E-2</v>
      </c>
      <c r="J5947" s="118">
        <v>4.9000000000000004</v>
      </c>
      <c r="K5947" s="196">
        <v>185</v>
      </c>
      <c r="L5947" s="119" t="s">
        <v>12106</v>
      </c>
      <c r="M5947" s="38" t="s">
        <v>15050</v>
      </c>
    </row>
    <row r="5948" spans="1:13" ht="25.5" outlineLevel="1" x14ac:dyDescent="0.25">
      <c r="A5948" s="47" t="s">
        <v>6223</v>
      </c>
      <c r="B5948" s="150">
        <v>5920</v>
      </c>
      <c r="C5948" s="36" t="s">
        <v>6222</v>
      </c>
      <c r="D5948" s="35" t="s">
        <v>6223</v>
      </c>
      <c r="E5948" s="36" t="s">
        <v>11943</v>
      </c>
      <c r="F5948" s="35" t="s">
        <v>15877</v>
      </c>
      <c r="G5948" s="117">
        <v>55</v>
      </c>
      <c r="H5948" s="117">
        <v>77</v>
      </c>
      <c r="I5948" s="117">
        <f t="shared" si="140"/>
        <v>7.6545454545454542E-2</v>
      </c>
      <c r="J5948" s="118">
        <v>4.21</v>
      </c>
      <c r="K5948" s="196">
        <v>185</v>
      </c>
      <c r="L5948" s="119" t="s">
        <v>12106</v>
      </c>
      <c r="M5948" s="38" t="s">
        <v>15050</v>
      </c>
    </row>
    <row r="5949" spans="1:13" ht="25.5" outlineLevel="1" x14ac:dyDescent="0.25">
      <c r="A5949" s="47" t="s">
        <v>6225</v>
      </c>
      <c r="B5949" s="150">
        <v>5921</v>
      </c>
      <c r="C5949" s="36" t="s">
        <v>6224</v>
      </c>
      <c r="D5949" s="35" t="s">
        <v>6225</v>
      </c>
      <c r="E5949" s="36" t="s">
        <v>11943</v>
      </c>
      <c r="F5949" s="35" t="s">
        <v>15877</v>
      </c>
      <c r="G5949" s="117">
        <v>46</v>
      </c>
      <c r="H5949" s="117">
        <v>64.400000000000006</v>
      </c>
      <c r="I5949" s="117">
        <f t="shared" si="140"/>
        <v>7.6521739130434779E-2</v>
      </c>
      <c r="J5949" s="118">
        <v>3.52</v>
      </c>
      <c r="K5949" s="196">
        <v>185</v>
      </c>
      <c r="L5949" s="119" t="s">
        <v>12106</v>
      </c>
      <c r="M5949" s="38" t="s">
        <v>15050</v>
      </c>
    </row>
    <row r="5950" spans="1:13" ht="25.5" outlineLevel="1" x14ac:dyDescent="0.25">
      <c r="A5950" s="47" t="s">
        <v>6227</v>
      </c>
      <c r="B5950" s="150">
        <v>5922</v>
      </c>
      <c r="C5950" s="36" t="s">
        <v>6226</v>
      </c>
      <c r="D5950" s="35" t="s">
        <v>6227</v>
      </c>
      <c r="E5950" s="36" t="s">
        <v>11943</v>
      </c>
      <c r="F5950" s="35" t="s">
        <v>15877</v>
      </c>
      <c r="G5950" s="117">
        <v>7</v>
      </c>
      <c r="H5950" s="117">
        <v>9.8000000000000007</v>
      </c>
      <c r="I5950" s="117">
        <f t="shared" si="140"/>
        <v>7.7142857142857152E-2</v>
      </c>
      <c r="J5950" s="118">
        <v>0.54</v>
      </c>
      <c r="K5950" s="196">
        <v>185</v>
      </c>
      <c r="L5950" s="119" t="s">
        <v>12106</v>
      </c>
      <c r="M5950" s="38" t="s">
        <v>15050</v>
      </c>
    </row>
    <row r="5951" spans="1:13" ht="25.5" outlineLevel="1" x14ac:dyDescent="0.25">
      <c r="A5951" s="47" t="s">
        <v>6229</v>
      </c>
      <c r="B5951" s="150">
        <v>5923</v>
      </c>
      <c r="C5951" s="36" t="s">
        <v>6228</v>
      </c>
      <c r="D5951" s="35" t="s">
        <v>6229</v>
      </c>
      <c r="E5951" s="36" t="s">
        <v>11943</v>
      </c>
      <c r="F5951" s="35" t="s">
        <v>15877</v>
      </c>
      <c r="G5951" s="117">
        <v>50</v>
      </c>
      <c r="H5951" s="117">
        <v>70</v>
      </c>
      <c r="I5951" s="117">
        <f t="shared" si="140"/>
        <v>7.6600000000000001E-2</v>
      </c>
      <c r="J5951" s="118">
        <v>3.83</v>
      </c>
      <c r="K5951" s="196">
        <v>185</v>
      </c>
      <c r="L5951" s="119" t="s">
        <v>12106</v>
      </c>
      <c r="M5951" s="38" t="s">
        <v>15050</v>
      </c>
    </row>
    <row r="5952" spans="1:13" ht="25.5" outlineLevel="1" x14ac:dyDescent="0.25">
      <c r="A5952" s="47" t="s">
        <v>6231</v>
      </c>
      <c r="B5952" s="150">
        <v>5924</v>
      </c>
      <c r="C5952" s="36" t="s">
        <v>6230</v>
      </c>
      <c r="D5952" s="35" t="s">
        <v>6231</v>
      </c>
      <c r="E5952" s="36" t="s">
        <v>11943</v>
      </c>
      <c r="F5952" s="35" t="s">
        <v>15877</v>
      </c>
      <c r="G5952" s="117">
        <v>7</v>
      </c>
      <c r="H5952" s="117">
        <v>168</v>
      </c>
      <c r="I5952" s="117">
        <f t="shared" si="140"/>
        <v>1.3128571428571427</v>
      </c>
      <c r="J5952" s="118">
        <v>9.19</v>
      </c>
      <c r="K5952" s="196">
        <v>185</v>
      </c>
      <c r="L5952" s="119" t="s">
        <v>12106</v>
      </c>
      <c r="M5952" s="38" t="s">
        <v>15050</v>
      </c>
    </row>
    <row r="5953" spans="1:13" ht="25.5" outlineLevel="1" x14ac:dyDescent="0.25">
      <c r="A5953" s="47" t="s">
        <v>6233</v>
      </c>
      <c r="B5953" s="150">
        <v>5925</v>
      </c>
      <c r="C5953" s="36" t="s">
        <v>6232</v>
      </c>
      <c r="D5953" s="35" t="s">
        <v>6233</v>
      </c>
      <c r="E5953" s="36" t="s">
        <v>11943</v>
      </c>
      <c r="F5953" s="35" t="s">
        <v>15877</v>
      </c>
      <c r="G5953" s="117">
        <v>5</v>
      </c>
      <c r="H5953" s="117">
        <v>7.7</v>
      </c>
      <c r="I5953" s="117">
        <f t="shared" si="140"/>
        <v>8.3999999999999991E-2</v>
      </c>
      <c r="J5953" s="118">
        <v>0.42</v>
      </c>
      <c r="K5953" s="196">
        <v>185</v>
      </c>
      <c r="L5953" s="119" t="s">
        <v>12106</v>
      </c>
      <c r="M5953" s="38" t="s">
        <v>15050</v>
      </c>
    </row>
    <row r="5954" spans="1:13" ht="25.5" outlineLevel="1" x14ac:dyDescent="0.25">
      <c r="A5954" s="47" t="s">
        <v>6235</v>
      </c>
      <c r="B5954" s="150">
        <v>5926</v>
      </c>
      <c r="C5954" s="36" t="s">
        <v>6234</v>
      </c>
      <c r="D5954" s="35" t="s">
        <v>6235</v>
      </c>
      <c r="E5954" s="36" t="s">
        <v>11943</v>
      </c>
      <c r="F5954" s="35" t="s">
        <v>15877</v>
      </c>
      <c r="G5954" s="117">
        <v>12</v>
      </c>
      <c r="H5954" s="117">
        <v>230</v>
      </c>
      <c r="I5954" s="117">
        <f t="shared" si="140"/>
        <v>1.0483333333333333</v>
      </c>
      <c r="J5954" s="118">
        <v>12.58</v>
      </c>
      <c r="K5954" s="196">
        <v>185</v>
      </c>
      <c r="L5954" s="119" t="s">
        <v>12106</v>
      </c>
      <c r="M5954" s="38" t="s">
        <v>15050</v>
      </c>
    </row>
    <row r="5955" spans="1:13" ht="25.5" outlineLevel="1" x14ac:dyDescent="0.25">
      <c r="A5955" s="47" t="s">
        <v>6237</v>
      </c>
      <c r="B5955" s="150">
        <v>5927</v>
      </c>
      <c r="C5955" s="36" t="s">
        <v>6236</v>
      </c>
      <c r="D5955" s="35" t="s">
        <v>6237</v>
      </c>
      <c r="E5955" s="36" t="s">
        <v>11943</v>
      </c>
      <c r="F5955" s="35" t="s">
        <v>15877</v>
      </c>
      <c r="G5955" s="117">
        <v>11</v>
      </c>
      <c r="H5955" s="117">
        <v>4.5</v>
      </c>
      <c r="I5955" s="117">
        <f t="shared" si="140"/>
        <v>2.2727272727272728E-2</v>
      </c>
      <c r="J5955" s="118">
        <v>0.25</v>
      </c>
      <c r="K5955" s="196">
        <v>185</v>
      </c>
      <c r="L5955" s="119" t="s">
        <v>12106</v>
      </c>
      <c r="M5955" s="38" t="s">
        <v>15050</v>
      </c>
    </row>
    <row r="5956" spans="1:13" ht="25.5" outlineLevel="1" x14ac:dyDescent="0.25">
      <c r="A5956" s="47" t="s">
        <v>6239</v>
      </c>
      <c r="B5956" s="150">
        <v>5928</v>
      </c>
      <c r="C5956" s="36" t="s">
        <v>6238</v>
      </c>
      <c r="D5956" s="35" t="s">
        <v>6239</v>
      </c>
      <c r="E5956" s="36" t="s">
        <v>11943</v>
      </c>
      <c r="F5956" s="35" t="s">
        <v>15877</v>
      </c>
      <c r="G5956" s="117">
        <v>8</v>
      </c>
      <c r="H5956" s="117">
        <v>8</v>
      </c>
      <c r="I5956" s="117">
        <f t="shared" si="140"/>
        <v>5.5E-2</v>
      </c>
      <c r="J5956" s="118">
        <v>0.44</v>
      </c>
      <c r="K5956" s="196">
        <v>185</v>
      </c>
      <c r="L5956" s="119" t="s">
        <v>12106</v>
      </c>
      <c r="M5956" s="38" t="s">
        <v>15050</v>
      </c>
    </row>
    <row r="5957" spans="1:13" ht="25.5" outlineLevel="1" x14ac:dyDescent="0.25">
      <c r="A5957" s="47" t="s">
        <v>6241</v>
      </c>
      <c r="B5957" s="150">
        <v>5929</v>
      </c>
      <c r="C5957" s="36" t="s">
        <v>6240</v>
      </c>
      <c r="D5957" s="35" t="s">
        <v>6241</v>
      </c>
      <c r="E5957" s="36" t="s">
        <v>11943</v>
      </c>
      <c r="F5957" s="35" t="s">
        <v>15877</v>
      </c>
      <c r="G5957" s="117">
        <v>26</v>
      </c>
      <c r="H5957" s="117">
        <v>49.4</v>
      </c>
      <c r="I5957" s="117">
        <f t="shared" si="140"/>
        <v>0.10384615384615385</v>
      </c>
      <c r="J5957" s="118">
        <v>2.7</v>
      </c>
      <c r="K5957" s="196">
        <v>185</v>
      </c>
      <c r="L5957" s="119" t="s">
        <v>12106</v>
      </c>
      <c r="M5957" s="38" t="s">
        <v>15050</v>
      </c>
    </row>
    <row r="5958" spans="1:13" ht="25.5" outlineLevel="1" x14ac:dyDescent="0.25">
      <c r="A5958" s="47" t="s">
        <v>6243</v>
      </c>
      <c r="B5958" s="150">
        <v>5930</v>
      </c>
      <c r="C5958" s="36" t="s">
        <v>6242</v>
      </c>
      <c r="D5958" s="35" t="s">
        <v>6243</v>
      </c>
      <c r="E5958" s="36" t="s">
        <v>11943</v>
      </c>
      <c r="F5958" s="35" t="s">
        <v>15877</v>
      </c>
      <c r="G5958" s="117">
        <v>59</v>
      </c>
      <c r="H5958" s="117">
        <v>112.1</v>
      </c>
      <c r="I5958" s="117">
        <f t="shared" si="140"/>
        <v>0.10389830508474576</v>
      </c>
      <c r="J5958" s="118">
        <v>6.13</v>
      </c>
      <c r="K5958" s="196">
        <v>185</v>
      </c>
      <c r="L5958" s="119" t="s">
        <v>12106</v>
      </c>
      <c r="M5958" s="38" t="s">
        <v>15050</v>
      </c>
    </row>
    <row r="5959" spans="1:13" ht="25.5" outlineLevel="1" x14ac:dyDescent="0.25">
      <c r="A5959" s="47" t="s">
        <v>6245</v>
      </c>
      <c r="B5959" s="150">
        <v>5931</v>
      </c>
      <c r="C5959" s="36" t="s">
        <v>6244</v>
      </c>
      <c r="D5959" s="35" t="s">
        <v>6245</v>
      </c>
      <c r="E5959" s="36" t="s">
        <v>11943</v>
      </c>
      <c r="F5959" s="35" t="s">
        <v>15877</v>
      </c>
      <c r="G5959" s="117">
        <v>36</v>
      </c>
      <c r="H5959" s="117">
        <v>63</v>
      </c>
      <c r="I5959" s="117">
        <f t="shared" si="140"/>
        <v>9.583333333333334E-2</v>
      </c>
      <c r="J5959" s="118">
        <v>3.45</v>
      </c>
      <c r="K5959" s="196">
        <v>185</v>
      </c>
      <c r="L5959" s="119" t="s">
        <v>12106</v>
      </c>
      <c r="M5959" s="38" t="s">
        <v>15050</v>
      </c>
    </row>
    <row r="5960" spans="1:13" ht="25.5" outlineLevel="1" x14ac:dyDescent="0.25">
      <c r="A5960" s="47" t="s">
        <v>6247</v>
      </c>
      <c r="B5960" s="150">
        <v>5932</v>
      </c>
      <c r="C5960" s="36" t="s">
        <v>6246</v>
      </c>
      <c r="D5960" s="35" t="s">
        <v>6247</v>
      </c>
      <c r="E5960" s="36" t="s">
        <v>11943</v>
      </c>
      <c r="F5960" s="35" t="s">
        <v>15877</v>
      </c>
      <c r="G5960" s="117">
        <v>30</v>
      </c>
      <c r="H5960" s="117">
        <v>57</v>
      </c>
      <c r="I5960" s="117">
        <f t="shared" si="140"/>
        <v>0.10400000000000001</v>
      </c>
      <c r="J5960" s="118">
        <v>3.12</v>
      </c>
      <c r="K5960" s="196">
        <v>185</v>
      </c>
      <c r="L5960" s="119" t="s">
        <v>12106</v>
      </c>
      <c r="M5960" s="38" t="s">
        <v>15050</v>
      </c>
    </row>
    <row r="5961" spans="1:13" ht="25.5" outlineLevel="1" x14ac:dyDescent="0.25">
      <c r="A5961" s="47" t="s">
        <v>6249</v>
      </c>
      <c r="B5961" s="150">
        <v>5933</v>
      </c>
      <c r="C5961" s="36" t="s">
        <v>6248</v>
      </c>
      <c r="D5961" s="35" t="s">
        <v>6249</v>
      </c>
      <c r="E5961" s="36" t="s">
        <v>11943</v>
      </c>
      <c r="F5961" s="35" t="s">
        <v>15877</v>
      </c>
      <c r="G5961" s="117">
        <v>11</v>
      </c>
      <c r="H5961" s="117">
        <v>11</v>
      </c>
      <c r="I5961" s="117">
        <f t="shared" si="140"/>
        <v>5.4545454545454543E-2</v>
      </c>
      <c r="J5961" s="118">
        <v>0.6</v>
      </c>
      <c r="K5961" s="196">
        <v>185</v>
      </c>
      <c r="L5961" s="119" t="s">
        <v>12106</v>
      </c>
      <c r="M5961" s="38" t="s">
        <v>15050</v>
      </c>
    </row>
    <row r="5962" spans="1:13" ht="25.5" outlineLevel="1" x14ac:dyDescent="0.25">
      <c r="A5962" s="47" t="s">
        <v>6251</v>
      </c>
      <c r="B5962" s="150">
        <v>5934</v>
      </c>
      <c r="C5962" s="36" t="s">
        <v>6250</v>
      </c>
      <c r="D5962" s="35" t="s">
        <v>6251</v>
      </c>
      <c r="E5962" s="36" t="s">
        <v>11943</v>
      </c>
      <c r="F5962" s="35" t="s">
        <v>15877</v>
      </c>
      <c r="G5962" s="117">
        <v>38</v>
      </c>
      <c r="H5962" s="117">
        <v>38</v>
      </c>
      <c r="I5962" s="117">
        <f t="shared" si="140"/>
        <v>5.473684210526316E-2</v>
      </c>
      <c r="J5962" s="118">
        <v>2.08</v>
      </c>
      <c r="K5962" s="196">
        <v>185</v>
      </c>
      <c r="L5962" s="119" t="s">
        <v>12106</v>
      </c>
      <c r="M5962" s="38" t="s">
        <v>15050</v>
      </c>
    </row>
    <row r="5963" spans="1:13" ht="25.5" outlineLevel="1" x14ac:dyDescent="0.25">
      <c r="A5963" s="47" t="s">
        <v>6252</v>
      </c>
      <c r="B5963" s="150">
        <v>5935</v>
      </c>
      <c r="C5963" s="40" t="s">
        <v>14720</v>
      </c>
      <c r="D5963" s="35" t="s">
        <v>6252</v>
      </c>
      <c r="E5963" s="36" t="s">
        <v>11943</v>
      </c>
      <c r="F5963" s="35" t="s">
        <v>15877</v>
      </c>
      <c r="G5963" s="117">
        <v>50</v>
      </c>
      <c r="H5963" s="117">
        <v>50</v>
      </c>
      <c r="I5963" s="117">
        <f t="shared" si="140"/>
        <v>5.4600000000000003E-2</v>
      </c>
      <c r="J5963" s="118">
        <v>2.73</v>
      </c>
      <c r="K5963" s="196">
        <v>185</v>
      </c>
      <c r="L5963" s="119" t="s">
        <v>12106</v>
      </c>
      <c r="M5963" s="38" t="s">
        <v>15050</v>
      </c>
    </row>
    <row r="5964" spans="1:13" ht="25.5" outlineLevel="1" x14ac:dyDescent="0.25">
      <c r="A5964" s="47" t="s">
        <v>6253</v>
      </c>
      <c r="B5964" s="150">
        <v>5936</v>
      </c>
      <c r="C5964" s="40" t="s">
        <v>14721</v>
      </c>
      <c r="D5964" s="35" t="s">
        <v>6253</v>
      </c>
      <c r="E5964" s="36" t="s">
        <v>11943</v>
      </c>
      <c r="F5964" s="35" t="s">
        <v>15877</v>
      </c>
      <c r="G5964" s="117">
        <v>7</v>
      </c>
      <c r="H5964" s="117">
        <v>56</v>
      </c>
      <c r="I5964" s="117">
        <f t="shared" si="140"/>
        <v>0.43714285714285717</v>
      </c>
      <c r="J5964" s="118">
        <v>3.06</v>
      </c>
      <c r="K5964" s="196">
        <v>185</v>
      </c>
      <c r="L5964" s="119" t="s">
        <v>12106</v>
      </c>
      <c r="M5964" s="38" t="s">
        <v>15050</v>
      </c>
    </row>
    <row r="5965" spans="1:13" ht="25.5" outlineLevel="1" x14ac:dyDescent="0.25">
      <c r="A5965" s="47" t="s">
        <v>6255</v>
      </c>
      <c r="B5965" s="150">
        <v>5937</v>
      </c>
      <c r="C5965" s="36" t="s">
        <v>6254</v>
      </c>
      <c r="D5965" s="35" t="s">
        <v>6255</v>
      </c>
      <c r="E5965" s="36" t="s">
        <v>11943</v>
      </c>
      <c r="F5965" s="35" t="s">
        <v>15877</v>
      </c>
      <c r="G5965" s="117">
        <v>14</v>
      </c>
      <c r="H5965" s="117">
        <v>14</v>
      </c>
      <c r="I5965" s="117">
        <f t="shared" si="140"/>
        <v>5.5E-2</v>
      </c>
      <c r="J5965" s="118">
        <v>0.77</v>
      </c>
      <c r="K5965" s="196">
        <v>185</v>
      </c>
      <c r="L5965" s="119" t="s">
        <v>12106</v>
      </c>
      <c r="M5965" s="38" t="s">
        <v>15050</v>
      </c>
    </row>
    <row r="5966" spans="1:13" ht="25.5" outlineLevel="1" x14ac:dyDescent="0.25">
      <c r="A5966" s="47" t="s">
        <v>6257</v>
      </c>
      <c r="B5966" s="150">
        <v>5938</v>
      </c>
      <c r="C5966" s="36" t="s">
        <v>6256</v>
      </c>
      <c r="D5966" s="35" t="s">
        <v>6257</v>
      </c>
      <c r="E5966" s="36" t="s">
        <v>11943</v>
      </c>
      <c r="F5966" s="35" t="s">
        <v>15877</v>
      </c>
      <c r="G5966" s="117">
        <v>99</v>
      </c>
      <c r="H5966" s="117">
        <v>138.6</v>
      </c>
      <c r="I5966" s="117">
        <f t="shared" si="140"/>
        <v>7.6565656565656573E-2</v>
      </c>
      <c r="J5966" s="118">
        <v>7.58</v>
      </c>
      <c r="K5966" s="196">
        <v>185</v>
      </c>
      <c r="L5966" s="119" t="s">
        <v>12106</v>
      </c>
      <c r="M5966" s="38" t="s">
        <v>15050</v>
      </c>
    </row>
    <row r="5967" spans="1:13" ht="25.5" outlineLevel="1" x14ac:dyDescent="0.25">
      <c r="A5967" s="47" t="s">
        <v>6259</v>
      </c>
      <c r="B5967" s="150">
        <v>5939</v>
      </c>
      <c r="C5967" s="36" t="s">
        <v>6258</v>
      </c>
      <c r="D5967" s="35" t="s">
        <v>6259</v>
      </c>
      <c r="E5967" s="36" t="s">
        <v>11943</v>
      </c>
      <c r="F5967" s="35" t="s">
        <v>15877</v>
      </c>
      <c r="G5967" s="117">
        <v>32</v>
      </c>
      <c r="H5967" s="117">
        <v>44.8</v>
      </c>
      <c r="I5967" s="117">
        <f t="shared" si="140"/>
        <v>7.6562500000000006E-2</v>
      </c>
      <c r="J5967" s="118">
        <v>2.4500000000000002</v>
      </c>
      <c r="K5967" s="196">
        <v>185</v>
      </c>
      <c r="L5967" s="119" t="s">
        <v>12106</v>
      </c>
      <c r="M5967" s="38" t="s">
        <v>15050</v>
      </c>
    </row>
    <row r="5968" spans="1:13" ht="25.5" outlineLevel="1" x14ac:dyDescent="0.25">
      <c r="A5968" s="47" t="s">
        <v>6261</v>
      </c>
      <c r="B5968" s="150">
        <v>5940</v>
      </c>
      <c r="C5968" s="36" t="s">
        <v>6260</v>
      </c>
      <c r="D5968" s="35" t="s">
        <v>6261</v>
      </c>
      <c r="E5968" s="36" t="s">
        <v>11943</v>
      </c>
      <c r="F5968" s="35" t="s">
        <v>15877</v>
      </c>
      <c r="G5968" s="117">
        <v>13</v>
      </c>
      <c r="H5968" s="117">
        <v>18.2</v>
      </c>
      <c r="I5968" s="117">
        <f t="shared" si="140"/>
        <v>7.6923076923076927E-2</v>
      </c>
      <c r="J5968" s="118">
        <v>1</v>
      </c>
      <c r="K5968" s="196">
        <v>185</v>
      </c>
      <c r="L5968" s="119" t="s">
        <v>12106</v>
      </c>
      <c r="M5968" s="38" t="s">
        <v>15050</v>
      </c>
    </row>
    <row r="5969" spans="1:13" ht="25.5" outlineLevel="1" x14ac:dyDescent="0.25">
      <c r="A5969" s="47" t="s">
        <v>6263</v>
      </c>
      <c r="B5969" s="150">
        <v>5941</v>
      </c>
      <c r="C5969" s="36" t="s">
        <v>6262</v>
      </c>
      <c r="D5969" s="35" t="s">
        <v>6263</v>
      </c>
      <c r="E5969" s="36" t="s">
        <v>11943</v>
      </c>
      <c r="F5969" s="35" t="s">
        <v>15877</v>
      </c>
      <c r="G5969" s="117">
        <v>29</v>
      </c>
      <c r="H5969" s="117">
        <v>84.1</v>
      </c>
      <c r="I5969" s="117">
        <f t="shared" si="140"/>
        <v>0.1586206896551724</v>
      </c>
      <c r="J5969" s="118">
        <v>4.5999999999999996</v>
      </c>
      <c r="K5969" s="196">
        <v>185</v>
      </c>
      <c r="L5969" s="119" t="s">
        <v>12106</v>
      </c>
      <c r="M5969" s="38" t="s">
        <v>15050</v>
      </c>
    </row>
    <row r="5970" spans="1:13" ht="25.5" outlineLevel="1" x14ac:dyDescent="0.25">
      <c r="A5970" s="47" t="s">
        <v>6265</v>
      </c>
      <c r="B5970" s="150">
        <v>5942</v>
      </c>
      <c r="C5970" s="36" t="s">
        <v>6264</v>
      </c>
      <c r="D5970" s="35" t="s">
        <v>6265</v>
      </c>
      <c r="E5970" s="40" t="s">
        <v>13006</v>
      </c>
      <c r="F5970" s="35" t="s">
        <v>15877</v>
      </c>
      <c r="G5970" s="117">
        <v>59</v>
      </c>
      <c r="H5970" s="117">
        <v>165.2</v>
      </c>
      <c r="I5970" s="117">
        <f t="shared" si="140"/>
        <v>0.15305084745762712</v>
      </c>
      <c r="J5970" s="118">
        <v>9.0299999999999994</v>
      </c>
      <c r="K5970" s="196">
        <v>185</v>
      </c>
      <c r="L5970" s="119" t="s">
        <v>12106</v>
      </c>
      <c r="M5970" s="38" t="s">
        <v>15050</v>
      </c>
    </row>
    <row r="5971" spans="1:13" ht="25.5" outlineLevel="1" x14ac:dyDescent="0.25">
      <c r="A5971" s="47" t="s">
        <v>6267</v>
      </c>
      <c r="B5971" s="150">
        <v>5943</v>
      </c>
      <c r="C5971" s="36" t="s">
        <v>6266</v>
      </c>
      <c r="D5971" s="35" t="s">
        <v>6267</v>
      </c>
      <c r="E5971" s="36" t="s">
        <v>11943</v>
      </c>
      <c r="F5971" s="35" t="s">
        <v>15877</v>
      </c>
      <c r="G5971" s="117">
        <v>24</v>
      </c>
      <c r="H5971" s="117">
        <v>67.2</v>
      </c>
      <c r="I5971" s="117">
        <f t="shared" si="140"/>
        <v>0.15291666666666667</v>
      </c>
      <c r="J5971" s="118">
        <v>3.67</v>
      </c>
      <c r="K5971" s="196">
        <v>185</v>
      </c>
      <c r="L5971" s="119" t="s">
        <v>12106</v>
      </c>
      <c r="M5971" s="38" t="s">
        <v>15050</v>
      </c>
    </row>
    <row r="5972" spans="1:13" ht="25.5" outlineLevel="1" x14ac:dyDescent="0.25">
      <c r="A5972" s="47" t="s">
        <v>6269</v>
      </c>
      <c r="B5972" s="150">
        <v>5944</v>
      </c>
      <c r="C5972" s="36" t="s">
        <v>6268</v>
      </c>
      <c r="D5972" s="35" t="s">
        <v>6269</v>
      </c>
      <c r="E5972" s="36" t="s">
        <v>11943</v>
      </c>
      <c r="F5972" s="35" t="s">
        <v>15877</v>
      </c>
      <c r="G5972" s="117">
        <v>37</v>
      </c>
      <c r="H5972" s="117">
        <v>185</v>
      </c>
      <c r="I5972" s="117">
        <f t="shared" si="140"/>
        <v>0.2735135135135135</v>
      </c>
      <c r="J5972" s="118">
        <v>10.119999999999999</v>
      </c>
      <c r="K5972" s="196">
        <v>185</v>
      </c>
      <c r="L5972" s="119" t="s">
        <v>12106</v>
      </c>
      <c r="M5972" s="38" t="s">
        <v>15050</v>
      </c>
    </row>
    <row r="5973" spans="1:13" ht="25.5" outlineLevel="1" x14ac:dyDescent="0.25">
      <c r="A5973" s="47" t="s">
        <v>6271</v>
      </c>
      <c r="B5973" s="150">
        <v>5945</v>
      </c>
      <c r="C5973" s="36" t="s">
        <v>6270</v>
      </c>
      <c r="D5973" s="35" t="s">
        <v>6271</v>
      </c>
      <c r="E5973" s="36" t="s">
        <v>11943</v>
      </c>
      <c r="F5973" s="35" t="s">
        <v>15877</v>
      </c>
      <c r="G5973" s="117">
        <v>3</v>
      </c>
      <c r="H5973" s="117">
        <v>279.52</v>
      </c>
      <c r="I5973" s="117">
        <f t="shared" si="140"/>
        <v>5.0966666666666667</v>
      </c>
      <c r="J5973" s="118">
        <v>15.29</v>
      </c>
      <c r="K5973" s="196">
        <v>185</v>
      </c>
      <c r="L5973" s="119" t="s">
        <v>12106</v>
      </c>
      <c r="M5973" s="38" t="s">
        <v>15050</v>
      </c>
    </row>
    <row r="5974" spans="1:13" ht="25.5" outlineLevel="1" x14ac:dyDescent="0.25">
      <c r="A5974" s="47" t="s">
        <v>6273</v>
      </c>
      <c r="B5974" s="150">
        <v>5946</v>
      </c>
      <c r="C5974" s="36" t="s">
        <v>6272</v>
      </c>
      <c r="D5974" s="35" t="s">
        <v>6273</v>
      </c>
      <c r="E5974" s="36" t="s">
        <v>11943</v>
      </c>
      <c r="F5974" s="35" t="s">
        <v>15877</v>
      </c>
      <c r="G5974" s="117">
        <v>23</v>
      </c>
      <c r="H5974" s="117">
        <v>74.75</v>
      </c>
      <c r="I5974" s="117">
        <f t="shared" si="140"/>
        <v>0.17782608695652175</v>
      </c>
      <c r="J5974" s="118">
        <v>4.09</v>
      </c>
      <c r="K5974" s="196">
        <v>185</v>
      </c>
      <c r="L5974" s="119" t="s">
        <v>12106</v>
      </c>
      <c r="M5974" s="38" t="s">
        <v>15050</v>
      </c>
    </row>
    <row r="5975" spans="1:13" ht="25.5" outlineLevel="1" x14ac:dyDescent="0.25">
      <c r="A5975" s="47" t="s">
        <v>6275</v>
      </c>
      <c r="B5975" s="150">
        <v>5947</v>
      </c>
      <c r="C5975" s="36" t="s">
        <v>6274</v>
      </c>
      <c r="D5975" s="35" t="s">
        <v>6275</v>
      </c>
      <c r="E5975" s="36" t="s">
        <v>11943</v>
      </c>
      <c r="F5975" s="35" t="s">
        <v>15877</v>
      </c>
      <c r="G5975" s="117">
        <v>135</v>
      </c>
      <c r="H5975" s="117">
        <v>1793.75</v>
      </c>
      <c r="I5975" s="117">
        <f t="shared" si="140"/>
        <v>0.72659259259259257</v>
      </c>
      <c r="J5975" s="118">
        <v>98.09</v>
      </c>
      <c r="K5975" s="196">
        <v>185</v>
      </c>
      <c r="L5975" s="119" t="s">
        <v>12106</v>
      </c>
      <c r="M5975" s="38" t="s">
        <v>15050</v>
      </c>
    </row>
    <row r="5976" spans="1:13" ht="25.5" outlineLevel="1" x14ac:dyDescent="0.25">
      <c r="A5976" s="47" t="s">
        <v>6277</v>
      </c>
      <c r="B5976" s="150">
        <v>5948</v>
      </c>
      <c r="C5976" s="36" t="s">
        <v>6276</v>
      </c>
      <c r="D5976" s="35" t="s">
        <v>6277</v>
      </c>
      <c r="E5976" s="36" t="s">
        <v>11943</v>
      </c>
      <c r="F5976" s="35" t="s">
        <v>15877</v>
      </c>
      <c r="G5976" s="117">
        <v>8</v>
      </c>
      <c r="H5976" s="117">
        <v>26</v>
      </c>
      <c r="I5976" s="117">
        <f t="shared" si="140"/>
        <v>0.17749999999999999</v>
      </c>
      <c r="J5976" s="118">
        <v>1.42</v>
      </c>
      <c r="K5976" s="196">
        <v>185</v>
      </c>
      <c r="L5976" s="119" t="s">
        <v>12106</v>
      </c>
      <c r="M5976" s="38" t="s">
        <v>15050</v>
      </c>
    </row>
    <row r="5977" spans="1:13" ht="25.5" outlineLevel="1" x14ac:dyDescent="0.25">
      <c r="A5977" s="47" t="s">
        <v>6279</v>
      </c>
      <c r="B5977" s="150">
        <v>5949</v>
      </c>
      <c r="C5977" s="36" t="s">
        <v>6278</v>
      </c>
      <c r="D5977" s="35" t="s">
        <v>6279</v>
      </c>
      <c r="E5977" s="36" t="s">
        <v>11943</v>
      </c>
      <c r="F5977" s="35" t="s">
        <v>15877</v>
      </c>
      <c r="G5977" s="117">
        <v>47</v>
      </c>
      <c r="H5977" s="117">
        <v>188</v>
      </c>
      <c r="I5977" s="117">
        <f t="shared" si="140"/>
        <v>0.21872340425531914</v>
      </c>
      <c r="J5977" s="118">
        <v>10.28</v>
      </c>
      <c r="K5977" s="196">
        <v>185</v>
      </c>
      <c r="L5977" s="119" t="s">
        <v>12106</v>
      </c>
      <c r="M5977" s="38" t="s">
        <v>15050</v>
      </c>
    </row>
    <row r="5978" spans="1:13" ht="25.5" outlineLevel="1" x14ac:dyDescent="0.25">
      <c r="A5978" s="47" t="s">
        <v>6281</v>
      </c>
      <c r="B5978" s="150">
        <v>5950</v>
      </c>
      <c r="C5978" s="36" t="s">
        <v>6280</v>
      </c>
      <c r="D5978" s="35" t="s">
        <v>6281</v>
      </c>
      <c r="E5978" s="36" t="s">
        <v>11943</v>
      </c>
      <c r="F5978" s="35" t="s">
        <v>15877</v>
      </c>
      <c r="G5978" s="117">
        <v>160</v>
      </c>
      <c r="H5978" s="117">
        <v>2241.98</v>
      </c>
      <c r="I5978" s="117">
        <f t="shared" si="140"/>
        <v>0.76624999999999999</v>
      </c>
      <c r="J5978" s="118">
        <v>122.6</v>
      </c>
      <c r="K5978" s="196">
        <v>185</v>
      </c>
      <c r="L5978" s="119" t="s">
        <v>12106</v>
      </c>
      <c r="M5978" s="38" t="s">
        <v>15050</v>
      </c>
    </row>
    <row r="5979" spans="1:13" ht="25.5" outlineLevel="1" x14ac:dyDescent="0.25">
      <c r="A5979" s="47" t="s">
        <v>6283</v>
      </c>
      <c r="B5979" s="150">
        <v>5951</v>
      </c>
      <c r="C5979" s="36" t="s">
        <v>6282</v>
      </c>
      <c r="D5979" s="35" t="s">
        <v>6283</v>
      </c>
      <c r="E5979" s="36" t="s">
        <v>11943</v>
      </c>
      <c r="F5979" s="35" t="s">
        <v>15877</v>
      </c>
      <c r="G5979" s="117">
        <v>98</v>
      </c>
      <c r="H5979" s="117">
        <v>392</v>
      </c>
      <c r="I5979" s="117">
        <f t="shared" si="140"/>
        <v>0.21877551020408165</v>
      </c>
      <c r="J5979" s="118">
        <v>21.44</v>
      </c>
      <c r="K5979" s="196">
        <v>185</v>
      </c>
      <c r="L5979" s="119" t="s">
        <v>12106</v>
      </c>
      <c r="M5979" s="38" t="s">
        <v>15050</v>
      </c>
    </row>
    <row r="5980" spans="1:13" ht="25.5" outlineLevel="1" x14ac:dyDescent="0.25">
      <c r="A5980" s="47" t="s">
        <v>6285</v>
      </c>
      <c r="B5980" s="150">
        <v>5952</v>
      </c>
      <c r="C5980" s="36" t="s">
        <v>6284</v>
      </c>
      <c r="D5980" s="35" t="s">
        <v>6285</v>
      </c>
      <c r="E5980" s="36" t="s">
        <v>11943</v>
      </c>
      <c r="F5980" s="35" t="s">
        <v>15877</v>
      </c>
      <c r="G5980" s="117">
        <v>134</v>
      </c>
      <c r="H5980" s="117">
        <v>1880</v>
      </c>
      <c r="I5980" s="117">
        <f t="shared" si="140"/>
        <v>0.76723880597014926</v>
      </c>
      <c r="J5980" s="118">
        <v>102.81</v>
      </c>
      <c r="K5980" s="196">
        <v>185</v>
      </c>
      <c r="L5980" s="119" t="s">
        <v>12106</v>
      </c>
      <c r="M5980" s="38" t="s">
        <v>15050</v>
      </c>
    </row>
    <row r="5981" spans="1:13" ht="25.5" outlineLevel="1" x14ac:dyDescent="0.25">
      <c r="A5981" s="47" t="s">
        <v>6287</v>
      </c>
      <c r="B5981" s="150">
        <v>5953</v>
      </c>
      <c r="C5981" s="36" t="s">
        <v>6286</v>
      </c>
      <c r="D5981" s="35" t="s">
        <v>6287</v>
      </c>
      <c r="E5981" s="36" t="s">
        <v>11943</v>
      </c>
      <c r="F5981" s="35" t="s">
        <v>15877</v>
      </c>
      <c r="G5981" s="117">
        <v>139</v>
      </c>
      <c r="H5981" s="117">
        <v>1971</v>
      </c>
      <c r="I5981" s="117">
        <f t="shared" si="140"/>
        <v>0.77539568345323739</v>
      </c>
      <c r="J5981" s="118">
        <v>107.78</v>
      </c>
      <c r="K5981" s="196">
        <v>185</v>
      </c>
      <c r="L5981" s="119" t="s">
        <v>12106</v>
      </c>
      <c r="M5981" s="38" t="s">
        <v>15050</v>
      </c>
    </row>
    <row r="5982" spans="1:13" ht="25.5" outlineLevel="1" x14ac:dyDescent="0.25">
      <c r="A5982" s="47" t="s">
        <v>6289</v>
      </c>
      <c r="B5982" s="150">
        <v>5954</v>
      </c>
      <c r="C5982" s="36" t="s">
        <v>6288</v>
      </c>
      <c r="D5982" s="35" t="s">
        <v>6289</v>
      </c>
      <c r="E5982" s="36" t="s">
        <v>11943</v>
      </c>
      <c r="F5982" s="35" t="s">
        <v>15877</v>
      </c>
      <c r="G5982" s="117">
        <v>100</v>
      </c>
      <c r="H5982" s="117">
        <v>1442.65</v>
      </c>
      <c r="I5982" s="117">
        <f t="shared" si="140"/>
        <v>0.78890000000000005</v>
      </c>
      <c r="J5982" s="118">
        <v>78.89</v>
      </c>
      <c r="K5982" s="196">
        <v>185</v>
      </c>
      <c r="L5982" s="119" t="s">
        <v>12106</v>
      </c>
      <c r="M5982" s="38" t="s">
        <v>15050</v>
      </c>
    </row>
    <row r="5983" spans="1:13" ht="25.5" outlineLevel="1" x14ac:dyDescent="0.25">
      <c r="A5983" s="47" t="s">
        <v>6291</v>
      </c>
      <c r="B5983" s="150">
        <v>5955</v>
      </c>
      <c r="C5983" s="36" t="s">
        <v>6290</v>
      </c>
      <c r="D5983" s="35" t="s">
        <v>6291</v>
      </c>
      <c r="E5983" s="36" t="s">
        <v>11943</v>
      </c>
      <c r="F5983" s="35" t="s">
        <v>15877</v>
      </c>
      <c r="G5983" s="117">
        <v>128</v>
      </c>
      <c r="H5983" s="117">
        <v>1864</v>
      </c>
      <c r="I5983" s="117">
        <f t="shared" si="140"/>
        <v>0.79632812500000005</v>
      </c>
      <c r="J5983" s="118">
        <v>101.93</v>
      </c>
      <c r="K5983" s="196">
        <v>185</v>
      </c>
      <c r="L5983" s="119" t="s">
        <v>12106</v>
      </c>
      <c r="M5983" s="38" t="s">
        <v>15050</v>
      </c>
    </row>
    <row r="5984" spans="1:13" ht="25.5" outlineLevel="1" x14ac:dyDescent="0.25">
      <c r="A5984" s="47" t="s">
        <v>6292</v>
      </c>
      <c r="B5984" s="150">
        <v>5956</v>
      </c>
      <c r="C5984" s="40" t="s">
        <v>14722</v>
      </c>
      <c r="D5984" s="35" t="s">
        <v>6292</v>
      </c>
      <c r="E5984" s="36" t="s">
        <v>11943</v>
      </c>
      <c r="F5984" s="35" t="s">
        <v>15877</v>
      </c>
      <c r="G5984" s="117">
        <v>29</v>
      </c>
      <c r="H5984" s="117">
        <v>130.5</v>
      </c>
      <c r="I5984" s="117">
        <f t="shared" si="140"/>
        <v>0.24620689655172412</v>
      </c>
      <c r="J5984" s="118">
        <v>7.14</v>
      </c>
      <c r="K5984" s="196">
        <v>185</v>
      </c>
      <c r="L5984" s="119" t="s">
        <v>12106</v>
      </c>
      <c r="M5984" s="38" t="s">
        <v>15050</v>
      </c>
    </row>
    <row r="5985" spans="1:13" ht="25.5" outlineLevel="1" x14ac:dyDescent="0.25">
      <c r="A5985" s="47" t="s">
        <v>6294</v>
      </c>
      <c r="B5985" s="150">
        <v>5957</v>
      </c>
      <c r="C5985" s="36" t="s">
        <v>6293</v>
      </c>
      <c r="D5985" s="35" t="s">
        <v>6294</v>
      </c>
      <c r="E5985" s="36" t="s">
        <v>11943</v>
      </c>
      <c r="F5985" s="35" t="s">
        <v>15877</v>
      </c>
      <c r="G5985" s="117">
        <v>16</v>
      </c>
      <c r="H5985" s="117">
        <v>72</v>
      </c>
      <c r="I5985" s="117">
        <f t="shared" si="140"/>
        <v>0.24625</v>
      </c>
      <c r="J5985" s="118">
        <v>3.94</v>
      </c>
      <c r="K5985" s="196">
        <v>185</v>
      </c>
      <c r="L5985" s="119" t="s">
        <v>12106</v>
      </c>
      <c r="M5985" s="38" t="s">
        <v>15050</v>
      </c>
    </row>
    <row r="5986" spans="1:13" ht="25.5" outlineLevel="1" x14ac:dyDescent="0.25">
      <c r="A5986" s="47" t="s">
        <v>6295</v>
      </c>
      <c r="B5986" s="150">
        <v>5958</v>
      </c>
      <c r="C5986" s="40" t="s">
        <v>14723</v>
      </c>
      <c r="D5986" s="35" t="s">
        <v>6295</v>
      </c>
      <c r="E5986" s="36" t="s">
        <v>11943</v>
      </c>
      <c r="F5986" s="35" t="s">
        <v>15877</v>
      </c>
      <c r="G5986" s="117">
        <v>100</v>
      </c>
      <c r="H5986" s="117">
        <v>1450</v>
      </c>
      <c r="I5986" s="117">
        <f t="shared" si="140"/>
        <v>0.79290000000000005</v>
      </c>
      <c r="J5986" s="118">
        <v>79.290000000000006</v>
      </c>
      <c r="K5986" s="196">
        <v>185</v>
      </c>
      <c r="L5986" s="119" t="s">
        <v>12106</v>
      </c>
      <c r="M5986" s="38" t="s">
        <v>15050</v>
      </c>
    </row>
    <row r="5987" spans="1:13" ht="25.5" outlineLevel="1" x14ac:dyDescent="0.25">
      <c r="A5987" s="47" t="s">
        <v>6297</v>
      </c>
      <c r="B5987" s="150">
        <v>5959</v>
      </c>
      <c r="C5987" s="36" t="s">
        <v>6296</v>
      </c>
      <c r="D5987" s="35" t="s">
        <v>6297</v>
      </c>
      <c r="E5987" s="36" t="s">
        <v>11943</v>
      </c>
      <c r="F5987" s="35" t="s">
        <v>15877</v>
      </c>
      <c r="G5987" s="117">
        <v>37</v>
      </c>
      <c r="H5987" s="117">
        <v>166.5</v>
      </c>
      <c r="I5987" s="117">
        <f t="shared" si="140"/>
        <v>0.24594594594594593</v>
      </c>
      <c r="J5987" s="118">
        <v>9.1</v>
      </c>
      <c r="K5987" s="196">
        <v>185</v>
      </c>
      <c r="L5987" s="119" t="s">
        <v>12106</v>
      </c>
      <c r="M5987" s="38" t="s">
        <v>15050</v>
      </c>
    </row>
    <row r="5988" spans="1:13" ht="25.5" outlineLevel="1" x14ac:dyDescent="0.25">
      <c r="A5988" s="47" t="s">
        <v>6298</v>
      </c>
      <c r="B5988" s="150">
        <v>5960</v>
      </c>
      <c r="C5988" s="40" t="s">
        <v>14724</v>
      </c>
      <c r="D5988" s="35" t="s">
        <v>6298</v>
      </c>
      <c r="E5988" s="36" t="s">
        <v>11943</v>
      </c>
      <c r="F5988" s="35" t="s">
        <v>15877</v>
      </c>
      <c r="G5988" s="117">
        <v>48</v>
      </c>
      <c r="H5988" s="117">
        <v>216</v>
      </c>
      <c r="I5988" s="117">
        <f t="shared" si="140"/>
        <v>0.24604166666666669</v>
      </c>
      <c r="J5988" s="118">
        <v>11.81</v>
      </c>
      <c r="K5988" s="196">
        <v>185</v>
      </c>
      <c r="L5988" s="119" t="s">
        <v>12106</v>
      </c>
      <c r="M5988" s="38" t="s">
        <v>15050</v>
      </c>
    </row>
    <row r="5989" spans="1:13" ht="25.5" outlineLevel="1" x14ac:dyDescent="0.25">
      <c r="A5989" s="47" t="s">
        <v>6300</v>
      </c>
      <c r="B5989" s="150">
        <v>5961</v>
      </c>
      <c r="C5989" s="36" t="s">
        <v>6299</v>
      </c>
      <c r="D5989" s="35" t="s">
        <v>6300</v>
      </c>
      <c r="E5989" s="36" t="s">
        <v>11943</v>
      </c>
      <c r="F5989" s="35" t="s">
        <v>15877</v>
      </c>
      <c r="G5989" s="117">
        <v>65</v>
      </c>
      <c r="H5989" s="117">
        <v>107.12</v>
      </c>
      <c r="I5989" s="117">
        <f t="shared" si="140"/>
        <v>9.0153846153846154E-2</v>
      </c>
      <c r="J5989" s="118">
        <v>5.86</v>
      </c>
      <c r="K5989" s="196">
        <v>185</v>
      </c>
      <c r="L5989" s="119" t="s">
        <v>12106</v>
      </c>
      <c r="M5989" s="38" t="s">
        <v>15050</v>
      </c>
    </row>
    <row r="5990" spans="1:13" ht="25.5" outlineLevel="1" x14ac:dyDescent="0.25">
      <c r="A5990" s="47" t="s">
        <v>6301</v>
      </c>
      <c r="B5990" s="150">
        <v>5962</v>
      </c>
      <c r="C5990" s="40" t="s">
        <v>14725</v>
      </c>
      <c r="D5990" s="35" t="s">
        <v>6301</v>
      </c>
      <c r="E5990" s="36" t="s">
        <v>11943</v>
      </c>
      <c r="F5990" s="35" t="s">
        <v>15877</v>
      </c>
      <c r="G5990" s="117">
        <v>5</v>
      </c>
      <c r="H5990" s="117">
        <v>151.07</v>
      </c>
      <c r="I5990" s="117">
        <f t="shared" si="140"/>
        <v>1.6519999999999999</v>
      </c>
      <c r="J5990" s="118">
        <v>8.26</v>
      </c>
      <c r="K5990" s="196">
        <v>185</v>
      </c>
      <c r="L5990" s="119" t="s">
        <v>12106</v>
      </c>
      <c r="M5990" s="38" t="s">
        <v>15050</v>
      </c>
    </row>
    <row r="5991" spans="1:13" ht="25.5" outlineLevel="1" x14ac:dyDescent="0.25">
      <c r="A5991" s="47" t="s">
        <v>6303</v>
      </c>
      <c r="B5991" s="150">
        <v>5963</v>
      </c>
      <c r="C5991" s="36" t="s">
        <v>6302</v>
      </c>
      <c r="D5991" s="35" t="s">
        <v>6303</v>
      </c>
      <c r="E5991" s="36" t="s">
        <v>11943</v>
      </c>
      <c r="F5991" s="35" t="s">
        <v>15877</v>
      </c>
      <c r="G5991" s="117">
        <v>53</v>
      </c>
      <c r="H5991" s="117">
        <v>196.66</v>
      </c>
      <c r="I5991" s="117">
        <f t="shared" si="140"/>
        <v>0.20283018867924529</v>
      </c>
      <c r="J5991" s="118">
        <v>10.75</v>
      </c>
      <c r="K5991" s="196">
        <v>185</v>
      </c>
      <c r="L5991" s="119" t="s">
        <v>12106</v>
      </c>
      <c r="M5991" s="38" t="s">
        <v>15050</v>
      </c>
    </row>
    <row r="5992" spans="1:13" ht="25.5" outlineLevel="1" x14ac:dyDescent="0.25">
      <c r="A5992" s="47" t="s">
        <v>6304</v>
      </c>
      <c r="B5992" s="150">
        <v>5964</v>
      </c>
      <c r="C5992" s="40" t="s">
        <v>14726</v>
      </c>
      <c r="D5992" s="35" t="s">
        <v>6304</v>
      </c>
      <c r="E5992" s="36" t="s">
        <v>11943</v>
      </c>
      <c r="F5992" s="35" t="s">
        <v>15877</v>
      </c>
      <c r="G5992" s="117">
        <v>11</v>
      </c>
      <c r="H5992" s="117">
        <v>20.9</v>
      </c>
      <c r="I5992" s="117">
        <f t="shared" si="140"/>
        <v>0.10363636363636362</v>
      </c>
      <c r="J5992" s="118">
        <v>1.1399999999999999</v>
      </c>
      <c r="K5992" s="196">
        <v>185</v>
      </c>
      <c r="L5992" s="119" t="s">
        <v>12106</v>
      </c>
      <c r="M5992" s="38" t="s">
        <v>15050</v>
      </c>
    </row>
    <row r="5993" spans="1:13" ht="25.5" outlineLevel="1" x14ac:dyDescent="0.25">
      <c r="A5993" s="47" t="s">
        <v>6306</v>
      </c>
      <c r="B5993" s="150">
        <v>5965</v>
      </c>
      <c r="C5993" s="36" t="s">
        <v>6305</v>
      </c>
      <c r="D5993" s="35" t="s">
        <v>6306</v>
      </c>
      <c r="E5993" s="36" t="s">
        <v>11943</v>
      </c>
      <c r="F5993" s="35" t="s">
        <v>15877</v>
      </c>
      <c r="G5993" s="117">
        <v>34</v>
      </c>
      <c r="H5993" s="117">
        <v>57.8</v>
      </c>
      <c r="I5993" s="117">
        <f t="shared" si="140"/>
        <v>9.2941176470588235E-2</v>
      </c>
      <c r="J5993" s="118">
        <v>3.16</v>
      </c>
      <c r="K5993" s="196">
        <v>185</v>
      </c>
      <c r="L5993" s="119" t="s">
        <v>12106</v>
      </c>
      <c r="M5993" s="38" t="s">
        <v>15050</v>
      </c>
    </row>
    <row r="5994" spans="1:13" ht="25.5" outlineLevel="1" x14ac:dyDescent="0.25">
      <c r="A5994" s="47" t="s">
        <v>6308</v>
      </c>
      <c r="B5994" s="150">
        <v>5966</v>
      </c>
      <c r="C5994" s="36" t="s">
        <v>6307</v>
      </c>
      <c r="D5994" s="35" t="s">
        <v>6308</v>
      </c>
      <c r="E5994" s="36" t="s">
        <v>11943</v>
      </c>
      <c r="F5994" s="35" t="s">
        <v>15877</v>
      </c>
      <c r="G5994" s="117">
        <v>63</v>
      </c>
      <c r="H5994" s="117">
        <v>107.1</v>
      </c>
      <c r="I5994" s="117">
        <f t="shared" si="140"/>
        <v>9.3015873015873024E-2</v>
      </c>
      <c r="J5994" s="118">
        <v>5.86</v>
      </c>
      <c r="K5994" s="196">
        <v>185</v>
      </c>
      <c r="L5994" s="119" t="s">
        <v>12106</v>
      </c>
      <c r="M5994" s="38" t="s">
        <v>15050</v>
      </c>
    </row>
    <row r="5995" spans="1:13" ht="25.5" outlineLevel="1" x14ac:dyDescent="0.25">
      <c r="A5995" s="47" t="s">
        <v>6310</v>
      </c>
      <c r="B5995" s="150">
        <v>5967</v>
      </c>
      <c r="C5995" s="36" t="s">
        <v>6309</v>
      </c>
      <c r="D5995" s="35" t="s">
        <v>6310</v>
      </c>
      <c r="E5995" s="36" t="s">
        <v>11943</v>
      </c>
      <c r="F5995" s="35" t="s">
        <v>15877</v>
      </c>
      <c r="G5995" s="117">
        <v>29</v>
      </c>
      <c r="H5995" s="117">
        <v>145</v>
      </c>
      <c r="I5995" s="117">
        <f t="shared" si="140"/>
        <v>0.27344827586206893</v>
      </c>
      <c r="J5995" s="118">
        <v>7.93</v>
      </c>
      <c r="K5995" s="196">
        <v>185</v>
      </c>
      <c r="L5995" s="119" t="s">
        <v>12106</v>
      </c>
      <c r="M5995" s="38" t="s">
        <v>15050</v>
      </c>
    </row>
    <row r="5996" spans="1:13" ht="25.5" outlineLevel="1" x14ac:dyDescent="0.25">
      <c r="A5996" s="47" t="s">
        <v>6312</v>
      </c>
      <c r="B5996" s="150">
        <v>5968</v>
      </c>
      <c r="C5996" s="36" t="s">
        <v>6311</v>
      </c>
      <c r="D5996" s="35" t="s">
        <v>6312</v>
      </c>
      <c r="E5996" s="36" t="s">
        <v>11943</v>
      </c>
      <c r="F5996" s="35" t="s">
        <v>15877</v>
      </c>
      <c r="G5996" s="117">
        <v>18</v>
      </c>
      <c r="H5996" s="117">
        <v>90</v>
      </c>
      <c r="I5996" s="117">
        <f t="shared" si="140"/>
        <v>0.27333333333333332</v>
      </c>
      <c r="J5996" s="118">
        <v>4.92</v>
      </c>
      <c r="K5996" s="196">
        <v>185</v>
      </c>
      <c r="L5996" s="119" t="s">
        <v>12106</v>
      </c>
      <c r="M5996" s="38" t="s">
        <v>15050</v>
      </c>
    </row>
    <row r="5997" spans="1:13" ht="25.5" outlineLevel="1" x14ac:dyDescent="0.25">
      <c r="A5997" s="47" t="s">
        <v>6314</v>
      </c>
      <c r="B5997" s="150">
        <v>5969</v>
      </c>
      <c r="C5997" s="36" t="s">
        <v>6313</v>
      </c>
      <c r="D5997" s="35" t="s">
        <v>6314</v>
      </c>
      <c r="E5997" s="36" t="s">
        <v>11943</v>
      </c>
      <c r="F5997" s="35" t="s">
        <v>15877</v>
      </c>
      <c r="G5997" s="117">
        <v>7</v>
      </c>
      <c r="H5997" s="117">
        <v>35</v>
      </c>
      <c r="I5997" s="117">
        <f t="shared" si="140"/>
        <v>0.27285714285714285</v>
      </c>
      <c r="J5997" s="118">
        <v>1.91</v>
      </c>
      <c r="K5997" s="196">
        <v>185</v>
      </c>
      <c r="L5997" s="119" t="s">
        <v>12106</v>
      </c>
      <c r="M5997" s="38" t="s">
        <v>15050</v>
      </c>
    </row>
    <row r="5998" spans="1:13" ht="25.5" outlineLevel="1" x14ac:dyDescent="0.25">
      <c r="A5998" s="47" t="s">
        <v>6316</v>
      </c>
      <c r="B5998" s="150">
        <v>5970</v>
      </c>
      <c r="C5998" s="36" t="s">
        <v>6315</v>
      </c>
      <c r="D5998" s="35" t="s">
        <v>6316</v>
      </c>
      <c r="E5998" s="36" t="s">
        <v>11943</v>
      </c>
      <c r="F5998" s="35" t="s">
        <v>15877</v>
      </c>
      <c r="G5998" s="117">
        <v>25</v>
      </c>
      <c r="H5998" s="117">
        <v>125</v>
      </c>
      <c r="I5998" s="117">
        <f t="shared" si="140"/>
        <v>0.27360000000000001</v>
      </c>
      <c r="J5998" s="118">
        <v>6.84</v>
      </c>
      <c r="K5998" s="196">
        <v>185</v>
      </c>
      <c r="L5998" s="119" t="s">
        <v>12106</v>
      </c>
      <c r="M5998" s="38" t="s">
        <v>15050</v>
      </c>
    </row>
    <row r="5999" spans="1:13" ht="25.5" outlineLevel="1" x14ac:dyDescent="0.25">
      <c r="A5999" s="47" t="s">
        <v>6318</v>
      </c>
      <c r="B5999" s="150">
        <v>5971</v>
      </c>
      <c r="C5999" s="36" t="s">
        <v>6317</v>
      </c>
      <c r="D5999" s="35" t="s">
        <v>6318</v>
      </c>
      <c r="E5999" s="36" t="s">
        <v>11943</v>
      </c>
      <c r="F5999" s="35" t="s">
        <v>15877</v>
      </c>
      <c r="G5999" s="117">
        <v>17</v>
      </c>
      <c r="H5999" s="117">
        <v>85</v>
      </c>
      <c r="I5999" s="117">
        <f t="shared" si="140"/>
        <v>0.27352941176470591</v>
      </c>
      <c r="J5999" s="118">
        <v>4.6500000000000004</v>
      </c>
      <c r="K5999" s="196">
        <v>185</v>
      </c>
      <c r="L5999" s="119" t="s">
        <v>12106</v>
      </c>
      <c r="M5999" s="38" t="s">
        <v>15050</v>
      </c>
    </row>
    <row r="6000" spans="1:13" ht="25.5" outlineLevel="1" x14ac:dyDescent="0.25">
      <c r="A6000" s="47" t="s">
        <v>6320</v>
      </c>
      <c r="B6000" s="150">
        <v>5972</v>
      </c>
      <c r="C6000" s="36" t="s">
        <v>6319</v>
      </c>
      <c r="D6000" s="35" t="s">
        <v>6320</v>
      </c>
      <c r="E6000" s="36" t="s">
        <v>11943</v>
      </c>
      <c r="F6000" s="35" t="s">
        <v>15877</v>
      </c>
      <c r="G6000" s="117">
        <v>4</v>
      </c>
      <c r="H6000" s="117">
        <v>530.20000000000005</v>
      </c>
      <c r="I6000" s="117">
        <f t="shared" si="140"/>
        <v>7.2474999999999996</v>
      </c>
      <c r="J6000" s="118">
        <v>28.99</v>
      </c>
      <c r="K6000" s="196">
        <v>185</v>
      </c>
      <c r="L6000" s="119" t="s">
        <v>12106</v>
      </c>
      <c r="M6000" s="38" t="s">
        <v>15050</v>
      </c>
    </row>
    <row r="6001" spans="1:13" ht="25.5" outlineLevel="1" x14ac:dyDescent="0.25">
      <c r="A6001" s="47" t="s">
        <v>6321</v>
      </c>
      <c r="B6001" s="150">
        <v>5973</v>
      </c>
      <c r="C6001" s="36" t="s">
        <v>6319</v>
      </c>
      <c r="D6001" s="35" t="s">
        <v>6321</v>
      </c>
      <c r="E6001" s="36" t="s">
        <v>11943</v>
      </c>
      <c r="F6001" s="35" t="s">
        <v>15877</v>
      </c>
      <c r="G6001" s="117">
        <v>2</v>
      </c>
      <c r="H6001" s="117">
        <v>170</v>
      </c>
      <c r="I6001" s="117">
        <f t="shared" ref="I6001:I6064" si="141">J6001/G6001</f>
        <v>4.6500000000000004</v>
      </c>
      <c r="J6001" s="118">
        <v>9.3000000000000007</v>
      </c>
      <c r="K6001" s="196">
        <v>185</v>
      </c>
      <c r="L6001" s="119" t="s">
        <v>12106</v>
      </c>
      <c r="M6001" s="38" t="s">
        <v>15050</v>
      </c>
    </row>
    <row r="6002" spans="1:13" ht="25.5" outlineLevel="1" x14ac:dyDescent="0.25">
      <c r="A6002" s="47" t="s">
        <v>6323</v>
      </c>
      <c r="B6002" s="150">
        <v>5974</v>
      </c>
      <c r="C6002" s="36" t="s">
        <v>6322</v>
      </c>
      <c r="D6002" s="35" t="s">
        <v>6323</v>
      </c>
      <c r="E6002" s="36" t="s">
        <v>11943</v>
      </c>
      <c r="F6002" s="35" t="s">
        <v>15877</v>
      </c>
      <c r="G6002" s="117">
        <v>7</v>
      </c>
      <c r="H6002" s="117">
        <v>12.25</v>
      </c>
      <c r="I6002" s="117">
        <f t="shared" si="141"/>
        <v>9.5714285714285724E-2</v>
      </c>
      <c r="J6002" s="118">
        <v>0.67</v>
      </c>
      <c r="K6002" s="196">
        <v>185</v>
      </c>
      <c r="L6002" s="119" t="s">
        <v>12106</v>
      </c>
      <c r="M6002" s="38" t="s">
        <v>15050</v>
      </c>
    </row>
    <row r="6003" spans="1:13" ht="25.5" outlineLevel="1" x14ac:dyDescent="0.25">
      <c r="A6003" s="47" t="s">
        <v>6325</v>
      </c>
      <c r="B6003" s="150">
        <v>5975</v>
      </c>
      <c r="C6003" s="36" t="s">
        <v>6324</v>
      </c>
      <c r="D6003" s="35" t="s">
        <v>6325</v>
      </c>
      <c r="E6003" s="36" t="s">
        <v>11943</v>
      </c>
      <c r="F6003" s="35" t="s">
        <v>15877</v>
      </c>
      <c r="G6003" s="117">
        <v>36</v>
      </c>
      <c r="H6003" s="117">
        <v>194.4</v>
      </c>
      <c r="I6003" s="117">
        <f t="shared" si="141"/>
        <v>0.29527777777777781</v>
      </c>
      <c r="J6003" s="118">
        <v>10.63</v>
      </c>
      <c r="K6003" s="196">
        <v>185</v>
      </c>
      <c r="L6003" s="119" t="s">
        <v>12106</v>
      </c>
      <c r="M6003" s="38" t="s">
        <v>15050</v>
      </c>
    </row>
    <row r="6004" spans="1:13" ht="25.5" outlineLevel="1" x14ac:dyDescent="0.25">
      <c r="A6004" s="47" t="s">
        <v>6327</v>
      </c>
      <c r="B6004" s="150">
        <v>5976</v>
      </c>
      <c r="C6004" s="36" t="s">
        <v>6326</v>
      </c>
      <c r="D6004" s="35" t="s">
        <v>6327</v>
      </c>
      <c r="E6004" s="36" t="s">
        <v>11943</v>
      </c>
      <c r="F6004" s="35" t="s">
        <v>15877</v>
      </c>
      <c r="G6004" s="117">
        <v>39</v>
      </c>
      <c r="H6004" s="117">
        <v>214.5</v>
      </c>
      <c r="I6004" s="117">
        <f t="shared" si="141"/>
        <v>0.30076923076923079</v>
      </c>
      <c r="J6004" s="118">
        <v>11.73</v>
      </c>
      <c r="K6004" s="196">
        <v>185</v>
      </c>
      <c r="L6004" s="119" t="s">
        <v>12106</v>
      </c>
      <c r="M6004" s="38" t="s">
        <v>15050</v>
      </c>
    </row>
    <row r="6005" spans="1:13" ht="25.5" outlineLevel="1" x14ac:dyDescent="0.25">
      <c r="A6005" s="47" t="s">
        <v>6329</v>
      </c>
      <c r="B6005" s="150">
        <v>5977</v>
      </c>
      <c r="C6005" s="36" t="s">
        <v>6328</v>
      </c>
      <c r="D6005" s="35" t="s">
        <v>6329</v>
      </c>
      <c r="E6005" s="36" t="s">
        <v>11943</v>
      </c>
      <c r="F6005" s="35" t="s">
        <v>15877</v>
      </c>
      <c r="G6005" s="117">
        <v>20</v>
      </c>
      <c r="H6005" s="117">
        <v>114</v>
      </c>
      <c r="I6005" s="117">
        <f t="shared" si="141"/>
        <v>0.3115</v>
      </c>
      <c r="J6005" s="118">
        <v>6.23</v>
      </c>
      <c r="K6005" s="196">
        <v>185</v>
      </c>
      <c r="L6005" s="119" t="s">
        <v>12106</v>
      </c>
      <c r="M6005" s="38" t="s">
        <v>15050</v>
      </c>
    </row>
    <row r="6006" spans="1:13" ht="25.5" outlineLevel="1" x14ac:dyDescent="0.25">
      <c r="A6006" s="47" t="s">
        <v>6331</v>
      </c>
      <c r="B6006" s="150">
        <v>5978</v>
      </c>
      <c r="C6006" s="36" t="s">
        <v>6330</v>
      </c>
      <c r="D6006" s="35" t="s">
        <v>6331</v>
      </c>
      <c r="E6006" s="36" t="s">
        <v>11943</v>
      </c>
      <c r="F6006" s="35" t="s">
        <v>15877</v>
      </c>
      <c r="G6006" s="117">
        <v>9</v>
      </c>
      <c r="H6006" s="117">
        <v>51.3</v>
      </c>
      <c r="I6006" s="117">
        <f t="shared" si="141"/>
        <v>0.31222222222222223</v>
      </c>
      <c r="J6006" s="118">
        <v>2.81</v>
      </c>
      <c r="K6006" s="196">
        <v>185</v>
      </c>
      <c r="L6006" s="119" t="s">
        <v>12106</v>
      </c>
      <c r="M6006" s="38" t="s">
        <v>15050</v>
      </c>
    </row>
    <row r="6007" spans="1:13" ht="25.5" outlineLevel="1" x14ac:dyDescent="0.25">
      <c r="A6007" s="47" t="s">
        <v>6333</v>
      </c>
      <c r="B6007" s="150">
        <v>5979</v>
      </c>
      <c r="C6007" s="36" t="s">
        <v>6332</v>
      </c>
      <c r="D6007" s="35" t="s">
        <v>6333</v>
      </c>
      <c r="E6007" s="36" t="s">
        <v>11943</v>
      </c>
      <c r="F6007" s="35" t="s">
        <v>15877</v>
      </c>
      <c r="G6007" s="117">
        <v>5</v>
      </c>
      <c r="H6007" s="117">
        <v>28.5</v>
      </c>
      <c r="I6007" s="117">
        <f t="shared" si="141"/>
        <v>0.312</v>
      </c>
      <c r="J6007" s="118">
        <v>1.56</v>
      </c>
      <c r="K6007" s="196">
        <v>185</v>
      </c>
      <c r="L6007" s="119" t="s">
        <v>12106</v>
      </c>
      <c r="M6007" s="38" t="s">
        <v>15050</v>
      </c>
    </row>
    <row r="6008" spans="1:13" ht="25.5" outlineLevel="1" x14ac:dyDescent="0.25">
      <c r="A6008" s="47" t="s">
        <v>6335</v>
      </c>
      <c r="B6008" s="150">
        <v>5980</v>
      </c>
      <c r="C6008" s="36" t="s">
        <v>6334</v>
      </c>
      <c r="D6008" s="35" t="s">
        <v>6335</v>
      </c>
      <c r="E6008" s="36" t="s">
        <v>11943</v>
      </c>
      <c r="F6008" s="35" t="s">
        <v>15877</v>
      </c>
      <c r="G6008" s="117">
        <v>72</v>
      </c>
      <c r="H6008" s="117">
        <v>410.4</v>
      </c>
      <c r="I6008" s="117">
        <f t="shared" si="141"/>
        <v>0.3116666666666667</v>
      </c>
      <c r="J6008" s="118">
        <v>22.44</v>
      </c>
      <c r="K6008" s="196">
        <v>185</v>
      </c>
      <c r="L6008" s="119" t="s">
        <v>12106</v>
      </c>
      <c r="M6008" s="38" t="s">
        <v>15050</v>
      </c>
    </row>
    <row r="6009" spans="1:13" ht="25.5" outlineLevel="1" x14ac:dyDescent="0.25">
      <c r="A6009" s="47" t="s">
        <v>6337</v>
      </c>
      <c r="B6009" s="150">
        <v>5981</v>
      </c>
      <c r="C6009" s="36" t="s">
        <v>6336</v>
      </c>
      <c r="D6009" s="35" t="s">
        <v>6337</v>
      </c>
      <c r="E6009" s="36" t="s">
        <v>11943</v>
      </c>
      <c r="F6009" s="35" t="s">
        <v>15877</v>
      </c>
      <c r="G6009" s="117">
        <v>9</v>
      </c>
      <c r="H6009" s="117">
        <v>52.2</v>
      </c>
      <c r="I6009" s="117">
        <f t="shared" si="141"/>
        <v>0.31666666666666665</v>
      </c>
      <c r="J6009" s="118">
        <v>2.85</v>
      </c>
      <c r="K6009" s="196">
        <v>185</v>
      </c>
      <c r="L6009" s="119" t="s">
        <v>12106</v>
      </c>
      <c r="M6009" s="38" t="s">
        <v>15050</v>
      </c>
    </row>
    <row r="6010" spans="1:13" ht="25.5" outlineLevel="1" x14ac:dyDescent="0.25">
      <c r="A6010" s="47" t="s">
        <v>6339</v>
      </c>
      <c r="B6010" s="150">
        <v>5982</v>
      </c>
      <c r="C6010" s="36" t="s">
        <v>6338</v>
      </c>
      <c r="D6010" s="35" t="s">
        <v>6339</v>
      </c>
      <c r="E6010" s="36" t="s">
        <v>11943</v>
      </c>
      <c r="F6010" s="35" t="s">
        <v>15877</v>
      </c>
      <c r="G6010" s="117">
        <v>39</v>
      </c>
      <c r="H6010" s="117">
        <v>226.2</v>
      </c>
      <c r="I6010" s="117">
        <f t="shared" si="141"/>
        <v>0.31717948717948719</v>
      </c>
      <c r="J6010" s="118">
        <v>12.37</v>
      </c>
      <c r="K6010" s="196">
        <v>185</v>
      </c>
      <c r="L6010" s="119" t="s">
        <v>12106</v>
      </c>
      <c r="M6010" s="38" t="s">
        <v>15050</v>
      </c>
    </row>
    <row r="6011" spans="1:13" ht="25.5" outlineLevel="1" x14ac:dyDescent="0.25">
      <c r="A6011" s="47" t="s">
        <v>6341</v>
      </c>
      <c r="B6011" s="150">
        <v>5983</v>
      </c>
      <c r="C6011" s="36" t="s">
        <v>6340</v>
      </c>
      <c r="D6011" s="35" t="s">
        <v>6341</v>
      </c>
      <c r="E6011" s="36" t="s">
        <v>11943</v>
      </c>
      <c r="F6011" s="35" t="s">
        <v>15877</v>
      </c>
      <c r="G6011" s="117">
        <v>9</v>
      </c>
      <c r="H6011" s="117">
        <v>9</v>
      </c>
      <c r="I6011" s="117">
        <f t="shared" si="141"/>
        <v>5.4444444444444441E-2</v>
      </c>
      <c r="J6011" s="118">
        <v>0.49</v>
      </c>
      <c r="K6011" s="196">
        <v>185</v>
      </c>
      <c r="L6011" s="119" t="s">
        <v>12106</v>
      </c>
      <c r="M6011" s="38" t="s">
        <v>15050</v>
      </c>
    </row>
    <row r="6012" spans="1:13" ht="25.5" outlineLevel="1" x14ac:dyDescent="0.25">
      <c r="A6012" s="47" t="s">
        <v>6343</v>
      </c>
      <c r="B6012" s="150">
        <v>5984</v>
      </c>
      <c r="C6012" s="36" t="s">
        <v>6342</v>
      </c>
      <c r="D6012" s="35" t="s">
        <v>6343</v>
      </c>
      <c r="E6012" s="36" t="s">
        <v>11943</v>
      </c>
      <c r="F6012" s="35" t="s">
        <v>15877</v>
      </c>
      <c r="G6012" s="117">
        <v>77</v>
      </c>
      <c r="H6012" s="117">
        <v>77</v>
      </c>
      <c r="I6012" s="117">
        <f t="shared" si="141"/>
        <v>5.4675324675324675E-2</v>
      </c>
      <c r="J6012" s="118">
        <v>4.21</v>
      </c>
      <c r="K6012" s="196">
        <v>185</v>
      </c>
      <c r="L6012" s="119" t="s">
        <v>12106</v>
      </c>
      <c r="M6012" s="38" t="s">
        <v>15050</v>
      </c>
    </row>
    <row r="6013" spans="1:13" ht="25.5" outlineLevel="1" x14ac:dyDescent="0.25">
      <c r="A6013" s="47" t="s">
        <v>6345</v>
      </c>
      <c r="B6013" s="150">
        <v>5985</v>
      </c>
      <c r="C6013" s="36" t="s">
        <v>6344</v>
      </c>
      <c r="D6013" s="35" t="s">
        <v>6345</v>
      </c>
      <c r="E6013" s="36" t="s">
        <v>11943</v>
      </c>
      <c r="F6013" s="35" t="s">
        <v>15877</v>
      </c>
      <c r="G6013" s="117">
        <v>13</v>
      </c>
      <c r="H6013" s="117">
        <v>78</v>
      </c>
      <c r="I6013" s="117">
        <f t="shared" si="141"/>
        <v>0.32846153846153842</v>
      </c>
      <c r="J6013" s="118">
        <v>4.2699999999999996</v>
      </c>
      <c r="K6013" s="196">
        <v>185</v>
      </c>
      <c r="L6013" s="119" t="s">
        <v>12106</v>
      </c>
      <c r="M6013" s="38" t="s">
        <v>15050</v>
      </c>
    </row>
    <row r="6014" spans="1:13" ht="25.5" outlineLevel="1" x14ac:dyDescent="0.25">
      <c r="A6014" s="47" t="s">
        <v>6347</v>
      </c>
      <c r="B6014" s="150">
        <v>5986</v>
      </c>
      <c r="C6014" s="36" t="s">
        <v>6346</v>
      </c>
      <c r="D6014" s="35" t="s">
        <v>6347</v>
      </c>
      <c r="E6014" s="36" t="s">
        <v>11943</v>
      </c>
      <c r="F6014" s="35" t="s">
        <v>15877</v>
      </c>
      <c r="G6014" s="117">
        <v>15</v>
      </c>
      <c r="H6014" s="117">
        <v>102</v>
      </c>
      <c r="I6014" s="117">
        <f t="shared" si="141"/>
        <v>0.372</v>
      </c>
      <c r="J6014" s="118">
        <v>5.58</v>
      </c>
      <c r="K6014" s="196">
        <v>185</v>
      </c>
      <c r="L6014" s="119" t="s">
        <v>12106</v>
      </c>
      <c r="M6014" s="38" t="s">
        <v>15050</v>
      </c>
    </row>
    <row r="6015" spans="1:13" ht="25.5" outlineLevel="1" x14ac:dyDescent="0.25">
      <c r="A6015" s="47" t="s">
        <v>6349</v>
      </c>
      <c r="B6015" s="150">
        <v>5987</v>
      </c>
      <c r="C6015" s="36" t="s">
        <v>6348</v>
      </c>
      <c r="D6015" s="35" t="s">
        <v>6349</v>
      </c>
      <c r="E6015" s="36" t="s">
        <v>11943</v>
      </c>
      <c r="F6015" s="35" t="s">
        <v>15877</v>
      </c>
      <c r="G6015" s="117">
        <v>19</v>
      </c>
      <c r="H6015" s="117">
        <v>129.19999999999999</v>
      </c>
      <c r="I6015" s="117">
        <f t="shared" si="141"/>
        <v>0.37210526315789477</v>
      </c>
      <c r="J6015" s="118">
        <v>7.07</v>
      </c>
      <c r="K6015" s="196">
        <v>185</v>
      </c>
      <c r="L6015" s="119" t="s">
        <v>12106</v>
      </c>
      <c r="M6015" s="38" t="s">
        <v>15050</v>
      </c>
    </row>
    <row r="6016" spans="1:13" ht="25.5" outlineLevel="1" x14ac:dyDescent="0.25">
      <c r="A6016" s="47" t="s">
        <v>6351</v>
      </c>
      <c r="B6016" s="150">
        <v>5988</v>
      </c>
      <c r="C6016" s="36" t="s">
        <v>6350</v>
      </c>
      <c r="D6016" s="35" t="s">
        <v>6351</v>
      </c>
      <c r="E6016" s="36" t="s">
        <v>11943</v>
      </c>
      <c r="F6016" s="35" t="s">
        <v>15877</v>
      </c>
      <c r="G6016" s="117">
        <v>2</v>
      </c>
      <c r="H6016" s="117">
        <v>16</v>
      </c>
      <c r="I6016" s="117">
        <f t="shared" si="141"/>
        <v>0.435</v>
      </c>
      <c r="J6016" s="118">
        <v>0.87</v>
      </c>
      <c r="K6016" s="196">
        <v>185</v>
      </c>
      <c r="L6016" s="119" t="s">
        <v>12106</v>
      </c>
      <c r="M6016" s="38" t="s">
        <v>15050</v>
      </c>
    </row>
    <row r="6017" spans="1:13" ht="25.5" outlineLevel="1" x14ac:dyDescent="0.25">
      <c r="A6017" s="47" t="s">
        <v>6353</v>
      </c>
      <c r="B6017" s="150">
        <v>5989</v>
      </c>
      <c r="C6017" s="36" t="s">
        <v>6352</v>
      </c>
      <c r="D6017" s="35" t="s">
        <v>6353</v>
      </c>
      <c r="E6017" s="36" t="s">
        <v>11943</v>
      </c>
      <c r="F6017" s="35" t="s">
        <v>15877</v>
      </c>
      <c r="G6017" s="117">
        <v>56</v>
      </c>
      <c r="H6017" s="117">
        <v>448</v>
      </c>
      <c r="I6017" s="117">
        <f t="shared" si="141"/>
        <v>0.4375</v>
      </c>
      <c r="J6017" s="118">
        <v>24.5</v>
      </c>
      <c r="K6017" s="196">
        <v>185</v>
      </c>
      <c r="L6017" s="119" t="s">
        <v>12106</v>
      </c>
      <c r="M6017" s="38" t="s">
        <v>15050</v>
      </c>
    </row>
    <row r="6018" spans="1:13" ht="25.5" outlineLevel="1" x14ac:dyDescent="0.25">
      <c r="A6018" s="47" t="s">
        <v>6355</v>
      </c>
      <c r="B6018" s="150">
        <v>5990</v>
      </c>
      <c r="C6018" s="36" t="s">
        <v>6354</v>
      </c>
      <c r="D6018" s="35" t="s">
        <v>6355</v>
      </c>
      <c r="E6018" s="36" t="s">
        <v>11943</v>
      </c>
      <c r="F6018" s="35" t="s">
        <v>15877</v>
      </c>
      <c r="G6018" s="117">
        <v>16</v>
      </c>
      <c r="H6018" s="117">
        <v>139.19999999999999</v>
      </c>
      <c r="I6018" s="117">
        <f t="shared" si="141"/>
        <v>0.47562500000000002</v>
      </c>
      <c r="J6018" s="118">
        <v>7.61</v>
      </c>
      <c r="K6018" s="196">
        <v>185</v>
      </c>
      <c r="L6018" s="119" t="s">
        <v>12106</v>
      </c>
      <c r="M6018" s="38" t="s">
        <v>15050</v>
      </c>
    </row>
    <row r="6019" spans="1:13" ht="25.5" outlineLevel="1" x14ac:dyDescent="0.25">
      <c r="A6019" s="47" t="s">
        <v>6357</v>
      </c>
      <c r="B6019" s="150">
        <v>5991</v>
      </c>
      <c r="C6019" s="36" t="s">
        <v>6356</v>
      </c>
      <c r="D6019" s="35" t="s">
        <v>6357</v>
      </c>
      <c r="E6019" s="36" t="s">
        <v>11943</v>
      </c>
      <c r="F6019" s="35" t="s">
        <v>15877</v>
      </c>
      <c r="G6019" s="117">
        <v>22</v>
      </c>
      <c r="H6019" s="117">
        <v>255.2</v>
      </c>
      <c r="I6019" s="117">
        <f t="shared" si="141"/>
        <v>0.63454545454545463</v>
      </c>
      <c r="J6019" s="118">
        <v>13.96</v>
      </c>
      <c r="K6019" s="196">
        <v>185</v>
      </c>
      <c r="L6019" s="119" t="s">
        <v>12106</v>
      </c>
      <c r="M6019" s="38" t="s">
        <v>15050</v>
      </c>
    </row>
    <row r="6020" spans="1:13" ht="25.5" outlineLevel="1" x14ac:dyDescent="0.25">
      <c r="A6020" s="47" t="s">
        <v>6359</v>
      </c>
      <c r="B6020" s="150">
        <v>5992</v>
      </c>
      <c r="C6020" s="36" t="s">
        <v>6358</v>
      </c>
      <c r="D6020" s="35" t="s">
        <v>6359</v>
      </c>
      <c r="E6020" s="36" t="s">
        <v>11943</v>
      </c>
      <c r="F6020" s="35" t="s">
        <v>15877</v>
      </c>
      <c r="G6020" s="117">
        <v>40</v>
      </c>
      <c r="H6020" s="117">
        <v>551.26</v>
      </c>
      <c r="I6020" s="117">
        <f t="shared" si="141"/>
        <v>0.75350000000000006</v>
      </c>
      <c r="J6020" s="118">
        <v>30.14</v>
      </c>
      <c r="K6020" s="196">
        <v>185</v>
      </c>
      <c r="L6020" s="119" t="s">
        <v>12106</v>
      </c>
      <c r="M6020" s="38" t="s">
        <v>15050</v>
      </c>
    </row>
    <row r="6021" spans="1:13" ht="25.5" outlineLevel="1" x14ac:dyDescent="0.25">
      <c r="A6021" s="47" t="s">
        <v>6361</v>
      </c>
      <c r="B6021" s="150">
        <v>5993</v>
      </c>
      <c r="C6021" s="36" t="s">
        <v>6360</v>
      </c>
      <c r="D6021" s="35" t="s">
        <v>6361</v>
      </c>
      <c r="E6021" s="36" t="s">
        <v>11943</v>
      </c>
      <c r="F6021" s="35" t="s">
        <v>15877</v>
      </c>
      <c r="G6021" s="117">
        <v>18</v>
      </c>
      <c r="H6021" s="117">
        <v>131.1</v>
      </c>
      <c r="I6021" s="117">
        <f t="shared" si="141"/>
        <v>0.39833333333333332</v>
      </c>
      <c r="J6021" s="118">
        <v>7.17</v>
      </c>
      <c r="K6021" s="196">
        <v>185</v>
      </c>
      <c r="L6021" s="119" t="s">
        <v>12106</v>
      </c>
      <c r="M6021" s="38" t="s">
        <v>15050</v>
      </c>
    </row>
    <row r="6022" spans="1:13" ht="25.5" outlineLevel="1" x14ac:dyDescent="0.25">
      <c r="A6022" s="47" t="s">
        <v>6363</v>
      </c>
      <c r="B6022" s="150">
        <v>5994</v>
      </c>
      <c r="C6022" s="36" t="s">
        <v>6362</v>
      </c>
      <c r="D6022" s="35" t="s">
        <v>6363</v>
      </c>
      <c r="E6022" s="36" t="s">
        <v>11943</v>
      </c>
      <c r="F6022" s="35" t="s">
        <v>15877</v>
      </c>
      <c r="G6022" s="117">
        <v>37</v>
      </c>
      <c r="H6022" s="117">
        <v>255.3</v>
      </c>
      <c r="I6022" s="117">
        <f t="shared" si="141"/>
        <v>0.37729729729729733</v>
      </c>
      <c r="J6022" s="118">
        <v>13.96</v>
      </c>
      <c r="K6022" s="196">
        <v>185</v>
      </c>
      <c r="L6022" s="119" t="s">
        <v>12106</v>
      </c>
      <c r="M6022" s="38" t="s">
        <v>15050</v>
      </c>
    </row>
    <row r="6023" spans="1:13" ht="25.5" outlineLevel="1" x14ac:dyDescent="0.25">
      <c r="A6023" s="47" t="s">
        <v>6365</v>
      </c>
      <c r="B6023" s="150">
        <v>5995</v>
      </c>
      <c r="C6023" s="36" t="s">
        <v>6364</v>
      </c>
      <c r="D6023" s="35" t="s">
        <v>6365</v>
      </c>
      <c r="E6023" s="36" t="s">
        <v>11943</v>
      </c>
      <c r="F6023" s="35" t="s">
        <v>15877</v>
      </c>
      <c r="G6023" s="117">
        <v>30</v>
      </c>
      <c r="H6023" s="117">
        <v>30</v>
      </c>
      <c r="I6023" s="117">
        <f t="shared" si="141"/>
        <v>5.4666666666666662E-2</v>
      </c>
      <c r="J6023" s="118">
        <v>1.64</v>
      </c>
      <c r="K6023" s="196">
        <v>185</v>
      </c>
      <c r="L6023" s="119" t="s">
        <v>12106</v>
      </c>
      <c r="M6023" s="38" t="s">
        <v>15050</v>
      </c>
    </row>
    <row r="6024" spans="1:13" outlineLevel="1" x14ac:dyDescent="0.25">
      <c r="A6024" s="47" t="s">
        <v>10381</v>
      </c>
      <c r="B6024" s="150">
        <v>5996</v>
      </c>
      <c r="C6024" s="36" t="s">
        <v>10380</v>
      </c>
      <c r="D6024" s="35" t="s">
        <v>10381</v>
      </c>
      <c r="E6024" s="36" t="s">
        <v>11491</v>
      </c>
      <c r="F6024" s="35" t="s">
        <v>15877</v>
      </c>
      <c r="G6024" s="117">
        <v>3</v>
      </c>
      <c r="H6024" s="117">
        <v>4.8</v>
      </c>
      <c r="I6024" s="117">
        <f t="shared" si="141"/>
        <v>1.6633333333333333</v>
      </c>
      <c r="J6024" s="118">
        <v>4.99</v>
      </c>
      <c r="K6024" s="196">
        <v>181</v>
      </c>
      <c r="L6024" s="119" t="s">
        <v>11479</v>
      </c>
      <c r="M6024" s="38" t="s">
        <v>15050</v>
      </c>
    </row>
    <row r="6025" spans="1:13" outlineLevel="1" x14ac:dyDescent="0.25">
      <c r="A6025" s="47" t="s">
        <v>10382</v>
      </c>
      <c r="B6025" s="150">
        <v>5997</v>
      </c>
      <c r="C6025" s="40" t="s">
        <v>14727</v>
      </c>
      <c r="D6025" s="35" t="s">
        <v>10382</v>
      </c>
      <c r="E6025" s="36" t="s">
        <v>11491</v>
      </c>
      <c r="F6025" s="35" t="s">
        <v>15877</v>
      </c>
      <c r="G6025" s="117">
        <v>3</v>
      </c>
      <c r="H6025" s="117">
        <v>6</v>
      </c>
      <c r="I6025" s="117">
        <f t="shared" si="141"/>
        <v>2.0766666666666667</v>
      </c>
      <c r="J6025" s="118">
        <v>6.23</v>
      </c>
      <c r="K6025" s="196">
        <v>181</v>
      </c>
      <c r="L6025" s="119" t="s">
        <v>11479</v>
      </c>
      <c r="M6025" s="38" t="s">
        <v>15050</v>
      </c>
    </row>
    <row r="6026" spans="1:13" ht="25.5" outlineLevel="1" x14ac:dyDescent="0.25">
      <c r="A6026" s="47" t="s">
        <v>6367</v>
      </c>
      <c r="B6026" s="150">
        <v>5998</v>
      </c>
      <c r="C6026" s="36" t="s">
        <v>6366</v>
      </c>
      <c r="D6026" s="35" t="s">
        <v>6367</v>
      </c>
      <c r="E6026" s="36" t="s">
        <v>11943</v>
      </c>
      <c r="F6026" s="35" t="s">
        <v>15877</v>
      </c>
      <c r="G6026" s="117">
        <v>3</v>
      </c>
      <c r="H6026" s="117">
        <v>451.92</v>
      </c>
      <c r="I6026" s="117">
        <f t="shared" si="141"/>
        <v>8.2366666666666664</v>
      </c>
      <c r="J6026" s="118">
        <v>24.71</v>
      </c>
      <c r="K6026" s="196">
        <v>185</v>
      </c>
      <c r="L6026" s="119" t="s">
        <v>12106</v>
      </c>
      <c r="M6026" s="38" t="s">
        <v>15050</v>
      </c>
    </row>
    <row r="6027" spans="1:13" ht="25.5" outlineLevel="1" x14ac:dyDescent="0.25">
      <c r="A6027" s="47" t="s">
        <v>6638</v>
      </c>
      <c r="B6027" s="150">
        <v>5999</v>
      </c>
      <c r="C6027" s="36" t="s">
        <v>6637</v>
      </c>
      <c r="D6027" s="35" t="s">
        <v>6638</v>
      </c>
      <c r="E6027" s="36" t="s">
        <v>11943</v>
      </c>
      <c r="F6027" s="35" t="s">
        <v>15877</v>
      </c>
      <c r="G6027" s="117">
        <v>1</v>
      </c>
      <c r="H6027" s="117">
        <v>561.1</v>
      </c>
      <c r="I6027" s="117">
        <f t="shared" si="141"/>
        <v>30.68</v>
      </c>
      <c r="J6027" s="118">
        <v>30.68</v>
      </c>
      <c r="K6027" s="196">
        <v>185</v>
      </c>
      <c r="L6027" s="119" t="s">
        <v>12106</v>
      </c>
      <c r="M6027" s="38" t="s">
        <v>15050</v>
      </c>
    </row>
    <row r="6028" spans="1:13" ht="25.5" outlineLevel="1" x14ac:dyDescent="0.25">
      <c r="A6028" s="47" t="s">
        <v>6640</v>
      </c>
      <c r="B6028" s="150">
        <v>6000</v>
      </c>
      <c r="C6028" s="36" t="s">
        <v>6639</v>
      </c>
      <c r="D6028" s="35" t="s">
        <v>6640</v>
      </c>
      <c r="E6028" s="36" t="s">
        <v>11943</v>
      </c>
      <c r="F6028" s="35" t="s">
        <v>15877</v>
      </c>
      <c r="G6028" s="117">
        <v>1</v>
      </c>
      <c r="H6028" s="117">
        <v>561.1</v>
      </c>
      <c r="I6028" s="117">
        <f t="shared" si="141"/>
        <v>30.68</v>
      </c>
      <c r="J6028" s="118">
        <v>30.68</v>
      </c>
      <c r="K6028" s="196">
        <v>185</v>
      </c>
      <c r="L6028" s="119" t="s">
        <v>12106</v>
      </c>
      <c r="M6028" s="38" t="s">
        <v>15050</v>
      </c>
    </row>
    <row r="6029" spans="1:13" outlineLevel="1" x14ac:dyDescent="0.25">
      <c r="A6029" s="47" t="s">
        <v>6642</v>
      </c>
      <c r="B6029" s="150">
        <v>6001</v>
      </c>
      <c r="C6029" s="36" t="s">
        <v>6641</v>
      </c>
      <c r="D6029" s="35" t="s">
        <v>6642</v>
      </c>
      <c r="E6029" s="36" t="s">
        <v>11491</v>
      </c>
      <c r="F6029" s="35" t="s">
        <v>15877</v>
      </c>
      <c r="G6029" s="117">
        <v>1</v>
      </c>
      <c r="H6029" s="117">
        <v>300</v>
      </c>
      <c r="I6029" s="117">
        <f t="shared" si="141"/>
        <v>16.41</v>
      </c>
      <c r="J6029" s="118">
        <v>16.41</v>
      </c>
      <c r="K6029" s="196">
        <v>185</v>
      </c>
      <c r="L6029" s="119" t="s">
        <v>12106</v>
      </c>
      <c r="M6029" s="38" t="s">
        <v>15050</v>
      </c>
    </row>
    <row r="6030" spans="1:13" ht="25.5" outlineLevel="1" x14ac:dyDescent="0.25">
      <c r="A6030" s="47" t="s">
        <v>6643</v>
      </c>
      <c r="B6030" s="150">
        <v>6002</v>
      </c>
      <c r="C6030" s="40" t="s">
        <v>14728</v>
      </c>
      <c r="D6030" s="35" t="s">
        <v>6643</v>
      </c>
      <c r="E6030" s="36" t="s">
        <v>11943</v>
      </c>
      <c r="F6030" s="35" t="s">
        <v>15877</v>
      </c>
      <c r="G6030" s="117">
        <v>9</v>
      </c>
      <c r="H6030" s="117">
        <v>8505</v>
      </c>
      <c r="I6030" s="117">
        <f t="shared" si="141"/>
        <v>51.675555555555555</v>
      </c>
      <c r="J6030" s="118">
        <v>465.08</v>
      </c>
      <c r="K6030" s="196">
        <v>185</v>
      </c>
      <c r="L6030" s="119" t="s">
        <v>12106</v>
      </c>
      <c r="M6030" s="38" t="s">
        <v>15050</v>
      </c>
    </row>
    <row r="6031" spans="1:13" ht="25.5" outlineLevel="1" x14ac:dyDescent="0.25">
      <c r="A6031" s="47" t="s">
        <v>6644</v>
      </c>
      <c r="B6031" s="150">
        <v>6003</v>
      </c>
      <c r="C6031" s="40" t="s">
        <v>14729</v>
      </c>
      <c r="D6031" s="35" t="s">
        <v>6644</v>
      </c>
      <c r="E6031" s="36" t="s">
        <v>11943</v>
      </c>
      <c r="F6031" s="35" t="s">
        <v>15877</v>
      </c>
      <c r="G6031" s="117">
        <v>3</v>
      </c>
      <c r="H6031" s="117">
        <v>1239.0999999999999</v>
      </c>
      <c r="I6031" s="117">
        <f t="shared" si="141"/>
        <v>22.58666666666667</v>
      </c>
      <c r="J6031" s="118">
        <v>67.760000000000005</v>
      </c>
      <c r="K6031" s="196">
        <v>185</v>
      </c>
      <c r="L6031" s="119" t="s">
        <v>12106</v>
      </c>
      <c r="M6031" s="38" t="s">
        <v>15050</v>
      </c>
    </row>
    <row r="6032" spans="1:13" ht="25.5" outlineLevel="1" x14ac:dyDescent="0.25">
      <c r="A6032" s="47" t="s">
        <v>6645</v>
      </c>
      <c r="B6032" s="150">
        <v>6004</v>
      </c>
      <c r="C6032" s="40" t="s">
        <v>14730</v>
      </c>
      <c r="D6032" s="35" t="s">
        <v>6645</v>
      </c>
      <c r="E6032" s="36" t="s">
        <v>11943</v>
      </c>
      <c r="F6032" s="35" t="s">
        <v>15877</v>
      </c>
      <c r="G6032" s="117">
        <v>2</v>
      </c>
      <c r="H6032" s="117">
        <v>2924</v>
      </c>
      <c r="I6032" s="117">
        <f t="shared" si="141"/>
        <v>79.944999999999993</v>
      </c>
      <c r="J6032" s="118">
        <v>159.88999999999999</v>
      </c>
      <c r="K6032" s="196">
        <v>185</v>
      </c>
      <c r="L6032" s="119" t="s">
        <v>12106</v>
      </c>
      <c r="M6032" s="38" t="s">
        <v>15050</v>
      </c>
    </row>
    <row r="6033" spans="1:13" ht="25.5" outlineLevel="1" x14ac:dyDescent="0.25">
      <c r="A6033" s="47" t="s">
        <v>6646</v>
      </c>
      <c r="B6033" s="150">
        <v>6005</v>
      </c>
      <c r="C6033" s="40" t="s">
        <v>14731</v>
      </c>
      <c r="D6033" s="35" t="s">
        <v>6646</v>
      </c>
      <c r="E6033" s="36" t="s">
        <v>11943</v>
      </c>
      <c r="F6033" s="35" t="s">
        <v>15877</v>
      </c>
      <c r="G6033" s="117">
        <v>3</v>
      </c>
      <c r="H6033" s="117">
        <v>4386</v>
      </c>
      <c r="I6033" s="117">
        <f t="shared" si="141"/>
        <v>79.946666666666673</v>
      </c>
      <c r="J6033" s="118">
        <v>239.84</v>
      </c>
      <c r="K6033" s="196">
        <v>185</v>
      </c>
      <c r="L6033" s="119" t="s">
        <v>12106</v>
      </c>
      <c r="M6033" s="38" t="s">
        <v>15050</v>
      </c>
    </row>
    <row r="6034" spans="1:13" ht="25.5" outlineLevel="1" x14ac:dyDescent="0.25">
      <c r="A6034" s="47" t="s">
        <v>6647</v>
      </c>
      <c r="B6034" s="150">
        <v>6006</v>
      </c>
      <c r="C6034" s="40" t="s">
        <v>14732</v>
      </c>
      <c r="D6034" s="35" t="s">
        <v>6647</v>
      </c>
      <c r="E6034" s="36" t="s">
        <v>11943</v>
      </c>
      <c r="F6034" s="35" t="s">
        <v>15877</v>
      </c>
      <c r="G6034" s="117">
        <v>3</v>
      </c>
      <c r="H6034" s="117">
        <v>1935</v>
      </c>
      <c r="I6034" s="117">
        <f t="shared" si="141"/>
        <v>35.270000000000003</v>
      </c>
      <c r="J6034" s="118">
        <v>105.81</v>
      </c>
      <c r="K6034" s="196">
        <v>185</v>
      </c>
      <c r="L6034" s="119" t="s">
        <v>12106</v>
      </c>
      <c r="M6034" s="38" t="s">
        <v>15050</v>
      </c>
    </row>
    <row r="6035" spans="1:13" ht="25.5" outlineLevel="1" x14ac:dyDescent="0.25">
      <c r="A6035" s="47" t="s">
        <v>6648</v>
      </c>
      <c r="B6035" s="150">
        <v>6007</v>
      </c>
      <c r="C6035" s="40" t="s">
        <v>14733</v>
      </c>
      <c r="D6035" s="35" t="s">
        <v>6648</v>
      </c>
      <c r="E6035" s="36" t="s">
        <v>11943</v>
      </c>
      <c r="F6035" s="35" t="s">
        <v>15877</v>
      </c>
      <c r="G6035" s="117">
        <v>5</v>
      </c>
      <c r="H6035" s="117">
        <v>4130</v>
      </c>
      <c r="I6035" s="117">
        <f t="shared" si="141"/>
        <v>45.167999999999999</v>
      </c>
      <c r="J6035" s="118">
        <v>225.84</v>
      </c>
      <c r="K6035" s="196">
        <v>185</v>
      </c>
      <c r="L6035" s="119" t="s">
        <v>12106</v>
      </c>
      <c r="M6035" s="38" t="s">
        <v>15050</v>
      </c>
    </row>
    <row r="6036" spans="1:13" ht="25.5" outlineLevel="1" x14ac:dyDescent="0.25">
      <c r="A6036" s="47" t="s">
        <v>6649</v>
      </c>
      <c r="B6036" s="150">
        <v>6008</v>
      </c>
      <c r="C6036" s="40" t="s">
        <v>14734</v>
      </c>
      <c r="D6036" s="35" t="s">
        <v>6649</v>
      </c>
      <c r="E6036" s="36" t="s">
        <v>11943</v>
      </c>
      <c r="F6036" s="35" t="s">
        <v>15877</v>
      </c>
      <c r="G6036" s="117">
        <v>3</v>
      </c>
      <c r="H6036" s="117">
        <v>3297</v>
      </c>
      <c r="I6036" s="117">
        <f t="shared" si="141"/>
        <v>60.096666666666664</v>
      </c>
      <c r="J6036" s="118">
        <v>180.29</v>
      </c>
      <c r="K6036" s="196">
        <v>185</v>
      </c>
      <c r="L6036" s="119" t="s">
        <v>12106</v>
      </c>
      <c r="M6036" s="38" t="s">
        <v>15050</v>
      </c>
    </row>
    <row r="6037" spans="1:13" ht="25.5" outlineLevel="1" x14ac:dyDescent="0.25">
      <c r="A6037" s="47" t="s">
        <v>6650</v>
      </c>
      <c r="B6037" s="150">
        <v>6009</v>
      </c>
      <c r="C6037" s="40" t="s">
        <v>14735</v>
      </c>
      <c r="D6037" s="35" t="s">
        <v>6650</v>
      </c>
      <c r="E6037" s="36" t="s">
        <v>11943</v>
      </c>
      <c r="F6037" s="35" t="s">
        <v>15877</v>
      </c>
      <c r="G6037" s="117">
        <v>11</v>
      </c>
      <c r="H6037" s="117">
        <v>2784.43</v>
      </c>
      <c r="I6037" s="117">
        <f t="shared" si="141"/>
        <v>13.841818181818182</v>
      </c>
      <c r="J6037" s="118">
        <v>152.26</v>
      </c>
      <c r="K6037" s="196">
        <v>185</v>
      </c>
      <c r="L6037" s="119" t="s">
        <v>12106</v>
      </c>
      <c r="M6037" s="38" t="s">
        <v>15050</v>
      </c>
    </row>
    <row r="6038" spans="1:13" ht="25.5" outlineLevel="1" x14ac:dyDescent="0.25">
      <c r="A6038" s="47" t="s">
        <v>6651</v>
      </c>
      <c r="B6038" s="150">
        <v>6010</v>
      </c>
      <c r="C6038" s="40" t="s">
        <v>14736</v>
      </c>
      <c r="D6038" s="35" t="s">
        <v>6651</v>
      </c>
      <c r="E6038" s="36" t="s">
        <v>11943</v>
      </c>
      <c r="F6038" s="35" t="s">
        <v>15877</v>
      </c>
      <c r="G6038" s="117">
        <v>3</v>
      </c>
      <c r="H6038" s="117">
        <v>2469</v>
      </c>
      <c r="I6038" s="117">
        <f t="shared" si="141"/>
        <v>45.00333333333333</v>
      </c>
      <c r="J6038" s="118">
        <v>135.01</v>
      </c>
      <c r="K6038" s="196">
        <v>185</v>
      </c>
      <c r="L6038" s="119" t="s">
        <v>12106</v>
      </c>
      <c r="M6038" s="38" t="s">
        <v>15050</v>
      </c>
    </row>
    <row r="6039" spans="1:13" ht="25.5" outlineLevel="1" x14ac:dyDescent="0.25">
      <c r="A6039" s="47" t="s">
        <v>6652</v>
      </c>
      <c r="B6039" s="150">
        <v>6011</v>
      </c>
      <c r="C6039" s="40" t="s">
        <v>14737</v>
      </c>
      <c r="D6039" s="35" t="s">
        <v>6652</v>
      </c>
      <c r="E6039" s="36" t="s">
        <v>11943</v>
      </c>
      <c r="F6039" s="35" t="s">
        <v>15877</v>
      </c>
      <c r="G6039" s="117">
        <v>18</v>
      </c>
      <c r="H6039" s="117">
        <v>9750</v>
      </c>
      <c r="I6039" s="117">
        <f t="shared" si="141"/>
        <v>29.619999999999997</v>
      </c>
      <c r="J6039" s="118">
        <v>533.16</v>
      </c>
      <c r="K6039" s="196">
        <v>185</v>
      </c>
      <c r="L6039" s="119" t="s">
        <v>12106</v>
      </c>
      <c r="M6039" s="38" t="s">
        <v>15050</v>
      </c>
    </row>
    <row r="6040" spans="1:13" ht="25.5" outlineLevel="1" x14ac:dyDescent="0.25">
      <c r="A6040" s="47" t="s">
        <v>10383</v>
      </c>
      <c r="B6040" s="150">
        <v>6012</v>
      </c>
      <c r="C6040" s="40" t="s">
        <v>14738</v>
      </c>
      <c r="D6040" s="35" t="s">
        <v>10383</v>
      </c>
      <c r="E6040" s="36" t="s">
        <v>11491</v>
      </c>
      <c r="F6040" s="35" t="s">
        <v>15877</v>
      </c>
      <c r="G6040" s="117">
        <v>5</v>
      </c>
      <c r="H6040" s="117">
        <v>5847</v>
      </c>
      <c r="I6040" s="117">
        <f t="shared" si="141"/>
        <v>1214.992</v>
      </c>
      <c r="J6040" s="118">
        <v>6074.96</v>
      </c>
      <c r="K6040" s="196">
        <v>182</v>
      </c>
      <c r="L6040" s="119" t="s">
        <v>11479</v>
      </c>
      <c r="M6040" s="38" t="s">
        <v>15050</v>
      </c>
    </row>
    <row r="6041" spans="1:13" ht="25.5" outlineLevel="1" x14ac:dyDescent="0.25">
      <c r="A6041" s="47" t="s">
        <v>6653</v>
      </c>
      <c r="B6041" s="150">
        <v>6013</v>
      </c>
      <c r="C6041" s="40" t="s">
        <v>14739</v>
      </c>
      <c r="D6041" s="35" t="s">
        <v>6653</v>
      </c>
      <c r="E6041" s="36" t="s">
        <v>11943</v>
      </c>
      <c r="F6041" s="35" t="s">
        <v>15877</v>
      </c>
      <c r="G6041" s="117">
        <v>6</v>
      </c>
      <c r="H6041" s="117">
        <v>3456</v>
      </c>
      <c r="I6041" s="117">
        <f t="shared" si="141"/>
        <v>31.498333333333335</v>
      </c>
      <c r="J6041" s="118">
        <v>188.99</v>
      </c>
      <c r="K6041" s="196">
        <v>185</v>
      </c>
      <c r="L6041" s="119" t="s">
        <v>12106</v>
      </c>
      <c r="M6041" s="38" t="s">
        <v>15050</v>
      </c>
    </row>
    <row r="6042" spans="1:13" ht="25.5" outlineLevel="1" x14ac:dyDescent="0.25">
      <c r="A6042" s="47" t="s">
        <v>6654</v>
      </c>
      <c r="B6042" s="150">
        <v>6014</v>
      </c>
      <c r="C6042" s="40" t="s">
        <v>14740</v>
      </c>
      <c r="D6042" s="35" t="s">
        <v>6654</v>
      </c>
      <c r="E6042" s="36" t="s">
        <v>11943</v>
      </c>
      <c r="F6042" s="35" t="s">
        <v>15877</v>
      </c>
      <c r="G6042" s="117">
        <v>2</v>
      </c>
      <c r="H6042" s="117">
        <v>1766</v>
      </c>
      <c r="I6042" s="117">
        <f t="shared" si="141"/>
        <v>48.284999999999997</v>
      </c>
      <c r="J6042" s="118">
        <v>96.57</v>
      </c>
      <c r="K6042" s="196">
        <v>185</v>
      </c>
      <c r="L6042" s="119" t="s">
        <v>12106</v>
      </c>
      <c r="M6042" s="38" t="s">
        <v>15050</v>
      </c>
    </row>
    <row r="6043" spans="1:13" ht="25.5" outlineLevel="1" x14ac:dyDescent="0.25">
      <c r="A6043" s="47" t="s">
        <v>6656</v>
      </c>
      <c r="B6043" s="150">
        <v>6015</v>
      </c>
      <c r="C6043" s="36" t="s">
        <v>6655</v>
      </c>
      <c r="D6043" s="35" t="s">
        <v>6656</v>
      </c>
      <c r="E6043" s="36" t="s">
        <v>11943</v>
      </c>
      <c r="F6043" s="35" t="s">
        <v>15877</v>
      </c>
      <c r="G6043" s="117">
        <v>1</v>
      </c>
      <c r="H6043" s="117">
        <v>1215</v>
      </c>
      <c r="I6043" s="117">
        <f t="shared" si="141"/>
        <v>66.44</v>
      </c>
      <c r="J6043" s="118">
        <v>66.44</v>
      </c>
      <c r="K6043" s="196">
        <v>185</v>
      </c>
      <c r="L6043" s="119" t="s">
        <v>12106</v>
      </c>
      <c r="M6043" s="38" t="s">
        <v>15050</v>
      </c>
    </row>
    <row r="6044" spans="1:13" ht="25.5" outlineLevel="1" x14ac:dyDescent="0.25">
      <c r="A6044" s="47" t="s">
        <v>6658</v>
      </c>
      <c r="B6044" s="150">
        <v>6016</v>
      </c>
      <c r="C6044" s="36" t="s">
        <v>6657</v>
      </c>
      <c r="D6044" s="35" t="s">
        <v>6658</v>
      </c>
      <c r="E6044" s="36" t="s">
        <v>11943</v>
      </c>
      <c r="F6044" s="35" t="s">
        <v>15877</v>
      </c>
      <c r="G6044" s="117">
        <v>5</v>
      </c>
      <c r="H6044" s="117">
        <v>4135</v>
      </c>
      <c r="I6044" s="117">
        <f t="shared" si="141"/>
        <v>45.224000000000004</v>
      </c>
      <c r="J6044" s="118">
        <v>226.12</v>
      </c>
      <c r="K6044" s="196">
        <v>185</v>
      </c>
      <c r="L6044" s="119" t="s">
        <v>12106</v>
      </c>
      <c r="M6044" s="38" t="s">
        <v>15050</v>
      </c>
    </row>
    <row r="6045" spans="1:13" ht="25.5" outlineLevel="1" x14ac:dyDescent="0.25">
      <c r="A6045" s="47" t="s">
        <v>6659</v>
      </c>
      <c r="B6045" s="150">
        <v>6017</v>
      </c>
      <c r="C6045" s="40" t="s">
        <v>14741</v>
      </c>
      <c r="D6045" s="35" t="s">
        <v>6659</v>
      </c>
      <c r="E6045" s="36" t="s">
        <v>11943</v>
      </c>
      <c r="F6045" s="35" t="s">
        <v>15877</v>
      </c>
      <c r="G6045" s="117">
        <v>1</v>
      </c>
      <c r="H6045" s="117">
        <v>819</v>
      </c>
      <c r="I6045" s="117">
        <f t="shared" si="141"/>
        <v>44.79</v>
      </c>
      <c r="J6045" s="118">
        <v>44.79</v>
      </c>
      <c r="K6045" s="196">
        <v>185</v>
      </c>
      <c r="L6045" s="119" t="s">
        <v>12106</v>
      </c>
      <c r="M6045" s="38" t="s">
        <v>15050</v>
      </c>
    </row>
    <row r="6046" spans="1:13" ht="25.5" outlineLevel="1" x14ac:dyDescent="0.25">
      <c r="A6046" s="47" t="s">
        <v>10384</v>
      </c>
      <c r="B6046" s="150">
        <v>6018</v>
      </c>
      <c r="C6046" s="40" t="s">
        <v>14742</v>
      </c>
      <c r="D6046" s="35" t="s">
        <v>10384</v>
      </c>
      <c r="E6046" s="36" t="s">
        <v>11491</v>
      </c>
      <c r="F6046" s="35" t="s">
        <v>15877</v>
      </c>
      <c r="G6046" s="117">
        <v>1</v>
      </c>
      <c r="H6046" s="117">
        <v>699</v>
      </c>
      <c r="I6046" s="117">
        <f t="shared" si="141"/>
        <v>726.25</v>
      </c>
      <c r="J6046" s="118">
        <v>726.25</v>
      </c>
      <c r="K6046" s="196">
        <v>181</v>
      </c>
      <c r="L6046" s="119" t="s">
        <v>11479</v>
      </c>
      <c r="M6046" s="38" t="s">
        <v>15050</v>
      </c>
    </row>
    <row r="6047" spans="1:13" ht="25.5" outlineLevel="1" x14ac:dyDescent="0.25">
      <c r="A6047" s="47" t="s">
        <v>6660</v>
      </c>
      <c r="B6047" s="150">
        <v>6019</v>
      </c>
      <c r="C6047" s="40" t="s">
        <v>14743</v>
      </c>
      <c r="D6047" s="35" t="s">
        <v>6660</v>
      </c>
      <c r="E6047" s="36" t="s">
        <v>11943</v>
      </c>
      <c r="F6047" s="35" t="s">
        <v>15877</v>
      </c>
      <c r="G6047" s="117">
        <v>1</v>
      </c>
      <c r="H6047" s="117">
        <v>784</v>
      </c>
      <c r="I6047" s="117">
        <f t="shared" si="141"/>
        <v>42.87</v>
      </c>
      <c r="J6047" s="118">
        <v>42.87</v>
      </c>
      <c r="K6047" s="196">
        <v>185</v>
      </c>
      <c r="L6047" s="119" t="s">
        <v>12106</v>
      </c>
      <c r="M6047" s="38" t="s">
        <v>15050</v>
      </c>
    </row>
    <row r="6048" spans="1:13" ht="25.5" outlineLevel="1" x14ac:dyDescent="0.25">
      <c r="A6048" s="47" t="s">
        <v>6661</v>
      </c>
      <c r="B6048" s="150">
        <v>6020</v>
      </c>
      <c r="C6048" s="40" t="s">
        <v>14744</v>
      </c>
      <c r="D6048" s="35" t="s">
        <v>6661</v>
      </c>
      <c r="E6048" s="36" t="s">
        <v>11943</v>
      </c>
      <c r="F6048" s="35" t="s">
        <v>15877</v>
      </c>
      <c r="G6048" s="117">
        <v>1</v>
      </c>
      <c r="H6048" s="117">
        <v>719</v>
      </c>
      <c r="I6048" s="117">
        <f t="shared" si="141"/>
        <v>39.32</v>
      </c>
      <c r="J6048" s="118">
        <v>39.32</v>
      </c>
      <c r="K6048" s="196">
        <v>185</v>
      </c>
      <c r="L6048" s="119" t="s">
        <v>12106</v>
      </c>
      <c r="M6048" s="38" t="s">
        <v>15050</v>
      </c>
    </row>
    <row r="6049" spans="1:13" ht="25.5" outlineLevel="1" x14ac:dyDescent="0.25">
      <c r="A6049" s="47" t="s">
        <v>6663</v>
      </c>
      <c r="B6049" s="150">
        <v>6021</v>
      </c>
      <c r="C6049" s="36" t="s">
        <v>6662</v>
      </c>
      <c r="D6049" s="35" t="s">
        <v>6663</v>
      </c>
      <c r="E6049" s="36" t="s">
        <v>11943</v>
      </c>
      <c r="F6049" s="35" t="s">
        <v>15877</v>
      </c>
      <c r="G6049" s="117">
        <v>3</v>
      </c>
      <c r="H6049" s="117">
        <v>2754</v>
      </c>
      <c r="I6049" s="117">
        <f t="shared" si="141"/>
        <v>50.199999999999996</v>
      </c>
      <c r="J6049" s="118">
        <v>150.6</v>
      </c>
      <c r="K6049" s="196">
        <v>185</v>
      </c>
      <c r="L6049" s="119" t="s">
        <v>12106</v>
      </c>
      <c r="M6049" s="38" t="s">
        <v>15050</v>
      </c>
    </row>
    <row r="6050" spans="1:13" ht="25.5" outlineLevel="1" x14ac:dyDescent="0.25">
      <c r="A6050" s="47" t="s">
        <v>6664</v>
      </c>
      <c r="B6050" s="150">
        <v>6022</v>
      </c>
      <c r="C6050" s="40" t="s">
        <v>14745</v>
      </c>
      <c r="D6050" s="35" t="s">
        <v>6664</v>
      </c>
      <c r="E6050" s="36" t="s">
        <v>11943</v>
      </c>
      <c r="F6050" s="35" t="s">
        <v>15877</v>
      </c>
      <c r="G6050" s="117">
        <v>5</v>
      </c>
      <c r="H6050" s="117">
        <v>5462</v>
      </c>
      <c r="I6050" s="117">
        <f t="shared" si="141"/>
        <v>59.736000000000004</v>
      </c>
      <c r="J6050" s="118">
        <v>298.68</v>
      </c>
      <c r="K6050" s="196">
        <v>185</v>
      </c>
      <c r="L6050" s="119" t="s">
        <v>12106</v>
      </c>
      <c r="M6050" s="38" t="s">
        <v>15050</v>
      </c>
    </row>
    <row r="6051" spans="1:13" ht="25.5" outlineLevel="1" x14ac:dyDescent="0.25">
      <c r="A6051" s="47" t="s">
        <v>6665</v>
      </c>
      <c r="B6051" s="150">
        <v>6023</v>
      </c>
      <c r="C6051" s="40" t="s">
        <v>14746</v>
      </c>
      <c r="D6051" s="35" t="s">
        <v>6665</v>
      </c>
      <c r="E6051" s="36" t="s">
        <v>11943</v>
      </c>
      <c r="F6051" s="35" t="s">
        <v>15877</v>
      </c>
      <c r="G6051" s="117">
        <v>1</v>
      </c>
      <c r="H6051" s="117">
        <v>699</v>
      </c>
      <c r="I6051" s="117">
        <f t="shared" si="141"/>
        <v>38.22</v>
      </c>
      <c r="J6051" s="118">
        <v>38.22</v>
      </c>
      <c r="K6051" s="196">
        <v>185</v>
      </c>
      <c r="L6051" s="119" t="s">
        <v>12106</v>
      </c>
      <c r="M6051" s="38" t="s">
        <v>15050</v>
      </c>
    </row>
    <row r="6052" spans="1:13" ht="25.5" outlineLevel="1" x14ac:dyDescent="0.25">
      <c r="A6052" s="47" t="s">
        <v>6667</v>
      </c>
      <c r="B6052" s="150">
        <v>6024</v>
      </c>
      <c r="C6052" s="36" t="s">
        <v>6666</v>
      </c>
      <c r="D6052" s="35" t="s">
        <v>6667</v>
      </c>
      <c r="E6052" s="36" t="s">
        <v>11943</v>
      </c>
      <c r="F6052" s="35" t="s">
        <v>15877</v>
      </c>
      <c r="G6052" s="117">
        <v>1</v>
      </c>
      <c r="H6052" s="117">
        <v>823</v>
      </c>
      <c r="I6052" s="117">
        <f t="shared" si="141"/>
        <v>45</v>
      </c>
      <c r="J6052" s="118">
        <v>45</v>
      </c>
      <c r="K6052" s="196">
        <v>185</v>
      </c>
      <c r="L6052" s="119" t="s">
        <v>12106</v>
      </c>
      <c r="M6052" s="38" t="s">
        <v>15050</v>
      </c>
    </row>
    <row r="6053" spans="1:13" ht="25.5" outlineLevel="1" x14ac:dyDescent="0.25">
      <c r="A6053" s="47" t="s">
        <v>6669</v>
      </c>
      <c r="B6053" s="150">
        <v>6025</v>
      </c>
      <c r="C6053" s="36" t="s">
        <v>6668</v>
      </c>
      <c r="D6053" s="35" t="s">
        <v>6669</v>
      </c>
      <c r="E6053" s="36" t="s">
        <v>11943</v>
      </c>
      <c r="F6053" s="35" t="s">
        <v>15877</v>
      </c>
      <c r="G6053" s="117">
        <v>1</v>
      </c>
      <c r="H6053" s="117">
        <v>11</v>
      </c>
      <c r="I6053" s="117">
        <f t="shared" si="141"/>
        <v>0.6</v>
      </c>
      <c r="J6053" s="118">
        <v>0.6</v>
      </c>
      <c r="K6053" s="196">
        <v>185</v>
      </c>
      <c r="L6053" s="119" t="s">
        <v>12106</v>
      </c>
      <c r="M6053" s="38" t="s">
        <v>15050</v>
      </c>
    </row>
    <row r="6054" spans="1:13" ht="38.25" outlineLevel="1" x14ac:dyDescent="0.25">
      <c r="A6054" s="47" t="s">
        <v>10385</v>
      </c>
      <c r="B6054" s="150">
        <v>6026</v>
      </c>
      <c r="C6054" s="40" t="s">
        <v>14747</v>
      </c>
      <c r="D6054" s="35" t="s">
        <v>10385</v>
      </c>
      <c r="E6054" s="36" t="s">
        <v>11491</v>
      </c>
      <c r="F6054" s="35" t="s">
        <v>15877</v>
      </c>
      <c r="G6054" s="117">
        <v>6</v>
      </c>
      <c r="H6054" s="117">
        <v>190371.83</v>
      </c>
      <c r="I6054" s="117">
        <f t="shared" si="141"/>
        <v>32965.656666666669</v>
      </c>
      <c r="J6054" s="118">
        <v>197793.94</v>
      </c>
      <c r="K6054" s="196"/>
      <c r="L6054" s="119" t="s">
        <v>11479</v>
      </c>
      <c r="M6054" s="38" t="s">
        <v>15050</v>
      </c>
    </row>
    <row r="6055" spans="1:13" ht="38.25" outlineLevel="1" x14ac:dyDescent="0.25">
      <c r="A6055" s="47" t="s">
        <v>10386</v>
      </c>
      <c r="B6055" s="150">
        <v>6027</v>
      </c>
      <c r="C6055" s="40" t="s">
        <v>14748</v>
      </c>
      <c r="D6055" s="35" t="s">
        <v>10386</v>
      </c>
      <c r="E6055" s="36" t="s">
        <v>11491</v>
      </c>
      <c r="F6055" s="35" t="s">
        <v>15877</v>
      </c>
      <c r="G6055" s="117">
        <v>2</v>
      </c>
      <c r="H6055" s="117">
        <v>70822.91</v>
      </c>
      <c r="I6055" s="117">
        <f t="shared" si="141"/>
        <v>36792.055</v>
      </c>
      <c r="J6055" s="118">
        <v>73584.11</v>
      </c>
      <c r="K6055" s="196">
        <v>182</v>
      </c>
      <c r="L6055" s="119" t="s">
        <v>11479</v>
      </c>
      <c r="M6055" s="38" t="s">
        <v>15050</v>
      </c>
    </row>
    <row r="6056" spans="1:13" ht="25.5" outlineLevel="1" x14ac:dyDescent="0.25">
      <c r="A6056" s="47" t="s">
        <v>6671</v>
      </c>
      <c r="B6056" s="150">
        <v>6028</v>
      </c>
      <c r="C6056" s="36" t="s">
        <v>6670</v>
      </c>
      <c r="D6056" s="35" t="s">
        <v>6671</v>
      </c>
      <c r="E6056" s="36" t="s">
        <v>11943</v>
      </c>
      <c r="F6056" s="35" t="s">
        <v>15877</v>
      </c>
      <c r="G6056" s="117">
        <v>5</v>
      </c>
      <c r="H6056" s="117">
        <v>12284.5</v>
      </c>
      <c r="I6056" s="117">
        <f t="shared" si="141"/>
        <v>134.352</v>
      </c>
      <c r="J6056" s="118">
        <v>671.76</v>
      </c>
      <c r="K6056" s="196">
        <v>185</v>
      </c>
      <c r="L6056" s="119" t="s">
        <v>12106</v>
      </c>
      <c r="M6056" s="38" t="s">
        <v>15050</v>
      </c>
    </row>
    <row r="6057" spans="1:13" ht="25.5" outlineLevel="1" x14ac:dyDescent="0.25">
      <c r="A6057" s="47" t="s">
        <v>6673</v>
      </c>
      <c r="B6057" s="150">
        <v>6029</v>
      </c>
      <c r="C6057" s="36" t="s">
        <v>6672</v>
      </c>
      <c r="D6057" s="35" t="s">
        <v>6673</v>
      </c>
      <c r="E6057" s="36" t="s">
        <v>11943</v>
      </c>
      <c r="F6057" s="35" t="s">
        <v>15877</v>
      </c>
      <c r="G6057" s="117">
        <v>6</v>
      </c>
      <c r="H6057" s="117">
        <v>6144</v>
      </c>
      <c r="I6057" s="117">
        <f t="shared" si="141"/>
        <v>55.99666666666667</v>
      </c>
      <c r="J6057" s="118">
        <v>335.98</v>
      </c>
      <c r="K6057" s="196">
        <v>185</v>
      </c>
      <c r="L6057" s="119" t="s">
        <v>12106</v>
      </c>
      <c r="M6057" s="38" t="s">
        <v>15050</v>
      </c>
    </row>
    <row r="6058" spans="1:13" ht="25.5" outlineLevel="1" x14ac:dyDescent="0.25">
      <c r="A6058" s="47" t="s">
        <v>6675</v>
      </c>
      <c r="B6058" s="150">
        <v>6030</v>
      </c>
      <c r="C6058" s="36" t="s">
        <v>6674</v>
      </c>
      <c r="D6058" s="35" t="s">
        <v>6675</v>
      </c>
      <c r="E6058" s="36" t="s">
        <v>11943</v>
      </c>
      <c r="F6058" s="35" t="s">
        <v>15877</v>
      </c>
      <c r="G6058" s="117">
        <v>5</v>
      </c>
      <c r="H6058" s="117">
        <v>4470</v>
      </c>
      <c r="I6058" s="117">
        <f t="shared" si="141"/>
        <v>48.887999999999998</v>
      </c>
      <c r="J6058" s="118">
        <v>244.44</v>
      </c>
      <c r="K6058" s="196">
        <v>185</v>
      </c>
      <c r="L6058" s="119" t="s">
        <v>12106</v>
      </c>
      <c r="M6058" s="38" t="s">
        <v>15050</v>
      </c>
    </row>
    <row r="6059" spans="1:13" ht="25.5" outlineLevel="1" x14ac:dyDescent="0.25">
      <c r="A6059" s="47" t="s">
        <v>6676</v>
      </c>
      <c r="B6059" s="150">
        <v>6031</v>
      </c>
      <c r="C6059" s="40" t="s">
        <v>14749</v>
      </c>
      <c r="D6059" s="35" t="s">
        <v>6676</v>
      </c>
      <c r="E6059" s="36" t="s">
        <v>11943</v>
      </c>
      <c r="F6059" s="35" t="s">
        <v>15877</v>
      </c>
      <c r="G6059" s="117">
        <v>3</v>
      </c>
      <c r="H6059" s="117">
        <v>300</v>
      </c>
      <c r="I6059" s="117">
        <f t="shared" si="141"/>
        <v>5.47</v>
      </c>
      <c r="J6059" s="118">
        <v>16.41</v>
      </c>
      <c r="K6059" s="196">
        <v>185</v>
      </c>
      <c r="L6059" s="119" t="s">
        <v>12106</v>
      </c>
      <c r="M6059" s="38" t="s">
        <v>15050</v>
      </c>
    </row>
    <row r="6060" spans="1:13" ht="25.5" outlineLevel="1" x14ac:dyDescent="0.25">
      <c r="A6060" s="47" t="s">
        <v>6678</v>
      </c>
      <c r="B6060" s="150">
        <v>6032</v>
      </c>
      <c r="C6060" s="36" t="s">
        <v>6677</v>
      </c>
      <c r="D6060" s="35" t="s">
        <v>6678</v>
      </c>
      <c r="E6060" s="36" t="s">
        <v>11943</v>
      </c>
      <c r="F6060" s="35" t="s">
        <v>15877</v>
      </c>
      <c r="G6060" s="117">
        <v>2</v>
      </c>
      <c r="H6060" s="117">
        <v>4372.13</v>
      </c>
      <c r="I6060" s="117">
        <f t="shared" si="141"/>
        <v>119.54</v>
      </c>
      <c r="J6060" s="118">
        <v>239.08</v>
      </c>
      <c r="K6060" s="196">
        <v>185</v>
      </c>
      <c r="L6060" s="119" t="s">
        <v>12106</v>
      </c>
      <c r="M6060" s="38" t="s">
        <v>15050</v>
      </c>
    </row>
    <row r="6061" spans="1:13" ht="25.5" outlineLevel="1" x14ac:dyDescent="0.25">
      <c r="A6061" s="47" t="s">
        <v>6679</v>
      </c>
      <c r="B6061" s="150">
        <v>6033</v>
      </c>
      <c r="C6061" s="40" t="s">
        <v>14750</v>
      </c>
      <c r="D6061" s="35" t="s">
        <v>6679</v>
      </c>
      <c r="E6061" s="36" t="s">
        <v>11943</v>
      </c>
      <c r="F6061" s="35" t="s">
        <v>15877</v>
      </c>
      <c r="G6061" s="117">
        <v>3</v>
      </c>
      <c r="H6061" s="117">
        <v>528.94000000000005</v>
      </c>
      <c r="I6061" s="117">
        <f t="shared" si="141"/>
        <v>9.64</v>
      </c>
      <c r="J6061" s="118">
        <v>28.92</v>
      </c>
      <c r="K6061" s="196">
        <v>185</v>
      </c>
      <c r="L6061" s="119" t="s">
        <v>12106</v>
      </c>
      <c r="M6061" s="38" t="s">
        <v>15050</v>
      </c>
    </row>
    <row r="6062" spans="1:13" outlineLevel="1" x14ac:dyDescent="0.25">
      <c r="A6062" s="47" t="s">
        <v>10387</v>
      </c>
      <c r="B6062" s="150">
        <v>6034</v>
      </c>
      <c r="C6062" s="40" t="s">
        <v>14751</v>
      </c>
      <c r="D6062" s="35" t="s">
        <v>10387</v>
      </c>
      <c r="E6062" s="36" t="s">
        <v>11491</v>
      </c>
      <c r="F6062" s="35" t="s">
        <v>15877</v>
      </c>
      <c r="G6062" s="117">
        <v>7</v>
      </c>
      <c r="H6062" s="117">
        <v>6671</v>
      </c>
      <c r="I6062" s="117">
        <f t="shared" si="141"/>
        <v>990.15571428571434</v>
      </c>
      <c r="J6062" s="118">
        <v>6931.09</v>
      </c>
      <c r="K6062" s="196">
        <v>181</v>
      </c>
      <c r="L6062" s="119" t="s">
        <v>11479</v>
      </c>
      <c r="M6062" s="38" t="s">
        <v>15050</v>
      </c>
    </row>
    <row r="6063" spans="1:13" ht="25.5" outlineLevel="1" x14ac:dyDescent="0.25">
      <c r="A6063" s="47" t="s">
        <v>6369</v>
      </c>
      <c r="B6063" s="150">
        <v>6035</v>
      </c>
      <c r="C6063" s="36" t="s">
        <v>6368</v>
      </c>
      <c r="D6063" s="35" t="s">
        <v>6369</v>
      </c>
      <c r="E6063" s="36" t="s">
        <v>11943</v>
      </c>
      <c r="F6063" s="35" t="s">
        <v>15877</v>
      </c>
      <c r="G6063" s="117">
        <v>1</v>
      </c>
      <c r="H6063" s="117">
        <v>901.75</v>
      </c>
      <c r="I6063" s="117">
        <f t="shared" si="141"/>
        <v>49.31</v>
      </c>
      <c r="J6063" s="118">
        <v>49.31</v>
      </c>
      <c r="K6063" s="196">
        <v>185</v>
      </c>
      <c r="L6063" s="119" t="s">
        <v>12106</v>
      </c>
      <c r="M6063" s="38" t="s">
        <v>15050</v>
      </c>
    </row>
    <row r="6064" spans="1:13" ht="25.5" outlineLevel="1" x14ac:dyDescent="0.25">
      <c r="A6064" s="47" t="s">
        <v>6681</v>
      </c>
      <c r="B6064" s="150">
        <v>6036</v>
      </c>
      <c r="C6064" s="36" t="s">
        <v>6680</v>
      </c>
      <c r="D6064" s="35" t="s">
        <v>6681</v>
      </c>
      <c r="E6064" s="36" t="s">
        <v>11943</v>
      </c>
      <c r="F6064" s="35" t="s">
        <v>15877</v>
      </c>
      <c r="G6064" s="117">
        <v>2</v>
      </c>
      <c r="H6064" s="117">
        <v>270</v>
      </c>
      <c r="I6064" s="117">
        <f t="shared" si="141"/>
        <v>7.38</v>
      </c>
      <c r="J6064" s="118">
        <v>14.76</v>
      </c>
      <c r="K6064" s="196">
        <v>185</v>
      </c>
      <c r="L6064" s="119" t="s">
        <v>12106</v>
      </c>
      <c r="M6064" s="38" t="s">
        <v>15050</v>
      </c>
    </row>
    <row r="6065" spans="1:13" ht="25.5" outlineLevel="1" x14ac:dyDescent="0.25">
      <c r="A6065" s="47" t="s">
        <v>6682</v>
      </c>
      <c r="B6065" s="150">
        <v>6037</v>
      </c>
      <c r="C6065" s="40" t="s">
        <v>14752</v>
      </c>
      <c r="D6065" s="35" t="s">
        <v>6682</v>
      </c>
      <c r="E6065" s="36" t="s">
        <v>11943</v>
      </c>
      <c r="F6065" s="35" t="s">
        <v>15877</v>
      </c>
      <c r="G6065" s="117">
        <v>3</v>
      </c>
      <c r="H6065" s="117">
        <v>2797.12</v>
      </c>
      <c r="I6065" s="117">
        <f t="shared" ref="I6065:I6128" si="142">J6065/G6065</f>
        <v>50.986666666666672</v>
      </c>
      <c r="J6065" s="118">
        <v>152.96</v>
      </c>
      <c r="K6065" s="196">
        <v>185</v>
      </c>
      <c r="L6065" s="119" t="s">
        <v>12106</v>
      </c>
      <c r="M6065" s="38" t="s">
        <v>15050</v>
      </c>
    </row>
    <row r="6066" spans="1:13" ht="25.5" outlineLevel="1" x14ac:dyDescent="0.25">
      <c r="A6066" s="47" t="s">
        <v>6370</v>
      </c>
      <c r="B6066" s="150">
        <v>6038</v>
      </c>
      <c r="C6066" s="40" t="s">
        <v>14753</v>
      </c>
      <c r="D6066" s="35" t="s">
        <v>6370</v>
      </c>
      <c r="E6066" s="36" t="s">
        <v>11943</v>
      </c>
      <c r="F6066" s="35" t="s">
        <v>15877</v>
      </c>
      <c r="G6066" s="117">
        <v>2</v>
      </c>
      <c r="H6066" s="117">
        <v>1419.7</v>
      </c>
      <c r="I6066" s="117">
        <f t="shared" si="142"/>
        <v>38.814999999999998</v>
      </c>
      <c r="J6066" s="118">
        <v>77.63</v>
      </c>
      <c r="K6066" s="196">
        <v>185</v>
      </c>
      <c r="L6066" s="119" t="s">
        <v>12106</v>
      </c>
      <c r="M6066" s="38" t="s">
        <v>15050</v>
      </c>
    </row>
    <row r="6067" spans="1:13" outlineLevel="1" x14ac:dyDescent="0.25">
      <c r="A6067" s="47" t="s">
        <v>10388</v>
      </c>
      <c r="B6067" s="150">
        <v>6039</v>
      </c>
      <c r="C6067" s="40" t="s">
        <v>14754</v>
      </c>
      <c r="D6067" s="35" t="s">
        <v>10388</v>
      </c>
      <c r="E6067" s="36" t="s">
        <v>11491</v>
      </c>
      <c r="F6067" s="35" t="s">
        <v>15877</v>
      </c>
      <c r="G6067" s="117">
        <v>4</v>
      </c>
      <c r="H6067" s="117">
        <v>11382.48</v>
      </c>
      <c r="I6067" s="117">
        <f t="shared" si="142"/>
        <v>2956.5625</v>
      </c>
      <c r="J6067" s="118">
        <v>11826.25</v>
      </c>
      <c r="K6067" s="196">
        <v>182</v>
      </c>
      <c r="L6067" s="119" t="s">
        <v>11479</v>
      </c>
      <c r="M6067" s="38" t="s">
        <v>15050</v>
      </c>
    </row>
    <row r="6068" spans="1:13" outlineLevel="1" x14ac:dyDescent="0.25">
      <c r="A6068" s="47" t="s">
        <v>10389</v>
      </c>
      <c r="B6068" s="150">
        <v>6040</v>
      </c>
      <c r="C6068" s="40" t="s">
        <v>14755</v>
      </c>
      <c r="D6068" s="35" t="s">
        <v>10389</v>
      </c>
      <c r="E6068" s="36" t="s">
        <v>11491</v>
      </c>
      <c r="F6068" s="35" t="s">
        <v>15877</v>
      </c>
      <c r="G6068" s="117">
        <v>4</v>
      </c>
      <c r="H6068" s="117">
        <v>11751.37</v>
      </c>
      <c r="I6068" s="117">
        <f t="shared" si="142"/>
        <v>3052.3825000000002</v>
      </c>
      <c r="J6068" s="118">
        <v>12209.53</v>
      </c>
      <c r="K6068" s="196">
        <v>183</v>
      </c>
      <c r="L6068" s="119" t="s">
        <v>11479</v>
      </c>
      <c r="M6068" s="38" t="s">
        <v>15050</v>
      </c>
    </row>
    <row r="6069" spans="1:13" ht="25.5" outlineLevel="1" x14ac:dyDescent="0.25">
      <c r="A6069" s="47" t="s">
        <v>6683</v>
      </c>
      <c r="B6069" s="150">
        <v>6041</v>
      </c>
      <c r="C6069" s="40" t="s">
        <v>14756</v>
      </c>
      <c r="D6069" s="35" t="s">
        <v>6683</v>
      </c>
      <c r="E6069" s="36" t="s">
        <v>11943</v>
      </c>
      <c r="F6069" s="35" t="s">
        <v>15877</v>
      </c>
      <c r="G6069" s="117">
        <v>3</v>
      </c>
      <c r="H6069" s="117">
        <v>3</v>
      </c>
      <c r="I6069" s="117">
        <f t="shared" si="142"/>
        <v>5.3333333333333337E-2</v>
      </c>
      <c r="J6069" s="118">
        <v>0.16</v>
      </c>
      <c r="K6069" s="196">
        <v>185</v>
      </c>
      <c r="L6069" s="119" t="s">
        <v>12106</v>
      </c>
      <c r="M6069" s="38" t="s">
        <v>15050</v>
      </c>
    </row>
    <row r="6070" spans="1:13" ht="25.5" outlineLevel="1" x14ac:dyDescent="0.25">
      <c r="A6070" s="47" t="s">
        <v>6685</v>
      </c>
      <c r="B6070" s="150">
        <v>6042</v>
      </c>
      <c r="C6070" s="36" t="s">
        <v>6684</v>
      </c>
      <c r="D6070" s="35" t="s">
        <v>6685</v>
      </c>
      <c r="E6070" s="36" t="s">
        <v>11943</v>
      </c>
      <c r="F6070" s="35" t="s">
        <v>15877</v>
      </c>
      <c r="G6070" s="117">
        <v>1</v>
      </c>
      <c r="H6070" s="117">
        <v>100</v>
      </c>
      <c r="I6070" s="117">
        <f t="shared" si="142"/>
        <v>5.47</v>
      </c>
      <c r="J6070" s="118">
        <v>5.47</v>
      </c>
      <c r="K6070" s="196">
        <v>185</v>
      </c>
      <c r="L6070" s="119" t="s">
        <v>12106</v>
      </c>
      <c r="M6070" s="38" t="s">
        <v>15050</v>
      </c>
    </row>
    <row r="6071" spans="1:13" ht="25.5" outlineLevel="1" x14ac:dyDescent="0.25">
      <c r="A6071" s="47" t="s">
        <v>6686</v>
      </c>
      <c r="B6071" s="150">
        <v>6043</v>
      </c>
      <c r="C6071" s="40" t="s">
        <v>14757</v>
      </c>
      <c r="D6071" s="35" t="s">
        <v>6686</v>
      </c>
      <c r="E6071" s="36" t="s">
        <v>11943</v>
      </c>
      <c r="F6071" s="35" t="s">
        <v>15877</v>
      </c>
      <c r="G6071" s="117">
        <v>1</v>
      </c>
      <c r="H6071" s="117">
        <v>1872.44</v>
      </c>
      <c r="I6071" s="117">
        <f t="shared" si="142"/>
        <v>102.39</v>
      </c>
      <c r="J6071" s="118">
        <v>102.39</v>
      </c>
      <c r="K6071" s="196">
        <v>185</v>
      </c>
      <c r="L6071" s="119" t="s">
        <v>12106</v>
      </c>
      <c r="M6071" s="38" t="s">
        <v>15050</v>
      </c>
    </row>
    <row r="6072" spans="1:13" ht="25.5" outlineLevel="1" x14ac:dyDescent="0.25">
      <c r="A6072" s="47" t="s">
        <v>6688</v>
      </c>
      <c r="B6072" s="150">
        <v>6044</v>
      </c>
      <c r="C6072" s="36" t="s">
        <v>6687</v>
      </c>
      <c r="D6072" s="35" t="s">
        <v>6688</v>
      </c>
      <c r="E6072" s="36" t="s">
        <v>11943</v>
      </c>
      <c r="F6072" s="35" t="s">
        <v>15877</v>
      </c>
      <c r="G6072" s="117">
        <v>1</v>
      </c>
      <c r="H6072" s="117">
        <v>200</v>
      </c>
      <c r="I6072" s="117">
        <f t="shared" si="142"/>
        <v>10.94</v>
      </c>
      <c r="J6072" s="118">
        <v>10.94</v>
      </c>
      <c r="K6072" s="196">
        <v>185</v>
      </c>
      <c r="L6072" s="119" t="s">
        <v>12106</v>
      </c>
      <c r="M6072" s="38" t="s">
        <v>15050</v>
      </c>
    </row>
    <row r="6073" spans="1:13" ht="25.5" outlineLevel="1" x14ac:dyDescent="0.25">
      <c r="A6073" s="47" t="s">
        <v>6690</v>
      </c>
      <c r="B6073" s="150">
        <v>6045</v>
      </c>
      <c r="C6073" s="36" t="s">
        <v>6689</v>
      </c>
      <c r="D6073" s="35" t="s">
        <v>6690</v>
      </c>
      <c r="E6073" s="36" t="s">
        <v>11943</v>
      </c>
      <c r="F6073" s="35" t="s">
        <v>15877</v>
      </c>
      <c r="G6073" s="117">
        <v>4</v>
      </c>
      <c r="H6073" s="117">
        <v>400</v>
      </c>
      <c r="I6073" s="117">
        <f t="shared" si="142"/>
        <v>5.4675000000000002</v>
      </c>
      <c r="J6073" s="118">
        <v>21.87</v>
      </c>
      <c r="K6073" s="196">
        <v>185</v>
      </c>
      <c r="L6073" s="119" t="s">
        <v>12106</v>
      </c>
      <c r="M6073" s="38" t="s">
        <v>15050</v>
      </c>
    </row>
    <row r="6074" spans="1:13" ht="25.5" outlineLevel="1" x14ac:dyDescent="0.25">
      <c r="A6074" s="47" t="s">
        <v>6691</v>
      </c>
      <c r="B6074" s="150">
        <v>6046</v>
      </c>
      <c r="C6074" s="40" t="s">
        <v>14758</v>
      </c>
      <c r="D6074" s="35" t="s">
        <v>6691</v>
      </c>
      <c r="E6074" s="36" t="s">
        <v>11943</v>
      </c>
      <c r="F6074" s="35" t="s">
        <v>15877</v>
      </c>
      <c r="G6074" s="117">
        <v>8</v>
      </c>
      <c r="H6074" s="117">
        <v>800</v>
      </c>
      <c r="I6074" s="117">
        <f t="shared" si="142"/>
        <v>5.46875</v>
      </c>
      <c r="J6074" s="118">
        <v>43.75</v>
      </c>
      <c r="K6074" s="196">
        <v>185</v>
      </c>
      <c r="L6074" s="119" t="s">
        <v>12106</v>
      </c>
      <c r="M6074" s="38" t="s">
        <v>15050</v>
      </c>
    </row>
    <row r="6075" spans="1:13" ht="25.5" outlineLevel="1" x14ac:dyDescent="0.25">
      <c r="A6075" s="47" t="s">
        <v>6692</v>
      </c>
      <c r="B6075" s="150">
        <v>6047</v>
      </c>
      <c r="C6075" s="40" t="s">
        <v>14759</v>
      </c>
      <c r="D6075" s="35" t="s">
        <v>6692</v>
      </c>
      <c r="E6075" s="36" t="s">
        <v>11943</v>
      </c>
      <c r="F6075" s="35" t="s">
        <v>15877</v>
      </c>
      <c r="G6075" s="117">
        <v>3</v>
      </c>
      <c r="H6075" s="117">
        <v>3</v>
      </c>
      <c r="I6075" s="117">
        <f t="shared" si="142"/>
        <v>5.3333333333333337E-2</v>
      </c>
      <c r="J6075" s="118">
        <v>0.16</v>
      </c>
      <c r="K6075" s="196">
        <v>185</v>
      </c>
      <c r="L6075" s="119" t="s">
        <v>12106</v>
      </c>
      <c r="M6075" s="38" t="s">
        <v>15050</v>
      </c>
    </row>
    <row r="6076" spans="1:13" ht="25.5" outlineLevel="1" x14ac:dyDescent="0.25">
      <c r="A6076" s="47" t="s">
        <v>6693</v>
      </c>
      <c r="B6076" s="150">
        <v>6048</v>
      </c>
      <c r="C6076" s="40" t="s">
        <v>14760</v>
      </c>
      <c r="D6076" s="35" t="s">
        <v>6693</v>
      </c>
      <c r="E6076" s="36" t="s">
        <v>11943</v>
      </c>
      <c r="F6076" s="35" t="s">
        <v>15877</v>
      </c>
      <c r="G6076" s="117">
        <v>3</v>
      </c>
      <c r="H6076" s="117">
        <v>3</v>
      </c>
      <c r="I6076" s="117">
        <f t="shared" si="142"/>
        <v>5.3333333333333337E-2</v>
      </c>
      <c r="J6076" s="118">
        <v>0.16</v>
      </c>
      <c r="K6076" s="196">
        <v>185</v>
      </c>
      <c r="L6076" s="119" t="s">
        <v>12106</v>
      </c>
      <c r="M6076" s="38" t="s">
        <v>15050</v>
      </c>
    </row>
    <row r="6077" spans="1:13" ht="25.5" outlineLevel="1" x14ac:dyDescent="0.25">
      <c r="A6077" s="47" t="s">
        <v>6694</v>
      </c>
      <c r="B6077" s="150">
        <v>6049</v>
      </c>
      <c r="C6077" s="40" t="s">
        <v>14761</v>
      </c>
      <c r="D6077" s="35" t="s">
        <v>6694</v>
      </c>
      <c r="E6077" s="36" t="s">
        <v>11943</v>
      </c>
      <c r="F6077" s="35" t="s">
        <v>15877</v>
      </c>
      <c r="G6077" s="117">
        <v>5</v>
      </c>
      <c r="H6077" s="117">
        <v>345</v>
      </c>
      <c r="I6077" s="117">
        <f t="shared" si="142"/>
        <v>3.774</v>
      </c>
      <c r="J6077" s="118">
        <v>18.87</v>
      </c>
      <c r="K6077" s="196">
        <v>185</v>
      </c>
      <c r="L6077" s="119" t="s">
        <v>12106</v>
      </c>
      <c r="M6077" s="38" t="s">
        <v>15050</v>
      </c>
    </row>
    <row r="6078" spans="1:13" ht="25.5" outlineLevel="1" x14ac:dyDescent="0.25">
      <c r="A6078" s="47" t="s">
        <v>6695</v>
      </c>
      <c r="B6078" s="150">
        <v>6050</v>
      </c>
      <c r="C6078" s="40" t="s">
        <v>14762</v>
      </c>
      <c r="D6078" s="35" t="s">
        <v>6695</v>
      </c>
      <c r="E6078" s="36" t="s">
        <v>11943</v>
      </c>
      <c r="F6078" s="35" t="s">
        <v>15877</v>
      </c>
      <c r="G6078" s="117">
        <v>4</v>
      </c>
      <c r="H6078" s="117">
        <v>240</v>
      </c>
      <c r="I6078" s="117">
        <f t="shared" si="142"/>
        <v>3.28</v>
      </c>
      <c r="J6078" s="118">
        <v>13.12</v>
      </c>
      <c r="K6078" s="196">
        <v>185</v>
      </c>
      <c r="L6078" s="119" t="s">
        <v>12106</v>
      </c>
      <c r="M6078" s="38" t="s">
        <v>15050</v>
      </c>
    </row>
    <row r="6079" spans="1:13" outlineLevel="1" x14ac:dyDescent="0.25">
      <c r="A6079" s="47" t="s">
        <v>10390</v>
      </c>
      <c r="B6079" s="150">
        <v>6051</v>
      </c>
      <c r="C6079" s="40" t="s">
        <v>14763</v>
      </c>
      <c r="D6079" s="35" t="s">
        <v>10390</v>
      </c>
      <c r="E6079" s="36" t="s">
        <v>11491</v>
      </c>
      <c r="F6079" s="35" t="s">
        <v>15877</v>
      </c>
      <c r="G6079" s="117">
        <v>1</v>
      </c>
      <c r="H6079" s="117">
        <v>9936.44</v>
      </c>
      <c r="I6079" s="117">
        <f t="shared" si="142"/>
        <v>10323.84</v>
      </c>
      <c r="J6079" s="118">
        <v>10323.84</v>
      </c>
      <c r="K6079" s="196">
        <v>183</v>
      </c>
      <c r="L6079" s="119" t="s">
        <v>11479</v>
      </c>
      <c r="M6079" s="38" t="s">
        <v>15050</v>
      </c>
    </row>
    <row r="6080" spans="1:13" ht="25.5" outlineLevel="1" x14ac:dyDescent="0.25">
      <c r="A6080" s="47" t="s">
        <v>6697</v>
      </c>
      <c r="B6080" s="150">
        <v>6052</v>
      </c>
      <c r="C6080" s="36" t="s">
        <v>6696</v>
      </c>
      <c r="D6080" s="35" t="s">
        <v>6697</v>
      </c>
      <c r="E6080" s="36" t="s">
        <v>11943</v>
      </c>
      <c r="F6080" s="35" t="s">
        <v>15877</v>
      </c>
      <c r="G6080" s="117">
        <v>1</v>
      </c>
      <c r="H6080" s="117">
        <v>74</v>
      </c>
      <c r="I6080" s="117">
        <f t="shared" si="142"/>
        <v>4.05</v>
      </c>
      <c r="J6080" s="118">
        <v>4.05</v>
      </c>
      <c r="K6080" s="196">
        <v>185</v>
      </c>
      <c r="L6080" s="119" t="s">
        <v>12106</v>
      </c>
      <c r="M6080" s="38" t="s">
        <v>15050</v>
      </c>
    </row>
    <row r="6081" spans="1:13" ht="25.5" outlineLevel="1" x14ac:dyDescent="0.25">
      <c r="A6081" s="47" t="s">
        <v>12155</v>
      </c>
      <c r="B6081" s="150">
        <v>6053</v>
      </c>
      <c r="C6081" s="40" t="s">
        <v>14764</v>
      </c>
      <c r="D6081" s="35" t="s">
        <v>12155</v>
      </c>
      <c r="E6081" s="36" t="s">
        <v>11491</v>
      </c>
      <c r="F6081" s="35" t="s">
        <v>15877</v>
      </c>
      <c r="G6081" s="117">
        <v>1</v>
      </c>
      <c r="H6081" s="117">
        <v>3764.29</v>
      </c>
      <c r="I6081" s="117">
        <f t="shared" si="142"/>
        <v>3911.05</v>
      </c>
      <c r="J6081" s="118">
        <v>3911.05</v>
      </c>
      <c r="K6081" s="196">
        <v>181</v>
      </c>
      <c r="L6081" s="119" t="s">
        <v>11479</v>
      </c>
      <c r="M6081" s="38" t="s">
        <v>15050</v>
      </c>
    </row>
    <row r="6082" spans="1:13" ht="25.5" outlineLevel="1" x14ac:dyDescent="0.25">
      <c r="A6082" s="47" t="s">
        <v>6698</v>
      </c>
      <c r="B6082" s="150">
        <v>6054</v>
      </c>
      <c r="C6082" s="40" t="s">
        <v>14765</v>
      </c>
      <c r="D6082" s="35" t="s">
        <v>6698</v>
      </c>
      <c r="E6082" s="36" t="s">
        <v>11943</v>
      </c>
      <c r="F6082" s="35" t="s">
        <v>15877</v>
      </c>
      <c r="G6082" s="117">
        <v>1</v>
      </c>
      <c r="H6082" s="117">
        <v>1906</v>
      </c>
      <c r="I6082" s="117">
        <f t="shared" si="142"/>
        <v>104.23</v>
      </c>
      <c r="J6082" s="118">
        <v>104.23</v>
      </c>
      <c r="K6082" s="196">
        <v>185</v>
      </c>
      <c r="L6082" s="119" t="s">
        <v>12106</v>
      </c>
      <c r="M6082" s="38" t="s">
        <v>15050</v>
      </c>
    </row>
    <row r="6083" spans="1:13" ht="25.5" outlineLevel="1" x14ac:dyDescent="0.25">
      <c r="A6083" s="47" t="s">
        <v>6699</v>
      </c>
      <c r="B6083" s="150">
        <v>6055</v>
      </c>
      <c r="C6083" s="40" t="s">
        <v>14766</v>
      </c>
      <c r="D6083" s="35" t="s">
        <v>6699</v>
      </c>
      <c r="E6083" s="36" t="s">
        <v>11943</v>
      </c>
      <c r="F6083" s="35" t="s">
        <v>15877</v>
      </c>
      <c r="G6083" s="117">
        <v>3</v>
      </c>
      <c r="H6083" s="117">
        <v>1410</v>
      </c>
      <c r="I6083" s="117">
        <f t="shared" si="142"/>
        <v>25.7</v>
      </c>
      <c r="J6083" s="118">
        <v>77.099999999999994</v>
      </c>
      <c r="K6083" s="196">
        <v>185</v>
      </c>
      <c r="L6083" s="119" t="s">
        <v>12106</v>
      </c>
      <c r="M6083" s="38" t="s">
        <v>15050</v>
      </c>
    </row>
    <row r="6084" spans="1:13" ht="25.5" outlineLevel="1" x14ac:dyDescent="0.25">
      <c r="A6084" s="47" t="s">
        <v>6371</v>
      </c>
      <c r="B6084" s="150">
        <v>6056</v>
      </c>
      <c r="C6084" s="40" t="s">
        <v>14767</v>
      </c>
      <c r="D6084" s="35" t="s">
        <v>6371</v>
      </c>
      <c r="E6084" s="36" t="s">
        <v>11943</v>
      </c>
      <c r="F6084" s="35" t="s">
        <v>15877</v>
      </c>
      <c r="G6084" s="117">
        <v>2</v>
      </c>
      <c r="H6084" s="117">
        <v>3815</v>
      </c>
      <c r="I6084" s="117">
        <f t="shared" si="142"/>
        <v>104.31</v>
      </c>
      <c r="J6084" s="118">
        <v>208.62</v>
      </c>
      <c r="K6084" s="196">
        <v>185</v>
      </c>
      <c r="L6084" s="119" t="s">
        <v>12106</v>
      </c>
      <c r="M6084" s="38" t="s">
        <v>15050</v>
      </c>
    </row>
    <row r="6085" spans="1:13" ht="25.5" outlineLevel="1" x14ac:dyDescent="0.25">
      <c r="A6085" s="47" t="s">
        <v>12156</v>
      </c>
      <c r="B6085" s="150">
        <v>6057</v>
      </c>
      <c r="C6085" s="40" t="s">
        <v>14768</v>
      </c>
      <c r="D6085" s="35" t="s">
        <v>12156</v>
      </c>
      <c r="E6085" s="36" t="s">
        <v>11491</v>
      </c>
      <c r="F6085" s="35" t="s">
        <v>15877</v>
      </c>
      <c r="G6085" s="117">
        <v>1</v>
      </c>
      <c r="H6085" s="117">
        <v>1416</v>
      </c>
      <c r="I6085" s="117">
        <f t="shared" si="142"/>
        <v>1471.21</v>
      </c>
      <c r="J6085" s="118">
        <v>1471.21</v>
      </c>
      <c r="K6085" s="196">
        <v>181</v>
      </c>
      <c r="L6085" s="119" t="s">
        <v>11479</v>
      </c>
      <c r="M6085" s="38" t="s">
        <v>15050</v>
      </c>
    </row>
    <row r="6086" spans="1:13" ht="25.5" outlineLevel="1" x14ac:dyDescent="0.25">
      <c r="A6086" s="47" t="s">
        <v>6372</v>
      </c>
      <c r="B6086" s="150">
        <v>6058</v>
      </c>
      <c r="C6086" s="40" t="s">
        <v>14769</v>
      </c>
      <c r="D6086" s="35" t="s">
        <v>6372</v>
      </c>
      <c r="E6086" s="36" t="s">
        <v>11943</v>
      </c>
      <c r="F6086" s="35" t="s">
        <v>15877</v>
      </c>
      <c r="G6086" s="117">
        <v>2</v>
      </c>
      <c r="H6086" s="117">
        <v>2186.34</v>
      </c>
      <c r="I6086" s="117">
        <f t="shared" si="142"/>
        <v>59.78</v>
      </c>
      <c r="J6086" s="118">
        <v>119.56</v>
      </c>
      <c r="K6086" s="196">
        <v>185</v>
      </c>
      <c r="L6086" s="119" t="s">
        <v>12106</v>
      </c>
      <c r="M6086" s="38" t="s">
        <v>15050</v>
      </c>
    </row>
    <row r="6087" spans="1:13" ht="25.5" outlineLevel="1" x14ac:dyDescent="0.25">
      <c r="A6087" s="47" t="s">
        <v>6700</v>
      </c>
      <c r="B6087" s="150">
        <v>6059</v>
      </c>
      <c r="C6087" s="40" t="s">
        <v>14770</v>
      </c>
      <c r="D6087" s="35" t="s">
        <v>6700</v>
      </c>
      <c r="E6087" s="36" t="s">
        <v>11943</v>
      </c>
      <c r="F6087" s="35" t="s">
        <v>15877</v>
      </c>
      <c r="G6087" s="117">
        <v>4</v>
      </c>
      <c r="H6087" s="117">
        <v>144</v>
      </c>
      <c r="I6087" s="117">
        <f t="shared" si="142"/>
        <v>1.9675</v>
      </c>
      <c r="J6087" s="118">
        <v>7.87</v>
      </c>
      <c r="K6087" s="196">
        <v>185</v>
      </c>
      <c r="L6087" s="119" t="s">
        <v>12106</v>
      </c>
      <c r="M6087" s="38" t="s">
        <v>15050</v>
      </c>
    </row>
    <row r="6088" spans="1:13" ht="25.5" outlineLevel="1" x14ac:dyDescent="0.25">
      <c r="A6088" s="47" t="s">
        <v>6373</v>
      </c>
      <c r="B6088" s="150">
        <v>6060</v>
      </c>
      <c r="C6088" s="40" t="s">
        <v>14771</v>
      </c>
      <c r="D6088" s="35" t="s">
        <v>6373</v>
      </c>
      <c r="E6088" s="36" t="s">
        <v>11943</v>
      </c>
      <c r="F6088" s="35" t="s">
        <v>15877</v>
      </c>
      <c r="G6088" s="117">
        <v>1</v>
      </c>
      <c r="H6088" s="117">
        <v>4639.59</v>
      </c>
      <c r="I6088" s="117">
        <f t="shared" si="142"/>
        <v>253.71</v>
      </c>
      <c r="J6088" s="118">
        <v>253.71</v>
      </c>
      <c r="K6088" s="196">
        <v>185</v>
      </c>
      <c r="L6088" s="119" t="s">
        <v>12106</v>
      </c>
      <c r="M6088" s="38" t="s">
        <v>15050</v>
      </c>
    </row>
    <row r="6089" spans="1:13" ht="25.5" outlineLevel="1" x14ac:dyDescent="0.25">
      <c r="A6089" s="47" t="s">
        <v>6374</v>
      </c>
      <c r="B6089" s="150">
        <v>6061</v>
      </c>
      <c r="C6089" s="40" t="s">
        <v>14772</v>
      </c>
      <c r="D6089" s="35" t="s">
        <v>6374</v>
      </c>
      <c r="E6089" s="36" t="s">
        <v>11943</v>
      </c>
      <c r="F6089" s="35" t="s">
        <v>15877</v>
      </c>
      <c r="G6089" s="117">
        <v>1</v>
      </c>
      <c r="H6089" s="117">
        <v>1076.92</v>
      </c>
      <c r="I6089" s="117">
        <f t="shared" si="142"/>
        <v>58.89</v>
      </c>
      <c r="J6089" s="118">
        <v>58.89</v>
      </c>
      <c r="K6089" s="196">
        <v>185</v>
      </c>
      <c r="L6089" s="119" t="s">
        <v>12106</v>
      </c>
      <c r="M6089" s="38" t="s">
        <v>15050</v>
      </c>
    </row>
    <row r="6090" spans="1:13" ht="25.5" outlineLevel="1" x14ac:dyDescent="0.25">
      <c r="A6090" s="47" t="s">
        <v>6701</v>
      </c>
      <c r="B6090" s="150">
        <v>6062</v>
      </c>
      <c r="C6090" s="40" t="s">
        <v>14773</v>
      </c>
      <c r="D6090" s="35" t="s">
        <v>6701</v>
      </c>
      <c r="E6090" s="36" t="s">
        <v>11943</v>
      </c>
      <c r="F6090" s="35" t="s">
        <v>15877</v>
      </c>
      <c r="G6090" s="117">
        <v>2</v>
      </c>
      <c r="H6090" s="117">
        <v>2</v>
      </c>
      <c r="I6090" s="117">
        <f t="shared" si="142"/>
        <v>5.5E-2</v>
      </c>
      <c r="J6090" s="118">
        <v>0.11</v>
      </c>
      <c r="K6090" s="196">
        <v>185</v>
      </c>
      <c r="L6090" s="119" t="s">
        <v>12106</v>
      </c>
      <c r="M6090" s="38" t="s">
        <v>15050</v>
      </c>
    </row>
    <row r="6091" spans="1:13" ht="25.5" outlineLevel="1" x14ac:dyDescent="0.25">
      <c r="A6091" s="47" t="s">
        <v>6703</v>
      </c>
      <c r="B6091" s="150">
        <v>6063</v>
      </c>
      <c r="C6091" s="36" t="s">
        <v>6702</v>
      </c>
      <c r="D6091" s="35" t="s">
        <v>6703</v>
      </c>
      <c r="E6091" s="36" t="s">
        <v>11943</v>
      </c>
      <c r="F6091" s="35" t="s">
        <v>15877</v>
      </c>
      <c r="G6091" s="117">
        <v>3</v>
      </c>
      <c r="H6091" s="117">
        <v>600</v>
      </c>
      <c r="I6091" s="117">
        <f t="shared" si="142"/>
        <v>10.936666666666667</v>
      </c>
      <c r="J6091" s="118">
        <v>32.81</v>
      </c>
      <c r="K6091" s="196">
        <v>185</v>
      </c>
      <c r="L6091" s="119" t="s">
        <v>12106</v>
      </c>
      <c r="M6091" s="38" t="s">
        <v>15050</v>
      </c>
    </row>
    <row r="6092" spans="1:13" ht="25.5" outlineLevel="1" x14ac:dyDescent="0.25">
      <c r="A6092" s="47" t="s">
        <v>6375</v>
      </c>
      <c r="B6092" s="150">
        <v>6064</v>
      </c>
      <c r="C6092" s="40" t="s">
        <v>14774</v>
      </c>
      <c r="D6092" s="35" t="s">
        <v>6375</v>
      </c>
      <c r="E6092" s="36" t="s">
        <v>11943</v>
      </c>
      <c r="F6092" s="35" t="s">
        <v>15877</v>
      </c>
      <c r="G6092" s="117">
        <v>25</v>
      </c>
      <c r="H6092" s="117">
        <v>92.5</v>
      </c>
      <c r="I6092" s="117">
        <f t="shared" si="142"/>
        <v>0.2024</v>
      </c>
      <c r="J6092" s="118">
        <v>5.0599999999999996</v>
      </c>
      <c r="K6092" s="196">
        <v>185</v>
      </c>
      <c r="L6092" s="119" t="s">
        <v>12106</v>
      </c>
      <c r="M6092" s="38" t="s">
        <v>15050</v>
      </c>
    </row>
    <row r="6093" spans="1:13" outlineLevel="1" x14ac:dyDescent="0.25">
      <c r="A6093" s="47" t="s">
        <v>10392</v>
      </c>
      <c r="B6093" s="150">
        <v>6065</v>
      </c>
      <c r="C6093" s="36" t="s">
        <v>10391</v>
      </c>
      <c r="D6093" s="35" t="s">
        <v>10392</v>
      </c>
      <c r="E6093" s="36" t="s">
        <v>11491</v>
      </c>
      <c r="F6093" s="35" t="s">
        <v>15877</v>
      </c>
      <c r="G6093" s="117">
        <v>53</v>
      </c>
      <c r="H6093" s="117">
        <v>302.63</v>
      </c>
      <c r="I6093" s="117">
        <f t="shared" si="142"/>
        <v>5.932641509433962</v>
      </c>
      <c r="J6093" s="118">
        <v>314.43</v>
      </c>
      <c r="K6093" s="196">
        <v>181</v>
      </c>
      <c r="L6093" s="119" t="s">
        <v>11479</v>
      </c>
      <c r="M6093" s="38" t="s">
        <v>15050</v>
      </c>
    </row>
    <row r="6094" spans="1:13" ht="25.5" outlineLevel="1" x14ac:dyDescent="0.25">
      <c r="A6094" s="47" t="s">
        <v>6377</v>
      </c>
      <c r="B6094" s="150">
        <v>6066</v>
      </c>
      <c r="C6094" s="36" t="s">
        <v>6376</v>
      </c>
      <c r="D6094" s="35" t="s">
        <v>6377</v>
      </c>
      <c r="E6094" s="36" t="s">
        <v>11943</v>
      </c>
      <c r="F6094" s="35" t="s">
        <v>15877</v>
      </c>
      <c r="G6094" s="117">
        <v>5</v>
      </c>
      <c r="H6094" s="117">
        <v>5</v>
      </c>
      <c r="I6094" s="117">
        <f t="shared" si="142"/>
        <v>5.4000000000000006E-2</v>
      </c>
      <c r="J6094" s="118">
        <v>0.27</v>
      </c>
      <c r="K6094" s="196">
        <v>185</v>
      </c>
      <c r="L6094" s="119" t="s">
        <v>12106</v>
      </c>
      <c r="M6094" s="38" t="s">
        <v>15050</v>
      </c>
    </row>
    <row r="6095" spans="1:13" ht="25.5" outlineLevel="1" x14ac:dyDescent="0.25">
      <c r="A6095" s="47" t="s">
        <v>6379</v>
      </c>
      <c r="B6095" s="150">
        <v>6067</v>
      </c>
      <c r="C6095" s="36" t="s">
        <v>6378</v>
      </c>
      <c r="D6095" s="35" t="s">
        <v>6379</v>
      </c>
      <c r="E6095" s="36" t="s">
        <v>11943</v>
      </c>
      <c r="F6095" s="35" t="s">
        <v>15877</v>
      </c>
      <c r="G6095" s="117">
        <v>1</v>
      </c>
      <c r="H6095" s="117">
        <v>1</v>
      </c>
      <c r="I6095" s="117">
        <f t="shared" si="142"/>
        <v>0.05</v>
      </c>
      <c r="J6095" s="118">
        <v>0.05</v>
      </c>
      <c r="K6095" s="196">
        <v>185</v>
      </c>
      <c r="L6095" s="119" t="s">
        <v>12106</v>
      </c>
      <c r="M6095" s="38" t="s">
        <v>15050</v>
      </c>
    </row>
    <row r="6096" spans="1:13" ht="25.5" outlineLevel="1" x14ac:dyDescent="0.25">
      <c r="A6096" s="47" t="s">
        <v>6380</v>
      </c>
      <c r="B6096" s="150">
        <v>6068</v>
      </c>
      <c r="C6096" s="40" t="s">
        <v>14775</v>
      </c>
      <c r="D6096" s="35" t="s">
        <v>6380</v>
      </c>
      <c r="E6096" s="36" t="s">
        <v>11943</v>
      </c>
      <c r="F6096" s="35" t="s">
        <v>15877</v>
      </c>
      <c r="G6096" s="117">
        <v>6</v>
      </c>
      <c r="H6096" s="117">
        <v>37.200000000000003</v>
      </c>
      <c r="I6096" s="117">
        <f t="shared" si="142"/>
        <v>0.33833333333333332</v>
      </c>
      <c r="J6096" s="118">
        <v>2.0299999999999998</v>
      </c>
      <c r="K6096" s="196">
        <v>185</v>
      </c>
      <c r="L6096" s="119" t="s">
        <v>12106</v>
      </c>
      <c r="M6096" s="38" t="s">
        <v>15050</v>
      </c>
    </row>
    <row r="6097" spans="1:13" outlineLevel="1" x14ac:dyDescent="0.25">
      <c r="A6097" s="47" t="s">
        <v>10393</v>
      </c>
      <c r="B6097" s="150">
        <v>6069</v>
      </c>
      <c r="C6097" s="40" t="s">
        <v>14776</v>
      </c>
      <c r="D6097" s="35" t="s">
        <v>10393</v>
      </c>
      <c r="E6097" s="36" t="s">
        <v>11491</v>
      </c>
      <c r="F6097" s="35" t="s">
        <v>15877</v>
      </c>
      <c r="G6097" s="117">
        <v>2</v>
      </c>
      <c r="H6097" s="117">
        <v>432.31</v>
      </c>
      <c r="I6097" s="117">
        <f t="shared" si="142"/>
        <v>224.58</v>
      </c>
      <c r="J6097" s="118">
        <v>449.16</v>
      </c>
      <c r="K6097" s="196">
        <v>181</v>
      </c>
      <c r="L6097" s="119" t="s">
        <v>11479</v>
      </c>
      <c r="M6097" s="38" t="s">
        <v>15050</v>
      </c>
    </row>
    <row r="6098" spans="1:13" ht="25.5" outlineLevel="1" x14ac:dyDescent="0.25">
      <c r="A6098" s="47" t="s">
        <v>6382</v>
      </c>
      <c r="B6098" s="150">
        <v>6070</v>
      </c>
      <c r="C6098" s="36" t="s">
        <v>6381</v>
      </c>
      <c r="D6098" s="35" t="s">
        <v>6382</v>
      </c>
      <c r="E6098" s="36" t="s">
        <v>11943</v>
      </c>
      <c r="F6098" s="35" t="s">
        <v>15877</v>
      </c>
      <c r="G6098" s="117">
        <v>7</v>
      </c>
      <c r="H6098" s="117">
        <v>7</v>
      </c>
      <c r="I6098" s="117">
        <f t="shared" si="142"/>
        <v>5.4285714285714284E-2</v>
      </c>
      <c r="J6098" s="118">
        <v>0.38</v>
      </c>
      <c r="K6098" s="196">
        <v>185</v>
      </c>
      <c r="L6098" s="119" t="s">
        <v>12106</v>
      </c>
      <c r="M6098" s="38" t="s">
        <v>15050</v>
      </c>
    </row>
    <row r="6099" spans="1:13" ht="25.5" outlineLevel="1" x14ac:dyDescent="0.25">
      <c r="A6099" s="47" t="s">
        <v>6383</v>
      </c>
      <c r="B6099" s="150">
        <v>6071</v>
      </c>
      <c r="C6099" s="40" t="s">
        <v>14777</v>
      </c>
      <c r="D6099" s="35" t="s">
        <v>6383</v>
      </c>
      <c r="E6099" s="36" t="s">
        <v>11943</v>
      </c>
      <c r="F6099" s="35" t="s">
        <v>15877</v>
      </c>
      <c r="G6099" s="117">
        <v>3</v>
      </c>
      <c r="H6099" s="117">
        <v>3</v>
      </c>
      <c r="I6099" s="117">
        <f t="shared" si="142"/>
        <v>5.3333333333333337E-2</v>
      </c>
      <c r="J6099" s="118">
        <v>0.16</v>
      </c>
      <c r="K6099" s="196">
        <v>185</v>
      </c>
      <c r="L6099" s="119" t="s">
        <v>12106</v>
      </c>
      <c r="M6099" s="38" t="s">
        <v>15050</v>
      </c>
    </row>
    <row r="6100" spans="1:13" ht="25.5" outlineLevel="1" x14ac:dyDescent="0.25">
      <c r="A6100" s="47" t="s">
        <v>6384</v>
      </c>
      <c r="B6100" s="150">
        <v>6072</v>
      </c>
      <c r="C6100" s="40" t="s">
        <v>14778</v>
      </c>
      <c r="D6100" s="35" t="s">
        <v>6384</v>
      </c>
      <c r="E6100" s="36" t="s">
        <v>11943</v>
      </c>
      <c r="F6100" s="35" t="s">
        <v>15877</v>
      </c>
      <c r="G6100" s="117">
        <v>2</v>
      </c>
      <c r="H6100" s="117">
        <v>288.81</v>
      </c>
      <c r="I6100" s="117">
        <f t="shared" si="142"/>
        <v>7.8949999999999996</v>
      </c>
      <c r="J6100" s="118">
        <v>15.79</v>
      </c>
      <c r="K6100" s="196">
        <v>185</v>
      </c>
      <c r="L6100" s="119" t="s">
        <v>12106</v>
      </c>
      <c r="M6100" s="38" t="s">
        <v>15050</v>
      </c>
    </row>
    <row r="6101" spans="1:13" ht="25.5" outlineLevel="1" x14ac:dyDescent="0.25">
      <c r="A6101" s="47" t="s">
        <v>6385</v>
      </c>
      <c r="B6101" s="150">
        <v>6073</v>
      </c>
      <c r="C6101" s="40" t="s">
        <v>14779</v>
      </c>
      <c r="D6101" s="35" t="s">
        <v>6385</v>
      </c>
      <c r="E6101" s="36" t="s">
        <v>11943</v>
      </c>
      <c r="F6101" s="35" t="s">
        <v>15877</v>
      </c>
      <c r="G6101" s="117">
        <v>1</v>
      </c>
      <c r="H6101" s="117">
        <v>1</v>
      </c>
      <c r="I6101" s="117">
        <f t="shared" si="142"/>
        <v>0.05</v>
      </c>
      <c r="J6101" s="118">
        <v>0.05</v>
      </c>
      <c r="K6101" s="196">
        <v>185</v>
      </c>
      <c r="L6101" s="119" t="s">
        <v>12106</v>
      </c>
      <c r="M6101" s="38" t="s">
        <v>15050</v>
      </c>
    </row>
    <row r="6102" spans="1:13" ht="25.5" outlineLevel="1" x14ac:dyDescent="0.25">
      <c r="A6102" s="47" t="s">
        <v>6387</v>
      </c>
      <c r="B6102" s="150">
        <v>6074</v>
      </c>
      <c r="C6102" s="36" t="s">
        <v>6386</v>
      </c>
      <c r="D6102" s="35" t="s">
        <v>6387</v>
      </c>
      <c r="E6102" s="36" t="s">
        <v>11943</v>
      </c>
      <c r="F6102" s="35" t="s">
        <v>15877</v>
      </c>
      <c r="G6102" s="117">
        <v>4</v>
      </c>
      <c r="H6102" s="117">
        <v>1366.44</v>
      </c>
      <c r="I6102" s="117">
        <f t="shared" si="142"/>
        <v>18.68</v>
      </c>
      <c r="J6102" s="118">
        <v>74.72</v>
      </c>
      <c r="K6102" s="196">
        <v>185</v>
      </c>
      <c r="L6102" s="119" t="s">
        <v>12106</v>
      </c>
      <c r="M6102" s="38" t="s">
        <v>15050</v>
      </c>
    </row>
    <row r="6103" spans="1:13" outlineLevel="1" x14ac:dyDescent="0.25">
      <c r="A6103" s="47" t="s">
        <v>10394</v>
      </c>
      <c r="B6103" s="150">
        <v>6075</v>
      </c>
      <c r="C6103" s="40" t="s">
        <v>14780</v>
      </c>
      <c r="D6103" s="35" t="s">
        <v>10394</v>
      </c>
      <c r="E6103" s="36" t="s">
        <v>11491</v>
      </c>
      <c r="F6103" s="35" t="s">
        <v>15877</v>
      </c>
      <c r="G6103" s="117">
        <v>5</v>
      </c>
      <c r="H6103" s="117">
        <v>5</v>
      </c>
      <c r="I6103" s="117">
        <f t="shared" si="142"/>
        <v>1.038</v>
      </c>
      <c r="J6103" s="118">
        <v>5.19</v>
      </c>
      <c r="K6103" s="196">
        <v>181</v>
      </c>
      <c r="L6103" s="119" t="s">
        <v>11479</v>
      </c>
      <c r="M6103" s="38" t="s">
        <v>15050</v>
      </c>
    </row>
    <row r="6104" spans="1:13" outlineLevel="1" x14ac:dyDescent="0.25">
      <c r="A6104" s="47" t="s">
        <v>10395</v>
      </c>
      <c r="B6104" s="150">
        <v>6076</v>
      </c>
      <c r="C6104" s="40" t="s">
        <v>14781</v>
      </c>
      <c r="D6104" s="35" t="s">
        <v>10395</v>
      </c>
      <c r="E6104" s="36" t="s">
        <v>11491</v>
      </c>
      <c r="F6104" s="35" t="s">
        <v>15877</v>
      </c>
      <c r="G6104" s="117">
        <v>7</v>
      </c>
      <c r="H6104" s="117">
        <v>7</v>
      </c>
      <c r="I6104" s="117">
        <f t="shared" si="142"/>
        <v>1.0385714285714285</v>
      </c>
      <c r="J6104" s="118">
        <v>7.27</v>
      </c>
      <c r="K6104" s="196">
        <v>181</v>
      </c>
      <c r="L6104" s="119" t="s">
        <v>11479</v>
      </c>
      <c r="M6104" s="38" t="s">
        <v>15050</v>
      </c>
    </row>
    <row r="6105" spans="1:13" outlineLevel="1" x14ac:dyDescent="0.25">
      <c r="A6105" s="47" t="s">
        <v>10397</v>
      </c>
      <c r="B6105" s="150">
        <v>6077</v>
      </c>
      <c r="C6105" s="36" t="s">
        <v>10396</v>
      </c>
      <c r="D6105" s="35" t="s">
        <v>10397</v>
      </c>
      <c r="E6105" s="36" t="s">
        <v>11491</v>
      </c>
      <c r="F6105" s="35" t="s">
        <v>15877</v>
      </c>
      <c r="G6105" s="117">
        <v>5</v>
      </c>
      <c r="H6105" s="117">
        <v>7049.02</v>
      </c>
      <c r="I6105" s="117">
        <f t="shared" si="142"/>
        <v>1464.768</v>
      </c>
      <c r="J6105" s="118">
        <v>7323.84</v>
      </c>
      <c r="K6105" s="196">
        <v>182</v>
      </c>
      <c r="L6105" s="119" t="s">
        <v>11479</v>
      </c>
      <c r="M6105" s="38" t="s">
        <v>15050</v>
      </c>
    </row>
    <row r="6106" spans="1:13" ht="25.5" outlineLevel="1" x14ac:dyDescent="0.25">
      <c r="A6106" s="47" t="s">
        <v>6389</v>
      </c>
      <c r="B6106" s="150">
        <v>6078</v>
      </c>
      <c r="C6106" s="36" t="s">
        <v>6388</v>
      </c>
      <c r="D6106" s="35" t="s">
        <v>6389</v>
      </c>
      <c r="E6106" s="36" t="s">
        <v>11943</v>
      </c>
      <c r="F6106" s="35" t="s">
        <v>15877</v>
      </c>
      <c r="G6106" s="117">
        <v>4</v>
      </c>
      <c r="H6106" s="117">
        <v>2262.11</v>
      </c>
      <c r="I6106" s="117">
        <f t="shared" si="142"/>
        <v>30.925000000000001</v>
      </c>
      <c r="J6106" s="118">
        <v>123.7</v>
      </c>
      <c r="K6106" s="196">
        <v>185</v>
      </c>
      <c r="L6106" s="119" t="s">
        <v>12106</v>
      </c>
      <c r="M6106" s="38" t="s">
        <v>15050</v>
      </c>
    </row>
    <row r="6107" spans="1:13" ht="25.5" outlineLevel="1" x14ac:dyDescent="0.25">
      <c r="A6107" s="47" t="s">
        <v>6390</v>
      </c>
      <c r="B6107" s="150">
        <v>6079</v>
      </c>
      <c r="C6107" s="40" t="s">
        <v>14782</v>
      </c>
      <c r="D6107" s="35" t="s">
        <v>6390</v>
      </c>
      <c r="E6107" s="36" t="s">
        <v>11943</v>
      </c>
      <c r="F6107" s="35" t="s">
        <v>15877</v>
      </c>
      <c r="G6107" s="117">
        <v>1</v>
      </c>
      <c r="H6107" s="117">
        <v>312.51</v>
      </c>
      <c r="I6107" s="117">
        <f t="shared" si="142"/>
        <v>17.09</v>
      </c>
      <c r="J6107" s="118">
        <v>17.09</v>
      </c>
      <c r="K6107" s="196">
        <v>185</v>
      </c>
      <c r="L6107" s="119" t="s">
        <v>12106</v>
      </c>
      <c r="M6107" s="38" t="s">
        <v>15050</v>
      </c>
    </row>
    <row r="6108" spans="1:13" ht="25.5" outlineLevel="1" x14ac:dyDescent="0.25">
      <c r="A6108" s="47" t="s">
        <v>6391</v>
      </c>
      <c r="B6108" s="150">
        <v>6080</v>
      </c>
      <c r="C6108" s="40" t="s">
        <v>14783</v>
      </c>
      <c r="D6108" s="35" t="s">
        <v>6391</v>
      </c>
      <c r="E6108" s="36" t="s">
        <v>11943</v>
      </c>
      <c r="F6108" s="35" t="s">
        <v>15877</v>
      </c>
      <c r="G6108" s="117">
        <v>10</v>
      </c>
      <c r="H6108" s="117">
        <v>34</v>
      </c>
      <c r="I6108" s="117">
        <f t="shared" si="142"/>
        <v>0.186</v>
      </c>
      <c r="J6108" s="118">
        <v>1.86</v>
      </c>
      <c r="K6108" s="196">
        <v>185</v>
      </c>
      <c r="L6108" s="119" t="s">
        <v>12106</v>
      </c>
      <c r="M6108" s="38" t="s">
        <v>15050</v>
      </c>
    </row>
    <row r="6109" spans="1:13" ht="25.5" outlineLevel="1" x14ac:dyDescent="0.25">
      <c r="A6109" s="47" t="s">
        <v>6392</v>
      </c>
      <c r="B6109" s="150">
        <v>6081</v>
      </c>
      <c r="C6109" s="40" t="s">
        <v>14784</v>
      </c>
      <c r="D6109" s="35" t="s">
        <v>6392</v>
      </c>
      <c r="E6109" s="36" t="s">
        <v>11943</v>
      </c>
      <c r="F6109" s="35" t="s">
        <v>15877</v>
      </c>
      <c r="G6109" s="117">
        <v>39</v>
      </c>
      <c r="H6109" s="117">
        <v>136.5</v>
      </c>
      <c r="I6109" s="117">
        <f t="shared" si="142"/>
        <v>0.19128205128205128</v>
      </c>
      <c r="J6109" s="118">
        <v>7.46</v>
      </c>
      <c r="K6109" s="196">
        <v>185</v>
      </c>
      <c r="L6109" s="119" t="s">
        <v>12106</v>
      </c>
      <c r="M6109" s="38" t="s">
        <v>15050</v>
      </c>
    </row>
    <row r="6110" spans="1:13" outlineLevel="1" x14ac:dyDescent="0.25">
      <c r="A6110" s="47" t="s">
        <v>10398</v>
      </c>
      <c r="B6110" s="150">
        <v>6082</v>
      </c>
      <c r="C6110" s="40" t="s">
        <v>14785</v>
      </c>
      <c r="D6110" s="35" t="s">
        <v>10398</v>
      </c>
      <c r="E6110" s="36" t="s">
        <v>11491</v>
      </c>
      <c r="F6110" s="35" t="s">
        <v>15877</v>
      </c>
      <c r="G6110" s="117">
        <v>29</v>
      </c>
      <c r="H6110" s="117">
        <v>37.5</v>
      </c>
      <c r="I6110" s="117">
        <f t="shared" si="142"/>
        <v>1.3434482758620689</v>
      </c>
      <c r="J6110" s="118">
        <v>38.96</v>
      </c>
      <c r="K6110" s="196">
        <v>181</v>
      </c>
      <c r="L6110" s="119" t="s">
        <v>11479</v>
      </c>
      <c r="M6110" s="38" t="s">
        <v>15050</v>
      </c>
    </row>
    <row r="6111" spans="1:13" ht="25.5" outlineLevel="1" x14ac:dyDescent="0.25">
      <c r="A6111" s="47" t="s">
        <v>6393</v>
      </c>
      <c r="B6111" s="150">
        <v>6083</v>
      </c>
      <c r="C6111" s="40" t="s">
        <v>14786</v>
      </c>
      <c r="D6111" s="35" t="s">
        <v>6393</v>
      </c>
      <c r="E6111" s="36" t="s">
        <v>11943</v>
      </c>
      <c r="F6111" s="35" t="s">
        <v>15877</v>
      </c>
      <c r="G6111" s="117">
        <v>1</v>
      </c>
      <c r="H6111" s="117">
        <v>10</v>
      </c>
      <c r="I6111" s="117">
        <f t="shared" si="142"/>
        <v>0.55000000000000004</v>
      </c>
      <c r="J6111" s="118">
        <v>0.55000000000000004</v>
      </c>
      <c r="K6111" s="196">
        <v>185</v>
      </c>
      <c r="L6111" s="119" t="s">
        <v>12106</v>
      </c>
      <c r="M6111" s="38" t="s">
        <v>15050</v>
      </c>
    </row>
    <row r="6112" spans="1:13" ht="25.5" outlineLevel="1" x14ac:dyDescent="0.25">
      <c r="A6112" s="47" t="s">
        <v>6394</v>
      </c>
      <c r="B6112" s="150">
        <v>6084</v>
      </c>
      <c r="C6112" s="40" t="s">
        <v>14787</v>
      </c>
      <c r="D6112" s="35" t="s">
        <v>6394</v>
      </c>
      <c r="E6112" s="36" t="s">
        <v>11943</v>
      </c>
      <c r="F6112" s="35" t="s">
        <v>15877</v>
      </c>
      <c r="G6112" s="117">
        <v>25</v>
      </c>
      <c r="H6112" s="117">
        <v>105</v>
      </c>
      <c r="I6112" s="117">
        <f t="shared" si="142"/>
        <v>0.2296</v>
      </c>
      <c r="J6112" s="118">
        <v>5.74</v>
      </c>
      <c r="K6112" s="196">
        <v>185</v>
      </c>
      <c r="L6112" s="119" t="s">
        <v>12106</v>
      </c>
      <c r="M6112" s="38" t="s">
        <v>15050</v>
      </c>
    </row>
    <row r="6113" spans="1:13" ht="25.5" outlineLevel="1" x14ac:dyDescent="0.25">
      <c r="A6113" s="47" t="s">
        <v>6395</v>
      </c>
      <c r="B6113" s="150">
        <v>6085</v>
      </c>
      <c r="C6113" s="40" t="s">
        <v>14788</v>
      </c>
      <c r="D6113" s="35" t="s">
        <v>6395</v>
      </c>
      <c r="E6113" s="36" t="s">
        <v>11943</v>
      </c>
      <c r="F6113" s="35" t="s">
        <v>15877</v>
      </c>
      <c r="G6113" s="117">
        <v>16</v>
      </c>
      <c r="H6113" s="117">
        <v>1711.46</v>
      </c>
      <c r="I6113" s="117">
        <f t="shared" si="142"/>
        <v>5.8493750000000002</v>
      </c>
      <c r="J6113" s="118">
        <v>93.59</v>
      </c>
      <c r="K6113" s="196">
        <v>185</v>
      </c>
      <c r="L6113" s="119" t="s">
        <v>12106</v>
      </c>
      <c r="M6113" s="38" t="s">
        <v>15050</v>
      </c>
    </row>
    <row r="6114" spans="1:13" ht="25.5" outlineLevel="1" x14ac:dyDescent="0.25">
      <c r="A6114" s="47" t="s">
        <v>6396</v>
      </c>
      <c r="B6114" s="150">
        <v>6086</v>
      </c>
      <c r="C6114" s="40" t="s">
        <v>14789</v>
      </c>
      <c r="D6114" s="35" t="s">
        <v>6396</v>
      </c>
      <c r="E6114" s="36" t="s">
        <v>11943</v>
      </c>
      <c r="F6114" s="35" t="s">
        <v>15877</v>
      </c>
      <c r="G6114" s="117">
        <v>17</v>
      </c>
      <c r="H6114" s="117">
        <v>52.89</v>
      </c>
      <c r="I6114" s="117">
        <f t="shared" si="142"/>
        <v>0.17</v>
      </c>
      <c r="J6114" s="118">
        <v>2.89</v>
      </c>
      <c r="K6114" s="196">
        <v>185</v>
      </c>
      <c r="L6114" s="119" t="s">
        <v>12106</v>
      </c>
      <c r="M6114" s="38" t="s">
        <v>15050</v>
      </c>
    </row>
    <row r="6115" spans="1:13" ht="25.5" outlineLevel="1" x14ac:dyDescent="0.25">
      <c r="A6115" s="47" t="s">
        <v>6397</v>
      </c>
      <c r="B6115" s="150">
        <v>6087</v>
      </c>
      <c r="C6115" s="40" t="s">
        <v>14790</v>
      </c>
      <c r="D6115" s="35" t="s">
        <v>6397</v>
      </c>
      <c r="E6115" s="36" t="s">
        <v>11943</v>
      </c>
      <c r="F6115" s="35" t="s">
        <v>15877</v>
      </c>
      <c r="G6115" s="117">
        <v>60</v>
      </c>
      <c r="H6115" s="117">
        <v>650.87</v>
      </c>
      <c r="I6115" s="117">
        <f t="shared" si="142"/>
        <v>0.59316666666666673</v>
      </c>
      <c r="J6115" s="118">
        <v>35.590000000000003</v>
      </c>
      <c r="K6115" s="196">
        <v>185</v>
      </c>
      <c r="L6115" s="119" t="s">
        <v>12106</v>
      </c>
      <c r="M6115" s="38" t="s">
        <v>15050</v>
      </c>
    </row>
    <row r="6116" spans="1:13" outlineLevel="1" x14ac:dyDescent="0.25">
      <c r="A6116" s="47" t="s">
        <v>10400</v>
      </c>
      <c r="B6116" s="150">
        <v>6088</v>
      </c>
      <c r="C6116" s="36" t="s">
        <v>10399</v>
      </c>
      <c r="D6116" s="35" t="s">
        <v>10400</v>
      </c>
      <c r="E6116" s="36" t="s">
        <v>11491</v>
      </c>
      <c r="F6116" s="35" t="s">
        <v>15877</v>
      </c>
      <c r="G6116" s="117">
        <v>1</v>
      </c>
      <c r="H6116" s="117">
        <v>20</v>
      </c>
      <c r="I6116" s="117">
        <f t="shared" si="142"/>
        <v>20.78</v>
      </c>
      <c r="J6116" s="118">
        <v>20.78</v>
      </c>
      <c r="K6116" s="196">
        <v>181</v>
      </c>
      <c r="L6116" s="119" t="s">
        <v>11479</v>
      </c>
      <c r="M6116" s="38" t="s">
        <v>15050</v>
      </c>
    </row>
    <row r="6117" spans="1:13" ht="25.5" outlineLevel="1" x14ac:dyDescent="0.25">
      <c r="A6117" s="47" t="s">
        <v>6399</v>
      </c>
      <c r="B6117" s="150">
        <v>6089</v>
      </c>
      <c r="C6117" s="36" t="s">
        <v>6398</v>
      </c>
      <c r="D6117" s="35" t="s">
        <v>6399</v>
      </c>
      <c r="E6117" s="36" t="s">
        <v>11943</v>
      </c>
      <c r="F6117" s="35" t="s">
        <v>15877</v>
      </c>
      <c r="G6117" s="117">
        <v>3</v>
      </c>
      <c r="H6117" s="117">
        <v>27552.3</v>
      </c>
      <c r="I6117" s="117">
        <f t="shared" si="142"/>
        <v>502.22</v>
      </c>
      <c r="J6117" s="118">
        <v>1506.66</v>
      </c>
      <c r="K6117" s="196">
        <v>185</v>
      </c>
      <c r="L6117" s="119" t="s">
        <v>12106</v>
      </c>
      <c r="M6117" s="38" t="s">
        <v>15050</v>
      </c>
    </row>
    <row r="6118" spans="1:13" ht="25.5" outlineLevel="1" x14ac:dyDescent="0.25">
      <c r="A6118" s="47" t="s">
        <v>6401</v>
      </c>
      <c r="B6118" s="150">
        <v>6090</v>
      </c>
      <c r="C6118" s="40" t="s">
        <v>14791</v>
      </c>
      <c r="D6118" s="35" t="s">
        <v>6401</v>
      </c>
      <c r="E6118" s="36" t="s">
        <v>11943</v>
      </c>
      <c r="F6118" s="35" t="s">
        <v>15877</v>
      </c>
      <c r="G6118" s="117">
        <v>1</v>
      </c>
      <c r="H6118" s="117">
        <v>686</v>
      </c>
      <c r="I6118" s="117">
        <f t="shared" si="142"/>
        <v>37.51</v>
      </c>
      <c r="J6118" s="118">
        <v>37.51</v>
      </c>
      <c r="K6118" s="196">
        <v>185</v>
      </c>
      <c r="L6118" s="119" t="s">
        <v>12106</v>
      </c>
      <c r="M6118" s="38" t="s">
        <v>15050</v>
      </c>
    </row>
    <row r="6119" spans="1:13" outlineLevel="1" x14ac:dyDescent="0.25">
      <c r="A6119" s="47" t="s">
        <v>10413</v>
      </c>
      <c r="B6119" s="150">
        <v>6091</v>
      </c>
      <c r="C6119" s="36" t="s">
        <v>10412</v>
      </c>
      <c r="D6119" s="35" t="s">
        <v>10413</v>
      </c>
      <c r="E6119" s="36" t="s">
        <v>11491</v>
      </c>
      <c r="F6119" s="35" t="s">
        <v>15877</v>
      </c>
      <c r="G6119" s="117">
        <v>50</v>
      </c>
      <c r="H6119" s="117">
        <v>765</v>
      </c>
      <c r="I6119" s="117">
        <f t="shared" si="142"/>
        <v>15.896600000000001</v>
      </c>
      <c r="J6119" s="118">
        <v>794.83</v>
      </c>
      <c r="K6119" s="196">
        <v>183</v>
      </c>
      <c r="L6119" s="119" t="s">
        <v>11479</v>
      </c>
      <c r="M6119" s="38" t="s">
        <v>15050</v>
      </c>
    </row>
    <row r="6120" spans="1:13" outlineLevel="1" x14ac:dyDescent="0.25">
      <c r="A6120" s="47" t="s">
        <v>10414</v>
      </c>
      <c r="B6120" s="150">
        <v>6092</v>
      </c>
      <c r="C6120" s="40" t="s">
        <v>14792</v>
      </c>
      <c r="D6120" s="35" t="s">
        <v>10414</v>
      </c>
      <c r="E6120" s="36" t="s">
        <v>11491</v>
      </c>
      <c r="F6120" s="35" t="s">
        <v>15877</v>
      </c>
      <c r="G6120" s="117">
        <v>43</v>
      </c>
      <c r="H6120" s="117">
        <v>425.7</v>
      </c>
      <c r="I6120" s="117">
        <f t="shared" si="142"/>
        <v>10.286046511627907</v>
      </c>
      <c r="J6120" s="118">
        <v>442.3</v>
      </c>
      <c r="K6120" s="196">
        <v>183</v>
      </c>
      <c r="L6120" s="119" t="s">
        <v>11479</v>
      </c>
      <c r="M6120" s="38" t="s">
        <v>15050</v>
      </c>
    </row>
    <row r="6121" spans="1:13" outlineLevel="1" x14ac:dyDescent="0.25">
      <c r="A6121" s="47" t="s">
        <v>10415</v>
      </c>
      <c r="B6121" s="150">
        <v>6093</v>
      </c>
      <c r="C6121" s="40" t="s">
        <v>14793</v>
      </c>
      <c r="D6121" s="35" t="s">
        <v>10415</v>
      </c>
      <c r="E6121" s="36" t="s">
        <v>11491</v>
      </c>
      <c r="F6121" s="35" t="s">
        <v>15877</v>
      </c>
      <c r="G6121" s="117">
        <v>23</v>
      </c>
      <c r="H6121" s="117">
        <v>227.7</v>
      </c>
      <c r="I6121" s="117">
        <f t="shared" si="142"/>
        <v>10.286086956521739</v>
      </c>
      <c r="J6121" s="118">
        <v>236.58</v>
      </c>
      <c r="K6121" s="196">
        <v>183</v>
      </c>
      <c r="L6121" s="119" t="s">
        <v>11479</v>
      </c>
      <c r="M6121" s="38" t="s">
        <v>15050</v>
      </c>
    </row>
    <row r="6122" spans="1:13" outlineLevel="1" x14ac:dyDescent="0.25">
      <c r="A6122" s="47" t="s">
        <v>10416</v>
      </c>
      <c r="B6122" s="150">
        <v>6094</v>
      </c>
      <c r="C6122" s="40" t="s">
        <v>14794</v>
      </c>
      <c r="D6122" s="35" t="s">
        <v>10416</v>
      </c>
      <c r="E6122" s="36" t="s">
        <v>11491</v>
      </c>
      <c r="F6122" s="35" t="s">
        <v>15877</v>
      </c>
      <c r="G6122" s="117">
        <v>20</v>
      </c>
      <c r="H6122" s="117">
        <v>316</v>
      </c>
      <c r="I6122" s="117">
        <f t="shared" si="142"/>
        <v>16.416</v>
      </c>
      <c r="J6122" s="118">
        <v>328.32</v>
      </c>
      <c r="K6122" s="196">
        <v>183</v>
      </c>
      <c r="L6122" s="119" t="s">
        <v>11479</v>
      </c>
      <c r="M6122" s="38" t="s">
        <v>15050</v>
      </c>
    </row>
    <row r="6123" spans="1:13" outlineLevel="1" x14ac:dyDescent="0.25">
      <c r="A6123" s="47" t="s">
        <v>10417</v>
      </c>
      <c r="B6123" s="150">
        <v>6095</v>
      </c>
      <c r="C6123" s="40" t="s">
        <v>14795</v>
      </c>
      <c r="D6123" s="35" t="s">
        <v>10417</v>
      </c>
      <c r="E6123" s="36" t="s">
        <v>11491</v>
      </c>
      <c r="F6123" s="35" t="s">
        <v>15877</v>
      </c>
      <c r="G6123" s="117">
        <v>84</v>
      </c>
      <c r="H6123" s="117">
        <v>1285.2</v>
      </c>
      <c r="I6123" s="117">
        <f t="shared" si="142"/>
        <v>15.896547619047618</v>
      </c>
      <c r="J6123" s="118">
        <v>1335.31</v>
      </c>
      <c r="K6123" s="196">
        <v>183</v>
      </c>
      <c r="L6123" s="119" t="s">
        <v>11479</v>
      </c>
      <c r="M6123" s="38" t="s">
        <v>15050</v>
      </c>
    </row>
    <row r="6124" spans="1:13" outlineLevel="1" x14ac:dyDescent="0.25">
      <c r="A6124" s="47" t="s">
        <v>10421</v>
      </c>
      <c r="B6124" s="150">
        <v>6096</v>
      </c>
      <c r="C6124" s="36" t="s">
        <v>10420</v>
      </c>
      <c r="D6124" s="35" t="s">
        <v>10421</v>
      </c>
      <c r="E6124" s="36" t="s">
        <v>11491</v>
      </c>
      <c r="F6124" s="35" t="s">
        <v>15877</v>
      </c>
      <c r="G6124" s="117">
        <v>30</v>
      </c>
      <c r="H6124" s="117">
        <v>463.66</v>
      </c>
      <c r="I6124" s="117">
        <f t="shared" si="142"/>
        <v>16.058</v>
      </c>
      <c r="J6124" s="118">
        <v>481.74</v>
      </c>
      <c r="K6124" s="196">
        <v>183</v>
      </c>
      <c r="L6124" s="119" t="s">
        <v>11479</v>
      </c>
      <c r="M6124" s="38" t="s">
        <v>15050</v>
      </c>
    </row>
    <row r="6125" spans="1:13" outlineLevel="1" x14ac:dyDescent="0.25">
      <c r="A6125" s="47" t="s">
        <v>12157</v>
      </c>
      <c r="B6125" s="150">
        <v>6097</v>
      </c>
      <c r="C6125" s="40" t="s">
        <v>14796</v>
      </c>
      <c r="D6125" s="35" t="s">
        <v>12157</v>
      </c>
      <c r="E6125" s="36" t="s">
        <v>11491</v>
      </c>
      <c r="F6125" s="35" t="s">
        <v>15877</v>
      </c>
      <c r="G6125" s="117">
        <v>5</v>
      </c>
      <c r="H6125" s="117">
        <v>75</v>
      </c>
      <c r="I6125" s="117">
        <f t="shared" si="142"/>
        <v>15.584</v>
      </c>
      <c r="J6125" s="118">
        <v>77.92</v>
      </c>
      <c r="K6125" s="196">
        <v>183</v>
      </c>
      <c r="L6125" s="119" t="s">
        <v>11479</v>
      </c>
      <c r="M6125" s="38" t="s">
        <v>15050</v>
      </c>
    </row>
    <row r="6126" spans="1:13" outlineLevel="1" x14ac:dyDescent="0.25">
      <c r="A6126" s="47" t="s">
        <v>10422</v>
      </c>
      <c r="B6126" s="150">
        <v>6098</v>
      </c>
      <c r="C6126" s="40" t="s">
        <v>14797</v>
      </c>
      <c r="D6126" s="35" t="s">
        <v>10422</v>
      </c>
      <c r="E6126" s="36" t="s">
        <v>11491</v>
      </c>
      <c r="F6126" s="35" t="s">
        <v>15877</v>
      </c>
      <c r="G6126" s="117">
        <v>1</v>
      </c>
      <c r="H6126" s="117">
        <v>17.7</v>
      </c>
      <c r="I6126" s="117">
        <f t="shared" si="142"/>
        <v>18.39</v>
      </c>
      <c r="J6126" s="118">
        <v>18.39</v>
      </c>
      <c r="K6126" s="196">
        <v>183</v>
      </c>
      <c r="L6126" s="119" t="s">
        <v>11479</v>
      </c>
      <c r="M6126" s="38" t="s">
        <v>15050</v>
      </c>
    </row>
    <row r="6127" spans="1:13" outlineLevel="1" x14ac:dyDescent="0.25">
      <c r="A6127" s="47" t="s">
        <v>10423</v>
      </c>
      <c r="B6127" s="150">
        <v>6099</v>
      </c>
      <c r="C6127" s="40" t="s">
        <v>14798</v>
      </c>
      <c r="D6127" s="35" t="s">
        <v>10423</v>
      </c>
      <c r="E6127" s="36" t="s">
        <v>11491</v>
      </c>
      <c r="F6127" s="35" t="s">
        <v>15877</v>
      </c>
      <c r="G6127" s="117">
        <v>4</v>
      </c>
      <c r="H6127" s="117">
        <v>70.8</v>
      </c>
      <c r="I6127" s="117">
        <f t="shared" si="142"/>
        <v>18.39</v>
      </c>
      <c r="J6127" s="118">
        <v>73.56</v>
      </c>
      <c r="K6127" s="196">
        <v>183</v>
      </c>
      <c r="L6127" s="119" t="s">
        <v>11479</v>
      </c>
      <c r="M6127" s="38" t="s">
        <v>15050</v>
      </c>
    </row>
    <row r="6128" spans="1:13" outlineLevel="1" x14ac:dyDescent="0.25">
      <c r="A6128" s="47" t="s">
        <v>10424</v>
      </c>
      <c r="B6128" s="150">
        <v>6100</v>
      </c>
      <c r="C6128" s="40" t="s">
        <v>14799</v>
      </c>
      <c r="D6128" s="35" t="s">
        <v>10424</v>
      </c>
      <c r="E6128" s="36" t="s">
        <v>11491</v>
      </c>
      <c r="F6128" s="35" t="s">
        <v>15877</v>
      </c>
      <c r="G6128" s="117">
        <v>2</v>
      </c>
      <c r="H6128" s="117">
        <v>35.4</v>
      </c>
      <c r="I6128" s="117">
        <f t="shared" si="142"/>
        <v>18.39</v>
      </c>
      <c r="J6128" s="118">
        <v>36.78</v>
      </c>
      <c r="K6128" s="196">
        <v>183</v>
      </c>
      <c r="L6128" s="119" t="s">
        <v>11479</v>
      </c>
      <c r="M6128" s="38" t="s">
        <v>15050</v>
      </c>
    </row>
    <row r="6129" spans="1:13" outlineLevel="1" x14ac:dyDescent="0.25">
      <c r="A6129" s="47" t="s">
        <v>10425</v>
      </c>
      <c r="B6129" s="150">
        <v>6101</v>
      </c>
      <c r="C6129" s="40" t="s">
        <v>14800</v>
      </c>
      <c r="D6129" s="35" t="s">
        <v>10425</v>
      </c>
      <c r="E6129" s="36" t="s">
        <v>11491</v>
      </c>
      <c r="F6129" s="35" t="s">
        <v>15877</v>
      </c>
      <c r="G6129" s="117">
        <v>15</v>
      </c>
      <c r="H6129" s="117">
        <v>2095.71</v>
      </c>
      <c r="I6129" s="117">
        <f t="shared" ref="I6129:I6192" si="143">J6129/G6129</f>
        <v>145.16133333333335</v>
      </c>
      <c r="J6129" s="118">
        <v>2177.42</v>
      </c>
      <c r="K6129" s="196">
        <v>183</v>
      </c>
      <c r="L6129" s="119" t="s">
        <v>11479</v>
      </c>
      <c r="M6129" s="38" t="s">
        <v>15050</v>
      </c>
    </row>
    <row r="6130" spans="1:13" outlineLevel="1" x14ac:dyDescent="0.25">
      <c r="A6130" s="47" t="s">
        <v>12158</v>
      </c>
      <c r="B6130" s="150">
        <v>6102</v>
      </c>
      <c r="C6130" s="40" t="s">
        <v>14801</v>
      </c>
      <c r="D6130" s="35" t="s">
        <v>12158</v>
      </c>
      <c r="E6130" s="36" t="s">
        <v>11491</v>
      </c>
      <c r="F6130" s="35" t="s">
        <v>15877</v>
      </c>
      <c r="G6130" s="117">
        <v>5</v>
      </c>
      <c r="H6130" s="117">
        <v>122.21</v>
      </c>
      <c r="I6130" s="117">
        <f t="shared" si="143"/>
        <v>25.393999999999998</v>
      </c>
      <c r="J6130" s="118">
        <v>126.97</v>
      </c>
      <c r="K6130" s="196">
        <v>183</v>
      </c>
      <c r="L6130" s="119" t="s">
        <v>11479</v>
      </c>
      <c r="M6130" s="38" t="s">
        <v>15050</v>
      </c>
    </row>
    <row r="6131" spans="1:13" outlineLevel="1" x14ac:dyDescent="0.25">
      <c r="A6131" s="47" t="s">
        <v>10426</v>
      </c>
      <c r="B6131" s="150">
        <v>6103</v>
      </c>
      <c r="C6131" s="40" t="s">
        <v>14802</v>
      </c>
      <c r="D6131" s="35" t="s">
        <v>10426</v>
      </c>
      <c r="E6131" s="36" t="s">
        <v>11491</v>
      </c>
      <c r="F6131" s="35" t="s">
        <v>15877</v>
      </c>
      <c r="G6131" s="117">
        <v>5</v>
      </c>
      <c r="H6131" s="117">
        <v>309.88</v>
      </c>
      <c r="I6131" s="117">
        <f t="shared" si="143"/>
        <v>64.391999999999996</v>
      </c>
      <c r="J6131" s="118">
        <v>321.95999999999998</v>
      </c>
      <c r="K6131" s="196">
        <v>183</v>
      </c>
      <c r="L6131" s="119" t="s">
        <v>11479</v>
      </c>
      <c r="M6131" s="38" t="s">
        <v>15050</v>
      </c>
    </row>
    <row r="6132" spans="1:13" outlineLevel="1" x14ac:dyDescent="0.25">
      <c r="A6132" s="47" t="s">
        <v>12159</v>
      </c>
      <c r="B6132" s="150">
        <v>6104</v>
      </c>
      <c r="C6132" s="40" t="s">
        <v>14803</v>
      </c>
      <c r="D6132" s="35" t="s">
        <v>12159</v>
      </c>
      <c r="E6132" s="36" t="s">
        <v>11491</v>
      </c>
      <c r="F6132" s="35" t="s">
        <v>15877</v>
      </c>
      <c r="G6132" s="117">
        <v>3</v>
      </c>
      <c r="H6132" s="117">
        <v>73.33</v>
      </c>
      <c r="I6132" s="117">
        <f t="shared" si="143"/>
        <v>25.396666666666665</v>
      </c>
      <c r="J6132" s="118">
        <v>76.19</v>
      </c>
      <c r="K6132" s="196">
        <v>183</v>
      </c>
      <c r="L6132" s="119" t="s">
        <v>11479</v>
      </c>
      <c r="M6132" s="38" t="s">
        <v>15050</v>
      </c>
    </row>
    <row r="6133" spans="1:13" outlineLevel="1" x14ac:dyDescent="0.25">
      <c r="A6133" s="47" t="s">
        <v>10427</v>
      </c>
      <c r="B6133" s="150">
        <v>6105</v>
      </c>
      <c r="C6133" s="40" t="s">
        <v>14804</v>
      </c>
      <c r="D6133" s="35" t="s">
        <v>10427</v>
      </c>
      <c r="E6133" s="36" t="s">
        <v>11491</v>
      </c>
      <c r="F6133" s="35" t="s">
        <v>15877</v>
      </c>
      <c r="G6133" s="117">
        <v>5</v>
      </c>
      <c r="H6133" s="117">
        <v>152.13999999999999</v>
      </c>
      <c r="I6133" s="117">
        <f t="shared" si="143"/>
        <v>31.613999999999997</v>
      </c>
      <c r="J6133" s="118">
        <v>158.07</v>
      </c>
      <c r="K6133" s="196">
        <v>183</v>
      </c>
      <c r="L6133" s="119" t="s">
        <v>11479</v>
      </c>
      <c r="M6133" s="38" t="s">
        <v>15050</v>
      </c>
    </row>
    <row r="6134" spans="1:13" outlineLevel="1" x14ac:dyDescent="0.25">
      <c r="A6134" s="47" t="s">
        <v>10428</v>
      </c>
      <c r="B6134" s="150">
        <v>6106</v>
      </c>
      <c r="C6134" s="40" t="s">
        <v>14805</v>
      </c>
      <c r="D6134" s="35" t="s">
        <v>10428</v>
      </c>
      <c r="E6134" s="36" t="s">
        <v>11491</v>
      </c>
      <c r="F6134" s="35" t="s">
        <v>15877</v>
      </c>
      <c r="G6134" s="117">
        <v>18</v>
      </c>
      <c r="H6134" s="117">
        <v>651.11</v>
      </c>
      <c r="I6134" s="117">
        <f t="shared" si="143"/>
        <v>37.583333333333336</v>
      </c>
      <c r="J6134" s="118">
        <v>676.5</v>
      </c>
      <c r="K6134" s="196">
        <v>183</v>
      </c>
      <c r="L6134" s="119" t="s">
        <v>11479</v>
      </c>
      <c r="M6134" s="38" t="s">
        <v>15050</v>
      </c>
    </row>
    <row r="6135" spans="1:13" outlineLevel="1" x14ac:dyDescent="0.25">
      <c r="A6135" s="47" t="s">
        <v>10429</v>
      </c>
      <c r="B6135" s="150">
        <v>6107</v>
      </c>
      <c r="C6135" s="40" t="s">
        <v>14806</v>
      </c>
      <c r="D6135" s="35" t="s">
        <v>10429</v>
      </c>
      <c r="E6135" s="36" t="s">
        <v>11491</v>
      </c>
      <c r="F6135" s="35" t="s">
        <v>15877</v>
      </c>
      <c r="G6135" s="117">
        <v>2</v>
      </c>
      <c r="H6135" s="117">
        <v>27.75</v>
      </c>
      <c r="I6135" s="117">
        <f t="shared" si="143"/>
        <v>14.414999999999999</v>
      </c>
      <c r="J6135" s="118">
        <v>28.83</v>
      </c>
      <c r="K6135" s="196">
        <v>183</v>
      </c>
      <c r="L6135" s="119" t="s">
        <v>11479</v>
      </c>
      <c r="M6135" s="38" t="s">
        <v>15050</v>
      </c>
    </row>
    <row r="6136" spans="1:13" outlineLevel="1" x14ac:dyDescent="0.25">
      <c r="A6136" s="47" t="s">
        <v>10430</v>
      </c>
      <c r="B6136" s="150">
        <v>6108</v>
      </c>
      <c r="C6136" s="40" t="s">
        <v>14807</v>
      </c>
      <c r="D6136" s="35" t="s">
        <v>10430</v>
      </c>
      <c r="E6136" s="36" t="s">
        <v>11491</v>
      </c>
      <c r="F6136" s="35" t="s">
        <v>15877</v>
      </c>
      <c r="G6136" s="117">
        <v>8</v>
      </c>
      <c r="H6136" s="117">
        <v>111.01</v>
      </c>
      <c r="I6136" s="117">
        <f t="shared" si="143"/>
        <v>14.4175</v>
      </c>
      <c r="J6136" s="118">
        <v>115.34</v>
      </c>
      <c r="K6136" s="196">
        <v>183</v>
      </c>
      <c r="L6136" s="119" t="s">
        <v>11479</v>
      </c>
      <c r="M6136" s="38" t="s">
        <v>15050</v>
      </c>
    </row>
    <row r="6137" spans="1:13" outlineLevel="1" x14ac:dyDescent="0.25">
      <c r="A6137" s="47" t="s">
        <v>10432</v>
      </c>
      <c r="B6137" s="150">
        <v>6109</v>
      </c>
      <c r="C6137" s="36" t="s">
        <v>10431</v>
      </c>
      <c r="D6137" s="35" t="s">
        <v>10432</v>
      </c>
      <c r="E6137" s="36" t="s">
        <v>11491</v>
      </c>
      <c r="F6137" s="35" t="s">
        <v>15877</v>
      </c>
      <c r="G6137" s="117">
        <v>6</v>
      </c>
      <c r="H6137" s="117">
        <v>499.32</v>
      </c>
      <c r="I6137" s="117">
        <f t="shared" si="143"/>
        <v>86.464999999999989</v>
      </c>
      <c r="J6137" s="118">
        <v>518.79</v>
      </c>
      <c r="K6137" s="196">
        <v>183</v>
      </c>
      <c r="L6137" s="119" t="s">
        <v>11479</v>
      </c>
      <c r="M6137" s="38" t="s">
        <v>15050</v>
      </c>
    </row>
    <row r="6138" spans="1:13" ht="25.5" outlineLevel="1" x14ac:dyDescent="0.25">
      <c r="A6138" s="47" t="s">
        <v>6403</v>
      </c>
      <c r="B6138" s="150">
        <v>6110</v>
      </c>
      <c r="C6138" s="36" t="s">
        <v>6402</v>
      </c>
      <c r="D6138" s="35" t="s">
        <v>6403</v>
      </c>
      <c r="E6138" s="36" t="s">
        <v>11943</v>
      </c>
      <c r="F6138" s="35" t="s">
        <v>15877</v>
      </c>
      <c r="G6138" s="117">
        <v>1</v>
      </c>
      <c r="H6138" s="117">
        <v>33</v>
      </c>
      <c r="I6138" s="117">
        <f t="shared" si="143"/>
        <v>1.8</v>
      </c>
      <c r="J6138" s="118">
        <v>1.8</v>
      </c>
      <c r="K6138" s="196">
        <v>185</v>
      </c>
      <c r="L6138" s="119" t="s">
        <v>12106</v>
      </c>
      <c r="M6138" s="38" t="s">
        <v>15050</v>
      </c>
    </row>
    <row r="6139" spans="1:13" outlineLevel="1" x14ac:dyDescent="0.25">
      <c r="A6139" s="47" t="s">
        <v>10433</v>
      </c>
      <c r="B6139" s="150">
        <v>6111</v>
      </c>
      <c r="C6139" s="40" t="s">
        <v>14808</v>
      </c>
      <c r="D6139" s="35" t="s">
        <v>10433</v>
      </c>
      <c r="E6139" s="36" t="s">
        <v>11491</v>
      </c>
      <c r="F6139" s="35" t="s">
        <v>15877</v>
      </c>
      <c r="G6139" s="117">
        <v>9</v>
      </c>
      <c r="H6139" s="117">
        <v>730.43</v>
      </c>
      <c r="I6139" s="117">
        <f t="shared" si="143"/>
        <v>84.323333333333323</v>
      </c>
      <c r="J6139" s="118">
        <v>758.91</v>
      </c>
      <c r="K6139" s="196">
        <v>183</v>
      </c>
      <c r="L6139" s="119" t="s">
        <v>11479</v>
      </c>
      <c r="M6139" s="38" t="s">
        <v>15050</v>
      </c>
    </row>
    <row r="6140" spans="1:13" outlineLevel="1" x14ac:dyDescent="0.25">
      <c r="A6140" s="47" t="s">
        <v>10434</v>
      </c>
      <c r="B6140" s="150">
        <v>6112</v>
      </c>
      <c r="C6140" s="40" t="s">
        <v>14809</v>
      </c>
      <c r="D6140" s="35" t="s">
        <v>10434</v>
      </c>
      <c r="E6140" s="36" t="s">
        <v>11491</v>
      </c>
      <c r="F6140" s="35" t="s">
        <v>15877</v>
      </c>
      <c r="G6140" s="117">
        <v>2</v>
      </c>
      <c r="H6140" s="117">
        <v>160</v>
      </c>
      <c r="I6140" s="117">
        <f t="shared" si="143"/>
        <v>83.12</v>
      </c>
      <c r="J6140" s="118">
        <v>166.24</v>
      </c>
      <c r="K6140" s="196">
        <v>183</v>
      </c>
      <c r="L6140" s="119" t="s">
        <v>11479</v>
      </c>
      <c r="M6140" s="38" t="s">
        <v>15050</v>
      </c>
    </row>
    <row r="6141" spans="1:13" ht="38.25" outlineLevel="1" x14ac:dyDescent="0.25">
      <c r="A6141" s="47" t="s">
        <v>10438</v>
      </c>
      <c r="B6141" s="150">
        <v>6113</v>
      </c>
      <c r="C6141" s="40" t="s">
        <v>14810</v>
      </c>
      <c r="D6141" s="35" t="s">
        <v>10438</v>
      </c>
      <c r="E6141" s="36" t="s">
        <v>11491</v>
      </c>
      <c r="F6141" s="35" t="s">
        <v>15877</v>
      </c>
      <c r="G6141" s="117">
        <v>480</v>
      </c>
      <c r="H6141" s="117">
        <v>2756</v>
      </c>
      <c r="I6141" s="117">
        <f t="shared" si="143"/>
        <v>5.9655208333333327</v>
      </c>
      <c r="J6141" s="118">
        <v>2863.45</v>
      </c>
      <c r="K6141" s="196">
        <v>183</v>
      </c>
      <c r="L6141" s="119" t="s">
        <v>11479</v>
      </c>
      <c r="M6141" s="38" t="s">
        <v>15050</v>
      </c>
    </row>
    <row r="6142" spans="1:13" outlineLevel="1" x14ac:dyDescent="0.25">
      <c r="A6142" s="47" t="s">
        <v>10440</v>
      </c>
      <c r="B6142" s="150">
        <v>6114</v>
      </c>
      <c r="C6142" s="36" t="s">
        <v>10439</v>
      </c>
      <c r="D6142" s="35" t="s">
        <v>10440</v>
      </c>
      <c r="E6142" s="36" t="s">
        <v>11491</v>
      </c>
      <c r="F6142" s="35" t="s">
        <v>15877</v>
      </c>
      <c r="G6142" s="117">
        <v>3</v>
      </c>
      <c r="H6142" s="117">
        <v>75</v>
      </c>
      <c r="I6142" s="117">
        <f t="shared" si="143"/>
        <v>25.973333333333333</v>
      </c>
      <c r="J6142" s="118">
        <v>77.92</v>
      </c>
      <c r="K6142" s="196">
        <v>183</v>
      </c>
      <c r="L6142" s="119" t="s">
        <v>11479</v>
      </c>
      <c r="M6142" s="38" t="s">
        <v>15050</v>
      </c>
    </row>
    <row r="6143" spans="1:13" outlineLevel="1" x14ac:dyDescent="0.25">
      <c r="A6143" s="47" t="s">
        <v>10442</v>
      </c>
      <c r="B6143" s="150">
        <v>6115</v>
      </c>
      <c r="C6143" s="36" t="s">
        <v>10441</v>
      </c>
      <c r="D6143" s="35" t="s">
        <v>10442</v>
      </c>
      <c r="E6143" s="36" t="s">
        <v>11491</v>
      </c>
      <c r="F6143" s="35" t="s">
        <v>15877</v>
      </c>
      <c r="G6143" s="117">
        <v>1</v>
      </c>
      <c r="H6143" s="117">
        <v>50</v>
      </c>
      <c r="I6143" s="117">
        <f t="shared" si="143"/>
        <v>51.95</v>
      </c>
      <c r="J6143" s="118">
        <v>51.95</v>
      </c>
      <c r="K6143" s="196">
        <v>183</v>
      </c>
      <c r="L6143" s="119" t="s">
        <v>11479</v>
      </c>
      <c r="M6143" s="38" t="s">
        <v>15050</v>
      </c>
    </row>
    <row r="6144" spans="1:13" ht="25.5" outlineLevel="1" x14ac:dyDescent="0.25">
      <c r="A6144" s="47" t="s">
        <v>6404</v>
      </c>
      <c r="B6144" s="150">
        <v>6116</v>
      </c>
      <c r="C6144" s="40" t="s">
        <v>14811</v>
      </c>
      <c r="D6144" s="35" t="s">
        <v>6404</v>
      </c>
      <c r="E6144" s="36" t="s">
        <v>11943</v>
      </c>
      <c r="F6144" s="35" t="s">
        <v>15877</v>
      </c>
      <c r="G6144" s="117">
        <v>8</v>
      </c>
      <c r="H6144" s="117">
        <v>124.8</v>
      </c>
      <c r="I6144" s="117">
        <f t="shared" si="143"/>
        <v>0.85250000000000004</v>
      </c>
      <c r="J6144" s="118">
        <v>6.82</v>
      </c>
      <c r="K6144" s="196">
        <v>185</v>
      </c>
      <c r="L6144" s="119" t="s">
        <v>12106</v>
      </c>
      <c r="M6144" s="38" t="s">
        <v>15050</v>
      </c>
    </row>
    <row r="6145" spans="1:13" ht="25.5" outlineLevel="1" x14ac:dyDescent="0.25">
      <c r="A6145" s="47" t="s">
        <v>6405</v>
      </c>
      <c r="B6145" s="150">
        <v>6117</v>
      </c>
      <c r="C6145" s="40" t="s">
        <v>14812</v>
      </c>
      <c r="D6145" s="35" t="s">
        <v>6405</v>
      </c>
      <c r="E6145" s="36" t="s">
        <v>11943</v>
      </c>
      <c r="F6145" s="35" t="s">
        <v>15877</v>
      </c>
      <c r="G6145" s="117">
        <v>10</v>
      </c>
      <c r="H6145" s="117">
        <v>98</v>
      </c>
      <c r="I6145" s="117">
        <f t="shared" si="143"/>
        <v>0.53600000000000003</v>
      </c>
      <c r="J6145" s="118">
        <v>5.36</v>
      </c>
      <c r="K6145" s="196">
        <v>185</v>
      </c>
      <c r="L6145" s="119" t="s">
        <v>12106</v>
      </c>
      <c r="M6145" s="38" t="s">
        <v>15050</v>
      </c>
    </row>
    <row r="6146" spans="1:13" ht="25.5" outlineLevel="1" x14ac:dyDescent="0.25">
      <c r="A6146" s="47" t="s">
        <v>6407</v>
      </c>
      <c r="B6146" s="150">
        <v>6118</v>
      </c>
      <c r="C6146" s="36" t="s">
        <v>6406</v>
      </c>
      <c r="D6146" s="35" t="s">
        <v>6407</v>
      </c>
      <c r="E6146" s="36" t="s">
        <v>11943</v>
      </c>
      <c r="F6146" s="35" t="s">
        <v>15877</v>
      </c>
      <c r="G6146" s="117">
        <v>4</v>
      </c>
      <c r="H6146" s="117">
        <v>997.34</v>
      </c>
      <c r="I6146" s="117">
        <f t="shared" si="143"/>
        <v>13.635</v>
      </c>
      <c r="J6146" s="118">
        <v>54.54</v>
      </c>
      <c r="K6146" s="196">
        <v>185</v>
      </c>
      <c r="L6146" s="119" t="s">
        <v>12106</v>
      </c>
      <c r="M6146" s="38" t="s">
        <v>15050</v>
      </c>
    </row>
    <row r="6147" spans="1:13" ht="25.5" outlineLevel="1" x14ac:dyDescent="0.25">
      <c r="A6147" s="47" t="s">
        <v>6408</v>
      </c>
      <c r="B6147" s="150">
        <v>6119</v>
      </c>
      <c r="C6147" s="40" t="s">
        <v>14813</v>
      </c>
      <c r="D6147" s="35" t="s">
        <v>6408</v>
      </c>
      <c r="E6147" s="36" t="s">
        <v>11943</v>
      </c>
      <c r="F6147" s="35" t="s">
        <v>15877</v>
      </c>
      <c r="G6147" s="117">
        <v>32</v>
      </c>
      <c r="H6147" s="117">
        <v>12735.52</v>
      </c>
      <c r="I6147" s="117">
        <f t="shared" si="143"/>
        <v>21.763124999999999</v>
      </c>
      <c r="J6147" s="118">
        <v>696.42</v>
      </c>
      <c r="K6147" s="196">
        <v>185</v>
      </c>
      <c r="L6147" s="119" t="s">
        <v>12106</v>
      </c>
      <c r="M6147" s="38" t="s">
        <v>15050</v>
      </c>
    </row>
    <row r="6148" spans="1:13" ht="25.5" outlineLevel="1" x14ac:dyDescent="0.25">
      <c r="A6148" s="47" t="s">
        <v>6410</v>
      </c>
      <c r="B6148" s="150">
        <v>6120</v>
      </c>
      <c r="C6148" s="36" t="s">
        <v>6409</v>
      </c>
      <c r="D6148" s="35" t="s">
        <v>6410</v>
      </c>
      <c r="E6148" s="36" t="s">
        <v>11943</v>
      </c>
      <c r="F6148" s="35" t="s">
        <v>15877</v>
      </c>
      <c r="G6148" s="117">
        <v>3</v>
      </c>
      <c r="H6148" s="117">
        <v>30</v>
      </c>
      <c r="I6148" s="117">
        <f t="shared" si="143"/>
        <v>0.54666666666666663</v>
      </c>
      <c r="J6148" s="118">
        <v>1.64</v>
      </c>
      <c r="K6148" s="196">
        <v>185</v>
      </c>
      <c r="L6148" s="119" t="s">
        <v>12106</v>
      </c>
      <c r="M6148" s="38" t="s">
        <v>15050</v>
      </c>
    </row>
    <row r="6149" spans="1:13" ht="25.5" outlineLevel="1" x14ac:dyDescent="0.25">
      <c r="A6149" s="47" t="s">
        <v>6412</v>
      </c>
      <c r="B6149" s="150">
        <v>6121</v>
      </c>
      <c r="C6149" s="36" t="s">
        <v>6411</v>
      </c>
      <c r="D6149" s="35" t="s">
        <v>6412</v>
      </c>
      <c r="E6149" s="36" t="s">
        <v>11943</v>
      </c>
      <c r="F6149" s="35" t="s">
        <v>15877</v>
      </c>
      <c r="G6149" s="117">
        <v>2</v>
      </c>
      <c r="H6149" s="117">
        <v>20</v>
      </c>
      <c r="I6149" s="117">
        <f t="shared" si="143"/>
        <v>0.54500000000000004</v>
      </c>
      <c r="J6149" s="118">
        <v>1.0900000000000001</v>
      </c>
      <c r="K6149" s="196">
        <v>185</v>
      </c>
      <c r="L6149" s="119" t="s">
        <v>12106</v>
      </c>
      <c r="M6149" s="38" t="s">
        <v>15050</v>
      </c>
    </row>
    <row r="6150" spans="1:13" ht="25.5" outlineLevel="1" x14ac:dyDescent="0.25">
      <c r="A6150" s="47" t="s">
        <v>6414</v>
      </c>
      <c r="B6150" s="150">
        <v>6122</v>
      </c>
      <c r="C6150" s="36" t="s">
        <v>6413</v>
      </c>
      <c r="D6150" s="35" t="s">
        <v>6414</v>
      </c>
      <c r="E6150" s="36" t="s">
        <v>11943</v>
      </c>
      <c r="F6150" s="35" t="s">
        <v>15877</v>
      </c>
      <c r="G6150" s="117">
        <v>1</v>
      </c>
      <c r="H6150" s="117">
        <v>203.25</v>
      </c>
      <c r="I6150" s="117">
        <f t="shared" si="143"/>
        <v>11.11</v>
      </c>
      <c r="J6150" s="118">
        <v>11.11</v>
      </c>
      <c r="K6150" s="196">
        <v>185</v>
      </c>
      <c r="L6150" s="119" t="s">
        <v>12106</v>
      </c>
      <c r="M6150" s="38" t="s">
        <v>15050</v>
      </c>
    </row>
    <row r="6151" spans="1:13" ht="25.5" outlineLevel="1" x14ac:dyDescent="0.25">
      <c r="A6151" s="47" t="s">
        <v>6416</v>
      </c>
      <c r="B6151" s="150">
        <v>6123</v>
      </c>
      <c r="C6151" s="36" t="s">
        <v>6415</v>
      </c>
      <c r="D6151" s="35" t="s">
        <v>6416</v>
      </c>
      <c r="E6151" s="36" t="s">
        <v>11943</v>
      </c>
      <c r="F6151" s="35" t="s">
        <v>15877</v>
      </c>
      <c r="G6151" s="117">
        <v>2</v>
      </c>
      <c r="H6151" s="117">
        <v>20</v>
      </c>
      <c r="I6151" s="117">
        <f t="shared" si="143"/>
        <v>0.54500000000000004</v>
      </c>
      <c r="J6151" s="118">
        <v>1.0900000000000001</v>
      </c>
      <c r="K6151" s="196">
        <v>185</v>
      </c>
      <c r="L6151" s="119" t="s">
        <v>12106</v>
      </c>
      <c r="M6151" s="38" t="s">
        <v>15050</v>
      </c>
    </row>
    <row r="6152" spans="1:13" ht="25.5" outlineLevel="1" x14ac:dyDescent="0.25">
      <c r="A6152" s="47" t="s">
        <v>6417</v>
      </c>
      <c r="B6152" s="150">
        <v>6124</v>
      </c>
      <c r="C6152" s="40" t="s">
        <v>14814</v>
      </c>
      <c r="D6152" s="35" t="s">
        <v>6417</v>
      </c>
      <c r="E6152" s="36" t="s">
        <v>11943</v>
      </c>
      <c r="F6152" s="35" t="s">
        <v>15877</v>
      </c>
      <c r="G6152" s="117">
        <v>8</v>
      </c>
      <c r="H6152" s="117">
        <v>80</v>
      </c>
      <c r="I6152" s="117">
        <f t="shared" si="143"/>
        <v>0.54625000000000001</v>
      </c>
      <c r="J6152" s="118">
        <v>4.37</v>
      </c>
      <c r="K6152" s="196">
        <v>185</v>
      </c>
      <c r="L6152" s="119" t="s">
        <v>12106</v>
      </c>
      <c r="M6152" s="38" t="s">
        <v>15050</v>
      </c>
    </row>
    <row r="6153" spans="1:13" ht="25.5" outlineLevel="1" x14ac:dyDescent="0.25">
      <c r="A6153" s="47" t="s">
        <v>6419</v>
      </c>
      <c r="B6153" s="150">
        <v>6125</v>
      </c>
      <c r="C6153" s="36" t="s">
        <v>6418</v>
      </c>
      <c r="D6153" s="35" t="s">
        <v>6419</v>
      </c>
      <c r="E6153" s="36" t="s">
        <v>11943</v>
      </c>
      <c r="F6153" s="35" t="s">
        <v>15877</v>
      </c>
      <c r="G6153" s="117">
        <v>4</v>
      </c>
      <c r="H6153" s="117">
        <v>40</v>
      </c>
      <c r="I6153" s="117">
        <f t="shared" si="143"/>
        <v>0.54749999999999999</v>
      </c>
      <c r="J6153" s="118">
        <v>2.19</v>
      </c>
      <c r="K6153" s="196">
        <v>185</v>
      </c>
      <c r="L6153" s="119" t="s">
        <v>12106</v>
      </c>
      <c r="M6153" s="38" t="s">
        <v>15050</v>
      </c>
    </row>
    <row r="6154" spans="1:13" ht="25.5" outlineLevel="1" x14ac:dyDescent="0.25">
      <c r="A6154" s="47" t="s">
        <v>6421</v>
      </c>
      <c r="B6154" s="150">
        <v>6126</v>
      </c>
      <c r="C6154" s="36" t="s">
        <v>6420</v>
      </c>
      <c r="D6154" s="35" t="s">
        <v>6421</v>
      </c>
      <c r="E6154" s="36" t="s">
        <v>11943</v>
      </c>
      <c r="F6154" s="35" t="s">
        <v>15877</v>
      </c>
      <c r="G6154" s="117">
        <v>3</v>
      </c>
      <c r="H6154" s="117">
        <v>946.64</v>
      </c>
      <c r="I6154" s="117">
        <f t="shared" si="143"/>
        <v>17.256666666666668</v>
      </c>
      <c r="J6154" s="118">
        <v>51.77</v>
      </c>
      <c r="K6154" s="196">
        <v>185</v>
      </c>
      <c r="L6154" s="119" t="s">
        <v>12106</v>
      </c>
      <c r="M6154" s="38" t="s">
        <v>15050</v>
      </c>
    </row>
    <row r="6155" spans="1:13" ht="25.5" outlineLevel="1" x14ac:dyDescent="0.25">
      <c r="A6155" s="47" t="s">
        <v>6423</v>
      </c>
      <c r="B6155" s="150">
        <v>6127</v>
      </c>
      <c r="C6155" s="36" t="s">
        <v>6422</v>
      </c>
      <c r="D6155" s="35" t="s">
        <v>6423</v>
      </c>
      <c r="E6155" s="36" t="s">
        <v>11943</v>
      </c>
      <c r="F6155" s="35" t="s">
        <v>15877</v>
      </c>
      <c r="G6155" s="117">
        <v>2</v>
      </c>
      <c r="H6155" s="117">
        <v>7500</v>
      </c>
      <c r="I6155" s="117">
        <f t="shared" si="143"/>
        <v>205.065</v>
      </c>
      <c r="J6155" s="118">
        <v>410.13</v>
      </c>
      <c r="K6155" s="196">
        <v>185</v>
      </c>
      <c r="L6155" s="119" t="s">
        <v>12106</v>
      </c>
      <c r="M6155" s="38" t="s">
        <v>15050</v>
      </c>
    </row>
    <row r="6156" spans="1:13" ht="25.5" outlineLevel="1" x14ac:dyDescent="0.25">
      <c r="A6156" s="47" t="s">
        <v>6425</v>
      </c>
      <c r="B6156" s="150">
        <v>6128</v>
      </c>
      <c r="C6156" s="36" t="s">
        <v>6424</v>
      </c>
      <c r="D6156" s="35" t="s">
        <v>6425</v>
      </c>
      <c r="E6156" s="36" t="s">
        <v>11943</v>
      </c>
      <c r="F6156" s="35" t="s">
        <v>15877</v>
      </c>
      <c r="G6156" s="117">
        <v>8</v>
      </c>
      <c r="H6156" s="117">
        <v>276</v>
      </c>
      <c r="I6156" s="117">
        <f t="shared" si="143"/>
        <v>1.88625</v>
      </c>
      <c r="J6156" s="118">
        <v>15.09</v>
      </c>
      <c r="K6156" s="196">
        <v>185</v>
      </c>
      <c r="L6156" s="119" t="s">
        <v>12106</v>
      </c>
      <c r="M6156" s="38" t="s">
        <v>15050</v>
      </c>
    </row>
    <row r="6157" spans="1:13" ht="25.5" outlineLevel="1" x14ac:dyDescent="0.25">
      <c r="A6157" s="47" t="s">
        <v>6427</v>
      </c>
      <c r="B6157" s="150">
        <v>6129</v>
      </c>
      <c r="C6157" s="36" t="s">
        <v>6426</v>
      </c>
      <c r="D6157" s="35" t="s">
        <v>6427</v>
      </c>
      <c r="E6157" s="36" t="s">
        <v>11943</v>
      </c>
      <c r="F6157" s="35" t="s">
        <v>15877</v>
      </c>
      <c r="G6157" s="117">
        <v>2</v>
      </c>
      <c r="H6157" s="117">
        <v>134</v>
      </c>
      <c r="I6157" s="117">
        <f t="shared" si="143"/>
        <v>3.665</v>
      </c>
      <c r="J6157" s="118">
        <v>7.33</v>
      </c>
      <c r="K6157" s="196">
        <v>185</v>
      </c>
      <c r="L6157" s="119" t="s">
        <v>12106</v>
      </c>
      <c r="M6157" s="38" t="s">
        <v>15050</v>
      </c>
    </row>
    <row r="6158" spans="1:13" ht="25.5" outlineLevel="1" x14ac:dyDescent="0.25">
      <c r="A6158" s="47" t="s">
        <v>6428</v>
      </c>
      <c r="B6158" s="150">
        <v>6130</v>
      </c>
      <c r="C6158" s="40" t="s">
        <v>14815</v>
      </c>
      <c r="D6158" s="35" t="s">
        <v>6428</v>
      </c>
      <c r="E6158" s="36" t="s">
        <v>11943</v>
      </c>
      <c r="F6158" s="35" t="s">
        <v>15877</v>
      </c>
      <c r="G6158" s="117">
        <v>7</v>
      </c>
      <c r="H6158" s="117">
        <v>70</v>
      </c>
      <c r="I6158" s="117">
        <f t="shared" si="143"/>
        <v>0.54714285714285715</v>
      </c>
      <c r="J6158" s="118">
        <v>3.83</v>
      </c>
      <c r="K6158" s="196">
        <v>185</v>
      </c>
      <c r="L6158" s="119" t="s">
        <v>12106</v>
      </c>
      <c r="M6158" s="38" t="s">
        <v>15050</v>
      </c>
    </row>
    <row r="6159" spans="1:13" ht="25.5" outlineLevel="1" x14ac:dyDescent="0.25">
      <c r="A6159" s="47" t="s">
        <v>6430</v>
      </c>
      <c r="B6159" s="150">
        <v>6131</v>
      </c>
      <c r="C6159" s="36" t="s">
        <v>6429</v>
      </c>
      <c r="D6159" s="35" t="s">
        <v>6430</v>
      </c>
      <c r="E6159" s="36" t="s">
        <v>11943</v>
      </c>
      <c r="F6159" s="35" t="s">
        <v>15877</v>
      </c>
      <c r="G6159" s="117">
        <v>18</v>
      </c>
      <c r="H6159" s="117">
        <v>180</v>
      </c>
      <c r="I6159" s="117">
        <f t="shared" si="143"/>
        <v>0.54666666666666663</v>
      </c>
      <c r="J6159" s="118">
        <v>9.84</v>
      </c>
      <c r="K6159" s="196">
        <v>185</v>
      </c>
      <c r="L6159" s="119" t="s">
        <v>12106</v>
      </c>
      <c r="M6159" s="38" t="s">
        <v>15050</v>
      </c>
    </row>
    <row r="6160" spans="1:13" ht="25.5" outlineLevel="1" x14ac:dyDescent="0.25">
      <c r="A6160" s="47" t="s">
        <v>6432</v>
      </c>
      <c r="B6160" s="150">
        <v>6132</v>
      </c>
      <c r="C6160" s="36" t="s">
        <v>6431</v>
      </c>
      <c r="D6160" s="35" t="s">
        <v>6432</v>
      </c>
      <c r="E6160" s="36" t="s">
        <v>11943</v>
      </c>
      <c r="F6160" s="35" t="s">
        <v>15877</v>
      </c>
      <c r="G6160" s="117">
        <v>19</v>
      </c>
      <c r="H6160" s="117">
        <v>190</v>
      </c>
      <c r="I6160" s="117">
        <f t="shared" si="143"/>
        <v>0.54684210526315791</v>
      </c>
      <c r="J6160" s="118">
        <v>10.39</v>
      </c>
      <c r="K6160" s="196">
        <v>185</v>
      </c>
      <c r="L6160" s="119" t="s">
        <v>12106</v>
      </c>
      <c r="M6160" s="38" t="s">
        <v>15050</v>
      </c>
    </row>
    <row r="6161" spans="1:13" ht="25.5" outlineLevel="1" x14ac:dyDescent="0.25">
      <c r="A6161" s="47" t="s">
        <v>6433</v>
      </c>
      <c r="B6161" s="150">
        <v>6133</v>
      </c>
      <c r="C6161" s="40" t="s">
        <v>14816</v>
      </c>
      <c r="D6161" s="35" t="s">
        <v>6433</v>
      </c>
      <c r="E6161" s="36" t="s">
        <v>11943</v>
      </c>
      <c r="F6161" s="35" t="s">
        <v>15877</v>
      </c>
      <c r="G6161" s="117">
        <v>27</v>
      </c>
      <c r="H6161" s="117">
        <v>1583.41</v>
      </c>
      <c r="I6161" s="117">
        <f t="shared" si="143"/>
        <v>3.2070370370370371</v>
      </c>
      <c r="J6161" s="118">
        <v>86.59</v>
      </c>
      <c r="K6161" s="196">
        <v>185</v>
      </c>
      <c r="L6161" s="119" t="s">
        <v>12106</v>
      </c>
      <c r="M6161" s="38" t="s">
        <v>15050</v>
      </c>
    </row>
    <row r="6162" spans="1:13" ht="25.5" outlineLevel="1" x14ac:dyDescent="0.25">
      <c r="A6162" s="47" t="s">
        <v>6435</v>
      </c>
      <c r="B6162" s="150">
        <v>6134</v>
      </c>
      <c r="C6162" s="36" t="s">
        <v>6434</v>
      </c>
      <c r="D6162" s="35" t="s">
        <v>6435</v>
      </c>
      <c r="E6162" s="36" t="s">
        <v>11943</v>
      </c>
      <c r="F6162" s="35" t="s">
        <v>15877</v>
      </c>
      <c r="G6162" s="117">
        <v>4</v>
      </c>
      <c r="H6162" s="117">
        <v>40</v>
      </c>
      <c r="I6162" s="117">
        <f t="shared" si="143"/>
        <v>0.54749999999999999</v>
      </c>
      <c r="J6162" s="118">
        <v>2.19</v>
      </c>
      <c r="K6162" s="196">
        <v>185</v>
      </c>
      <c r="L6162" s="119" t="s">
        <v>12106</v>
      </c>
      <c r="M6162" s="38" t="s">
        <v>15050</v>
      </c>
    </row>
    <row r="6163" spans="1:13" ht="25.5" outlineLevel="1" x14ac:dyDescent="0.25">
      <c r="A6163" s="47" t="s">
        <v>6437</v>
      </c>
      <c r="B6163" s="150">
        <v>6135</v>
      </c>
      <c r="C6163" s="36" t="s">
        <v>6436</v>
      </c>
      <c r="D6163" s="35" t="s">
        <v>6437</v>
      </c>
      <c r="E6163" s="36" t="s">
        <v>11943</v>
      </c>
      <c r="F6163" s="35" t="s">
        <v>15877</v>
      </c>
      <c r="G6163" s="117">
        <v>16</v>
      </c>
      <c r="H6163" s="117">
        <v>160</v>
      </c>
      <c r="I6163" s="117">
        <f t="shared" si="143"/>
        <v>0.546875</v>
      </c>
      <c r="J6163" s="118">
        <v>8.75</v>
      </c>
      <c r="K6163" s="196">
        <v>185</v>
      </c>
      <c r="L6163" s="119" t="s">
        <v>12106</v>
      </c>
      <c r="M6163" s="38" t="s">
        <v>15050</v>
      </c>
    </row>
    <row r="6164" spans="1:13" ht="25.5" outlineLevel="1" x14ac:dyDescent="0.25">
      <c r="A6164" s="47" t="s">
        <v>6439</v>
      </c>
      <c r="B6164" s="150">
        <v>6136</v>
      </c>
      <c r="C6164" s="36" t="s">
        <v>6438</v>
      </c>
      <c r="D6164" s="35" t="s">
        <v>6439</v>
      </c>
      <c r="E6164" s="36" t="s">
        <v>11943</v>
      </c>
      <c r="F6164" s="35" t="s">
        <v>15877</v>
      </c>
      <c r="G6164" s="117">
        <v>19</v>
      </c>
      <c r="H6164" s="117">
        <v>190</v>
      </c>
      <c r="I6164" s="117">
        <f t="shared" si="143"/>
        <v>0.54684210526315791</v>
      </c>
      <c r="J6164" s="118">
        <v>10.39</v>
      </c>
      <c r="K6164" s="196">
        <v>185</v>
      </c>
      <c r="L6164" s="119" t="s">
        <v>12106</v>
      </c>
      <c r="M6164" s="38" t="s">
        <v>15050</v>
      </c>
    </row>
    <row r="6165" spans="1:13" ht="25.5" outlineLevel="1" x14ac:dyDescent="0.25">
      <c r="A6165" s="47" t="s">
        <v>6441</v>
      </c>
      <c r="B6165" s="150">
        <v>6137</v>
      </c>
      <c r="C6165" s="36" t="s">
        <v>6440</v>
      </c>
      <c r="D6165" s="35" t="s">
        <v>6441</v>
      </c>
      <c r="E6165" s="36" t="s">
        <v>11943</v>
      </c>
      <c r="F6165" s="35" t="s">
        <v>15877</v>
      </c>
      <c r="G6165" s="117">
        <v>14</v>
      </c>
      <c r="H6165" s="117">
        <v>210</v>
      </c>
      <c r="I6165" s="117">
        <f t="shared" si="143"/>
        <v>0.82000000000000006</v>
      </c>
      <c r="J6165" s="118">
        <v>11.48</v>
      </c>
      <c r="K6165" s="196">
        <v>185</v>
      </c>
      <c r="L6165" s="119" t="s">
        <v>12106</v>
      </c>
      <c r="M6165" s="38" t="s">
        <v>15050</v>
      </c>
    </row>
    <row r="6166" spans="1:13" ht="25.5" outlineLevel="1" x14ac:dyDescent="0.25">
      <c r="A6166" s="47" t="s">
        <v>6443</v>
      </c>
      <c r="B6166" s="150">
        <v>6138</v>
      </c>
      <c r="C6166" s="36" t="s">
        <v>6442</v>
      </c>
      <c r="D6166" s="35" t="s">
        <v>6443</v>
      </c>
      <c r="E6166" s="36" t="s">
        <v>11943</v>
      </c>
      <c r="F6166" s="35" t="s">
        <v>15877</v>
      </c>
      <c r="G6166" s="117">
        <v>10</v>
      </c>
      <c r="H6166" s="117">
        <v>200</v>
      </c>
      <c r="I6166" s="117">
        <f t="shared" si="143"/>
        <v>1.0939999999999999</v>
      </c>
      <c r="J6166" s="118">
        <v>10.94</v>
      </c>
      <c r="K6166" s="196">
        <v>185</v>
      </c>
      <c r="L6166" s="119" t="s">
        <v>12106</v>
      </c>
      <c r="M6166" s="38" t="s">
        <v>15050</v>
      </c>
    </row>
    <row r="6167" spans="1:13" ht="25.5" outlineLevel="1" x14ac:dyDescent="0.25">
      <c r="A6167" s="47" t="s">
        <v>6444</v>
      </c>
      <c r="B6167" s="150">
        <v>6139</v>
      </c>
      <c r="C6167" s="40" t="s">
        <v>14817</v>
      </c>
      <c r="D6167" s="35" t="s">
        <v>6444</v>
      </c>
      <c r="E6167" s="36" t="s">
        <v>11943</v>
      </c>
      <c r="F6167" s="35" t="s">
        <v>15877</v>
      </c>
      <c r="G6167" s="117">
        <v>10</v>
      </c>
      <c r="H6167" s="117">
        <v>83</v>
      </c>
      <c r="I6167" s="117">
        <f t="shared" si="143"/>
        <v>0.45400000000000001</v>
      </c>
      <c r="J6167" s="118">
        <v>4.54</v>
      </c>
      <c r="K6167" s="196">
        <v>185</v>
      </c>
      <c r="L6167" s="119" t="s">
        <v>12106</v>
      </c>
      <c r="M6167" s="38" t="s">
        <v>15050</v>
      </c>
    </row>
    <row r="6168" spans="1:13" ht="25.5" outlineLevel="1" x14ac:dyDescent="0.25">
      <c r="A6168" s="47" t="s">
        <v>6446</v>
      </c>
      <c r="B6168" s="150">
        <v>6140</v>
      </c>
      <c r="C6168" s="36" t="s">
        <v>6445</v>
      </c>
      <c r="D6168" s="35" t="s">
        <v>6446</v>
      </c>
      <c r="E6168" s="36" t="s">
        <v>11943</v>
      </c>
      <c r="F6168" s="35" t="s">
        <v>15877</v>
      </c>
      <c r="G6168" s="117">
        <v>4</v>
      </c>
      <c r="H6168" s="117">
        <v>40</v>
      </c>
      <c r="I6168" s="117">
        <f t="shared" si="143"/>
        <v>0.54749999999999999</v>
      </c>
      <c r="J6168" s="118">
        <v>2.19</v>
      </c>
      <c r="K6168" s="196">
        <v>185</v>
      </c>
      <c r="L6168" s="119" t="s">
        <v>12106</v>
      </c>
      <c r="M6168" s="38" t="s">
        <v>15050</v>
      </c>
    </row>
    <row r="6169" spans="1:13" ht="25.5" outlineLevel="1" x14ac:dyDescent="0.25">
      <c r="A6169" s="47" t="s">
        <v>6448</v>
      </c>
      <c r="B6169" s="150">
        <v>6141</v>
      </c>
      <c r="C6169" s="36" t="s">
        <v>6447</v>
      </c>
      <c r="D6169" s="35" t="s">
        <v>6448</v>
      </c>
      <c r="E6169" s="36" t="s">
        <v>11943</v>
      </c>
      <c r="F6169" s="35" t="s">
        <v>15877</v>
      </c>
      <c r="G6169" s="117">
        <v>32</v>
      </c>
      <c r="H6169" s="117">
        <v>842.64</v>
      </c>
      <c r="I6169" s="117">
        <f t="shared" si="143"/>
        <v>1.44</v>
      </c>
      <c r="J6169" s="118">
        <v>46.08</v>
      </c>
      <c r="K6169" s="196">
        <v>185</v>
      </c>
      <c r="L6169" s="119" t="s">
        <v>12106</v>
      </c>
      <c r="M6169" s="38" t="s">
        <v>15050</v>
      </c>
    </row>
    <row r="6170" spans="1:13" ht="25.5" outlineLevel="1" x14ac:dyDescent="0.25">
      <c r="A6170" s="47" t="s">
        <v>6450</v>
      </c>
      <c r="B6170" s="150">
        <v>6142</v>
      </c>
      <c r="C6170" s="36" t="s">
        <v>6449</v>
      </c>
      <c r="D6170" s="35" t="s">
        <v>6450</v>
      </c>
      <c r="E6170" s="36" t="s">
        <v>11943</v>
      </c>
      <c r="F6170" s="35" t="s">
        <v>15877</v>
      </c>
      <c r="G6170" s="117">
        <v>12</v>
      </c>
      <c r="H6170" s="117">
        <v>1125.56</v>
      </c>
      <c r="I6170" s="117">
        <f t="shared" si="143"/>
        <v>5.1291666666666664</v>
      </c>
      <c r="J6170" s="118">
        <v>61.55</v>
      </c>
      <c r="K6170" s="196">
        <v>185</v>
      </c>
      <c r="L6170" s="119" t="s">
        <v>12106</v>
      </c>
      <c r="M6170" s="38" t="s">
        <v>15050</v>
      </c>
    </row>
    <row r="6171" spans="1:13" ht="25.5" outlineLevel="1" x14ac:dyDescent="0.25">
      <c r="A6171" s="47" t="s">
        <v>6452</v>
      </c>
      <c r="B6171" s="150">
        <v>6143</v>
      </c>
      <c r="C6171" s="36" t="s">
        <v>6451</v>
      </c>
      <c r="D6171" s="35" t="s">
        <v>6452</v>
      </c>
      <c r="E6171" s="36" t="s">
        <v>11943</v>
      </c>
      <c r="F6171" s="35" t="s">
        <v>15877</v>
      </c>
      <c r="G6171" s="117">
        <v>23</v>
      </c>
      <c r="H6171" s="117">
        <v>1382.09</v>
      </c>
      <c r="I6171" s="117">
        <f t="shared" si="143"/>
        <v>3.2860869565217392</v>
      </c>
      <c r="J6171" s="118">
        <v>75.58</v>
      </c>
      <c r="K6171" s="196">
        <v>185</v>
      </c>
      <c r="L6171" s="119" t="s">
        <v>12106</v>
      </c>
      <c r="M6171" s="38" t="s">
        <v>15050</v>
      </c>
    </row>
    <row r="6172" spans="1:13" ht="25.5" outlineLevel="1" x14ac:dyDescent="0.25">
      <c r="A6172" s="47" t="s">
        <v>6454</v>
      </c>
      <c r="B6172" s="150">
        <v>6144</v>
      </c>
      <c r="C6172" s="36" t="s">
        <v>6453</v>
      </c>
      <c r="D6172" s="35" t="s">
        <v>6454</v>
      </c>
      <c r="E6172" s="36" t="s">
        <v>11943</v>
      </c>
      <c r="F6172" s="35" t="s">
        <v>15877</v>
      </c>
      <c r="G6172" s="117">
        <v>6</v>
      </c>
      <c r="H6172" s="117">
        <v>60</v>
      </c>
      <c r="I6172" s="117">
        <f t="shared" si="143"/>
        <v>0.54666666666666663</v>
      </c>
      <c r="J6172" s="118">
        <v>3.28</v>
      </c>
      <c r="K6172" s="196">
        <v>185</v>
      </c>
      <c r="L6172" s="119" t="s">
        <v>12106</v>
      </c>
      <c r="M6172" s="38" t="s">
        <v>15050</v>
      </c>
    </row>
    <row r="6173" spans="1:13" ht="25.5" outlineLevel="1" x14ac:dyDescent="0.25">
      <c r="A6173" s="47" t="s">
        <v>6456</v>
      </c>
      <c r="B6173" s="150">
        <v>6145</v>
      </c>
      <c r="C6173" s="36" t="s">
        <v>6455</v>
      </c>
      <c r="D6173" s="35" t="s">
        <v>6456</v>
      </c>
      <c r="E6173" s="36" t="s">
        <v>11943</v>
      </c>
      <c r="F6173" s="35" t="s">
        <v>15877</v>
      </c>
      <c r="G6173" s="117">
        <v>12</v>
      </c>
      <c r="H6173" s="117">
        <v>120</v>
      </c>
      <c r="I6173" s="117">
        <f t="shared" si="143"/>
        <v>0.54666666666666663</v>
      </c>
      <c r="J6173" s="118">
        <v>6.56</v>
      </c>
      <c r="K6173" s="196">
        <v>185</v>
      </c>
      <c r="L6173" s="119" t="s">
        <v>12106</v>
      </c>
      <c r="M6173" s="38" t="s">
        <v>15050</v>
      </c>
    </row>
    <row r="6174" spans="1:13" ht="25.5" outlineLevel="1" x14ac:dyDescent="0.25">
      <c r="A6174" s="47" t="s">
        <v>6458</v>
      </c>
      <c r="B6174" s="150">
        <v>6146</v>
      </c>
      <c r="C6174" s="36" t="s">
        <v>6457</v>
      </c>
      <c r="D6174" s="35" t="s">
        <v>6458</v>
      </c>
      <c r="E6174" s="36" t="s">
        <v>11943</v>
      </c>
      <c r="F6174" s="35" t="s">
        <v>15877</v>
      </c>
      <c r="G6174" s="117">
        <v>5</v>
      </c>
      <c r="H6174" s="117">
        <v>50</v>
      </c>
      <c r="I6174" s="117">
        <f t="shared" si="143"/>
        <v>0.54600000000000004</v>
      </c>
      <c r="J6174" s="118">
        <v>2.73</v>
      </c>
      <c r="K6174" s="196">
        <v>185</v>
      </c>
      <c r="L6174" s="119" t="s">
        <v>12106</v>
      </c>
      <c r="M6174" s="38" t="s">
        <v>15050</v>
      </c>
    </row>
    <row r="6175" spans="1:13" ht="25.5" outlineLevel="1" x14ac:dyDescent="0.25">
      <c r="A6175" s="47" t="s">
        <v>6459</v>
      </c>
      <c r="B6175" s="150">
        <v>6147</v>
      </c>
      <c r="C6175" s="40" t="s">
        <v>14818</v>
      </c>
      <c r="D6175" s="35" t="s">
        <v>6459</v>
      </c>
      <c r="E6175" s="36" t="s">
        <v>11943</v>
      </c>
      <c r="F6175" s="35" t="s">
        <v>15877</v>
      </c>
      <c r="G6175" s="117">
        <v>10</v>
      </c>
      <c r="H6175" s="117">
        <v>163</v>
      </c>
      <c r="I6175" s="117">
        <f t="shared" si="143"/>
        <v>0.89100000000000001</v>
      </c>
      <c r="J6175" s="118">
        <v>8.91</v>
      </c>
      <c r="K6175" s="196">
        <v>185</v>
      </c>
      <c r="L6175" s="119" t="s">
        <v>12106</v>
      </c>
      <c r="M6175" s="38" t="s">
        <v>15050</v>
      </c>
    </row>
    <row r="6176" spans="1:13" ht="25.5" outlineLevel="1" x14ac:dyDescent="0.25">
      <c r="A6176" s="47" t="s">
        <v>6460</v>
      </c>
      <c r="B6176" s="150">
        <v>6148</v>
      </c>
      <c r="C6176" s="40" t="s">
        <v>14819</v>
      </c>
      <c r="D6176" s="35" t="s">
        <v>6460</v>
      </c>
      <c r="E6176" s="36" t="s">
        <v>11943</v>
      </c>
      <c r="F6176" s="35" t="s">
        <v>15877</v>
      </c>
      <c r="G6176" s="117">
        <v>10</v>
      </c>
      <c r="H6176" s="117">
        <v>140</v>
      </c>
      <c r="I6176" s="117">
        <f t="shared" si="143"/>
        <v>0.76600000000000001</v>
      </c>
      <c r="J6176" s="118">
        <v>7.66</v>
      </c>
      <c r="K6176" s="196">
        <v>185</v>
      </c>
      <c r="L6176" s="119" t="s">
        <v>12106</v>
      </c>
      <c r="M6176" s="38" t="s">
        <v>15050</v>
      </c>
    </row>
    <row r="6177" spans="1:13" ht="25.5" outlineLevel="1" x14ac:dyDescent="0.25">
      <c r="A6177" s="47" t="s">
        <v>6462</v>
      </c>
      <c r="B6177" s="150">
        <v>6149</v>
      </c>
      <c r="C6177" s="36" t="s">
        <v>6461</v>
      </c>
      <c r="D6177" s="35" t="s">
        <v>6462</v>
      </c>
      <c r="E6177" s="36" t="s">
        <v>11943</v>
      </c>
      <c r="F6177" s="35" t="s">
        <v>15877</v>
      </c>
      <c r="G6177" s="117">
        <v>40</v>
      </c>
      <c r="H6177" s="117">
        <v>400</v>
      </c>
      <c r="I6177" s="117">
        <f t="shared" si="143"/>
        <v>0.54675000000000007</v>
      </c>
      <c r="J6177" s="118">
        <v>21.87</v>
      </c>
      <c r="K6177" s="196">
        <v>185</v>
      </c>
      <c r="L6177" s="119" t="s">
        <v>12106</v>
      </c>
      <c r="M6177" s="38" t="s">
        <v>15050</v>
      </c>
    </row>
    <row r="6178" spans="1:13" ht="25.5" outlineLevel="1" x14ac:dyDescent="0.25">
      <c r="A6178" s="47" t="s">
        <v>6464</v>
      </c>
      <c r="B6178" s="150">
        <v>6150</v>
      </c>
      <c r="C6178" s="36" t="s">
        <v>6463</v>
      </c>
      <c r="D6178" s="35" t="s">
        <v>6464</v>
      </c>
      <c r="E6178" s="36" t="s">
        <v>11943</v>
      </c>
      <c r="F6178" s="35" t="s">
        <v>15877</v>
      </c>
      <c r="G6178" s="117">
        <v>30</v>
      </c>
      <c r="H6178" s="117">
        <v>300</v>
      </c>
      <c r="I6178" s="117">
        <f t="shared" si="143"/>
        <v>0.54700000000000004</v>
      </c>
      <c r="J6178" s="118">
        <v>16.41</v>
      </c>
      <c r="K6178" s="196">
        <v>185</v>
      </c>
      <c r="L6178" s="119" t="s">
        <v>12106</v>
      </c>
      <c r="M6178" s="38" t="s">
        <v>15050</v>
      </c>
    </row>
    <row r="6179" spans="1:13" ht="25.5" outlineLevel="1" x14ac:dyDescent="0.25">
      <c r="A6179" s="47" t="s">
        <v>6466</v>
      </c>
      <c r="B6179" s="150">
        <v>6151</v>
      </c>
      <c r="C6179" s="36" t="s">
        <v>6465</v>
      </c>
      <c r="D6179" s="35" t="s">
        <v>6466</v>
      </c>
      <c r="E6179" s="36" t="s">
        <v>11943</v>
      </c>
      <c r="F6179" s="35" t="s">
        <v>15877</v>
      </c>
      <c r="G6179" s="117">
        <v>168</v>
      </c>
      <c r="H6179" s="117">
        <v>1680</v>
      </c>
      <c r="I6179" s="117">
        <f t="shared" si="143"/>
        <v>0.54684523809523811</v>
      </c>
      <c r="J6179" s="118">
        <v>91.87</v>
      </c>
      <c r="K6179" s="196">
        <v>185</v>
      </c>
      <c r="L6179" s="119" t="s">
        <v>12106</v>
      </c>
      <c r="M6179" s="38" t="s">
        <v>15050</v>
      </c>
    </row>
    <row r="6180" spans="1:13" ht="25.5" outlineLevel="1" x14ac:dyDescent="0.25">
      <c r="A6180" s="47" t="s">
        <v>6468</v>
      </c>
      <c r="B6180" s="150">
        <v>6152</v>
      </c>
      <c r="C6180" s="36" t="s">
        <v>6467</v>
      </c>
      <c r="D6180" s="35" t="s">
        <v>6468</v>
      </c>
      <c r="E6180" s="36" t="s">
        <v>11943</v>
      </c>
      <c r="F6180" s="35" t="s">
        <v>15877</v>
      </c>
      <c r="G6180" s="117">
        <v>152</v>
      </c>
      <c r="H6180" s="117">
        <v>1520</v>
      </c>
      <c r="I6180" s="117">
        <f t="shared" si="143"/>
        <v>0.54684210526315791</v>
      </c>
      <c r="J6180" s="118">
        <v>83.12</v>
      </c>
      <c r="K6180" s="196">
        <v>185</v>
      </c>
      <c r="L6180" s="119" t="s">
        <v>12106</v>
      </c>
      <c r="M6180" s="38" t="s">
        <v>15050</v>
      </c>
    </row>
    <row r="6181" spans="1:13" ht="25.5" outlineLevel="1" x14ac:dyDescent="0.25">
      <c r="A6181" s="47" t="s">
        <v>6470</v>
      </c>
      <c r="B6181" s="150">
        <v>6153</v>
      </c>
      <c r="C6181" s="36" t="s">
        <v>6469</v>
      </c>
      <c r="D6181" s="35" t="s">
        <v>6470</v>
      </c>
      <c r="E6181" s="36" t="s">
        <v>11943</v>
      </c>
      <c r="F6181" s="35" t="s">
        <v>15877</v>
      </c>
      <c r="G6181" s="117">
        <v>39</v>
      </c>
      <c r="H6181" s="117">
        <v>390</v>
      </c>
      <c r="I6181" s="117">
        <f t="shared" si="143"/>
        <v>0.54692307692307685</v>
      </c>
      <c r="J6181" s="118">
        <v>21.33</v>
      </c>
      <c r="K6181" s="196">
        <v>185</v>
      </c>
      <c r="L6181" s="119" t="s">
        <v>12106</v>
      </c>
      <c r="M6181" s="38" t="s">
        <v>15050</v>
      </c>
    </row>
    <row r="6182" spans="1:13" ht="25.5" outlineLevel="1" x14ac:dyDescent="0.25">
      <c r="A6182" s="47" t="s">
        <v>6472</v>
      </c>
      <c r="B6182" s="150">
        <v>6154</v>
      </c>
      <c r="C6182" s="36" t="s">
        <v>6471</v>
      </c>
      <c r="D6182" s="35" t="s">
        <v>6472</v>
      </c>
      <c r="E6182" s="36" t="s">
        <v>11943</v>
      </c>
      <c r="F6182" s="35" t="s">
        <v>15877</v>
      </c>
      <c r="G6182" s="117">
        <v>25</v>
      </c>
      <c r="H6182" s="117">
        <v>250</v>
      </c>
      <c r="I6182" s="117">
        <f t="shared" si="143"/>
        <v>0.54679999999999995</v>
      </c>
      <c r="J6182" s="118">
        <v>13.67</v>
      </c>
      <c r="K6182" s="196">
        <v>185</v>
      </c>
      <c r="L6182" s="119" t="s">
        <v>12106</v>
      </c>
      <c r="M6182" s="38" t="s">
        <v>15050</v>
      </c>
    </row>
    <row r="6183" spans="1:13" ht="25.5" outlineLevel="1" x14ac:dyDescent="0.25">
      <c r="A6183" s="47" t="s">
        <v>6473</v>
      </c>
      <c r="B6183" s="150">
        <v>6155</v>
      </c>
      <c r="C6183" s="40" t="s">
        <v>14820</v>
      </c>
      <c r="D6183" s="35" t="s">
        <v>6473</v>
      </c>
      <c r="E6183" s="36" t="s">
        <v>11943</v>
      </c>
      <c r="F6183" s="35" t="s">
        <v>15877</v>
      </c>
      <c r="G6183" s="117">
        <v>3</v>
      </c>
      <c r="H6183" s="117">
        <v>390</v>
      </c>
      <c r="I6183" s="117">
        <f t="shared" si="143"/>
        <v>7.1099999999999994</v>
      </c>
      <c r="J6183" s="118">
        <v>21.33</v>
      </c>
      <c r="K6183" s="196">
        <v>185</v>
      </c>
      <c r="L6183" s="119" t="s">
        <v>12106</v>
      </c>
      <c r="M6183" s="38" t="s">
        <v>15050</v>
      </c>
    </row>
    <row r="6184" spans="1:13" ht="25.5" outlineLevel="1" x14ac:dyDescent="0.25">
      <c r="A6184" s="47" t="s">
        <v>6475</v>
      </c>
      <c r="B6184" s="150">
        <v>6156</v>
      </c>
      <c r="C6184" s="36" t="s">
        <v>6474</v>
      </c>
      <c r="D6184" s="35" t="s">
        <v>6475</v>
      </c>
      <c r="E6184" s="36" t="s">
        <v>11943</v>
      </c>
      <c r="F6184" s="35" t="s">
        <v>15877</v>
      </c>
      <c r="G6184" s="117">
        <v>70</v>
      </c>
      <c r="H6184" s="117">
        <v>700</v>
      </c>
      <c r="I6184" s="117">
        <f t="shared" si="143"/>
        <v>0.54685714285714282</v>
      </c>
      <c r="J6184" s="118">
        <v>38.28</v>
      </c>
      <c r="K6184" s="196">
        <v>185</v>
      </c>
      <c r="L6184" s="119" t="s">
        <v>12106</v>
      </c>
      <c r="M6184" s="38" t="s">
        <v>15050</v>
      </c>
    </row>
    <row r="6185" spans="1:13" ht="25.5" outlineLevel="1" x14ac:dyDescent="0.25">
      <c r="A6185" s="47" t="s">
        <v>6477</v>
      </c>
      <c r="B6185" s="150">
        <v>6157</v>
      </c>
      <c r="C6185" s="36" t="s">
        <v>6476</v>
      </c>
      <c r="D6185" s="35" t="s">
        <v>6477</v>
      </c>
      <c r="E6185" s="36" t="s">
        <v>11943</v>
      </c>
      <c r="F6185" s="35" t="s">
        <v>15877</v>
      </c>
      <c r="G6185" s="117">
        <v>16</v>
      </c>
      <c r="H6185" s="117">
        <v>160</v>
      </c>
      <c r="I6185" s="117">
        <f t="shared" si="143"/>
        <v>0.546875</v>
      </c>
      <c r="J6185" s="118">
        <v>8.75</v>
      </c>
      <c r="K6185" s="196">
        <v>185</v>
      </c>
      <c r="L6185" s="119" t="s">
        <v>12106</v>
      </c>
      <c r="M6185" s="38" t="s">
        <v>15050</v>
      </c>
    </row>
    <row r="6186" spans="1:13" ht="25.5" outlineLevel="1" x14ac:dyDescent="0.25">
      <c r="A6186" s="47" t="s">
        <v>6478</v>
      </c>
      <c r="B6186" s="150">
        <v>6158</v>
      </c>
      <c r="C6186" s="40" t="s">
        <v>14821</v>
      </c>
      <c r="D6186" s="35" t="s">
        <v>6478</v>
      </c>
      <c r="E6186" s="36" t="s">
        <v>11943</v>
      </c>
      <c r="F6186" s="35" t="s">
        <v>15877</v>
      </c>
      <c r="G6186" s="117">
        <v>30</v>
      </c>
      <c r="H6186" s="117">
        <v>300</v>
      </c>
      <c r="I6186" s="117">
        <f t="shared" si="143"/>
        <v>0.54700000000000004</v>
      </c>
      <c r="J6186" s="118">
        <v>16.41</v>
      </c>
      <c r="K6186" s="196">
        <v>185</v>
      </c>
      <c r="L6186" s="119" t="s">
        <v>12106</v>
      </c>
      <c r="M6186" s="38" t="s">
        <v>15050</v>
      </c>
    </row>
    <row r="6187" spans="1:13" outlineLevel="1" x14ac:dyDescent="0.25">
      <c r="A6187" s="47" t="s">
        <v>10443</v>
      </c>
      <c r="B6187" s="150">
        <v>6159</v>
      </c>
      <c r="C6187" s="40" t="s">
        <v>14822</v>
      </c>
      <c r="D6187" s="35" t="s">
        <v>10443</v>
      </c>
      <c r="E6187" s="36" t="s">
        <v>11491</v>
      </c>
      <c r="F6187" s="35" t="s">
        <v>15877</v>
      </c>
      <c r="G6187" s="117">
        <v>3</v>
      </c>
      <c r="H6187" s="117">
        <v>465</v>
      </c>
      <c r="I6187" s="117">
        <f t="shared" si="143"/>
        <v>161.04333333333332</v>
      </c>
      <c r="J6187" s="118">
        <v>483.13</v>
      </c>
      <c r="K6187" s="196">
        <v>183</v>
      </c>
      <c r="L6187" s="119" t="s">
        <v>11479</v>
      </c>
      <c r="M6187" s="38" t="s">
        <v>15050</v>
      </c>
    </row>
    <row r="6188" spans="1:13" ht="25.5" outlineLevel="1" x14ac:dyDescent="0.25">
      <c r="A6188" s="47" t="s">
        <v>6480</v>
      </c>
      <c r="B6188" s="150">
        <v>6160</v>
      </c>
      <c r="C6188" s="36" t="s">
        <v>6479</v>
      </c>
      <c r="D6188" s="35" t="s">
        <v>6480</v>
      </c>
      <c r="E6188" s="36" t="s">
        <v>11943</v>
      </c>
      <c r="F6188" s="35" t="s">
        <v>15877</v>
      </c>
      <c r="G6188" s="117">
        <v>11</v>
      </c>
      <c r="H6188" s="117">
        <v>220</v>
      </c>
      <c r="I6188" s="117">
        <f t="shared" si="143"/>
        <v>1.0936363636363635</v>
      </c>
      <c r="J6188" s="118">
        <v>12.03</v>
      </c>
      <c r="K6188" s="196">
        <v>185</v>
      </c>
      <c r="L6188" s="119" t="s">
        <v>12106</v>
      </c>
      <c r="M6188" s="38" t="s">
        <v>15050</v>
      </c>
    </row>
    <row r="6189" spans="1:13" ht="25.5" outlineLevel="1" x14ac:dyDescent="0.25">
      <c r="A6189" s="47" t="s">
        <v>6482</v>
      </c>
      <c r="B6189" s="150">
        <v>6161</v>
      </c>
      <c r="C6189" s="36" t="s">
        <v>6481</v>
      </c>
      <c r="D6189" s="35" t="s">
        <v>6482</v>
      </c>
      <c r="E6189" s="36" t="s">
        <v>11943</v>
      </c>
      <c r="F6189" s="35" t="s">
        <v>15877</v>
      </c>
      <c r="G6189" s="117">
        <v>20</v>
      </c>
      <c r="H6189" s="117">
        <v>312</v>
      </c>
      <c r="I6189" s="117">
        <f t="shared" si="143"/>
        <v>0.85299999999999998</v>
      </c>
      <c r="J6189" s="118">
        <v>17.059999999999999</v>
      </c>
      <c r="K6189" s="196">
        <v>185</v>
      </c>
      <c r="L6189" s="119" t="s">
        <v>12106</v>
      </c>
      <c r="M6189" s="38" t="s">
        <v>15050</v>
      </c>
    </row>
    <row r="6190" spans="1:13" ht="25.5" outlineLevel="1" x14ac:dyDescent="0.25">
      <c r="A6190" s="47" t="s">
        <v>6484</v>
      </c>
      <c r="B6190" s="150">
        <v>6162</v>
      </c>
      <c r="C6190" s="36" t="s">
        <v>6483</v>
      </c>
      <c r="D6190" s="35" t="s">
        <v>6484</v>
      </c>
      <c r="E6190" s="36" t="s">
        <v>11943</v>
      </c>
      <c r="F6190" s="35" t="s">
        <v>15877</v>
      </c>
      <c r="G6190" s="117">
        <v>32</v>
      </c>
      <c r="H6190" s="117">
        <v>320</v>
      </c>
      <c r="I6190" s="117">
        <f t="shared" si="143"/>
        <v>0.546875</v>
      </c>
      <c r="J6190" s="118">
        <v>17.5</v>
      </c>
      <c r="K6190" s="196">
        <v>185</v>
      </c>
      <c r="L6190" s="119" t="s">
        <v>12106</v>
      </c>
      <c r="M6190" s="38" t="s">
        <v>15050</v>
      </c>
    </row>
    <row r="6191" spans="1:13" ht="25.5" outlineLevel="1" x14ac:dyDescent="0.25">
      <c r="A6191" s="47" t="s">
        <v>6486</v>
      </c>
      <c r="B6191" s="150">
        <v>6163</v>
      </c>
      <c r="C6191" s="36" t="s">
        <v>6485</v>
      </c>
      <c r="D6191" s="35" t="s">
        <v>6486</v>
      </c>
      <c r="E6191" s="36" t="s">
        <v>11943</v>
      </c>
      <c r="F6191" s="35" t="s">
        <v>15877</v>
      </c>
      <c r="G6191" s="117">
        <v>45</v>
      </c>
      <c r="H6191" s="117">
        <v>450</v>
      </c>
      <c r="I6191" s="117">
        <f t="shared" si="143"/>
        <v>0.54688888888888887</v>
      </c>
      <c r="J6191" s="118">
        <v>24.61</v>
      </c>
      <c r="K6191" s="196">
        <v>185</v>
      </c>
      <c r="L6191" s="119" t="s">
        <v>12106</v>
      </c>
      <c r="M6191" s="38" t="s">
        <v>15050</v>
      </c>
    </row>
    <row r="6192" spans="1:13" ht="25.5" outlineLevel="1" x14ac:dyDescent="0.25">
      <c r="A6192" s="47" t="s">
        <v>6488</v>
      </c>
      <c r="B6192" s="150">
        <v>6164</v>
      </c>
      <c r="C6192" s="36" t="s">
        <v>6487</v>
      </c>
      <c r="D6192" s="35" t="s">
        <v>6488</v>
      </c>
      <c r="E6192" s="36" t="s">
        <v>11943</v>
      </c>
      <c r="F6192" s="35" t="s">
        <v>15877</v>
      </c>
      <c r="G6192" s="117">
        <v>15</v>
      </c>
      <c r="H6192" s="117">
        <v>150</v>
      </c>
      <c r="I6192" s="117">
        <f t="shared" si="143"/>
        <v>0.54666666666666663</v>
      </c>
      <c r="J6192" s="118">
        <v>8.1999999999999993</v>
      </c>
      <c r="K6192" s="196">
        <v>185</v>
      </c>
      <c r="L6192" s="119" t="s">
        <v>12106</v>
      </c>
      <c r="M6192" s="38" t="s">
        <v>15050</v>
      </c>
    </row>
    <row r="6193" spans="1:13" ht="25.5" outlineLevel="1" x14ac:dyDescent="0.25">
      <c r="A6193" s="47" t="s">
        <v>6490</v>
      </c>
      <c r="B6193" s="150">
        <v>6165</v>
      </c>
      <c r="C6193" s="36" t="s">
        <v>6489</v>
      </c>
      <c r="D6193" s="35" t="s">
        <v>6490</v>
      </c>
      <c r="E6193" s="36" t="s">
        <v>11943</v>
      </c>
      <c r="F6193" s="35" t="s">
        <v>15877</v>
      </c>
      <c r="G6193" s="117">
        <v>23</v>
      </c>
      <c r="H6193" s="117">
        <v>230</v>
      </c>
      <c r="I6193" s="117">
        <f t="shared" ref="I6193:I6256" si="144">J6193/G6193</f>
        <v>0.54695652173913045</v>
      </c>
      <c r="J6193" s="118">
        <v>12.58</v>
      </c>
      <c r="K6193" s="196">
        <v>185</v>
      </c>
      <c r="L6193" s="119" t="s">
        <v>12106</v>
      </c>
      <c r="M6193" s="38" t="s">
        <v>15050</v>
      </c>
    </row>
    <row r="6194" spans="1:13" ht="25.5" outlineLevel="1" x14ac:dyDescent="0.25">
      <c r="A6194" s="47" t="s">
        <v>6492</v>
      </c>
      <c r="B6194" s="150">
        <v>6166</v>
      </c>
      <c r="C6194" s="36" t="s">
        <v>6491</v>
      </c>
      <c r="D6194" s="35" t="s">
        <v>6492</v>
      </c>
      <c r="E6194" s="36" t="s">
        <v>11943</v>
      </c>
      <c r="F6194" s="35" t="s">
        <v>15877</v>
      </c>
      <c r="G6194" s="117">
        <v>39</v>
      </c>
      <c r="H6194" s="117">
        <v>390</v>
      </c>
      <c r="I6194" s="117">
        <f t="shared" si="144"/>
        <v>0.54692307692307685</v>
      </c>
      <c r="J6194" s="118">
        <v>21.33</v>
      </c>
      <c r="K6194" s="196">
        <v>185</v>
      </c>
      <c r="L6194" s="119" t="s">
        <v>12106</v>
      </c>
      <c r="M6194" s="38" t="s">
        <v>15050</v>
      </c>
    </row>
    <row r="6195" spans="1:13" ht="25.5" outlineLevel="1" x14ac:dyDescent="0.25">
      <c r="A6195" s="47" t="s">
        <v>6494</v>
      </c>
      <c r="B6195" s="150">
        <v>6167</v>
      </c>
      <c r="C6195" s="36" t="s">
        <v>6493</v>
      </c>
      <c r="D6195" s="35" t="s">
        <v>6494</v>
      </c>
      <c r="E6195" s="36" t="s">
        <v>11943</v>
      </c>
      <c r="F6195" s="35" t="s">
        <v>15877</v>
      </c>
      <c r="G6195" s="117">
        <v>20</v>
      </c>
      <c r="H6195" s="117">
        <v>200</v>
      </c>
      <c r="I6195" s="117">
        <f t="shared" si="144"/>
        <v>0.54699999999999993</v>
      </c>
      <c r="J6195" s="118">
        <v>10.94</v>
      </c>
      <c r="K6195" s="196">
        <v>185</v>
      </c>
      <c r="L6195" s="119" t="s">
        <v>12106</v>
      </c>
      <c r="M6195" s="38" t="s">
        <v>15050</v>
      </c>
    </row>
    <row r="6196" spans="1:13" ht="25.5" outlineLevel="1" x14ac:dyDescent="0.25">
      <c r="A6196" s="47" t="s">
        <v>6496</v>
      </c>
      <c r="B6196" s="150">
        <v>6168</v>
      </c>
      <c r="C6196" s="36" t="s">
        <v>6495</v>
      </c>
      <c r="D6196" s="35" t="s">
        <v>6496</v>
      </c>
      <c r="E6196" s="36" t="s">
        <v>11943</v>
      </c>
      <c r="F6196" s="35" t="s">
        <v>15877</v>
      </c>
      <c r="G6196" s="117">
        <v>12</v>
      </c>
      <c r="H6196" s="117">
        <v>120</v>
      </c>
      <c r="I6196" s="117">
        <f t="shared" si="144"/>
        <v>0.54666666666666663</v>
      </c>
      <c r="J6196" s="118">
        <v>6.56</v>
      </c>
      <c r="K6196" s="196">
        <v>185</v>
      </c>
      <c r="L6196" s="119" t="s">
        <v>12106</v>
      </c>
      <c r="M6196" s="38" t="s">
        <v>15050</v>
      </c>
    </row>
    <row r="6197" spans="1:13" ht="25.5" outlineLevel="1" x14ac:dyDescent="0.25">
      <c r="A6197" s="47" t="s">
        <v>6497</v>
      </c>
      <c r="B6197" s="150">
        <v>6169</v>
      </c>
      <c r="C6197" s="40" t="s">
        <v>14823</v>
      </c>
      <c r="D6197" s="35" t="s">
        <v>6497</v>
      </c>
      <c r="E6197" s="36" t="s">
        <v>11943</v>
      </c>
      <c r="F6197" s="35" t="s">
        <v>15877</v>
      </c>
      <c r="G6197" s="117">
        <v>1</v>
      </c>
      <c r="H6197" s="117">
        <v>189.33</v>
      </c>
      <c r="I6197" s="117">
        <f t="shared" si="144"/>
        <v>10.35</v>
      </c>
      <c r="J6197" s="118">
        <v>10.35</v>
      </c>
      <c r="K6197" s="196">
        <v>185</v>
      </c>
      <c r="L6197" s="119" t="s">
        <v>12106</v>
      </c>
      <c r="M6197" s="38" t="s">
        <v>15050</v>
      </c>
    </row>
    <row r="6198" spans="1:13" ht="25.5" outlineLevel="1" x14ac:dyDescent="0.25">
      <c r="A6198" s="47" t="s">
        <v>6498</v>
      </c>
      <c r="B6198" s="150">
        <v>6170</v>
      </c>
      <c r="C6198" s="40" t="s">
        <v>14824</v>
      </c>
      <c r="D6198" s="35" t="s">
        <v>6498</v>
      </c>
      <c r="E6198" s="36" t="s">
        <v>11943</v>
      </c>
      <c r="F6198" s="35" t="s">
        <v>15877</v>
      </c>
      <c r="G6198" s="117">
        <v>2</v>
      </c>
      <c r="H6198" s="117">
        <v>41</v>
      </c>
      <c r="I6198" s="117">
        <f t="shared" si="144"/>
        <v>1.1200000000000001</v>
      </c>
      <c r="J6198" s="118">
        <v>2.2400000000000002</v>
      </c>
      <c r="K6198" s="196">
        <v>185</v>
      </c>
      <c r="L6198" s="119" t="s">
        <v>12106</v>
      </c>
      <c r="M6198" s="38" t="s">
        <v>15050</v>
      </c>
    </row>
    <row r="6199" spans="1:13" ht="25.5" outlineLevel="1" x14ac:dyDescent="0.25">
      <c r="A6199" s="47" t="s">
        <v>6500</v>
      </c>
      <c r="B6199" s="150">
        <v>6171</v>
      </c>
      <c r="C6199" s="36" t="s">
        <v>6499</v>
      </c>
      <c r="D6199" s="35" t="s">
        <v>6500</v>
      </c>
      <c r="E6199" s="36" t="s">
        <v>11943</v>
      </c>
      <c r="F6199" s="35" t="s">
        <v>15877</v>
      </c>
      <c r="G6199" s="117">
        <v>1</v>
      </c>
      <c r="H6199" s="117">
        <v>68</v>
      </c>
      <c r="I6199" s="117">
        <f t="shared" si="144"/>
        <v>3.72</v>
      </c>
      <c r="J6199" s="118">
        <v>3.72</v>
      </c>
      <c r="K6199" s="196">
        <v>185</v>
      </c>
      <c r="L6199" s="119" t="s">
        <v>12106</v>
      </c>
      <c r="M6199" s="38" t="s">
        <v>15050</v>
      </c>
    </row>
    <row r="6200" spans="1:13" ht="25.5" outlineLevel="1" x14ac:dyDescent="0.25">
      <c r="A6200" s="47" t="s">
        <v>6502</v>
      </c>
      <c r="B6200" s="150">
        <v>6172</v>
      </c>
      <c r="C6200" s="36" t="s">
        <v>6501</v>
      </c>
      <c r="D6200" s="35" t="s">
        <v>6502</v>
      </c>
      <c r="E6200" s="36" t="s">
        <v>11943</v>
      </c>
      <c r="F6200" s="35" t="s">
        <v>15877</v>
      </c>
      <c r="G6200" s="117">
        <v>43</v>
      </c>
      <c r="H6200" s="117">
        <v>430</v>
      </c>
      <c r="I6200" s="117">
        <f t="shared" si="144"/>
        <v>0.54674418604651165</v>
      </c>
      <c r="J6200" s="118">
        <v>23.51</v>
      </c>
      <c r="K6200" s="196">
        <v>185</v>
      </c>
      <c r="L6200" s="119" t="s">
        <v>12106</v>
      </c>
      <c r="M6200" s="38" t="s">
        <v>15050</v>
      </c>
    </row>
    <row r="6201" spans="1:13" ht="25.5" outlineLevel="1" x14ac:dyDescent="0.25">
      <c r="A6201" s="47" t="s">
        <v>6504</v>
      </c>
      <c r="B6201" s="150">
        <v>6173</v>
      </c>
      <c r="C6201" s="36" t="s">
        <v>6503</v>
      </c>
      <c r="D6201" s="35" t="s">
        <v>6504</v>
      </c>
      <c r="E6201" s="36" t="s">
        <v>11943</v>
      </c>
      <c r="F6201" s="35" t="s">
        <v>15877</v>
      </c>
      <c r="G6201" s="117">
        <v>4</v>
      </c>
      <c r="H6201" s="117">
        <v>40</v>
      </c>
      <c r="I6201" s="117">
        <f t="shared" si="144"/>
        <v>0.54749999999999999</v>
      </c>
      <c r="J6201" s="118">
        <v>2.19</v>
      </c>
      <c r="K6201" s="196">
        <v>185</v>
      </c>
      <c r="L6201" s="119" t="s">
        <v>12106</v>
      </c>
      <c r="M6201" s="38" t="s">
        <v>15050</v>
      </c>
    </row>
    <row r="6202" spans="1:13" ht="25.5" outlineLevel="1" x14ac:dyDescent="0.25">
      <c r="A6202" s="47" t="s">
        <v>6506</v>
      </c>
      <c r="B6202" s="150">
        <v>6174</v>
      </c>
      <c r="C6202" s="36" t="s">
        <v>6505</v>
      </c>
      <c r="D6202" s="35" t="s">
        <v>6506</v>
      </c>
      <c r="E6202" s="36" t="s">
        <v>11943</v>
      </c>
      <c r="F6202" s="35" t="s">
        <v>15877</v>
      </c>
      <c r="G6202" s="117">
        <v>50</v>
      </c>
      <c r="H6202" s="117">
        <v>500</v>
      </c>
      <c r="I6202" s="117">
        <f t="shared" si="144"/>
        <v>0.54679999999999995</v>
      </c>
      <c r="J6202" s="118">
        <v>27.34</v>
      </c>
      <c r="K6202" s="196">
        <v>185</v>
      </c>
      <c r="L6202" s="119" t="s">
        <v>12106</v>
      </c>
      <c r="M6202" s="38" t="s">
        <v>15050</v>
      </c>
    </row>
    <row r="6203" spans="1:13" ht="25.5" outlineLevel="1" x14ac:dyDescent="0.25">
      <c r="A6203" s="47" t="s">
        <v>6507</v>
      </c>
      <c r="B6203" s="150">
        <v>6175</v>
      </c>
      <c r="C6203" s="40" t="s">
        <v>14825</v>
      </c>
      <c r="D6203" s="35" t="s">
        <v>6507</v>
      </c>
      <c r="E6203" s="36" t="s">
        <v>11943</v>
      </c>
      <c r="F6203" s="35" t="s">
        <v>15877</v>
      </c>
      <c r="G6203" s="117">
        <v>28</v>
      </c>
      <c r="H6203" s="117">
        <v>280</v>
      </c>
      <c r="I6203" s="117">
        <f t="shared" si="144"/>
        <v>0.54678571428571432</v>
      </c>
      <c r="J6203" s="118">
        <v>15.31</v>
      </c>
      <c r="K6203" s="196">
        <v>185</v>
      </c>
      <c r="L6203" s="119" t="s">
        <v>12106</v>
      </c>
      <c r="M6203" s="38" t="s">
        <v>15050</v>
      </c>
    </row>
    <row r="6204" spans="1:13" ht="25.5" outlineLevel="1" x14ac:dyDescent="0.25">
      <c r="A6204" s="47" t="s">
        <v>6509</v>
      </c>
      <c r="B6204" s="150">
        <v>6176</v>
      </c>
      <c r="C6204" s="36" t="s">
        <v>6508</v>
      </c>
      <c r="D6204" s="35" t="s">
        <v>6509</v>
      </c>
      <c r="E6204" s="36" t="s">
        <v>11943</v>
      </c>
      <c r="F6204" s="35" t="s">
        <v>15877</v>
      </c>
      <c r="G6204" s="117">
        <v>10</v>
      </c>
      <c r="H6204" s="117">
        <v>100</v>
      </c>
      <c r="I6204" s="117">
        <f t="shared" si="144"/>
        <v>0.54699999999999993</v>
      </c>
      <c r="J6204" s="118">
        <v>5.47</v>
      </c>
      <c r="K6204" s="196">
        <v>185</v>
      </c>
      <c r="L6204" s="119" t="s">
        <v>12106</v>
      </c>
      <c r="M6204" s="38" t="s">
        <v>15050</v>
      </c>
    </row>
    <row r="6205" spans="1:13" ht="25.5" outlineLevel="1" x14ac:dyDescent="0.25">
      <c r="A6205" s="47" t="s">
        <v>6511</v>
      </c>
      <c r="B6205" s="150">
        <v>6177</v>
      </c>
      <c r="C6205" s="36" t="s">
        <v>6510</v>
      </c>
      <c r="D6205" s="35" t="s">
        <v>6511</v>
      </c>
      <c r="E6205" s="36" t="s">
        <v>11943</v>
      </c>
      <c r="F6205" s="35" t="s">
        <v>15877</v>
      </c>
      <c r="G6205" s="117">
        <v>25</v>
      </c>
      <c r="H6205" s="117">
        <v>250</v>
      </c>
      <c r="I6205" s="117">
        <f t="shared" si="144"/>
        <v>0.54679999999999995</v>
      </c>
      <c r="J6205" s="118">
        <v>13.67</v>
      </c>
      <c r="K6205" s="196">
        <v>185</v>
      </c>
      <c r="L6205" s="119" t="s">
        <v>12106</v>
      </c>
      <c r="M6205" s="38" t="s">
        <v>15050</v>
      </c>
    </row>
    <row r="6206" spans="1:13" ht="25.5" outlineLevel="1" x14ac:dyDescent="0.25">
      <c r="A6206" s="47" t="s">
        <v>6513</v>
      </c>
      <c r="B6206" s="150">
        <v>6178</v>
      </c>
      <c r="C6206" s="36" t="s">
        <v>6512</v>
      </c>
      <c r="D6206" s="35" t="s">
        <v>6513</v>
      </c>
      <c r="E6206" s="36" t="s">
        <v>11943</v>
      </c>
      <c r="F6206" s="35" t="s">
        <v>15877</v>
      </c>
      <c r="G6206" s="117">
        <v>50</v>
      </c>
      <c r="H6206" s="117">
        <v>500</v>
      </c>
      <c r="I6206" s="117">
        <f t="shared" si="144"/>
        <v>0.54679999999999995</v>
      </c>
      <c r="J6206" s="118">
        <v>27.34</v>
      </c>
      <c r="K6206" s="196">
        <v>185</v>
      </c>
      <c r="L6206" s="119" t="s">
        <v>12106</v>
      </c>
      <c r="M6206" s="38" t="s">
        <v>15050</v>
      </c>
    </row>
    <row r="6207" spans="1:13" ht="25.5" outlineLevel="1" x14ac:dyDescent="0.25">
      <c r="A6207" s="47" t="s">
        <v>6515</v>
      </c>
      <c r="B6207" s="150">
        <v>6179</v>
      </c>
      <c r="C6207" s="36" t="s">
        <v>6514</v>
      </c>
      <c r="D6207" s="35" t="s">
        <v>6515</v>
      </c>
      <c r="E6207" s="36" t="s">
        <v>11943</v>
      </c>
      <c r="F6207" s="35" t="s">
        <v>15877</v>
      </c>
      <c r="G6207" s="117">
        <v>9</v>
      </c>
      <c r="H6207" s="117">
        <v>90</v>
      </c>
      <c r="I6207" s="117">
        <f t="shared" si="144"/>
        <v>0.54666666666666663</v>
      </c>
      <c r="J6207" s="118">
        <v>4.92</v>
      </c>
      <c r="K6207" s="196">
        <v>185</v>
      </c>
      <c r="L6207" s="119" t="s">
        <v>12106</v>
      </c>
      <c r="M6207" s="38" t="s">
        <v>15050</v>
      </c>
    </row>
    <row r="6208" spans="1:13" ht="25.5" outlineLevel="1" x14ac:dyDescent="0.25">
      <c r="A6208" s="47" t="s">
        <v>6517</v>
      </c>
      <c r="B6208" s="150">
        <v>6180</v>
      </c>
      <c r="C6208" s="36" t="s">
        <v>6516</v>
      </c>
      <c r="D6208" s="35" t="s">
        <v>6517</v>
      </c>
      <c r="E6208" s="36" t="s">
        <v>11943</v>
      </c>
      <c r="F6208" s="35" t="s">
        <v>15877</v>
      </c>
      <c r="G6208" s="117">
        <v>12</v>
      </c>
      <c r="H6208" s="117">
        <v>23274.69</v>
      </c>
      <c r="I6208" s="117">
        <f t="shared" si="144"/>
        <v>106.06166666666667</v>
      </c>
      <c r="J6208" s="118">
        <v>1272.74</v>
      </c>
      <c r="K6208" s="196">
        <v>185</v>
      </c>
      <c r="L6208" s="119" t="s">
        <v>12106</v>
      </c>
      <c r="M6208" s="38" t="s">
        <v>15050</v>
      </c>
    </row>
    <row r="6209" spans="1:13" ht="25.5" outlineLevel="1" x14ac:dyDescent="0.25">
      <c r="A6209" s="47" t="s">
        <v>6519</v>
      </c>
      <c r="B6209" s="150">
        <v>6181</v>
      </c>
      <c r="C6209" s="36" t="s">
        <v>6518</v>
      </c>
      <c r="D6209" s="35" t="s">
        <v>6519</v>
      </c>
      <c r="E6209" s="36" t="s">
        <v>11943</v>
      </c>
      <c r="F6209" s="35" t="s">
        <v>15877</v>
      </c>
      <c r="G6209" s="117">
        <v>9</v>
      </c>
      <c r="H6209" s="117">
        <v>90</v>
      </c>
      <c r="I6209" s="117">
        <f t="shared" si="144"/>
        <v>0.54666666666666663</v>
      </c>
      <c r="J6209" s="118">
        <v>4.92</v>
      </c>
      <c r="K6209" s="196">
        <v>185</v>
      </c>
      <c r="L6209" s="119" t="s">
        <v>12106</v>
      </c>
      <c r="M6209" s="38" t="s">
        <v>15050</v>
      </c>
    </row>
    <row r="6210" spans="1:13" ht="25.5" outlineLevel="1" x14ac:dyDescent="0.25">
      <c r="A6210" s="47" t="s">
        <v>6520</v>
      </c>
      <c r="B6210" s="150">
        <v>6182</v>
      </c>
      <c r="C6210" s="40" t="s">
        <v>14826</v>
      </c>
      <c r="D6210" s="35" t="s">
        <v>6520</v>
      </c>
      <c r="E6210" s="36" t="s">
        <v>11943</v>
      </c>
      <c r="F6210" s="35" t="s">
        <v>15877</v>
      </c>
      <c r="G6210" s="117">
        <v>5</v>
      </c>
      <c r="H6210" s="117">
        <v>50</v>
      </c>
      <c r="I6210" s="117">
        <f t="shared" si="144"/>
        <v>0.54600000000000004</v>
      </c>
      <c r="J6210" s="118">
        <v>2.73</v>
      </c>
      <c r="K6210" s="196">
        <v>185</v>
      </c>
      <c r="L6210" s="119" t="s">
        <v>12106</v>
      </c>
      <c r="M6210" s="38" t="s">
        <v>15050</v>
      </c>
    </row>
    <row r="6211" spans="1:13" ht="25.5" outlineLevel="1" x14ac:dyDescent="0.25">
      <c r="A6211" s="47" t="s">
        <v>6522</v>
      </c>
      <c r="B6211" s="150">
        <v>6183</v>
      </c>
      <c r="C6211" s="36" t="s">
        <v>6521</v>
      </c>
      <c r="D6211" s="35" t="s">
        <v>6522</v>
      </c>
      <c r="E6211" s="36" t="s">
        <v>11943</v>
      </c>
      <c r="F6211" s="35" t="s">
        <v>15877</v>
      </c>
      <c r="G6211" s="117">
        <v>16</v>
      </c>
      <c r="H6211" s="117">
        <v>519.20000000000005</v>
      </c>
      <c r="I6211" s="117">
        <f t="shared" si="144"/>
        <v>1.774375</v>
      </c>
      <c r="J6211" s="118">
        <v>28.39</v>
      </c>
      <c r="K6211" s="196">
        <v>185</v>
      </c>
      <c r="L6211" s="119" t="s">
        <v>12106</v>
      </c>
      <c r="M6211" s="38" t="s">
        <v>15050</v>
      </c>
    </row>
    <row r="6212" spans="1:13" ht="25.5" outlineLevel="1" x14ac:dyDescent="0.25">
      <c r="A6212" s="47" t="s">
        <v>6524</v>
      </c>
      <c r="B6212" s="150">
        <v>6184</v>
      </c>
      <c r="C6212" s="36" t="s">
        <v>6523</v>
      </c>
      <c r="D6212" s="35" t="s">
        <v>6524</v>
      </c>
      <c r="E6212" s="36" t="s">
        <v>11943</v>
      </c>
      <c r="F6212" s="35" t="s">
        <v>15877</v>
      </c>
      <c r="G6212" s="117">
        <v>50</v>
      </c>
      <c r="H6212" s="117">
        <v>500</v>
      </c>
      <c r="I6212" s="117">
        <f t="shared" si="144"/>
        <v>0.54679999999999995</v>
      </c>
      <c r="J6212" s="118">
        <v>27.34</v>
      </c>
      <c r="K6212" s="196">
        <v>185</v>
      </c>
      <c r="L6212" s="119" t="s">
        <v>12106</v>
      </c>
      <c r="M6212" s="38" t="s">
        <v>15050</v>
      </c>
    </row>
    <row r="6213" spans="1:13" ht="25.5" outlineLevel="1" x14ac:dyDescent="0.25">
      <c r="A6213" s="47" t="s">
        <v>6526</v>
      </c>
      <c r="B6213" s="150">
        <v>6185</v>
      </c>
      <c r="C6213" s="36" t="s">
        <v>6525</v>
      </c>
      <c r="D6213" s="35" t="s">
        <v>6526</v>
      </c>
      <c r="E6213" s="36" t="s">
        <v>11943</v>
      </c>
      <c r="F6213" s="35" t="s">
        <v>15877</v>
      </c>
      <c r="G6213" s="117">
        <v>10</v>
      </c>
      <c r="H6213" s="117">
        <v>135</v>
      </c>
      <c r="I6213" s="117">
        <f t="shared" si="144"/>
        <v>0.73799999999999999</v>
      </c>
      <c r="J6213" s="118">
        <v>7.38</v>
      </c>
      <c r="K6213" s="196">
        <v>185</v>
      </c>
      <c r="L6213" s="119" t="s">
        <v>12106</v>
      </c>
      <c r="M6213" s="38" t="s">
        <v>15050</v>
      </c>
    </row>
    <row r="6214" spans="1:13" ht="25.5" outlineLevel="1" x14ac:dyDescent="0.25">
      <c r="A6214" s="47" t="s">
        <v>6528</v>
      </c>
      <c r="B6214" s="150">
        <v>6186</v>
      </c>
      <c r="C6214" s="36" t="s">
        <v>6527</v>
      </c>
      <c r="D6214" s="35" t="s">
        <v>6528</v>
      </c>
      <c r="E6214" s="36" t="s">
        <v>11943</v>
      </c>
      <c r="F6214" s="35" t="s">
        <v>15877</v>
      </c>
      <c r="G6214" s="117">
        <v>10</v>
      </c>
      <c r="H6214" s="117">
        <v>176</v>
      </c>
      <c r="I6214" s="117">
        <f t="shared" si="144"/>
        <v>0.96199999999999997</v>
      </c>
      <c r="J6214" s="118">
        <v>9.6199999999999992</v>
      </c>
      <c r="K6214" s="196">
        <v>185</v>
      </c>
      <c r="L6214" s="119" t="s">
        <v>12106</v>
      </c>
      <c r="M6214" s="38" t="s">
        <v>15050</v>
      </c>
    </row>
    <row r="6215" spans="1:13" ht="25.5" outlineLevel="1" x14ac:dyDescent="0.25">
      <c r="A6215" s="47" t="s">
        <v>6530</v>
      </c>
      <c r="B6215" s="150">
        <v>6187</v>
      </c>
      <c r="C6215" s="36" t="s">
        <v>6529</v>
      </c>
      <c r="D6215" s="35" t="s">
        <v>6530</v>
      </c>
      <c r="E6215" s="36" t="s">
        <v>11943</v>
      </c>
      <c r="F6215" s="35" t="s">
        <v>15877</v>
      </c>
      <c r="G6215" s="117">
        <v>5</v>
      </c>
      <c r="H6215" s="117">
        <v>50</v>
      </c>
      <c r="I6215" s="117">
        <f t="shared" si="144"/>
        <v>0.54600000000000004</v>
      </c>
      <c r="J6215" s="118">
        <v>2.73</v>
      </c>
      <c r="K6215" s="196">
        <v>185</v>
      </c>
      <c r="L6215" s="119" t="s">
        <v>12106</v>
      </c>
      <c r="M6215" s="38" t="s">
        <v>15050</v>
      </c>
    </row>
    <row r="6216" spans="1:13" ht="25.5" outlineLevel="1" x14ac:dyDescent="0.25">
      <c r="A6216" s="47" t="s">
        <v>6532</v>
      </c>
      <c r="B6216" s="150">
        <v>6188</v>
      </c>
      <c r="C6216" s="36" t="s">
        <v>6531</v>
      </c>
      <c r="D6216" s="35" t="s">
        <v>6532</v>
      </c>
      <c r="E6216" s="36" t="s">
        <v>11943</v>
      </c>
      <c r="F6216" s="35" t="s">
        <v>15877</v>
      </c>
      <c r="G6216" s="117">
        <v>7</v>
      </c>
      <c r="H6216" s="117">
        <v>70</v>
      </c>
      <c r="I6216" s="117">
        <f t="shared" si="144"/>
        <v>0.54714285714285715</v>
      </c>
      <c r="J6216" s="118">
        <v>3.83</v>
      </c>
      <c r="K6216" s="196">
        <v>185</v>
      </c>
      <c r="L6216" s="119" t="s">
        <v>12106</v>
      </c>
      <c r="M6216" s="38" t="s">
        <v>15050</v>
      </c>
    </row>
    <row r="6217" spans="1:13" ht="25.5" outlineLevel="1" x14ac:dyDescent="0.25">
      <c r="A6217" s="47" t="s">
        <v>6534</v>
      </c>
      <c r="B6217" s="150">
        <v>6189</v>
      </c>
      <c r="C6217" s="36" t="s">
        <v>6533</v>
      </c>
      <c r="D6217" s="35" t="s">
        <v>6534</v>
      </c>
      <c r="E6217" s="36" t="s">
        <v>11943</v>
      </c>
      <c r="F6217" s="35" t="s">
        <v>15877</v>
      </c>
      <c r="G6217" s="117">
        <v>8</v>
      </c>
      <c r="H6217" s="117">
        <v>80</v>
      </c>
      <c r="I6217" s="117">
        <f t="shared" si="144"/>
        <v>0.54625000000000001</v>
      </c>
      <c r="J6217" s="118">
        <v>4.37</v>
      </c>
      <c r="K6217" s="196">
        <v>185</v>
      </c>
      <c r="L6217" s="119" t="s">
        <v>12106</v>
      </c>
      <c r="M6217" s="38" t="s">
        <v>15050</v>
      </c>
    </row>
    <row r="6218" spans="1:13" ht="25.5" outlineLevel="1" x14ac:dyDescent="0.25">
      <c r="A6218" s="47" t="s">
        <v>6536</v>
      </c>
      <c r="B6218" s="150">
        <v>6190</v>
      </c>
      <c r="C6218" s="36" t="s">
        <v>6535</v>
      </c>
      <c r="D6218" s="35" t="s">
        <v>6536</v>
      </c>
      <c r="E6218" s="36" t="s">
        <v>11943</v>
      </c>
      <c r="F6218" s="35" t="s">
        <v>15877</v>
      </c>
      <c r="G6218" s="117">
        <v>1</v>
      </c>
      <c r="H6218" s="117">
        <v>57</v>
      </c>
      <c r="I6218" s="117">
        <f t="shared" si="144"/>
        <v>3.12</v>
      </c>
      <c r="J6218" s="118">
        <v>3.12</v>
      </c>
      <c r="K6218" s="196">
        <v>185</v>
      </c>
      <c r="L6218" s="119" t="s">
        <v>12106</v>
      </c>
      <c r="M6218" s="38" t="s">
        <v>15050</v>
      </c>
    </row>
    <row r="6219" spans="1:13" outlineLevel="1" x14ac:dyDescent="0.25">
      <c r="A6219" s="47" t="s">
        <v>10444</v>
      </c>
      <c r="B6219" s="150">
        <v>6191</v>
      </c>
      <c r="C6219" s="40" t="s">
        <v>14827</v>
      </c>
      <c r="D6219" s="35" t="s">
        <v>10444</v>
      </c>
      <c r="E6219" s="36" t="s">
        <v>11491</v>
      </c>
      <c r="F6219" s="35" t="s">
        <v>15877</v>
      </c>
      <c r="G6219" s="117">
        <v>9</v>
      </c>
      <c r="H6219" s="117">
        <v>90</v>
      </c>
      <c r="I6219" s="117">
        <f t="shared" si="144"/>
        <v>10.39</v>
      </c>
      <c r="J6219" s="118">
        <v>93.51</v>
      </c>
      <c r="K6219" s="196">
        <v>185</v>
      </c>
      <c r="L6219" s="119" t="s">
        <v>11479</v>
      </c>
      <c r="M6219" s="38" t="s">
        <v>15050</v>
      </c>
    </row>
    <row r="6220" spans="1:13" ht="25.5" outlineLevel="1" x14ac:dyDescent="0.25">
      <c r="A6220" s="47" t="s">
        <v>6537</v>
      </c>
      <c r="B6220" s="150">
        <v>6192</v>
      </c>
      <c r="C6220" s="40" t="s">
        <v>14828</v>
      </c>
      <c r="D6220" s="35" t="s">
        <v>6537</v>
      </c>
      <c r="E6220" s="36" t="s">
        <v>11943</v>
      </c>
      <c r="F6220" s="35" t="s">
        <v>15877</v>
      </c>
      <c r="G6220" s="117">
        <v>1</v>
      </c>
      <c r="H6220" s="117">
        <v>10</v>
      </c>
      <c r="I6220" s="117">
        <f t="shared" si="144"/>
        <v>0.55000000000000004</v>
      </c>
      <c r="J6220" s="118">
        <v>0.55000000000000004</v>
      </c>
      <c r="K6220" s="196">
        <v>185</v>
      </c>
      <c r="L6220" s="119" t="s">
        <v>12106</v>
      </c>
      <c r="M6220" s="38" t="s">
        <v>15050</v>
      </c>
    </row>
    <row r="6221" spans="1:13" ht="25.5" outlineLevel="1" x14ac:dyDescent="0.25">
      <c r="A6221" s="47" t="s">
        <v>6538</v>
      </c>
      <c r="B6221" s="150">
        <v>6193</v>
      </c>
      <c r="C6221" s="40" t="s">
        <v>14829</v>
      </c>
      <c r="D6221" s="35" t="s">
        <v>6538</v>
      </c>
      <c r="E6221" s="36" t="s">
        <v>11943</v>
      </c>
      <c r="F6221" s="35" t="s">
        <v>15877</v>
      </c>
      <c r="G6221" s="117">
        <v>3</v>
      </c>
      <c r="H6221" s="117">
        <v>30</v>
      </c>
      <c r="I6221" s="117">
        <f t="shared" si="144"/>
        <v>0.54666666666666663</v>
      </c>
      <c r="J6221" s="118">
        <v>1.64</v>
      </c>
      <c r="K6221" s="196">
        <v>185</v>
      </c>
      <c r="L6221" s="119" t="s">
        <v>12106</v>
      </c>
      <c r="M6221" s="38" t="s">
        <v>15050</v>
      </c>
    </row>
    <row r="6222" spans="1:13" ht="25.5" outlineLevel="1" x14ac:dyDescent="0.25">
      <c r="A6222" s="47" t="s">
        <v>6539</v>
      </c>
      <c r="B6222" s="150">
        <v>6194</v>
      </c>
      <c r="C6222" s="40" t="s">
        <v>14830</v>
      </c>
      <c r="D6222" s="35" t="s">
        <v>6539</v>
      </c>
      <c r="E6222" s="36" t="s">
        <v>11943</v>
      </c>
      <c r="F6222" s="35" t="s">
        <v>15877</v>
      </c>
      <c r="G6222" s="117">
        <v>11</v>
      </c>
      <c r="H6222" s="117">
        <v>110</v>
      </c>
      <c r="I6222" s="117">
        <f t="shared" si="144"/>
        <v>0.54727272727272724</v>
      </c>
      <c r="J6222" s="118">
        <v>6.02</v>
      </c>
      <c r="K6222" s="196">
        <v>185</v>
      </c>
      <c r="L6222" s="119" t="s">
        <v>12106</v>
      </c>
      <c r="M6222" s="38" t="s">
        <v>15050</v>
      </c>
    </row>
    <row r="6223" spans="1:13" ht="25.5" outlineLevel="1" x14ac:dyDescent="0.25">
      <c r="A6223" s="47" t="s">
        <v>6540</v>
      </c>
      <c r="B6223" s="150">
        <v>6195</v>
      </c>
      <c r="C6223" s="40" t="s">
        <v>14831</v>
      </c>
      <c r="D6223" s="35" t="s">
        <v>6540</v>
      </c>
      <c r="E6223" s="36" t="s">
        <v>11943</v>
      </c>
      <c r="F6223" s="35" t="s">
        <v>15877</v>
      </c>
      <c r="G6223" s="117">
        <v>4</v>
      </c>
      <c r="H6223" s="117">
        <v>40</v>
      </c>
      <c r="I6223" s="117">
        <f t="shared" si="144"/>
        <v>0.54749999999999999</v>
      </c>
      <c r="J6223" s="118">
        <v>2.19</v>
      </c>
      <c r="K6223" s="196">
        <v>185</v>
      </c>
      <c r="L6223" s="119" t="s">
        <v>12106</v>
      </c>
      <c r="M6223" s="38" t="s">
        <v>15050</v>
      </c>
    </row>
    <row r="6224" spans="1:13" ht="25.5" outlineLevel="1" x14ac:dyDescent="0.25">
      <c r="A6224" s="47" t="s">
        <v>6541</v>
      </c>
      <c r="B6224" s="150">
        <v>6196</v>
      </c>
      <c r="C6224" s="40" t="s">
        <v>14832</v>
      </c>
      <c r="D6224" s="35" t="s">
        <v>6541</v>
      </c>
      <c r="E6224" s="36" t="s">
        <v>11943</v>
      </c>
      <c r="F6224" s="35" t="s">
        <v>15877</v>
      </c>
      <c r="G6224" s="117">
        <v>12</v>
      </c>
      <c r="H6224" s="117">
        <v>1062</v>
      </c>
      <c r="I6224" s="117">
        <f t="shared" si="144"/>
        <v>4.8391666666666664</v>
      </c>
      <c r="J6224" s="118">
        <v>58.07</v>
      </c>
      <c r="K6224" s="196">
        <v>185</v>
      </c>
      <c r="L6224" s="119" t="s">
        <v>12106</v>
      </c>
      <c r="M6224" s="38" t="s">
        <v>15050</v>
      </c>
    </row>
    <row r="6225" spans="1:13" ht="25.5" outlineLevel="1" x14ac:dyDescent="0.25">
      <c r="A6225" s="47" t="s">
        <v>6542</v>
      </c>
      <c r="B6225" s="150">
        <v>6197</v>
      </c>
      <c r="C6225" s="40" t="s">
        <v>14833</v>
      </c>
      <c r="D6225" s="35" t="s">
        <v>6542</v>
      </c>
      <c r="E6225" s="36" t="s">
        <v>11943</v>
      </c>
      <c r="F6225" s="35" t="s">
        <v>15877</v>
      </c>
      <c r="G6225" s="117">
        <v>15</v>
      </c>
      <c r="H6225" s="117">
        <v>829.69</v>
      </c>
      <c r="I6225" s="117">
        <f t="shared" si="144"/>
        <v>3.0246666666666666</v>
      </c>
      <c r="J6225" s="118">
        <v>45.37</v>
      </c>
      <c r="K6225" s="196">
        <v>185</v>
      </c>
      <c r="L6225" s="119" t="s">
        <v>12106</v>
      </c>
      <c r="M6225" s="38" t="s">
        <v>15050</v>
      </c>
    </row>
    <row r="6226" spans="1:13" ht="25.5" outlineLevel="1" x14ac:dyDescent="0.25">
      <c r="A6226" s="47" t="s">
        <v>6543</v>
      </c>
      <c r="B6226" s="150">
        <v>6198</v>
      </c>
      <c r="C6226" s="40" t="s">
        <v>14834</v>
      </c>
      <c r="D6226" s="35" t="s">
        <v>6543</v>
      </c>
      <c r="E6226" s="36" t="s">
        <v>11943</v>
      </c>
      <c r="F6226" s="35" t="s">
        <v>15877</v>
      </c>
      <c r="G6226" s="117">
        <v>1</v>
      </c>
      <c r="H6226" s="117">
        <v>10</v>
      </c>
      <c r="I6226" s="117">
        <f t="shared" si="144"/>
        <v>0.55000000000000004</v>
      </c>
      <c r="J6226" s="118">
        <v>0.55000000000000004</v>
      </c>
      <c r="K6226" s="196">
        <v>185</v>
      </c>
      <c r="L6226" s="119" t="s">
        <v>12106</v>
      </c>
      <c r="M6226" s="38" t="s">
        <v>15050</v>
      </c>
    </row>
    <row r="6227" spans="1:13" ht="25.5" outlineLevel="1" x14ac:dyDescent="0.25">
      <c r="A6227" s="47" t="s">
        <v>6544</v>
      </c>
      <c r="B6227" s="150">
        <v>6199</v>
      </c>
      <c r="C6227" s="40" t="s">
        <v>14835</v>
      </c>
      <c r="D6227" s="35" t="s">
        <v>6544</v>
      </c>
      <c r="E6227" s="36" t="s">
        <v>11943</v>
      </c>
      <c r="F6227" s="35" t="s">
        <v>15877</v>
      </c>
      <c r="G6227" s="117">
        <v>12</v>
      </c>
      <c r="H6227" s="117">
        <v>678</v>
      </c>
      <c r="I6227" s="117">
        <f t="shared" si="144"/>
        <v>3.09</v>
      </c>
      <c r="J6227" s="118">
        <v>37.08</v>
      </c>
      <c r="K6227" s="196">
        <v>185</v>
      </c>
      <c r="L6227" s="119" t="s">
        <v>12106</v>
      </c>
      <c r="M6227" s="38" t="s">
        <v>15050</v>
      </c>
    </row>
    <row r="6228" spans="1:13" ht="25.5" outlineLevel="1" x14ac:dyDescent="0.25">
      <c r="A6228" s="47" t="s">
        <v>6546</v>
      </c>
      <c r="B6228" s="150">
        <v>6200</v>
      </c>
      <c r="C6228" s="36" t="s">
        <v>6545</v>
      </c>
      <c r="D6228" s="35" t="s">
        <v>6546</v>
      </c>
      <c r="E6228" s="36" t="s">
        <v>11943</v>
      </c>
      <c r="F6228" s="35" t="s">
        <v>15877</v>
      </c>
      <c r="G6228" s="117">
        <v>2</v>
      </c>
      <c r="H6228" s="117">
        <v>177</v>
      </c>
      <c r="I6228" s="117">
        <f t="shared" si="144"/>
        <v>4.84</v>
      </c>
      <c r="J6228" s="118">
        <v>9.68</v>
      </c>
      <c r="K6228" s="196">
        <v>185</v>
      </c>
      <c r="L6228" s="119" t="s">
        <v>12106</v>
      </c>
      <c r="M6228" s="38" t="s">
        <v>15050</v>
      </c>
    </row>
    <row r="6229" spans="1:13" ht="25.5" outlineLevel="1" x14ac:dyDescent="0.25">
      <c r="A6229" s="47" t="s">
        <v>6547</v>
      </c>
      <c r="B6229" s="150">
        <v>6201</v>
      </c>
      <c r="C6229" s="40" t="s">
        <v>14836</v>
      </c>
      <c r="D6229" s="35" t="s">
        <v>6547</v>
      </c>
      <c r="E6229" s="36" t="s">
        <v>11943</v>
      </c>
      <c r="F6229" s="35" t="s">
        <v>15877</v>
      </c>
      <c r="G6229" s="117">
        <v>10</v>
      </c>
      <c r="H6229" s="117">
        <v>225</v>
      </c>
      <c r="I6229" s="117">
        <f t="shared" si="144"/>
        <v>1.23</v>
      </c>
      <c r="J6229" s="118">
        <v>12.3</v>
      </c>
      <c r="K6229" s="196">
        <v>185</v>
      </c>
      <c r="L6229" s="119" t="s">
        <v>12106</v>
      </c>
      <c r="M6229" s="38" t="s">
        <v>15050</v>
      </c>
    </row>
    <row r="6230" spans="1:13" ht="25.5" outlineLevel="1" x14ac:dyDescent="0.25">
      <c r="A6230" s="47" t="s">
        <v>6548</v>
      </c>
      <c r="B6230" s="150">
        <v>6202</v>
      </c>
      <c r="C6230" s="40" t="s">
        <v>14837</v>
      </c>
      <c r="D6230" s="35" t="s">
        <v>6548</v>
      </c>
      <c r="E6230" s="36" t="s">
        <v>11943</v>
      </c>
      <c r="F6230" s="35" t="s">
        <v>15877</v>
      </c>
      <c r="G6230" s="117">
        <v>5</v>
      </c>
      <c r="H6230" s="117">
        <v>247.5</v>
      </c>
      <c r="I6230" s="117">
        <f t="shared" si="144"/>
        <v>2.706</v>
      </c>
      <c r="J6230" s="118">
        <v>13.53</v>
      </c>
      <c r="K6230" s="196">
        <v>185</v>
      </c>
      <c r="L6230" s="119" t="s">
        <v>12106</v>
      </c>
      <c r="M6230" s="38" t="s">
        <v>15050</v>
      </c>
    </row>
    <row r="6231" spans="1:13" ht="25.5" outlineLevel="1" x14ac:dyDescent="0.25">
      <c r="A6231" s="47" t="s">
        <v>6549</v>
      </c>
      <c r="B6231" s="150">
        <v>6203</v>
      </c>
      <c r="C6231" s="40" t="s">
        <v>14838</v>
      </c>
      <c r="D6231" s="35" t="s">
        <v>6549</v>
      </c>
      <c r="E6231" s="36" t="s">
        <v>11943</v>
      </c>
      <c r="F6231" s="35" t="s">
        <v>15877</v>
      </c>
      <c r="G6231" s="117">
        <v>10</v>
      </c>
      <c r="H6231" s="117">
        <v>585</v>
      </c>
      <c r="I6231" s="117">
        <f t="shared" si="144"/>
        <v>3.1989999999999998</v>
      </c>
      <c r="J6231" s="118">
        <v>31.99</v>
      </c>
      <c r="K6231" s="196">
        <v>185</v>
      </c>
      <c r="L6231" s="119" t="s">
        <v>12106</v>
      </c>
      <c r="M6231" s="38" t="s">
        <v>15050</v>
      </c>
    </row>
    <row r="6232" spans="1:13" ht="25.5" outlineLevel="1" x14ac:dyDescent="0.25">
      <c r="A6232" s="47" t="s">
        <v>6550</v>
      </c>
      <c r="B6232" s="150">
        <v>6204</v>
      </c>
      <c r="C6232" s="40" t="s">
        <v>14839</v>
      </c>
      <c r="D6232" s="35" t="s">
        <v>6550</v>
      </c>
      <c r="E6232" s="36" t="s">
        <v>11943</v>
      </c>
      <c r="F6232" s="35" t="s">
        <v>15877</v>
      </c>
      <c r="G6232" s="117">
        <v>2</v>
      </c>
      <c r="H6232" s="117">
        <v>117</v>
      </c>
      <c r="I6232" s="117">
        <f t="shared" si="144"/>
        <v>3.2</v>
      </c>
      <c r="J6232" s="118">
        <v>6.4</v>
      </c>
      <c r="K6232" s="196">
        <v>185</v>
      </c>
      <c r="L6232" s="119" t="s">
        <v>12106</v>
      </c>
      <c r="M6232" s="38" t="s">
        <v>15050</v>
      </c>
    </row>
    <row r="6233" spans="1:13" ht="25.5" outlineLevel="1" x14ac:dyDescent="0.25">
      <c r="A6233" s="47" t="s">
        <v>6551</v>
      </c>
      <c r="B6233" s="150">
        <v>6205</v>
      </c>
      <c r="C6233" s="40" t="s">
        <v>14840</v>
      </c>
      <c r="D6233" s="35" t="s">
        <v>6551</v>
      </c>
      <c r="E6233" s="36" t="s">
        <v>11943</v>
      </c>
      <c r="F6233" s="35" t="s">
        <v>15877</v>
      </c>
      <c r="G6233" s="117">
        <v>1</v>
      </c>
      <c r="H6233" s="117">
        <v>4.5</v>
      </c>
      <c r="I6233" s="117">
        <f t="shared" si="144"/>
        <v>0.25</v>
      </c>
      <c r="J6233" s="118">
        <v>0.25</v>
      </c>
      <c r="K6233" s="196">
        <v>185</v>
      </c>
      <c r="L6233" s="119" t="s">
        <v>12106</v>
      </c>
      <c r="M6233" s="38" t="s">
        <v>15050</v>
      </c>
    </row>
    <row r="6234" spans="1:13" ht="25.5" outlineLevel="1" x14ac:dyDescent="0.25">
      <c r="A6234" s="47" t="s">
        <v>6552</v>
      </c>
      <c r="B6234" s="150">
        <v>6206</v>
      </c>
      <c r="C6234" s="40" t="s">
        <v>14841</v>
      </c>
      <c r="D6234" s="35" t="s">
        <v>6552</v>
      </c>
      <c r="E6234" s="36" t="s">
        <v>11943</v>
      </c>
      <c r="F6234" s="35" t="s">
        <v>15877</v>
      </c>
      <c r="G6234" s="117">
        <v>1</v>
      </c>
      <c r="H6234" s="117">
        <v>10</v>
      </c>
      <c r="I6234" s="117">
        <f t="shared" si="144"/>
        <v>0.55000000000000004</v>
      </c>
      <c r="J6234" s="118">
        <v>0.55000000000000004</v>
      </c>
      <c r="K6234" s="196">
        <v>185</v>
      </c>
      <c r="L6234" s="119" t="s">
        <v>12106</v>
      </c>
      <c r="M6234" s="38" t="s">
        <v>15050</v>
      </c>
    </row>
    <row r="6235" spans="1:13" ht="25.5" outlineLevel="1" x14ac:dyDescent="0.25">
      <c r="A6235" s="47" t="s">
        <v>6553</v>
      </c>
      <c r="B6235" s="150">
        <v>6207</v>
      </c>
      <c r="C6235" s="40" t="s">
        <v>14842</v>
      </c>
      <c r="D6235" s="35" t="s">
        <v>6553</v>
      </c>
      <c r="E6235" s="36" t="s">
        <v>11943</v>
      </c>
      <c r="F6235" s="35" t="s">
        <v>15877</v>
      </c>
      <c r="G6235" s="117">
        <v>10</v>
      </c>
      <c r="H6235" s="117">
        <v>1234</v>
      </c>
      <c r="I6235" s="117">
        <f t="shared" si="144"/>
        <v>6.7480000000000002</v>
      </c>
      <c r="J6235" s="118">
        <v>67.48</v>
      </c>
      <c r="K6235" s="196">
        <v>185</v>
      </c>
      <c r="L6235" s="119" t="s">
        <v>12106</v>
      </c>
      <c r="M6235" s="38" t="s">
        <v>15050</v>
      </c>
    </row>
    <row r="6236" spans="1:13" ht="25.5" outlineLevel="1" x14ac:dyDescent="0.25">
      <c r="A6236" s="47" t="s">
        <v>6554</v>
      </c>
      <c r="B6236" s="150">
        <v>6208</v>
      </c>
      <c r="C6236" s="40" t="s">
        <v>14843</v>
      </c>
      <c r="D6236" s="35" t="s">
        <v>6554</v>
      </c>
      <c r="E6236" s="36" t="s">
        <v>11943</v>
      </c>
      <c r="F6236" s="35" t="s">
        <v>15877</v>
      </c>
      <c r="G6236" s="117">
        <v>14</v>
      </c>
      <c r="H6236" s="117">
        <v>140</v>
      </c>
      <c r="I6236" s="117">
        <f t="shared" si="144"/>
        <v>0.54714285714285715</v>
      </c>
      <c r="J6236" s="118">
        <v>7.66</v>
      </c>
      <c r="K6236" s="196">
        <v>185</v>
      </c>
      <c r="L6236" s="119" t="s">
        <v>12106</v>
      </c>
      <c r="M6236" s="38" t="s">
        <v>15050</v>
      </c>
    </row>
    <row r="6237" spans="1:13" ht="25.5" outlineLevel="1" x14ac:dyDescent="0.25">
      <c r="A6237" s="47" t="s">
        <v>6555</v>
      </c>
      <c r="B6237" s="150">
        <v>6209</v>
      </c>
      <c r="C6237" s="40" t="s">
        <v>14844</v>
      </c>
      <c r="D6237" s="35" t="s">
        <v>6555</v>
      </c>
      <c r="E6237" s="36" t="s">
        <v>11943</v>
      </c>
      <c r="F6237" s="35" t="s">
        <v>15877</v>
      </c>
      <c r="G6237" s="117">
        <v>17</v>
      </c>
      <c r="H6237" s="117">
        <v>170</v>
      </c>
      <c r="I6237" s="117">
        <f t="shared" si="144"/>
        <v>0.54705882352941182</v>
      </c>
      <c r="J6237" s="118">
        <v>9.3000000000000007</v>
      </c>
      <c r="K6237" s="196">
        <v>185</v>
      </c>
      <c r="L6237" s="119" t="s">
        <v>12106</v>
      </c>
      <c r="M6237" s="38" t="s">
        <v>15050</v>
      </c>
    </row>
    <row r="6238" spans="1:13" ht="25.5" outlineLevel="1" x14ac:dyDescent="0.25">
      <c r="A6238" s="47" t="s">
        <v>6556</v>
      </c>
      <c r="B6238" s="150">
        <v>6210</v>
      </c>
      <c r="C6238" s="40" t="s">
        <v>14845</v>
      </c>
      <c r="D6238" s="35" t="s">
        <v>6556</v>
      </c>
      <c r="E6238" s="36" t="s">
        <v>11943</v>
      </c>
      <c r="F6238" s="35" t="s">
        <v>15877</v>
      </c>
      <c r="G6238" s="117">
        <v>10</v>
      </c>
      <c r="H6238" s="117">
        <v>885</v>
      </c>
      <c r="I6238" s="117">
        <f t="shared" si="144"/>
        <v>4.8390000000000004</v>
      </c>
      <c r="J6238" s="118">
        <v>48.39</v>
      </c>
      <c r="K6238" s="196">
        <v>185</v>
      </c>
      <c r="L6238" s="119" t="s">
        <v>12106</v>
      </c>
      <c r="M6238" s="38" t="s">
        <v>15050</v>
      </c>
    </row>
    <row r="6239" spans="1:13" ht="25.5" outlineLevel="1" x14ac:dyDescent="0.25">
      <c r="A6239" s="47" t="s">
        <v>6557</v>
      </c>
      <c r="B6239" s="150">
        <v>6211</v>
      </c>
      <c r="C6239" s="40" t="s">
        <v>14846</v>
      </c>
      <c r="D6239" s="35" t="s">
        <v>6557</v>
      </c>
      <c r="E6239" s="36" t="s">
        <v>11943</v>
      </c>
      <c r="F6239" s="35" t="s">
        <v>15877</v>
      </c>
      <c r="G6239" s="117">
        <v>10</v>
      </c>
      <c r="H6239" s="117">
        <v>885</v>
      </c>
      <c r="I6239" s="117">
        <f t="shared" si="144"/>
        <v>4.8390000000000004</v>
      </c>
      <c r="J6239" s="118">
        <v>48.39</v>
      </c>
      <c r="K6239" s="196">
        <v>185</v>
      </c>
      <c r="L6239" s="119" t="s">
        <v>12106</v>
      </c>
      <c r="M6239" s="38" t="s">
        <v>15050</v>
      </c>
    </row>
    <row r="6240" spans="1:13" outlineLevel="1" x14ac:dyDescent="0.25">
      <c r="A6240" s="47" t="s">
        <v>10445</v>
      </c>
      <c r="B6240" s="150">
        <v>6212</v>
      </c>
      <c r="C6240" s="40" t="s">
        <v>14847</v>
      </c>
      <c r="D6240" s="35" t="s">
        <v>10445</v>
      </c>
      <c r="E6240" s="36" t="s">
        <v>11491</v>
      </c>
      <c r="F6240" s="35" t="s">
        <v>15877</v>
      </c>
      <c r="G6240" s="117">
        <v>14</v>
      </c>
      <c r="H6240" s="117">
        <v>14</v>
      </c>
      <c r="I6240" s="117">
        <f t="shared" si="144"/>
        <v>1.0392857142857144</v>
      </c>
      <c r="J6240" s="118">
        <v>14.55</v>
      </c>
      <c r="K6240" s="196">
        <v>185</v>
      </c>
      <c r="L6240" s="119" t="s">
        <v>11479</v>
      </c>
      <c r="M6240" s="38" t="s">
        <v>15050</v>
      </c>
    </row>
    <row r="6241" spans="1:13" ht="25.5" outlineLevel="1" x14ac:dyDescent="0.25">
      <c r="A6241" s="47" t="s">
        <v>6559</v>
      </c>
      <c r="B6241" s="150">
        <v>6213</v>
      </c>
      <c r="C6241" s="36" t="s">
        <v>6558</v>
      </c>
      <c r="D6241" s="35" t="s">
        <v>6559</v>
      </c>
      <c r="E6241" s="36" t="s">
        <v>11943</v>
      </c>
      <c r="F6241" s="35" t="s">
        <v>15877</v>
      </c>
      <c r="G6241" s="117">
        <v>4</v>
      </c>
      <c r="H6241" s="117">
        <v>780</v>
      </c>
      <c r="I6241" s="117">
        <f t="shared" si="144"/>
        <v>10.6625</v>
      </c>
      <c r="J6241" s="118">
        <v>42.65</v>
      </c>
      <c r="K6241" s="196">
        <v>185</v>
      </c>
      <c r="L6241" s="119" t="s">
        <v>12106</v>
      </c>
      <c r="M6241" s="38" t="s">
        <v>15050</v>
      </c>
    </row>
    <row r="6242" spans="1:13" ht="25.5" outlineLevel="1" x14ac:dyDescent="0.25">
      <c r="A6242" s="47" t="s">
        <v>6561</v>
      </c>
      <c r="B6242" s="150">
        <v>6214</v>
      </c>
      <c r="C6242" s="36" t="s">
        <v>6560</v>
      </c>
      <c r="D6242" s="35" t="s">
        <v>6561</v>
      </c>
      <c r="E6242" s="36" t="s">
        <v>11943</v>
      </c>
      <c r="F6242" s="35" t="s">
        <v>15877</v>
      </c>
      <c r="G6242" s="117">
        <v>1</v>
      </c>
      <c r="H6242" s="117">
        <v>195</v>
      </c>
      <c r="I6242" s="117">
        <f t="shared" si="144"/>
        <v>10.66</v>
      </c>
      <c r="J6242" s="118">
        <v>10.66</v>
      </c>
      <c r="K6242" s="196">
        <v>185</v>
      </c>
      <c r="L6242" s="119" t="s">
        <v>12106</v>
      </c>
      <c r="M6242" s="38" t="s">
        <v>15050</v>
      </c>
    </row>
    <row r="6243" spans="1:13" ht="25.5" outlineLevel="1" x14ac:dyDescent="0.25">
      <c r="A6243" s="47" t="s">
        <v>6562</v>
      </c>
      <c r="B6243" s="150">
        <v>6215</v>
      </c>
      <c r="C6243" s="40" t="s">
        <v>14848</v>
      </c>
      <c r="D6243" s="35" t="s">
        <v>6562</v>
      </c>
      <c r="E6243" s="36" t="s">
        <v>11943</v>
      </c>
      <c r="F6243" s="35" t="s">
        <v>15877</v>
      </c>
      <c r="G6243" s="117">
        <v>1</v>
      </c>
      <c r="H6243" s="117">
        <v>1385.36</v>
      </c>
      <c r="I6243" s="117">
        <f t="shared" si="144"/>
        <v>75.760000000000005</v>
      </c>
      <c r="J6243" s="118">
        <v>75.760000000000005</v>
      </c>
      <c r="K6243" s="196">
        <v>185</v>
      </c>
      <c r="L6243" s="119" t="s">
        <v>12106</v>
      </c>
      <c r="M6243" s="38" t="s">
        <v>15050</v>
      </c>
    </row>
    <row r="6244" spans="1:13" ht="25.5" outlineLevel="1" x14ac:dyDescent="0.25">
      <c r="A6244" s="47" t="s">
        <v>6563</v>
      </c>
      <c r="B6244" s="150">
        <v>6216</v>
      </c>
      <c r="C6244" s="40" t="s">
        <v>14849</v>
      </c>
      <c r="D6244" s="35" t="s">
        <v>6563</v>
      </c>
      <c r="E6244" s="36" t="s">
        <v>11943</v>
      </c>
      <c r="F6244" s="35" t="s">
        <v>15877</v>
      </c>
      <c r="G6244" s="117">
        <v>10</v>
      </c>
      <c r="H6244" s="117">
        <v>34.5</v>
      </c>
      <c r="I6244" s="117">
        <f t="shared" si="144"/>
        <v>0.189</v>
      </c>
      <c r="J6244" s="118">
        <v>1.89</v>
      </c>
      <c r="K6244" s="196">
        <v>185</v>
      </c>
      <c r="L6244" s="119" t="s">
        <v>12106</v>
      </c>
      <c r="M6244" s="38" t="s">
        <v>15050</v>
      </c>
    </row>
    <row r="6245" spans="1:13" ht="25.5" outlineLevel="1" x14ac:dyDescent="0.25">
      <c r="A6245" s="47" t="s">
        <v>6564</v>
      </c>
      <c r="B6245" s="150">
        <v>6217</v>
      </c>
      <c r="C6245" s="40" t="s">
        <v>14850</v>
      </c>
      <c r="D6245" s="35" t="s">
        <v>6564</v>
      </c>
      <c r="E6245" s="36" t="s">
        <v>11943</v>
      </c>
      <c r="F6245" s="35" t="s">
        <v>15877</v>
      </c>
      <c r="G6245" s="117">
        <v>9</v>
      </c>
      <c r="H6245" s="117">
        <v>88.2</v>
      </c>
      <c r="I6245" s="117">
        <f t="shared" si="144"/>
        <v>0.53555555555555556</v>
      </c>
      <c r="J6245" s="118">
        <v>4.82</v>
      </c>
      <c r="K6245" s="196">
        <v>185</v>
      </c>
      <c r="L6245" s="119" t="s">
        <v>12106</v>
      </c>
      <c r="M6245" s="38" t="s">
        <v>15050</v>
      </c>
    </row>
    <row r="6246" spans="1:13" ht="25.5" outlineLevel="1" x14ac:dyDescent="0.25">
      <c r="A6246" s="47" t="s">
        <v>6565</v>
      </c>
      <c r="B6246" s="150">
        <v>6218</v>
      </c>
      <c r="C6246" s="40" t="s">
        <v>14851</v>
      </c>
      <c r="D6246" s="35" t="s">
        <v>6565</v>
      </c>
      <c r="E6246" s="36" t="s">
        <v>11943</v>
      </c>
      <c r="F6246" s="35" t="s">
        <v>15877</v>
      </c>
      <c r="G6246" s="117">
        <v>10</v>
      </c>
      <c r="H6246" s="117">
        <v>98</v>
      </c>
      <c r="I6246" s="117">
        <f t="shared" si="144"/>
        <v>0.53600000000000003</v>
      </c>
      <c r="J6246" s="118">
        <v>5.36</v>
      </c>
      <c r="K6246" s="196">
        <v>185</v>
      </c>
      <c r="L6246" s="119" t="s">
        <v>12106</v>
      </c>
      <c r="M6246" s="38" t="s">
        <v>15050</v>
      </c>
    </row>
    <row r="6247" spans="1:13" ht="25.5" outlineLevel="1" x14ac:dyDescent="0.25">
      <c r="A6247" s="47" t="s">
        <v>6566</v>
      </c>
      <c r="B6247" s="150">
        <v>6219</v>
      </c>
      <c r="C6247" s="40" t="s">
        <v>14852</v>
      </c>
      <c r="D6247" s="35" t="s">
        <v>6566</v>
      </c>
      <c r="E6247" s="36" t="s">
        <v>11943</v>
      </c>
      <c r="F6247" s="35" t="s">
        <v>15877</v>
      </c>
      <c r="G6247" s="117">
        <v>10</v>
      </c>
      <c r="H6247" s="117">
        <v>185</v>
      </c>
      <c r="I6247" s="117">
        <f t="shared" si="144"/>
        <v>1.012</v>
      </c>
      <c r="J6247" s="118">
        <v>10.119999999999999</v>
      </c>
      <c r="K6247" s="196">
        <v>185</v>
      </c>
      <c r="L6247" s="119" t="s">
        <v>12106</v>
      </c>
      <c r="M6247" s="38" t="s">
        <v>15050</v>
      </c>
    </row>
    <row r="6248" spans="1:13" ht="25.5" outlineLevel="1" x14ac:dyDescent="0.25">
      <c r="A6248" s="47" t="s">
        <v>6567</v>
      </c>
      <c r="B6248" s="150">
        <v>6220</v>
      </c>
      <c r="C6248" s="40" t="s">
        <v>14853</v>
      </c>
      <c r="D6248" s="35" t="s">
        <v>6567</v>
      </c>
      <c r="E6248" s="36" t="s">
        <v>11943</v>
      </c>
      <c r="F6248" s="35" t="s">
        <v>15877</v>
      </c>
      <c r="G6248" s="117">
        <v>8</v>
      </c>
      <c r="H6248" s="117">
        <v>164</v>
      </c>
      <c r="I6248" s="117">
        <f t="shared" si="144"/>
        <v>1.1212500000000001</v>
      </c>
      <c r="J6248" s="118">
        <v>8.9700000000000006</v>
      </c>
      <c r="K6248" s="196">
        <v>185</v>
      </c>
      <c r="L6248" s="119" t="s">
        <v>12106</v>
      </c>
      <c r="M6248" s="38" t="s">
        <v>15050</v>
      </c>
    </row>
    <row r="6249" spans="1:13" ht="25.5" outlineLevel="1" x14ac:dyDescent="0.25">
      <c r="A6249" s="47" t="s">
        <v>6568</v>
      </c>
      <c r="B6249" s="150">
        <v>6221</v>
      </c>
      <c r="C6249" s="40" t="s">
        <v>14854</v>
      </c>
      <c r="D6249" s="35" t="s">
        <v>6568</v>
      </c>
      <c r="E6249" s="36" t="s">
        <v>11943</v>
      </c>
      <c r="F6249" s="35" t="s">
        <v>15877</v>
      </c>
      <c r="G6249" s="117">
        <v>8</v>
      </c>
      <c r="H6249" s="117">
        <v>164</v>
      </c>
      <c r="I6249" s="117">
        <f t="shared" si="144"/>
        <v>1.1212500000000001</v>
      </c>
      <c r="J6249" s="118">
        <v>8.9700000000000006</v>
      </c>
      <c r="K6249" s="196">
        <v>185</v>
      </c>
      <c r="L6249" s="119" t="s">
        <v>12106</v>
      </c>
      <c r="M6249" s="38" t="s">
        <v>15050</v>
      </c>
    </row>
    <row r="6250" spans="1:13" ht="25.5" outlineLevel="1" x14ac:dyDescent="0.25">
      <c r="A6250" s="47" t="s">
        <v>6569</v>
      </c>
      <c r="B6250" s="150">
        <v>6222</v>
      </c>
      <c r="C6250" s="40" t="s">
        <v>14855</v>
      </c>
      <c r="D6250" s="35" t="s">
        <v>6569</v>
      </c>
      <c r="E6250" s="36" t="s">
        <v>11943</v>
      </c>
      <c r="F6250" s="35" t="s">
        <v>15877</v>
      </c>
      <c r="G6250" s="117">
        <v>10</v>
      </c>
      <c r="H6250" s="117">
        <v>87</v>
      </c>
      <c r="I6250" s="117">
        <f t="shared" si="144"/>
        <v>0.47599999999999998</v>
      </c>
      <c r="J6250" s="118">
        <v>4.76</v>
      </c>
      <c r="K6250" s="196">
        <v>185</v>
      </c>
      <c r="L6250" s="119" t="s">
        <v>12106</v>
      </c>
      <c r="M6250" s="38" t="s">
        <v>15050</v>
      </c>
    </row>
    <row r="6251" spans="1:13" ht="25.5" outlineLevel="1" x14ac:dyDescent="0.25">
      <c r="A6251" s="47" t="s">
        <v>6570</v>
      </c>
      <c r="B6251" s="150">
        <v>6223</v>
      </c>
      <c r="C6251" s="40" t="s">
        <v>14856</v>
      </c>
      <c r="D6251" s="35" t="s">
        <v>6570</v>
      </c>
      <c r="E6251" s="36" t="s">
        <v>11943</v>
      </c>
      <c r="F6251" s="35" t="s">
        <v>15877</v>
      </c>
      <c r="G6251" s="117">
        <v>44</v>
      </c>
      <c r="H6251" s="117">
        <v>44</v>
      </c>
      <c r="I6251" s="117">
        <f t="shared" si="144"/>
        <v>5.4772727272727278E-2</v>
      </c>
      <c r="J6251" s="118">
        <v>2.41</v>
      </c>
      <c r="K6251" s="196">
        <v>185</v>
      </c>
      <c r="L6251" s="119" t="s">
        <v>12106</v>
      </c>
      <c r="M6251" s="38" t="s">
        <v>15050</v>
      </c>
    </row>
    <row r="6252" spans="1:13" ht="25.5" outlineLevel="1" x14ac:dyDescent="0.25">
      <c r="A6252" s="47" t="s">
        <v>6571</v>
      </c>
      <c r="B6252" s="150">
        <v>6224</v>
      </c>
      <c r="C6252" s="40" t="s">
        <v>14857</v>
      </c>
      <c r="D6252" s="35" t="s">
        <v>6571</v>
      </c>
      <c r="E6252" s="36" t="s">
        <v>11943</v>
      </c>
      <c r="F6252" s="35" t="s">
        <v>15877</v>
      </c>
      <c r="G6252" s="117">
        <v>4</v>
      </c>
      <c r="H6252" s="117">
        <v>34.799999999999997</v>
      </c>
      <c r="I6252" s="117">
        <f t="shared" si="144"/>
        <v>0.47499999999999998</v>
      </c>
      <c r="J6252" s="118">
        <v>1.9</v>
      </c>
      <c r="K6252" s="196">
        <v>185</v>
      </c>
      <c r="L6252" s="119" t="s">
        <v>12106</v>
      </c>
      <c r="M6252" s="38" t="s">
        <v>15050</v>
      </c>
    </row>
    <row r="6253" spans="1:13" ht="25.5" outlineLevel="1" x14ac:dyDescent="0.25">
      <c r="A6253" s="47" t="s">
        <v>6572</v>
      </c>
      <c r="B6253" s="150">
        <v>6225</v>
      </c>
      <c r="C6253" s="40" t="s">
        <v>14858</v>
      </c>
      <c r="D6253" s="35" t="s">
        <v>6572</v>
      </c>
      <c r="E6253" s="36" t="s">
        <v>11943</v>
      </c>
      <c r="F6253" s="35" t="s">
        <v>15877</v>
      </c>
      <c r="G6253" s="117">
        <v>60</v>
      </c>
      <c r="H6253" s="117">
        <v>60</v>
      </c>
      <c r="I6253" s="117">
        <f t="shared" si="144"/>
        <v>5.4666666666666662E-2</v>
      </c>
      <c r="J6253" s="118">
        <v>3.28</v>
      </c>
      <c r="K6253" s="196">
        <v>185</v>
      </c>
      <c r="L6253" s="119" t="s">
        <v>12106</v>
      </c>
      <c r="M6253" s="38" t="s">
        <v>15050</v>
      </c>
    </row>
    <row r="6254" spans="1:13" ht="25.5" outlineLevel="1" x14ac:dyDescent="0.25">
      <c r="A6254" s="47" t="s">
        <v>6573</v>
      </c>
      <c r="B6254" s="150">
        <v>6226</v>
      </c>
      <c r="C6254" s="40" t="s">
        <v>14859</v>
      </c>
      <c r="D6254" s="35" t="s">
        <v>6573</v>
      </c>
      <c r="E6254" s="36" t="s">
        <v>11943</v>
      </c>
      <c r="F6254" s="35" t="s">
        <v>15877</v>
      </c>
      <c r="G6254" s="117">
        <v>1</v>
      </c>
      <c r="H6254" s="117">
        <v>9</v>
      </c>
      <c r="I6254" s="117">
        <f t="shared" si="144"/>
        <v>0.49</v>
      </c>
      <c r="J6254" s="118">
        <v>0.49</v>
      </c>
      <c r="K6254" s="196">
        <v>185</v>
      </c>
      <c r="L6254" s="119" t="s">
        <v>12106</v>
      </c>
      <c r="M6254" s="38" t="s">
        <v>15050</v>
      </c>
    </row>
    <row r="6255" spans="1:13" ht="25.5" outlineLevel="1" x14ac:dyDescent="0.25">
      <c r="A6255" s="47" t="s">
        <v>6574</v>
      </c>
      <c r="B6255" s="150">
        <v>6227</v>
      </c>
      <c r="C6255" s="40" t="s">
        <v>14860</v>
      </c>
      <c r="D6255" s="35" t="s">
        <v>6574</v>
      </c>
      <c r="E6255" s="36" t="s">
        <v>11943</v>
      </c>
      <c r="F6255" s="35" t="s">
        <v>15877</v>
      </c>
      <c r="G6255" s="117">
        <v>1</v>
      </c>
      <c r="H6255" s="117">
        <v>9.4</v>
      </c>
      <c r="I6255" s="117">
        <f t="shared" si="144"/>
        <v>0.51</v>
      </c>
      <c r="J6255" s="118">
        <v>0.51</v>
      </c>
      <c r="K6255" s="196">
        <v>185</v>
      </c>
      <c r="L6255" s="119" t="s">
        <v>12106</v>
      </c>
      <c r="M6255" s="38" t="s">
        <v>15050</v>
      </c>
    </row>
    <row r="6256" spans="1:13" ht="25.5" outlineLevel="1" x14ac:dyDescent="0.25">
      <c r="A6256" s="47" t="s">
        <v>6575</v>
      </c>
      <c r="B6256" s="150">
        <v>6228</v>
      </c>
      <c r="C6256" s="40" t="s">
        <v>14861</v>
      </c>
      <c r="D6256" s="35" t="s">
        <v>6575</v>
      </c>
      <c r="E6256" s="36" t="s">
        <v>11943</v>
      </c>
      <c r="F6256" s="35" t="s">
        <v>15877</v>
      </c>
      <c r="G6256" s="117">
        <v>5</v>
      </c>
      <c r="H6256" s="117">
        <v>97.5</v>
      </c>
      <c r="I6256" s="117">
        <f t="shared" si="144"/>
        <v>1.0660000000000001</v>
      </c>
      <c r="J6256" s="118">
        <v>5.33</v>
      </c>
      <c r="K6256" s="196">
        <v>185</v>
      </c>
      <c r="L6256" s="119" t="s">
        <v>12106</v>
      </c>
      <c r="M6256" s="38" t="s">
        <v>15050</v>
      </c>
    </row>
    <row r="6257" spans="1:13" ht="25.5" outlineLevel="1" x14ac:dyDescent="0.25">
      <c r="A6257" s="47" t="s">
        <v>6577</v>
      </c>
      <c r="B6257" s="150">
        <v>6229</v>
      </c>
      <c r="C6257" s="36" t="s">
        <v>6576</v>
      </c>
      <c r="D6257" s="35" t="s">
        <v>6577</v>
      </c>
      <c r="E6257" s="36" t="s">
        <v>11943</v>
      </c>
      <c r="F6257" s="35" t="s">
        <v>15877</v>
      </c>
      <c r="G6257" s="117">
        <v>25</v>
      </c>
      <c r="H6257" s="117">
        <v>25</v>
      </c>
      <c r="I6257" s="117">
        <f t="shared" ref="I6257:I6320" si="145">J6257/G6257</f>
        <v>5.4800000000000001E-2</v>
      </c>
      <c r="J6257" s="118">
        <v>1.37</v>
      </c>
      <c r="K6257" s="196">
        <v>185</v>
      </c>
      <c r="L6257" s="119" t="s">
        <v>12106</v>
      </c>
      <c r="M6257" s="38" t="s">
        <v>15050</v>
      </c>
    </row>
    <row r="6258" spans="1:13" ht="25.5" outlineLevel="1" x14ac:dyDescent="0.25">
      <c r="A6258" s="47" t="s">
        <v>6579</v>
      </c>
      <c r="B6258" s="150">
        <v>6230</v>
      </c>
      <c r="C6258" s="36" t="s">
        <v>6578</v>
      </c>
      <c r="D6258" s="35" t="s">
        <v>6579</v>
      </c>
      <c r="E6258" s="36" t="s">
        <v>11943</v>
      </c>
      <c r="F6258" s="35" t="s">
        <v>15877</v>
      </c>
      <c r="G6258" s="117">
        <v>11</v>
      </c>
      <c r="H6258" s="117">
        <v>105.3</v>
      </c>
      <c r="I6258" s="117">
        <f t="shared" si="145"/>
        <v>0.52363636363636357</v>
      </c>
      <c r="J6258" s="118">
        <v>5.76</v>
      </c>
      <c r="K6258" s="196">
        <v>185</v>
      </c>
      <c r="L6258" s="119" t="s">
        <v>12106</v>
      </c>
      <c r="M6258" s="38" t="s">
        <v>15050</v>
      </c>
    </row>
    <row r="6259" spans="1:13" ht="25.5" outlineLevel="1" x14ac:dyDescent="0.25">
      <c r="A6259" s="47" t="s">
        <v>6581</v>
      </c>
      <c r="B6259" s="150">
        <v>6231</v>
      </c>
      <c r="C6259" s="36" t="s">
        <v>6580</v>
      </c>
      <c r="D6259" s="35" t="s">
        <v>6581</v>
      </c>
      <c r="E6259" s="36" t="s">
        <v>11943</v>
      </c>
      <c r="F6259" s="35" t="s">
        <v>15877</v>
      </c>
      <c r="G6259" s="117">
        <v>6</v>
      </c>
      <c r="H6259" s="117">
        <v>2040</v>
      </c>
      <c r="I6259" s="117">
        <f t="shared" si="145"/>
        <v>18.591666666666665</v>
      </c>
      <c r="J6259" s="118">
        <v>111.55</v>
      </c>
      <c r="K6259" s="196">
        <v>185</v>
      </c>
      <c r="L6259" s="119" t="s">
        <v>12106</v>
      </c>
      <c r="M6259" s="38" t="s">
        <v>15050</v>
      </c>
    </row>
    <row r="6260" spans="1:13" ht="25.5" outlineLevel="1" x14ac:dyDescent="0.25">
      <c r="A6260" s="47" t="s">
        <v>6583</v>
      </c>
      <c r="B6260" s="150">
        <v>6232</v>
      </c>
      <c r="C6260" s="36" t="s">
        <v>6582</v>
      </c>
      <c r="D6260" s="35" t="s">
        <v>6583</v>
      </c>
      <c r="E6260" s="36" t="s">
        <v>11943</v>
      </c>
      <c r="F6260" s="35" t="s">
        <v>15877</v>
      </c>
      <c r="G6260" s="117">
        <v>21</v>
      </c>
      <c r="H6260" s="117">
        <v>21</v>
      </c>
      <c r="I6260" s="117">
        <f t="shared" si="145"/>
        <v>5.4761904761904755E-2</v>
      </c>
      <c r="J6260" s="118">
        <v>1.1499999999999999</v>
      </c>
      <c r="K6260" s="196">
        <v>185</v>
      </c>
      <c r="L6260" s="119" t="s">
        <v>12106</v>
      </c>
      <c r="M6260" s="38" t="s">
        <v>15050</v>
      </c>
    </row>
    <row r="6261" spans="1:13" ht="25.5" outlineLevel="1" x14ac:dyDescent="0.25">
      <c r="A6261" s="47" t="s">
        <v>6584</v>
      </c>
      <c r="B6261" s="150">
        <v>6233</v>
      </c>
      <c r="C6261" s="40" t="s">
        <v>14862</v>
      </c>
      <c r="D6261" s="35" t="s">
        <v>6584</v>
      </c>
      <c r="E6261" s="36" t="s">
        <v>11943</v>
      </c>
      <c r="F6261" s="35" t="s">
        <v>15877</v>
      </c>
      <c r="G6261" s="117">
        <v>4</v>
      </c>
      <c r="H6261" s="117">
        <v>784.47</v>
      </c>
      <c r="I6261" s="117">
        <f t="shared" si="145"/>
        <v>10.725</v>
      </c>
      <c r="J6261" s="118">
        <v>42.9</v>
      </c>
      <c r="K6261" s="196">
        <v>185</v>
      </c>
      <c r="L6261" s="119" t="s">
        <v>12106</v>
      </c>
      <c r="M6261" s="38" t="s">
        <v>15050</v>
      </c>
    </row>
    <row r="6262" spans="1:13" ht="25.5" outlineLevel="1" x14ac:dyDescent="0.25">
      <c r="A6262" s="47" t="s">
        <v>6586</v>
      </c>
      <c r="B6262" s="150">
        <v>6234</v>
      </c>
      <c r="C6262" s="36" t="s">
        <v>6585</v>
      </c>
      <c r="D6262" s="35" t="s">
        <v>6586</v>
      </c>
      <c r="E6262" s="36" t="s">
        <v>11943</v>
      </c>
      <c r="F6262" s="35" t="s">
        <v>15877</v>
      </c>
      <c r="G6262" s="117">
        <v>8</v>
      </c>
      <c r="H6262" s="117">
        <v>160</v>
      </c>
      <c r="I6262" s="117">
        <f t="shared" si="145"/>
        <v>1.09375</v>
      </c>
      <c r="J6262" s="118">
        <v>8.75</v>
      </c>
      <c r="K6262" s="196">
        <v>185</v>
      </c>
      <c r="L6262" s="119" t="s">
        <v>12106</v>
      </c>
      <c r="M6262" s="38" t="s">
        <v>15050</v>
      </c>
    </row>
    <row r="6263" spans="1:13" ht="25.5" outlineLevel="1" x14ac:dyDescent="0.25">
      <c r="A6263" s="47" t="s">
        <v>6588</v>
      </c>
      <c r="B6263" s="150">
        <v>6235</v>
      </c>
      <c r="C6263" s="36" t="s">
        <v>6587</v>
      </c>
      <c r="D6263" s="35" t="s">
        <v>6588</v>
      </c>
      <c r="E6263" s="36" t="s">
        <v>11943</v>
      </c>
      <c r="F6263" s="35" t="s">
        <v>15877</v>
      </c>
      <c r="G6263" s="117">
        <v>15</v>
      </c>
      <c r="H6263" s="117">
        <v>125.72</v>
      </c>
      <c r="I6263" s="117">
        <f t="shared" si="145"/>
        <v>0.45800000000000002</v>
      </c>
      <c r="J6263" s="118">
        <v>6.87</v>
      </c>
      <c r="K6263" s="196">
        <v>185</v>
      </c>
      <c r="L6263" s="119" t="s">
        <v>12106</v>
      </c>
      <c r="M6263" s="38" t="s">
        <v>15050</v>
      </c>
    </row>
    <row r="6264" spans="1:13" ht="25.5" outlineLevel="1" x14ac:dyDescent="0.25">
      <c r="A6264" s="47" t="s">
        <v>6590</v>
      </c>
      <c r="B6264" s="150">
        <v>6236</v>
      </c>
      <c r="C6264" s="36" t="s">
        <v>6589</v>
      </c>
      <c r="D6264" s="35" t="s">
        <v>6590</v>
      </c>
      <c r="E6264" s="36" t="s">
        <v>11943</v>
      </c>
      <c r="F6264" s="35" t="s">
        <v>15877</v>
      </c>
      <c r="G6264" s="117">
        <v>6</v>
      </c>
      <c r="H6264" s="117">
        <v>117</v>
      </c>
      <c r="I6264" s="117">
        <f t="shared" si="145"/>
        <v>1.0666666666666667</v>
      </c>
      <c r="J6264" s="118">
        <v>6.4</v>
      </c>
      <c r="K6264" s="196">
        <v>185</v>
      </c>
      <c r="L6264" s="119" t="s">
        <v>12106</v>
      </c>
      <c r="M6264" s="38" t="s">
        <v>15050</v>
      </c>
    </row>
    <row r="6265" spans="1:13" ht="25.5" outlineLevel="1" x14ac:dyDescent="0.25">
      <c r="A6265" s="47" t="s">
        <v>6592</v>
      </c>
      <c r="B6265" s="150">
        <v>6237</v>
      </c>
      <c r="C6265" s="36" t="s">
        <v>6591</v>
      </c>
      <c r="D6265" s="35" t="s">
        <v>6592</v>
      </c>
      <c r="E6265" s="36" t="s">
        <v>11943</v>
      </c>
      <c r="F6265" s="35" t="s">
        <v>15877</v>
      </c>
      <c r="G6265" s="117">
        <v>10</v>
      </c>
      <c r="H6265" s="117">
        <v>193.6</v>
      </c>
      <c r="I6265" s="117">
        <f t="shared" si="145"/>
        <v>1.0589999999999999</v>
      </c>
      <c r="J6265" s="118">
        <v>10.59</v>
      </c>
      <c r="K6265" s="196">
        <v>185</v>
      </c>
      <c r="L6265" s="119" t="s">
        <v>12106</v>
      </c>
      <c r="M6265" s="38" t="s">
        <v>15050</v>
      </c>
    </row>
    <row r="6266" spans="1:13" ht="25.5" outlineLevel="1" x14ac:dyDescent="0.25">
      <c r="A6266" s="47" t="s">
        <v>6594</v>
      </c>
      <c r="B6266" s="150">
        <v>6238</v>
      </c>
      <c r="C6266" s="36" t="s">
        <v>6593</v>
      </c>
      <c r="D6266" s="35" t="s">
        <v>6594</v>
      </c>
      <c r="E6266" s="36" t="s">
        <v>11943</v>
      </c>
      <c r="F6266" s="35" t="s">
        <v>15877</v>
      </c>
      <c r="G6266" s="117">
        <v>8</v>
      </c>
      <c r="H6266" s="117">
        <v>187.2</v>
      </c>
      <c r="I6266" s="117">
        <f t="shared" si="145"/>
        <v>1.28</v>
      </c>
      <c r="J6266" s="118">
        <v>10.24</v>
      </c>
      <c r="K6266" s="196">
        <v>185</v>
      </c>
      <c r="L6266" s="119" t="s">
        <v>12106</v>
      </c>
      <c r="M6266" s="38" t="s">
        <v>15050</v>
      </c>
    </row>
    <row r="6267" spans="1:13" ht="25.5" outlineLevel="1" x14ac:dyDescent="0.25">
      <c r="A6267" s="47" t="s">
        <v>6596</v>
      </c>
      <c r="B6267" s="150">
        <v>6239</v>
      </c>
      <c r="C6267" s="36" t="s">
        <v>6595</v>
      </c>
      <c r="D6267" s="35" t="s">
        <v>6596</v>
      </c>
      <c r="E6267" s="36" t="s">
        <v>11943</v>
      </c>
      <c r="F6267" s="35" t="s">
        <v>15877</v>
      </c>
      <c r="G6267" s="117">
        <v>2</v>
      </c>
      <c r="H6267" s="117">
        <v>657.03</v>
      </c>
      <c r="I6267" s="117">
        <f t="shared" si="145"/>
        <v>17.965</v>
      </c>
      <c r="J6267" s="118">
        <v>35.93</v>
      </c>
      <c r="K6267" s="196">
        <v>185</v>
      </c>
      <c r="L6267" s="119" t="s">
        <v>12106</v>
      </c>
      <c r="M6267" s="38" t="s">
        <v>15050</v>
      </c>
    </row>
    <row r="6268" spans="1:13" ht="25.5" outlineLevel="1" x14ac:dyDescent="0.25">
      <c r="A6268" s="47" t="s">
        <v>6598</v>
      </c>
      <c r="B6268" s="150">
        <v>6240</v>
      </c>
      <c r="C6268" s="36" t="s">
        <v>6597</v>
      </c>
      <c r="D6268" s="35" t="s">
        <v>6598</v>
      </c>
      <c r="E6268" s="36" t="s">
        <v>11943</v>
      </c>
      <c r="F6268" s="35" t="s">
        <v>15877</v>
      </c>
      <c r="G6268" s="117">
        <v>10</v>
      </c>
      <c r="H6268" s="117">
        <v>176</v>
      </c>
      <c r="I6268" s="117">
        <f t="shared" si="145"/>
        <v>0.96199999999999997</v>
      </c>
      <c r="J6268" s="118">
        <v>9.6199999999999992</v>
      </c>
      <c r="K6268" s="196">
        <v>185</v>
      </c>
      <c r="L6268" s="119" t="s">
        <v>12106</v>
      </c>
      <c r="M6268" s="38" t="s">
        <v>15050</v>
      </c>
    </row>
    <row r="6269" spans="1:13" ht="25.5" outlineLevel="1" x14ac:dyDescent="0.25">
      <c r="A6269" s="47" t="s">
        <v>6600</v>
      </c>
      <c r="B6269" s="150">
        <v>6241</v>
      </c>
      <c r="C6269" s="36" t="s">
        <v>6599</v>
      </c>
      <c r="D6269" s="35" t="s">
        <v>6600</v>
      </c>
      <c r="E6269" s="36" t="s">
        <v>11943</v>
      </c>
      <c r="F6269" s="35" t="s">
        <v>15877</v>
      </c>
      <c r="G6269" s="117">
        <v>10</v>
      </c>
      <c r="H6269" s="117">
        <v>120</v>
      </c>
      <c r="I6269" s="117">
        <f t="shared" si="145"/>
        <v>0.65599999999999992</v>
      </c>
      <c r="J6269" s="118">
        <v>6.56</v>
      </c>
      <c r="K6269" s="196">
        <v>185</v>
      </c>
      <c r="L6269" s="119" t="s">
        <v>12106</v>
      </c>
      <c r="M6269" s="38" t="s">
        <v>15050</v>
      </c>
    </row>
    <row r="6270" spans="1:13" ht="25.5" outlineLevel="1" x14ac:dyDescent="0.25">
      <c r="A6270" s="47" t="s">
        <v>6602</v>
      </c>
      <c r="B6270" s="150">
        <v>6242</v>
      </c>
      <c r="C6270" s="36" t="s">
        <v>6601</v>
      </c>
      <c r="D6270" s="35" t="s">
        <v>6602</v>
      </c>
      <c r="E6270" s="36" t="s">
        <v>11943</v>
      </c>
      <c r="F6270" s="35" t="s">
        <v>15877</v>
      </c>
      <c r="G6270" s="117">
        <v>10</v>
      </c>
      <c r="H6270" s="117">
        <v>176</v>
      </c>
      <c r="I6270" s="117">
        <f t="shared" si="145"/>
        <v>0.96199999999999997</v>
      </c>
      <c r="J6270" s="118">
        <v>9.6199999999999992</v>
      </c>
      <c r="K6270" s="196">
        <v>185</v>
      </c>
      <c r="L6270" s="119" t="s">
        <v>12106</v>
      </c>
      <c r="M6270" s="38" t="s">
        <v>15050</v>
      </c>
    </row>
    <row r="6271" spans="1:13" ht="25.5" outlineLevel="1" x14ac:dyDescent="0.25">
      <c r="A6271" s="47" t="s">
        <v>6604</v>
      </c>
      <c r="B6271" s="150">
        <v>6243</v>
      </c>
      <c r="C6271" s="36" t="s">
        <v>6603</v>
      </c>
      <c r="D6271" s="35" t="s">
        <v>6604</v>
      </c>
      <c r="E6271" s="36" t="s">
        <v>11943</v>
      </c>
      <c r="F6271" s="35" t="s">
        <v>15877</v>
      </c>
      <c r="G6271" s="117">
        <v>10</v>
      </c>
      <c r="H6271" s="117">
        <v>176</v>
      </c>
      <c r="I6271" s="117">
        <f t="shared" si="145"/>
        <v>0.96199999999999997</v>
      </c>
      <c r="J6271" s="118">
        <v>9.6199999999999992</v>
      </c>
      <c r="K6271" s="196">
        <v>185</v>
      </c>
      <c r="L6271" s="119" t="s">
        <v>12106</v>
      </c>
      <c r="M6271" s="38" t="s">
        <v>15050</v>
      </c>
    </row>
    <row r="6272" spans="1:13" ht="25.5" outlineLevel="1" x14ac:dyDescent="0.25">
      <c r="A6272" s="47" t="s">
        <v>6606</v>
      </c>
      <c r="B6272" s="150">
        <v>6244</v>
      </c>
      <c r="C6272" s="36" t="s">
        <v>6605</v>
      </c>
      <c r="D6272" s="35" t="s">
        <v>6606</v>
      </c>
      <c r="E6272" s="36" t="s">
        <v>11943</v>
      </c>
      <c r="F6272" s="35" t="s">
        <v>15877</v>
      </c>
      <c r="G6272" s="117">
        <v>12</v>
      </c>
      <c r="H6272" s="117">
        <v>12</v>
      </c>
      <c r="I6272" s="117">
        <f t="shared" si="145"/>
        <v>5.5E-2</v>
      </c>
      <c r="J6272" s="118">
        <v>0.66</v>
      </c>
      <c r="K6272" s="196">
        <v>185</v>
      </c>
      <c r="L6272" s="119" t="s">
        <v>12106</v>
      </c>
      <c r="M6272" s="38" t="s">
        <v>15050</v>
      </c>
    </row>
    <row r="6273" spans="1:13" ht="25.5" outlineLevel="1" x14ac:dyDescent="0.25">
      <c r="A6273" s="47" t="s">
        <v>6608</v>
      </c>
      <c r="B6273" s="150">
        <v>6245</v>
      </c>
      <c r="C6273" s="36" t="s">
        <v>6607</v>
      </c>
      <c r="D6273" s="35" t="s">
        <v>6608</v>
      </c>
      <c r="E6273" s="36" t="s">
        <v>11943</v>
      </c>
      <c r="F6273" s="35" t="s">
        <v>15877</v>
      </c>
      <c r="G6273" s="117">
        <v>4</v>
      </c>
      <c r="H6273" s="117">
        <v>4</v>
      </c>
      <c r="I6273" s="117">
        <f t="shared" si="145"/>
        <v>5.5E-2</v>
      </c>
      <c r="J6273" s="118">
        <v>0.22</v>
      </c>
      <c r="K6273" s="196">
        <v>185</v>
      </c>
      <c r="L6273" s="119" t="s">
        <v>12106</v>
      </c>
      <c r="M6273" s="38" t="s">
        <v>15050</v>
      </c>
    </row>
    <row r="6274" spans="1:13" ht="25.5" outlineLevel="1" x14ac:dyDescent="0.25">
      <c r="A6274" s="47" t="s">
        <v>6609</v>
      </c>
      <c r="B6274" s="150">
        <v>6246</v>
      </c>
      <c r="C6274" s="40" t="s">
        <v>14863</v>
      </c>
      <c r="D6274" s="35" t="s">
        <v>6609</v>
      </c>
      <c r="E6274" s="36" t="s">
        <v>11943</v>
      </c>
      <c r="F6274" s="35" t="s">
        <v>15877</v>
      </c>
      <c r="G6274" s="117">
        <v>2</v>
      </c>
      <c r="H6274" s="117">
        <v>2</v>
      </c>
      <c r="I6274" s="117">
        <f t="shared" si="145"/>
        <v>5.5E-2</v>
      </c>
      <c r="J6274" s="118">
        <v>0.11</v>
      </c>
      <c r="K6274" s="196">
        <v>185</v>
      </c>
      <c r="L6274" s="119" t="s">
        <v>12106</v>
      </c>
      <c r="M6274" s="38" t="s">
        <v>15050</v>
      </c>
    </row>
    <row r="6275" spans="1:13" ht="25.5" outlineLevel="1" x14ac:dyDescent="0.25">
      <c r="A6275" s="47" t="s">
        <v>6610</v>
      </c>
      <c r="B6275" s="150">
        <v>6247</v>
      </c>
      <c r="C6275" s="40" t="s">
        <v>14864</v>
      </c>
      <c r="D6275" s="35" t="s">
        <v>6610</v>
      </c>
      <c r="E6275" s="36" t="s">
        <v>11943</v>
      </c>
      <c r="F6275" s="35" t="s">
        <v>15877</v>
      </c>
      <c r="G6275" s="117">
        <v>6</v>
      </c>
      <c r="H6275" s="117">
        <v>6</v>
      </c>
      <c r="I6275" s="117">
        <f t="shared" si="145"/>
        <v>5.5E-2</v>
      </c>
      <c r="J6275" s="118">
        <v>0.33</v>
      </c>
      <c r="K6275" s="196">
        <v>185</v>
      </c>
      <c r="L6275" s="119" t="s">
        <v>12106</v>
      </c>
      <c r="M6275" s="38" t="s">
        <v>15050</v>
      </c>
    </row>
    <row r="6276" spans="1:13" ht="25.5" outlineLevel="1" x14ac:dyDescent="0.25">
      <c r="A6276" s="47" t="s">
        <v>6611</v>
      </c>
      <c r="B6276" s="150">
        <v>6248</v>
      </c>
      <c r="C6276" s="40" t="s">
        <v>14865</v>
      </c>
      <c r="D6276" s="35" t="s">
        <v>6611</v>
      </c>
      <c r="E6276" s="36" t="s">
        <v>11943</v>
      </c>
      <c r="F6276" s="35" t="s">
        <v>15877</v>
      </c>
      <c r="G6276" s="117">
        <v>1</v>
      </c>
      <c r="H6276" s="117">
        <v>1</v>
      </c>
      <c r="I6276" s="117">
        <f t="shared" si="145"/>
        <v>0.05</v>
      </c>
      <c r="J6276" s="118">
        <v>0.05</v>
      </c>
      <c r="K6276" s="196">
        <v>185</v>
      </c>
      <c r="L6276" s="119" t="s">
        <v>12106</v>
      </c>
      <c r="M6276" s="38" t="s">
        <v>15050</v>
      </c>
    </row>
    <row r="6277" spans="1:13" ht="25.5" outlineLevel="1" x14ac:dyDescent="0.25">
      <c r="A6277" s="47" t="s">
        <v>6613</v>
      </c>
      <c r="B6277" s="150">
        <v>6249</v>
      </c>
      <c r="C6277" s="36" t="s">
        <v>6612</v>
      </c>
      <c r="D6277" s="35" t="s">
        <v>6613</v>
      </c>
      <c r="E6277" s="36" t="s">
        <v>11943</v>
      </c>
      <c r="F6277" s="35" t="s">
        <v>15877</v>
      </c>
      <c r="G6277" s="117">
        <v>4</v>
      </c>
      <c r="H6277" s="117">
        <v>937.6</v>
      </c>
      <c r="I6277" s="117">
        <f t="shared" si="145"/>
        <v>12.817500000000001</v>
      </c>
      <c r="J6277" s="118">
        <v>51.27</v>
      </c>
      <c r="K6277" s="196">
        <v>185</v>
      </c>
      <c r="L6277" s="119" t="s">
        <v>12106</v>
      </c>
      <c r="M6277" s="38" t="s">
        <v>15050</v>
      </c>
    </row>
    <row r="6278" spans="1:13" ht="25.5" outlineLevel="1" x14ac:dyDescent="0.25">
      <c r="A6278" s="47" t="s">
        <v>6615</v>
      </c>
      <c r="B6278" s="150">
        <v>6250</v>
      </c>
      <c r="C6278" s="36" t="s">
        <v>6614</v>
      </c>
      <c r="D6278" s="35" t="s">
        <v>6615</v>
      </c>
      <c r="E6278" s="36" t="s">
        <v>11943</v>
      </c>
      <c r="F6278" s="35" t="s">
        <v>15877</v>
      </c>
      <c r="G6278" s="117">
        <v>11</v>
      </c>
      <c r="H6278" s="117">
        <v>257.39999999999998</v>
      </c>
      <c r="I6278" s="117">
        <f t="shared" si="145"/>
        <v>1.28</v>
      </c>
      <c r="J6278" s="118">
        <v>14.08</v>
      </c>
      <c r="K6278" s="196">
        <v>185</v>
      </c>
      <c r="L6278" s="119" t="s">
        <v>12106</v>
      </c>
      <c r="M6278" s="38" t="s">
        <v>15050</v>
      </c>
    </row>
    <row r="6279" spans="1:13" ht="25.5" outlineLevel="1" x14ac:dyDescent="0.25">
      <c r="A6279" s="47" t="s">
        <v>6616</v>
      </c>
      <c r="B6279" s="150">
        <v>6251</v>
      </c>
      <c r="C6279" s="40" t="s">
        <v>14866</v>
      </c>
      <c r="D6279" s="35" t="s">
        <v>6616</v>
      </c>
      <c r="E6279" s="36" t="s">
        <v>11943</v>
      </c>
      <c r="F6279" s="35" t="s">
        <v>15877</v>
      </c>
      <c r="G6279" s="117">
        <v>4</v>
      </c>
      <c r="H6279" s="117">
        <v>4</v>
      </c>
      <c r="I6279" s="117">
        <f t="shared" si="145"/>
        <v>5.5E-2</v>
      </c>
      <c r="J6279" s="118">
        <v>0.22</v>
      </c>
      <c r="K6279" s="196">
        <v>185</v>
      </c>
      <c r="L6279" s="119" t="s">
        <v>12106</v>
      </c>
      <c r="M6279" s="38" t="s">
        <v>15050</v>
      </c>
    </row>
    <row r="6280" spans="1:13" ht="25.5" outlineLevel="1" x14ac:dyDescent="0.25">
      <c r="A6280" s="47" t="s">
        <v>6617</v>
      </c>
      <c r="B6280" s="150">
        <v>6252</v>
      </c>
      <c r="C6280" s="40" t="s">
        <v>14867</v>
      </c>
      <c r="D6280" s="35" t="s">
        <v>6617</v>
      </c>
      <c r="E6280" s="36" t="s">
        <v>11943</v>
      </c>
      <c r="F6280" s="35" t="s">
        <v>15877</v>
      </c>
      <c r="G6280" s="117">
        <v>7</v>
      </c>
      <c r="H6280" s="117">
        <v>202.5</v>
      </c>
      <c r="I6280" s="117">
        <f t="shared" si="145"/>
        <v>1.5814285714285714</v>
      </c>
      <c r="J6280" s="118">
        <v>11.07</v>
      </c>
      <c r="K6280" s="196">
        <v>185</v>
      </c>
      <c r="L6280" s="119" t="s">
        <v>12106</v>
      </c>
      <c r="M6280" s="38" t="s">
        <v>15050</v>
      </c>
    </row>
    <row r="6281" spans="1:13" outlineLevel="1" x14ac:dyDescent="0.25">
      <c r="A6281" s="47" t="s">
        <v>12160</v>
      </c>
      <c r="B6281" s="150">
        <v>6253</v>
      </c>
      <c r="C6281" s="40" t="s">
        <v>14868</v>
      </c>
      <c r="D6281" s="35" t="s">
        <v>12160</v>
      </c>
      <c r="E6281" s="40" t="s">
        <v>13026</v>
      </c>
      <c r="F6281" s="35" t="s">
        <v>15877</v>
      </c>
      <c r="G6281" s="117">
        <v>1</v>
      </c>
      <c r="H6281" s="117">
        <v>6063.89</v>
      </c>
      <c r="I6281" s="117">
        <f t="shared" si="145"/>
        <v>6300.31</v>
      </c>
      <c r="J6281" s="118">
        <v>6300.31</v>
      </c>
      <c r="K6281" s="196">
        <v>183</v>
      </c>
      <c r="L6281" s="119" t="s">
        <v>11479</v>
      </c>
      <c r="M6281" s="38" t="s">
        <v>15050</v>
      </c>
    </row>
    <row r="6282" spans="1:13" ht="25.5" outlineLevel="1" x14ac:dyDescent="0.25">
      <c r="A6282" s="47" t="s">
        <v>6618</v>
      </c>
      <c r="B6282" s="150">
        <v>6254</v>
      </c>
      <c r="C6282" s="40" t="s">
        <v>14869</v>
      </c>
      <c r="D6282" s="35" t="s">
        <v>6618</v>
      </c>
      <c r="E6282" s="36" t="s">
        <v>11943</v>
      </c>
      <c r="F6282" s="35" t="s">
        <v>15877</v>
      </c>
      <c r="G6282" s="117">
        <v>2</v>
      </c>
      <c r="H6282" s="117">
        <v>30416.57</v>
      </c>
      <c r="I6282" s="117">
        <f t="shared" si="145"/>
        <v>831.64499999999998</v>
      </c>
      <c r="J6282" s="118">
        <v>1663.29</v>
      </c>
      <c r="K6282" s="196">
        <v>185</v>
      </c>
      <c r="L6282" s="119" t="s">
        <v>12106</v>
      </c>
      <c r="M6282" s="38" t="s">
        <v>15050</v>
      </c>
    </row>
    <row r="6283" spans="1:13" outlineLevel="1" x14ac:dyDescent="0.25">
      <c r="A6283" s="47" t="s">
        <v>10447</v>
      </c>
      <c r="B6283" s="150">
        <v>6255</v>
      </c>
      <c r="C6283" s="36" t="s">
        <v>10446</v>
      </c>
      <c r="D6283" s="35" t="s">
        <v>10447</v>
      </c>
      <c r="E6283" s="36" t="s">
        <v>11491</v>
      </c>
      <c r="F6283" s="35" t="s">
        <v>15877</v>
      </c>
      <c r="G6283" s="117">
        <v>8</v>
      </c>
      <c r="H6283" s="117">
        <v>292560</v>
      </c>
      <c r="I6283" s="117">
        <f t="shared" si="145"/>
        <v>37995.771249999998</v>
      </c>
      <c r="J6283" s="118">
        <v>303966.17</v>
      </c>
      <c r="K6283" s="196" t="s">
        <v>11781</v>
      </c>
      <c r="L6283" s="119" t="s">
        <v>11479</v>
      </c>
      <c r="M6283" s="38" t="s">
        <v>15050</v>
      </c>
    </row>
    <row r="6284" spans="1:13" ht="25.5" outlineLevel="1" x14ac:dyDescent="0.25">
      <c r="A6284" s="47" t="s">
        <v>7279</v>
      </c>
      <c r="B6284" s="150">
        <v>6256</v>
      </c>
      <c r="C6284" s="36" t="s">
        <v>7278</v>
      </c>
      <c r="D6284" s="35" t="s">
        <v>7279</v>
      </c>
      <c r="E6284" s="36" t="s">
        <v>11485</v>
      </c>
      <c r="F6284" s="35" t="s">
        <v>15877</v>
      </c>
      <c r="G6284" s="117">
        <v>3</v>
      </c>
      <c r="H6284" s="117">
        <v>760.5</v>
      </c>
      <c r="I6284" s="117">
        <f t="shared" si="145"/>
        <v>13.863333333333335</v>
      </c>
      <c r="J6284" s="118">
        <v>41.59</v>
      </c>
      <c r="K6284" s="196">
        <v>185</v>
      </c>
      <c r="L6284" s="119" t="s">
        <v>12106</v>
      </c>
      <c r="M6284" s="38" t="s">
        <v>15050</v>
      </c>
    </row>
    <row r="6285" spans="1:13" ht="25.5" outlineLevel="1" x14ac:dyDescent="0.25">
      <c r="A6285" s="47" t="s">
        <v>7281</v>
      </c>
      <c r="B6285" s="150">
        <v>6257</v>
      </c>
      <c r="C6285" s="36" t="s">
        <v>7280</v>
      </c>
      <c r="D6285" s="35" t="s">
        <v>7281</v>
      </c>
      <c r="E6285" s="36" t="s">
        <v>11485</v>
      </c>
      <c r="F6285" s="35" t="s">
        <v>15877</v>
      </c>
      <c r="G6285" s="117">
        <v>2</v>
      </c>
      <c r="H6285" s="117">
        <v>354</v>
      </c>
      <c r="I6285" s="117">
        <f t="shared" si="145"/>
        <v>9.68</v>
      </c>
      <c r="J6285" s="118">
        <v>19.36</v>
      </c>
      <c r="K6285" s="196">
        <v>185</v>
      </c>
      <c r="L6285" s="119" t="s">
        <v>12106</v>
      </c>
      <c r="M6285" s="38" t="s">
        <v>15050</v>
      </c>
    </row>
    <row r="6286" spans="1:13" ht="25.5" outlineLevel="1" x14ac:dyDescent="0.25">
      <c r="A6286" s="47" t="s">
        <v>7283</v>
      </c>
      <c r="B6286" s="150">
        <v>6258</v>
      </c>
      <c r="C6286" s="36" t="s">
        <v>7282</v>
      </c>
      <c r="D6286" s="35" t="s">
        <v>7283</v>
      </c>
      <c r="E6286" s="36" t="s">
        <v>11485</v>
      </c>
      <c r="F6286" s="35" t="s">
        <v>15877</v>
      </c>
      <c r="G6286" s="117">
        <v>1</v>
      </c>
      <c r="H6286" s="117">
        <v>156</v>
      </c>
      <c r="I6286" s="117">
        <f t="shared" si="145"/>
        <v>8.5299999999999994</v>
      </c>
      <c r="J6286" s="118">
        <v>8.5299999999999994</v>
      </c>
      <c r="K6286" s="196">
        <v>185</v>
      </c>
      <c r="L6286" s="119" t="s">
        <v>12106</v>
      </c>
      <c r="M6286" s="38" t="s">
        <v>15050</v>
      </c>
    </row>
    <row r="6287" spans="1:13" ht="25.5" outlineLevel="1" x14ac:dyDescent="0.25">
      <c r="A6287" s="47" t="s">
        <v>7285</v>
      </c>
      <c r="B6287" s="150">
        <v>6259</v>
      </c>
      <c r="C6287" s="36" t="s">
        <v>7284</v>
      </c>
      <c r="D6287" s="35" t="s">
        <v>7285</v>
      </c>
      <c r="E6287" s="36" t="s">
        <v>11485</v>
      </c>
      <c r="F6287" s="35" t="s">
        <v>15877</v>
      </c>
      <c r="G6287" s="117">
        <v>2</v>
      </c>
      <c r="H6287" s="117">
        <v>354</v>
      </c>
      <c r="I6287" s="117">
        <f t="shared" si="145"/>
        <v>9.68</v>
      </c>
      <c r="J6287" s="118">
        <v>19.36</v>
      </c>
      <c r="K6287" s="196">
        <v>185</v>
      </c>
      <c r="L6287" s="119" t="s">
        <v>12106</v>
      </c>
      <c r="M6287" s="38" t="s">
        <v>15050</v>
      </c>
    </row>
    <row r="6288" spans="1:13" ht="25.5" outlineLevel="1" x14ac:dyDescent="0.25">
      <c r="A6288" s="47" t="s">
        <v>7287</v>
      </c>
      <c r="B6288" s="150">
        <v>6260</v>
      </c>
      <c r="C6288" s="36" t="s">
        <v>7286</v>
      </c>
      <c r="D6288" s="35" t="s">
        <v>7287</v>
      </c>
      <c r="E6288" s="36" t="s">
        <v>11485</v>
      </c>
      <c r="F6288" s="35" t="s">
        <v>15877</v>
      </c>
      <c r="G6288" s="117">
        <v>3</v>
      </c>
      <c r="H6288" s="117">
        <v>531</v>
      </c>
      <c r="I6288" s="117">
        <f t="shared" si="145"/>
        <v>9.68</v>
      </c>
      <c r="J6288" s="118">
        <v>29.04</v>
      </c>
      <c r="K6288" s="196">
        <v>185</v>
      </c>
      <c r="L6288" s="119" t="s">
        <v>12106</v>
      </c>
      <c r="M6288" s="38" t="s">
        <v>15050</v>
      </c>
    </row>
    <row r="6289" spans="1:13" ht="25.5" outlineLevel="1" x14ac:dyDescent="0.25">
      <c r="A6289" s="47" t="s">
        <v>7289</v>
      </c>
      <c r="B6289" s="150">
        <v>6261</v>
      </c>
      <c r="C6289" s="36" t="s">
        <v>7288</v>
      </c>
      <c r="D6289" s="35" t="s">
        <v>7289</v>
      </c>
      <c r="E6289" s="36" t="s">
        <v>11485</v>
      </c>
      <c r="F6289" s="35" t="s">
        <v>15877</v>
      </c>
      <c r="G6289" s="117">
        <v>7</v>
      </c>
      <c r="H6289" s="117">
        <v>7</v>
      </c>
      <c r="I6289" s="117">
        <f t="shared" si="145"/>
        <v>5.4285714285714284E-2</v>
      </c>
      <c r="J6289" s="118">
        <v>0.38</v>
      </c>
      <c r="K6289" s="196">
        <v>185</v>
      </c>
      <c r="L6289" s="119" t="s">
        <v>12106</v>
      </c>
      <c r="M6289" s="38" t="s">
        <v>15050</v>
      </c>
    </row>
    <row r="6290" spans="1:13" ht="25.5" outlineLevel="1" x14ac:dyDescent="0.25">
      <c r="A6290" s="47" t="s">
        <v>7291</v>
      </c>
      <c r="B6290" s="150">
        <v>6262</v>
      </c>
      <c r="C6290" s="36" t="s">
        <v>7290</v>
      </c>
      <c r="D6290" s="35" t="s">
        <v>7291</v>
      </c>
      <c r="E6290" s="36" t="s">
        <v>11485</v>
      </c>
      <c r="F6290" s="35" t="s">
        <v>15877</v>
      </c>
      <c r="G6290" s="117">
        <v>2</v>
      </c>
      <c r="H6290" s="117">
        <v>1872</v>
      </c>
      <c r="I6290" s="117">
        <f t="shared" si="145"/>
        <v>51.185000000000002</v>
      </c>
      <c r="J6290" s="118">
        <v>102.37</v>
      </c>
      <c r="K6290" s="196">
        <v>185</v>
      </c>
      <c r="L6290" s="119" t="s">
        <v>12106</v>
      </c>
      <c r="M6290" s="38" t="s">
        <v>15050</v>
      </c>
    </row>
    <row r="6291" spans="1:13" ht="25.5" outlineLevel="1" x14ac:dyDescent="0.25">
      <c r="A6291" s="47" t="s">
        <v>7293</v>
      </c>
      <c r="B6291" s="150">
        <v>6263</v>
      </c>
      <c r="C6291" s="36" t="s">
        <v>7292</v>
      </c>
      <c r="D6291" s="35" t="s">
        <v>7293</v>
      </c>
      <c r="E6291" s="36" t="s">
        <v>11485</v>
      </c>
      <c r="F6291" s="35" t="s">
        <v>15877</v>
      </c>
      <c r="G6291" s="117">
        <v>1</v>
      </c>
      <c r="H6291" s="117">
        <v>202</v>
      </c>
      <c r="I6291" s="117">
        <f t="shared" si="145"/>
        <v>11.05</v>
      </c>
      <c r="J6291" s="118">
        <v>11.05</v>
      </c>
      <c r="K6291" s="196">
        <v>185</v>
      </c>
      <c r="L6291" s="119" t="s">
        <v>12106</v>
      </c>
      <c r="M6291" s="38" t="s">
        <v>15050</v>
      </c>
    </row>
    <row r="6292" spans="1:13" ht="25.5" outlineLevel="1" x14ac:dyDescent="0.25">
      <c r="A6292" s="47" t="s">
        <v>7295</v>
      </c>
      <c r="B6292" s="150">
        <v>6264</v>
      </c>
      <c r="C6292" s="36" t="s">
        <v>7294</v>
      </c>
      <c r="D6292" s="35" t="s">
        <v>7295</v>
      </c>
      <c r="E6292" s="36" t="s">
        <v>11485</v>
      </c>
      <c r="F6292" s="35" t="s">
        <v>15877</v>
      </c>
      <c r="G6292" s="117">
        <v>2</v>
      </c>
      <c r="H6292" s="117">
        <v>404</v>
      </c>
      <c r="I6292" s="117">
        <f t="shared" si="145"/>
        <v>11.045</v>
      </c>
      <c r="J6292" s="118">
        <v>22.09</v>
      </c>
      <c r="K6292" s="196">
        <v>185</v>
      </c>
      <c r="L6292" s="119" t="s">
        <v>12106</v>
      </c>
      <c r="M6292" s="38" t="s">
        <v>15050</v>
      </c>
    </row>
    <row r="6293" spans="1:13" ht="25.5" outlineLevel="1" x14ac:dyDescent="0.25">
      <c r="A6293" s="47" t="s">
        <v>7297</v>
      </c>
      <c r="B6293" s="150">
        <v>6265</v>
      </c>
      <c r="C6293" s="36" t="s">
        <v>7296</v>
      </c>
      <c r="D6293" s="35" t="s">
        <v>7297</v>
      </c>
      <c r="E6293" s="36" t="s">
        <v>11485</v>
      </c>
      <c r="F6293" s="35" t="s">
        <v>15877</v>
      </c>
      <c r="G6293" s="117">
        <v>2</v>
      </c>
      <c r="H6293" s="117">
        <v>404</v>
      </c>
      <c r="I6293" s="117">
        <f t="shared" si="145"/>
        <v>11.045</v>
      </c>
      <c r="J6293" s="118">
        <v>22.09</v>
      </c>
      <c r="K6293" s="196">
        <v>185</v>
      </c>
      <c r="L6293" s="119" t="s">
        <v>12106</v>
      </c>
      <c r="M6293" s="38" t="s">
        <v>15050</v>
      </c>
    </row>
    <row r="6294" spans="1:13" ht="25.5" outlineLevel="1" x14ac:dyDescent="0.25">
      <c r="A6294" s="47" t="s">
        <v>7299</v>
      </c>
      <c r="B6294" s="150">
        <v>6266</v>
      </c>
      <c r="C6294" s="36" t="s">
        <v>7298</v>
      </c>
      <c r="D6294" s="35" t="s">
        <v>7299</v>
      </c>
      <c r="E6294" s="36" t="s">
        <v>11485</v>
      </c>
      <c r="F6294" s="35" t="s">
        <v>15877</v>
      </c>
      <c r="G6294" s="117">
        <v>2</v>
      </c>
      <c r="H6294" s="117">
        <v>404</v>
      </c>
      <c r="I6294" s="117">
        <f t="shared" si="145"/>
        <v>11.045</v>
      </c>
      <c r="J6294" s="118">
        <v>22.09</v>
      </c>
      <c r="K6294" s="196">
        <v>185</v>
      </c>
      <c r="L6294" s="119" t="s">
        <v>12106</v>
      </c>
      <c r="M6294" s="38" t="s">
        <v>15050</v>
      </c>
    </row>
    <row r="6295" spans="1:13" ht="25.5" outlineLevel="1" x14ac:dyDescent="0.25">
      <c r="A6295" s="47" t="s">
        <v>7301</v>
      </c>
      <c r="B6295" s="150">
        <v>6267</v>
      </c>
      <c r="C6295" s="36" t="s">
        <v>7300</v>
      </c>
      <c r="D6295" s="35" t="s">
        <v>7301</v>
      </c>
      <c r="E6295" s="36" t="s">
        <v>11485</v>
      </c>
      <c r="F6295" s="35" t="s">
        <v>15877</v>
      </c>
      <c r="G6295" s="117">
        <v>3</v>
      </c>
      <c r="H6295" s="117">
        <v>960</v>
      </c>
      <c r="I6295" s="117">
        <f t="shared" si="145"/>
        <v>17.5</v>
      </c>
      <c r="J6295" s="118">
        <v>52.5</v>
      </c>
      <c r="K6295" s="196">
        <v>185</v>
      </c>
      <c r="L6295" s="119" t="s">
        <v>12106</v>
      </c>
      <c r="M6295" s="38" t="s">
        <v>15050</v>
      </c>
    </row>
    <row r="6296" spans="1:13" ht="25.5" outlineLevel="1" x14ac:dyDescent="0.25">
      <c r="A6296" s="47" t="s">
        <v>7303</v>
      </c>
      <c r="B6296" s="150">
        <v>6268</v>
      </c>
      <c r="C6296" s="36" t="s">
        <v>7302</v>
      </c>
      <c r="D6296" s="35" t="s">
        <v>7303</v>
      </c>
      <c r="E6296" s="36" t="s">
        <v>11485</v>
      </c>
      <c r="F6296" s="35" t="s">
        <v>15877</v>
      </c>
      <c r="G6296" s="117">
        <v>8</v>
      </c>
      <c r="H6296" s="117">
        <v>320</v>
      </c>
      <c r="I6296" s="117">
        <f t="shared" si="145"/>
        <v>2.1875</v>
      </c>
      <c r="J6296" s="118">
        <v>17.5</v>
      </c>
      <c r="K6296" s="196">
        <v>185</v>
      </c>
      <c r="L6296" s="119" t="s">
        <v>12106</v>
      </c>
      <c r="M6296" s="38" t="s">
        <v>15050</v>
      </c>
    </row>
    <row r="6297" spans="1:13" ht="25.5" outlineLevel="1" x14ac:dyDescent="0.25">
      <c r="A6297" s="47" t="s">
        <v>7305</v>
      </c>
      <c r="B6297" s="150">
        <v>6269</v>
      </c>
      <c r="C6297" s="36" t="s">
        <v>7304</v>
      </c>
      <c r="D6297" s="35" t="s">
        <v>7305</v>
      </c>
      <c r="E6297" s="36" t="s">
        <v>11485</v>
      </c>
      <c r="F6297" s="35" t="s">
        <v>15877</v>
      </c>
      <c r="G6297" s="117">
        <v>2</v>
      </c>
      <c r="H6297" s="117">
        <v>640</v>
      </c>
      <c r="I6297" s="117">
        <f t="shared" si="145"/>
        <v>17.5</v>
      </c>
      <c r="J6297" s="118">
        <v>35</v>
      </c>
      <c r="K6297" s="196">
        <v>185</v>
      </c>
      <c r="L6297" s="119" t="s">
        <v>12106</v>
      </c>
      <c r="M6297" s="38" t="s">
        <v>15050</v>
      </c>
    </row>
    <row r="6298" spans="1:13" ht="25.5" outlineLevel="1" x14ac:dyDescent="0.25">
      <c r="A6298" s="47" t="s">
        <v>7307</v>
      </c>
      <c r="B6298" s="150">
        <v>6270</v>
      </c>
      <c r="C6298" s="36" t="s">
        <v>7306</v>
      </c>
      <c r="D6298" s="35" t="s">
        <v>7307</v>
      </c>
      <c r="E6298" s="36" t="s">
        <v>11485</v>
      </c>
      <c r="F6298" s="35" t="s">
        <v>15877</v>
      </c>
      <c r="G6298" s="117">
        <v>3</v>
      </c>
      <c r="H6298" s="117">
        <v>960</v>
      </c>
      <c r="I6298" s="117">
        <f t="shared" si="145"/>
        <v>17.5</v>
      </c>
      <c r="J6298" s="118">
        <v>52.5</v>
      </c>
      <c r="K6298" s="196">
        <v>185</v>
      </c>
      <c r="L6298" s="119" t="s">
        <v>12106</v>
      </c>
      <c r="M6298" s="38" t="s">
        <v>15050</v>
      </c>
    </row>
    <row r="6299" spans="1:13" ht="25.5" outlineLevel="1" x14ac:dyDescent="0.25">
      <c r="A6299" s="47" t="s">
        <v>7309</v>
      </c>
      <c r="B6299" s="150">
        <v>6271</v>
      </c>
      <c r="C6299" s="36" t="s">
        <v>7308</v>
      </c>
      <c r="D6299" s="35" t="s">
        <v>7309</v>
      </c>
      <c r="E6299" s="36" t="s">
        <v>11485</v>
      </c>
      <c r="F6299" s="35" t="s">
        <v>15877</v>
      </c>
      <c r="G6299" s="117">
        <v>2</v>
      </c>
      <c r="H6299" s="117">
        <v>273</v>
      </c>
      <c r="I6299" s="117">
        <f t="shared" si="145"/>
        <v>7.4649999999999999</v>
      </c>
      <c r="J6299" s="118">
        <v>14.93</v>
      </c>
      <c r="K6299" s="196">
        <v>185</v>
      </c>
      <c r="L6299" s="119" t="s">
        <v>12106</v>
      </c>
      <c r="M6299" s="38" t="s">
        <v>15050</v>
      </c>
    </row>
    <row r="6300" spans="1:13" ht="25.5" outlineLevel="1" x14ac:dyDescent="0.25">
      <c r="A6300" s="47" t="s">
        <v>7311</v>
      </c>
      <c r="B6300" s="150">
        <v>6272</v>
      </c>
      <c r="C6300" s="36" t="s">
        <v>7310</v>
      </c>
      <c r="D6300" s="35" t="s">
        <v>7311</v>
      </c>
      <c r="E6300" s="36" t="s">
        <v>11485</v>
      </c>
      <c r="F6300" s="35" t="s">
        <v>15877</v>
      </c>
      <c r="G6300" s="117">
        <v>1</v>
      </c>
      <c r="H6300" s="117">
        <v>136.5</v>
      </c>
      <c r="I6300" s="117">
        <f t="shared" si="145"/>
        <v>7.46</v>
      </c>
      <c r="J6300" s="118">
        <v>7.46</v>
      </c>
      <c r="K6300" s="196">
        <v>185</v>
      </c>
      <c r="L6300" s="119" t="s">
        <v>12106</v>
      </c>
      <c r="M6300" s="38" t="s">
        <v>15050</v>
      </c>
    </row>
    <row r="6301" spans="1:13" ht="25.5" outlineLevel="1" x14ac:dyDescent="0.25">
      <c r="A6301" s="47" t="s">
        <v>7313</v>
      </c>
      <c r="B6301" s="150">
        <v>6273</v>
      </c>
      <c r="C6301" s="36" t="s">
        <v>7312</v>
      </c>
      <c r="D6301" s="35" t="s">
        <v>7313</v>
      </c>
      <c r="E6301" s="36" t="s">
        <v>11485</v>
      </c>
      <c r="F6301" s="35" t="s">
        <v>15877</v>
      </c>
      <c r="G6301" s="117">
        <v>1</v>
      </c>
      <c r="H6301" s="117">
        <v>809</v>
      </c>
      <c r="I6301" s="117">
        <f t="shared" si="145"/>
        <v>44.24</v>
      </c>
      <c r="J6301" s="118">
        <v>44.24</v>
      </c>
      <c r="K6301" s="196">
        <v>185</v>
      </c>
      <c r="L6301" s="119" t="s">
        <v>12106</v>
      </c>
      <c r="M6301" s="38" t="s">
        <v>15050</v>
      </c>
    </row>
    <row r="6302" spans="1:13" ht="25.5" outlineLevel="1" x14ac:dyDescent="0.25">
      <c r="A6302" s="47" t="s">
        <v>7315</v>
      </c>
      <c r="B6302" s="150">
        <v>6274</v>
      </c>
      <c r="C6302" s="36" t="s">
        <v>7314</v>
      </c>
      <c r="D6302" s="35" t="s">
        <v>7315</v>
      </c>
      <c r="E6302" s="36" t="s">
        <v>11485</v>
      </c>
      <c r="F6302" s="35" t="s">
        <v>15877</v>
      </c>
      <c r="G6302" s="117">
        <v>1</v>
      </c>
      <c r="H6302" s="117">
        <v>1</v>
      </c>
      <c r="I6302" s="117">
        <f t="shared" si="145"/>
        <v>0.05</v>
      </c>
      <c r="J6302" s="118">
        <v>0.05</v>
      </c>
      <c r="K6302" s="196">
        <v>185</v>
      </c>
      <c r="L6302" s="119" t="s">
        <v>12106</v>
      </c>
      <c r="M6302" s="38" t="s">
        <v>15050</v>
      </c>
    </row>
    <row r="6303" spans="1:13" ht="25.5" outlineLevel="1" x14ac:dyDescent="0.25">
      <c r="A6303" s="47" t="s">
        <v>7317</v>
      </c>
      <c r="B6303" s="150">
        <v>6275</v>
      </c>
      <c r="C6303" s="36" t="s">
        <v>7316</v>
      </c>
      <c r="D6303" s="35" t="s">
        <v>7317</v>
      </c>
      <c r="E6303" s="36" t="s">
        <v>11485</v>
      </c>
      <c r="F6303" s="35" t="s">
        <v>15877</v>
      </c>
      <c r="G6303" s="117">
        <v>2</v>
      </c>
      <c r="H6303" s="117">
        <v>294</v>
      </c>
      <c r="I6303" s="117">
        <f t="shared" si="145"/>
        <v>8.0399999999999991</v>
      </c>
      <c r="J6303" s="118">
        <v>16.079999999999998</v>
      </c>
      <c r="K6303" s="196">
        <v>185</v>
      </c>
      <c r="L6303" s="119" t="s">
        <v>12106</v>
      </c>
      <c r="M6303" s="38" t="s">
        <v>15050</v>
      </c>
    </row>
    <row r="6304" spans="1:13" ht="25.5" outlineLevel="1" x14ac:dyDescent="0.25">
      <c r="A6304" s="47" t="s">
        <v>7319</v>
      </c>
      <c r="B6304" s="150">
        <v>6276</v>
      </c>
      <c r="C6304" s="36" t="s">
        <v>7318</v>
      </c>
      <c r="D6304" s="35" t="s">
        <v>7319</v>
      </c>
      <c r="E6304" s="36" t="s">
        <v>11485</v>
      </c>
      <c r="F6304" s="35" t="s">
        <v>15877</v>
      </c>
      <c r="G6304" s="117">
        <v>2</v>
      </c>
      <c r="H6304" s="117">
        <v>240</v>
      </c>
      <c r="I6304" s="117">
        <f t="shared" si="145"/>
        <v>6.56</v>
      </c>
      <c r="J6304" s="118">
        <v>13.12</v>
      </c>
      <c r="K6304" s="196">
        <v>185</v>
      </c>
      <c r="L6304" s="119" t="s">
        <v>12106</v>
      </c>
      <c r="M6304" s="38" t="s">
        <v>15050</v>
      </c>
    </row>
    <row r="6305" spans="1:13" ht="25.5" outlineLevel="1" x14ac:dyDescent="0.25">
      <c r="A6305" s="47" t="s">
        <v>7321</v>
      </c>
      <c r="B6305" s="150">
        <v>6277</v>
      </c>
      <c r="C6305" s="36" t="s">
        <v>7320</v>
      </c>
      <c r="D6305" s="35" t="s">
        <v>7321</v>
      </c>
      <c r="E6305" s="36" t="s">
        <v>11485</v>
      </c>
      <c r="F6305" s="35" t="s">
        <v>15877</v>
      </c>
      <c r="G6305" s="117">
        <v>3</v>
      </c>
      <c r="H6305" s="117">
        <v>2144</v>
      </c>
      <c r="I6305" s="117">
        <f t="shared" si="145"/>
        <v>39.08</v>
      </c>
      <c r="J6305" s="118">
        <v>117.24</v>
      </c>
      <c r="K6305" s="196">
        <v>185</v>
      </c>
      <c r="L6305" s="119" t="s">
        <v>12106</v>
      </c>
      <c r="M6305" s="38" t="s">
        <v>15050</v>
      </c>
    </row>
    <row r="6306" spans="1:13" ht="25.5" outlineLevel="1" x14ac:dyDescent="0.25">
      <c r="A6306" s="47" t="s">
        <v>7323</v>
      </c>
      <c r="B6306" s="150">
        <v>6278</v>
      </c>
      <c r="C6306" s="36" t="s">
        <v>7322</v>
      </c>
      <c r="D6306" s="35" t="s">
        <v>7323</v>
      </c>
      <c r="E6306" s="36" t="s">
        <v>11485</v>
      </c>
      <c r="F6306" s="35" t="s">
        <v>15877</v>
      </c>
      <c r="G6306" s="117">
        <v>1</v>
      </c>
      <c r="H6306" s="117">
        <v>31000</v>
      </c>
      <c r="I6306" s="117">
        <f t="shared" si="145"/>
        <v>1695.19</v>
      </c>
      <c r="J6306" s="118">
        <v>1695.19</v>
      </c>
      <c r="K6306" s="196">
        <v>185</v>
      </c>
      <c r="L6306" s="119" t="s">
        <v>12106</v>
      </c>
      <c r="M6306" s="38" t="s">
        <v>15050</v>
      </c>
    </row>
    <row r="6307" spans="1:13" ht="25.5" outlineLevel="1" x14ac:dyDescent="0.25">
      <c r="A6307" s="47" t="s">
        <v>7325</v>
      </c>
      <c r="B6307" s="150">
        <v>6279</v>
      </c>
      <c r="C6307" s="36" t="s">
        <v>7324</v>
      </c>
      <c r="D6307" s="35" t="s">
        <v>7325</v>
      </c>
      <c r="E6307" s="36" t="s">
        <v>11485</v>
      </c>
      <c r="F6307" s="35" t="s">
        <v>15877</v>
      </c>
      <c r="G6307" s="117">
        <v>1</v>
      </c>
      <c r="H6307" s="117">
        <v>25423.73</v>
      </c>
      <c r="I6307" s="117">
        <f t="shared" si="145"/>
        <v>1390.26</v>
      </c>
      <c r="J6307" s="118">
        <v>1390.26</v>
      </c>
      <c r="K6307" s="196">
        <v>185</v>
      </c>
      <c r="L6307" s="119" t="s">
        <v>12106</v>
      </c>
      <c r="M6307" s="38" t="s">
        <v>15050</v>
      </c>
    </row>
    <row r="6308" spans="1:13" ht="25.5" outlineLevel="1" x14ac:dyDescent="0.25">
      <c r="A6308" s="47" t="s">
        <v>7327</v>
      </c>
      <c r="B6308" s="150">
        <v>6280</v>
      </c>
      <c r="C6308" s="36" t="s">
        <v>7326</v>
      </c>
      <c r="D6308" s="35" t="s">
        <v>7327</v>
      </c>
      <c r="E6308" s="36" t="s">
        <v>11485</v>
      </c>
      <c r="F6308" s="35" t="s">
        <v>15877</v>
      </c>
      <c r="G6308" s="117">
        <v>2</v>
      </c>
      <c r="H6308" s="117">
        <v>1394</v>
      </c>
      <c r="I6308" s="117">
        <f t="shared" si="145"/>
        <v>38.115000000000002</v>
      </c>
      <c r="J6308" s="118">
        <v>76.23</v>
      </c>
      <c r="K6308" s="196">
        <v>185</v>
      </c>
      <c r="L6308" s="119" t="s">
        <v>12106</v>
      </c>
      <c r="M6308" s="38" t="s">
        <v>15050</v>
      </c>
    </row>
    <row r="6309" spans="1:13" ht="25.5" outlineLevel="1" x14ac:dyDescent="0.25">
      <c r="A6309" s="47" t="s">
        <v>7329</v>
      </c>
      <c r="B6309" s="150">
        <v>6281</v>
      </c>
      <c r="C6309" s="36" t="s">
        <v>7328</v>
      </c>
      <c r="D6309" s="35" t="s">
        <v>7329</v>
      </c>
      <c r="E6309" s="36" t="s">
        <v>11485</v>
      </c>
      <c r="F6309" s="35" t="s">
        <v>15877</v>
      </c>
      <c r="G6309" s="117">
        <v>2</v>
      </c>
      <c r="H6309" s="117">
        <v>780</v>
      </c>
      <c r="I6309" s="117">
        <f t="shared" si="145"/>
        <v>21.324999999999999</v>
      </c>
      <c r="J6309" s="118">
        <v>42.65</v>
      </c>
      <c r="K6309" s="196">
        <v>185</v>
      </c>
      <c r="L6309" s="119" t="s">
        <v>12106</v>
      </c>
      <c r="M6309" s="38" t="s">
        <v>15050</v>
      </c>
    </row>
    <row r="6310" spans="1:13" ht="25.5" outlineLevel="1" x14ac:dyDescent="0.25">
      <c r="A6310" s="47" t="s">
        <v>7331</v>
      </c>
      <c r="B6310" s="150">
        <v>6282</v>
      </c>
      <c r="C6310" s="36" t="s">
        <v>7330</v>
      </c>
      <c r="D6310" s="35" t="s">
        <v>7331</v>
      </c>
      <c r="E6310" s="36" t="s">
        <v>11485</v>
      </c>
      <c r="F6310" s="35" t="s">
        <v>15877</v>
      </c>
      <c r="G6310" s="117">
        <v>1</v>
      </c>
      <c r="H6310" s="117">
        <v>390</v>
      </c>
      <c r="I6310" s="117">
        <f t="shared" si="145"/>
        <v>21.33</v>
      </c>
      <c r="J6310" s="118">
        <v>21.33</v>
      </c>
      <c r="K6310" s="196">
        <v>185</v>
      </c>
      <c r="L6310" s="119" t="s">
        <v>12106</v>
      </c>
      <c r="M6310" s="38" t="s">
        <v>15050</v>
      </c>
    </row>
    <row r="6311" spans="1:13" ht="25.5" outlineLevel="1" x14ac:dyDescent="0.25">
      <c r="A6311" s="47" t="s">
        <v>7333</v>
      </c>
      <c r="B6311" s="150">
        <v>6283</v>
      </c>
      <c r="C6311" s="36" t="s">
        <v>7332</v>
      </c>
      <c r="D6311" s="35" t="s">
        <v>7333</v>
      </c>
      <c r="E6311" s="36" t="s">
        <v>11485</v>
      </c>
      <c r="F6311" s="35" t="s">
        <v>15877</v>
      </c>
      <c r="G6311" s="117">
        <v>11</v>
      </c>
      <c r="H6311" s="117">
        <v>11</v>
      </c>
      <c r="I6311" s="117">
        <f t="shared" si="145"/>
        <v>5.4545454545454543E-2</v>
      </c>
      <c r="J6311" s="118">
        <v>0.6</v>
      </c>
      <c r="K6311" s="196">
        <v>185</v>
      </c>
      <c r="L6311" s="119" t="s">
        <v>12106</v>
      </c>
      <c r="M6311" s="38" t="s">
        <v>15050</v>
      </c>
    </row>
    <row r="6312" spans="1:13" ht="25.5" outlineLevel="1" x14ac:dyDescent="0.25">
      <c r="A6312" s="47" t="s">
        <v>7334</v>
      </c>
      <c r="B6312" s="150">
        <v>6284</v>
      </c>
      <c r="C6312" s="40" t="s">
        <v>14870</v>
      </c>
      <c r="D6312" s="35" t="s">
        <v>7334</v>
      </c>
      <c r="E6312" s="36" t="s">
        <v>11485</v>
      </c>
      <c r="F6312" s="35" t="s">
        <v>15877</v>
      </c>
      <c r="G6312" s="117">
        <v>6</v>
      </c>
      <c r="H6312" s="117">
        <v>591</v>
      </c>
      <c r="I6312" s="117">
        <f t="shared" si="145"/>
        <v>5.3866666666666667</v>
      </c>
      <c r="J6312" s="118">
        <v>32.32</v>
      </c>
      <c r="K6312" s="196">
        <v>185</v>
      </c>
      <c r="L6312" s="119" t="s">
        <v>12106</v>
      </c>
      <c r="M6312" s="38" t="s">
        <v>15050</v>
      </c>
    </row>
    <row r="6313" spans="1:13" ht="25.5" outlineLevel="1" x14ac:dyDescent="0.25">
      <c r="A6313" s="47" t="s">
        <v>7336</v>
      </c>
      <c r="B6313" s="150">
        <v>6285</v>
      </c>
      <c r="C6313" s="36" t="s">
        <v>7335</v>
      </c>
      <c r="D6313" s="35" t="s">
        <v>7336</v>
      </c>
      <c r="E6313" s="36" t="s">
        <v>11485</v>
      </c>
      <c r="F6313" s="35" t="s">
        <v>15877</v>
      </c>
      <c r="G6313" s="117">
        <v>2</v>
      </c>
      <c r="H6313" s="117">
        <v>273</v>
      </c>
      <c r="I6313" s="117">
        <f t="shared" si="145"/>
        <v>7.4649999999999999</v>
      </c>
      <c r="J6313" s="118">
        <v>14.93</v>
      </c>
      <c r="K6313" s="196">
        <v>185</v>
      </c>
      <c r="L6313" s="119" t="s">
        <v>12106</v>
      </c>
      <c r="M6313" s="38" t="s">
        <v>15050</v>
      </c>
    </row>
    <row r="6314" spans="1:13" ht="25.5" outlineLevel="1" x14ac:dyDescent="0.25">
      <c r="A6314" s="47" t="s">
        <v>7338</v>
      </c>
      <c r="B6314" s="150">
        <v>6286</v>
      </c>
      <c r="C6314" s="36" t="s">
        <v>7337</v>
      </c>
      <c r="D6314" s="35" t="s">
        <v>7338</v>
      </c>
      <c r="E6314" s="36" t="s">
        <v>11485</v>
      </c>
      <c r="F6314" s="35" t="s">
        <v>15877</v>
      </c>
      <c r="G6314" s="117">
        <v>2</v>
      </c>
      <c r="H6314" s="117">
        <v>54</v>
      </c>
      <c r="I6314" s="117">
        <f t="shared" si="145"/>
        <v>1.4750000000000001</v>
      </c>
      <c r="J6314" s="118">
        <v>2.95</v>
      </c>
      <c r="K6314" s="196">
        <v>185</v>
      </c>
      <c r="L6314" s="119" t="s">
        <v>12106</v>
      </c>
      <c r="M6314" s="38" t="s">
        <v>15050</v>
      </c>
    </row>
    <row r="6315" spans="1:13" ht="25.5" outlineLevel="1" x14ac:dyDescent="0.25">
      <c r="A6315" s="47" t="s">
        <v>7340</v>
      </c>
      <c r="B6315" s="150">
        <v>6287</v>
      </c>
      <c r="C6315" s="36" t="s">
        <v>7339</v>
      </c>
      <c r="D6315" s="35" t="s">
        <v>7340</v>
      </c>
      <c r="E6315" s="36" t="s">
        <v>11485</v>
      </c>
      <c r="F6315" s="35" t="s">
        <v>15877</v>
      </c>
      <c r="G6315" s="117">
        <v>18</v>
      </c>
      <c r="H6315" s="117">
        <v>18</v>
      </c>
      <c r="I6315" s="117">
        <f t="shared" si="145"/>
        <v>5.4444444444444441E-2</v>
      </c>
      <c r="J6315" s="118">
        <v>0.98</v>
      </c>
      <c r="K6315" s="196">
        <v>185</v>
      </c>
      <c r="L6315" s="119" t="s">
        <v>12106</v>
      </c>
      <c r="M6315" s="38" t="s">
        <v>15050</v>
      </c>
    </row>
    <row r="6316" spans="1:13" ht="25.5" outlineLevel="1" x14ac:dyDescent="0.25">
      <c r="A6316" s="47" t="s">
        <v>7342</v>
      </c>
      <c r="B6316" s="150">
        <v>6288</v>
      </c>
      <c r="C6316" s="36" t="s">
        <v>7341</v>
      </c>
      <c r="D6316" s="35" t="s">
        <v>7342</v>
      </c>
      <c r="E6316" s="36" t="s">
        <v>11485</v>
      </c>
      <c r="F6316" s="35" t="s">
        <v>15877</v>
      </c>
      <c r="G6316" s="117">
        <v>2</v>
      </c>
      <c r="H6316" s="117">
        <v>292</v>
      </c>
      <c r="I6316" s="117">
        <f t="shared" si="145"/>
        <v>7.9850000000000003</v>
      </c>
      <c r="J6316" s="118">
        <v>15.97</v>
      </c>
      <c r="K6316" s="196">
        <v>185</v>
      </c>
      <c r="L6316" s="119" t="s">
        <v>12106</v>
      </c>
      <c r="M6316" s="38" t="s">
        <v>15050</v>
      </c>
    </row>
    <row r="6317" spans="1:13" ht="25.5" outlineLevel="1" x14ac:dyDescent="0.25">
      <c r="A6317" s="47" t="s">
        <v>7344</v>
      </c>
      <c r="B6317" s="150">
        <v>6289</v>
      </c>
      <c r="C6317" s="36" t="s">
        <v>7343</v>
      </c>
      <c r="D6317" s="35" t="s">
        <v>7344</v>
      </c>
      <c r="E6317" s="36" t="s">
        <v>11485</v>
      </c>
      <c r="F6317" s="35" t="s">
        <v>15877</v>
      </c>
      <c r="G6317" s="117">
        <v>3</v>
      </c>
      <c r="H6317" s="117">
        <v>324</v>
      </c>
      <c r="I6317" s="117">
        <f t="shared" si="145"/>
        <v>5.9066666666666663</v>
      </c>
      <c r="J6317" s="118">
        <v>17.72</v>
      </c>
      <c r="K6317" s="196">
        <v>185</v>
      </c>
      <c r="L6317" s="119" t="s">
        <v>12106</v>
      </c>
      <c r="M6317" s="38" t="s">
        <v>15050</v>
      </c>
    </row>
    <row r="6318" spans="1:13" ht="25.5" outlineLevel="1" x14ac:dyDescent="0.25">
      <c r="A6318" s="47" t="s">
        <v>7346</v>
      </c>
      <c r="B6318" s="150">
        <v>6290</v>
      </c>
      <c r="C6318" s="36" t="s">
        <v>7345</v>
      </c>
      <c r="D6318" s="35" t="s">
        <v>7346</v>
      </c>
      <c r="E6318" s="36" t="s">
        <v>11485</v>
      </c>
      <c r="F6318" s="35" t="s">
        <v>15877</v>
      </c>
      <c r="G6318" s="117">
        <v>4</v>
      </c>
      <c r="H6318" s="117">
        <v>404</v>
      </c>
      <c r="I6318" s="117">
        <f t="shared" si="145"/>
        <v>5.5225</v>
      </c>
      <c r="J6318" s="118">
        <v>22.09</v>
      </c>
      <c r="K6318" s="196">
        <v>185</v>
      </c>
      <c r="L6318" s="119" t="s">
        <v>12106</v>
      </c>
      <c r="M6318" s="38" t="s">
        <v>15050</v>
      </c>
    </row>
    <row r="6319" spans="1:13" ht="25.5" outlineLevel="1" x14ac:dyDescent="0.25">
      <c r="A6319" s="47" t="s">
        <v>7348</v>
      </c>
      <c r="B6319" s="150">
        <v>6291</v>
      </c>
      <c r="C6319" s="36" t="s">
        <v>7347</v>
      </c>
      <c r="D6319" s="35" t="s">
        <v>7348</v>
      </c>
      <c r="E6319" s="36" t="s">
        <v>11485</v>
      </c>
      <c r="F6319" s="35" t="s">
        <v>15877</v>
      </c>
      <c r="G6319" s="117">
        <v>2</v>
      </c>
      <c r="H6319" s="117">
        <v>390</v>
      </c>
      <c r="I6319" s="117">
        <f t="shared" si="145"/>
        <v>10.664999999999999</v>
      </c>
      <c r="J6319" s="118">
        <v>21.33</v>
      </c>
      <c r="K6319" s="196">
        <v>185</v>
      </c>
      <c r="L6319" s="119" t="s">
        <v>12106</v>
      </c>
      <c r="M6319" s="38" t="s">
        <v>15050</v>
      </c>
    </row>
    <row r="6320" spans="1:13" ht="25.5" outlineLevel="1" x14ac:dyDescent="0.25">
      <c r="A6320" s="47" t="s">
        <v>7349</v>
      </c>
      <c r="B6320" s="150">
        <v>6292</v>
      </c>
      <c r="C6320" s="40" t="s">
        <v>14871</v>
      </c>
      <c r="D6320" s="35" t="s">
        <v>7349</v>
      </c>
      <c r="E6320" s="36" t="s">
        <v>11485</v>
      </c>
      <c r="F6320" s="35" t="s">
        <v>15877</v>
      </c>
      <c r="G6320" s="117">
        <v>2</v>
      </c>
      <c r="H6320" s="117">
        <v>380</v>
      </c>
      <c r="I6320" s="117">
        <f t="shared" si="145"/>
        <v>10.39</v>
      </c>
      <c r="J6320" s="118">
        <v>20.78</v>
      </c>
      <c r="K6320" s="196">
        <v>185</v>
      </c>
      <c r="L6320" s="119" t="s">
        <v>12106</v>
      </c>
      <c r="M6320" s="38" t="s">
        <v>15050</v>
      </c>
    </row>
    <row r="6321" spans="1:14" ht="25.5" outlineLevel="1" x14ac:dyDescent="0.25">
      <c r="A6321" s="47" t="s">
        <v>7351</v>
      </c>
      <c r="B6321" s="150">
        <v>6293</v>
      </c>
      <c r="C6321" s="36" t="s">
        <v>7350</v>
      </c>
      <c r="D6321" s="35" t="s">
        <v>7351</v>
      </c>
      <c r="E6321" s="36" t="s">
        <v>11485</v>
      </c>
      <c r="F6321" s="35" t="s">
        <v>15877</v>
      </c>
      <c r="G6321" s="117">
        <v>2</v>
      </c>
      <c r="H6321" s="117">
        <v>380</v>
      </c>
      <c r="I6321" s="117">
        <f t="shared" ref="I6321:I6326" si="146">J6321/G6321</f>
        <v>10.39</v>
      </c>
      <c r="J6321" s="118">
        <v>20.78</v>
      </c>
      <c r="K6321" s="196">
        <v>185</v>
      </c>
      <c r="L6321" s="119" t="s">
        <v>12106</v>
      </c>
      <c r="M6321" s="38" t="s">
        <v>15050</v>
      </c>
    </row>
    <row r="6322" spans="1:14" ht="25.5" outlineLevel="1" x14ac:dyDescent="0.25">
      <c r="A6322" s="47" t="s">
        <v>7352</v>
      </c>
      <c r="B6322" s="150">
        <v>6294</v>
      </c>
      <c r="C6322" s="40" t="s">
        <v>14872</v>
      </c>
      <c r="D6322" s="35" t="s">
        <v>7352</v>
      </c>
      <c r="E6322" s="36" t="s">
        <v>11485</v>
      </c>
      <c r="F6322" s="35" t="s">
        <v>15877</v>
      </c>
      <c r="G6322" s="117">
        <v>2</v>
      </c>
      <c r="H6322" s="117">
        <v>570</v>
      </c>
      <c r="I6322" s="117">
        <f t="shared" si="146"/>
        <v>15.585000000000001</v>
      </c>
      <c r="J6322" s="118">
        <v>31.17</v>
      </c>
      <c r="K6322" s="196">
        <v>185</v>
      </c>
      <c r="L6322" s="119" t="s">
        <v>12106</v>
      </c>
      <c r="M6322" s="38" t="s">
        <v>15050</v>
      </c>
    </row>
    <row r="6323" spans="1:14" ht="25.5" outlineLevel="1" x14ac:dyDescent="0.25">
      <c r="A6323" s="47" t="s">
        <v>7354</v>
      </c>
      <c r="B6323" s="150">
        <v>6295</v>
      </c>
      <c r="C6323" s="36" t="s">
        <v>7353</v>
      </c>
      <c r="D6323" s="35" t="s">
        <v>7354</v>
      </c>
      <c r="E6323" s="36" t="s">
        <v>11485</v>
      </c>
      <c r="F6323" s="35" t="s">
        <v>15877</v>
      </c>
      <c r="G6323" s="117">
        <v>2</v>
      </c>
      <c r="H6323" s="117">
        <v>468</v>
      </c>
      <c r="I6323" s="117">
        <f t="shared" si="146"/>
        <v>12.795</v>
      </c>
      <c r="J6323" s="118">
        <v>25.59</v>
      </c>
      <c r="K6323" s="196">
        <v>185</v>
      </c>
      <c r="L6323" s="119" t="s">
        <v>12106</v>
      </c>
      <c r="M6323" s="38" t="s">
        <v>15050</v>
      </c>
    </row>
    <row r="6324" spans="1:14" ht="25.5" outlineLevel="1" x14ac:dyDescent="0.25">
      <c r="A6324" s="47" t="s">
        <v>7356</v>
      </c>
      <c r="B6324" s="150">
        <v>6296</v>
      </c>
      <c r="C6324" s="36" t="s">
        <v>7355</v>
      </c>
      <c r="D6324" s="35" t="s">
        <v>7356</v>
      </c>
      <c r="E6324" s="36" t="s">
        <v>11485</v>
      </c>
      <c r="F6324" s="35" t="s">
        <v>15877</v>
      </c>
      <c r="G6324" s="117">
        <v>4</v>
      </c>
      <c r="H6324" s="117">
        <v>4</v>
      </c>
      <c r="I6324" s="117">
        <f t="shared" si="146"/>
        <v>5.5E-2</v>
      </c>
      <c r="J6324" s="118">
        <v>0.22</v>
      </c>
      <c r="K6324" s="196">
        <v>185</v>
      </c>
      <c r="L6324" s="119" t="s">
        <v>12106</v>
      </c>
      <c r="M6324" s="38" t="s">
        <v>15050</v>
      </c>
    </row>
    <row r="6325" spans="1:14" ht="25.5" outlineLevel="1" x14ac:dyDescent="0.25">
      <c r="A6325" s="47" t="s">
        <v>7358</v>
      </c>
      <c r="B6325" s="150">
        <v>6297</v>
      </c>
      <c r="C6325" s="36" t="s">
        <v>7357</v>
      </c>
      <c r="D6325" s="35" t="s">
        <v>7358</v>
      </c>
      <c r="E6325" s="36" t="s">
        <v>11485</v>
      </c>
      <c r="F6325" s="35" t="s">
        <v>15877</v>
      </c>
      <c r="G6325" s="117">
        <v>2</v>
      </c>
      <c r="H6325" s="117">
        <v>2</v>
      </c>
      <c r="I6325" s="117">
        <f t="shared" si="146"/>
        <v>5.5E-2</v>
      </c>
      <c r="J6325" s="118">
        <v>0.11</v>
      </c>
      <c r="K6325" s="196">
        <v>185</v>
      </c>
      <c r="L6325" s="119" t="s">
        <v>12106</v>
      </c>
      <c r="M6325" s="38" t="s">
        <v>15050</v>
      </c>
    </row>
    <row r="6326" spans="1:14" ht="25.5" outlineLevel="1" x14ac:dyDescent="0.25">
      <c r="A6326" s="47" t="s">
        <v>7360</v>
      </c>
      <c r="B6326" s="150">
        <v>6298</v>
      </c>
      <c r="C6326" s="36" t="s">
        <v>7359</v>
      </c>
      <c r="D6326" s="35" t="s">
        <v>7360</v>
      </c>
      <c r="E6326" s="36" t="s">
        <v>11485</v>
      </c>
      <c r="F6326" s="35" t="s">
        <v>15877</v>
      </c>
      <c r="G6326" s="117">
        <v>2</v>
      </c>
      <c r="H6326" s="117">
        <v>766</v>
      </c>
      <c r="I6326" s="117">
        <f t="shared" si="146"/>
        <v>20.945</v>
      </c>
      <c r="J6326" s="118">
        <v>41.89</v>
      </c>
      <c r="K6326" s="196">
        <v>185</v>
      </c>
      <c r="L6326" s="119" t="s">
        <v>12106</v>
      </c>
      <c r="M6326" s="38" t="s">
        <v>15050</v>
      </c>
    </row>
    <row r="6327" spans="1:14" ht="13.5" x14ac:dyDescent="0.25">
      <c r="A6327" s="48"/>
      <c r="B6327" s="126" t="s">
        <v>12161</v>
      </c>
      <c r="C6327" s="113"/>
      <c r="D6327" s="50"/>
      <c r="E6327" s="40"/>
      <c r="F6327" s="35"/>
      <c r="G6327" s="114">
        <f>G6328</f>
        <v>228</v>
      </c>
      <c r="H6327" s="114">
        <f t="shared" ref="H6327:J6327" si="147">H6328</f>
        <v>228</v>
      </c>
      <c r="I6327" s="114"/>
      <c r="J6327" s="114">
        <f t="shared" si="147"/>
        <v>12.380000000000003</v>
      </c>
      <c r="K6327" s="196"/>
      <c r="L6327" s="198"/>
      <c r="M6327" s="42" t="s">
        <v>15050</v>
      </c>
      <c r="N6327" s="54"/>
    </row>
    <row r="6328" spans="1:14" ht="13.5" x14ac:dyDescent="0.25">
      <c r="A6328" s="48"/>
      <c r="B6328" s="37"/>
      <c r="C6328" s="113" t="s">
        <v>12162</v>
      </c>
      <c r="D6328" s="50"/>
      <c r="E6328" s="40"/>
      <c r="F6328" s="35"/>
      <c r="G6328" s="120">
        <f>SUM(G6329:G6374)</f>
        <v>228</v>
      </c>
      <c r="H6328" s="120">
        <f t="shared" ref="H6328" si="148">SUM(H6329:H6374)</f>
        <v>228</v>
      </c>
      <c r="I6328" s="120"/>
      <c r="J6328" s="120">
        <f>SUM(J6329:J6374)</f>
        <v>12.380000000000003</v>
      </c>
      <c r="K6328" s="196"/>
      <c r="L6328" s="116"/>
      <c r="M6328" s="42" t="s">
        <v>15050</v>
      </c>
    </row>
    <row r="6329" spans="1:14" ht="25.5" outlineLevel="1" x14ac:dyDescent="0.25">
      <c r="A6329" s="47" t="s">
        <v>11367</v>
      </c>
      <c r="B6329" s="150">
        <v>6299</v>
      </c>
      <c r="C6329" s="36" t="s">
        <v>11366</v>
      </c>
      <c r="D6329" s="35" t="s">
        <v>11367</v>
      </c>
      <c r="E6329" s="36" t="s">
        <v>11485</v>
      </c>
      <c r="F6329" s="35" t="s">
        <v>15877</v>
      </c>
      <c r="G6329" s="117">
        <v>1</v>
      </c>
      <c r="H6329" s="117">
        <v>1</v>
      </c>
      <c r="I6329" s="117"/>
      <c r="J6329" s="118">
        <v>0.05</v>
      </c>
      <c r="K6329" s="58"/>
      <c r="L6329" s="119" t="s">
        <v>11783</v>
      </c>
      <c r="M6329" s="38" t="s">
        <v>15050</v>
      </c>
    </row>
    <row r="6330" spans="1:14" ht="25.5" outlineLevel="1" x14ac:dyDescent="0.25">
      <c r="A6330" s="47" t="s">
        <v>11369</v>
      </c>
      <c r="B6330" s="150">
        <v>6300</v>
      </c>
      <c r="C6330" s="36" t="s">
        <v>11368</v>
      </c>
      <c r="D6330" s="35" t="s">
        <v>11369</v>
      </c>
      <c r="E6330" s="36" t="s">
        <v>11485</v>
      </c>
      <c r="F6330" s="35" t="s">
        <v>15877</v>
      </c>
      <c r="G6330" s="117">
        <v>1</v>
      </c>
      <c r="H6330" s="117">
        <v>1</v>
      </c>
      <c r="I6330" s="117"/>
      <c r="J6330" s="118">
        <v>0.05</v>
      </c>
      <c r="K6330" s="58"/>
      <c r="L6330" s="119" t="s">
        <v>11783</v>
      </c>
      <c r="M6330" s="38" t="s">
        <v>15050</v>
      </c>
    </row>
    <row r="6331" spans="1:14" ht="25.5" outlineLevel="1" x14ac:dyDescent="0.25">
      <c r="A6331" s="47" t="s">
        <v>11375</v>
      </c>
      <c r="B6331" s="150">
        <v>6301</v>
      </c>
      <c r="C6331" s="36" t="s">
        <v>11374</v>
      </c>
      <c r="D6331" s="35" t="s">
        <v>11375</v>
      </c>
      <c r="E6331" s="36" t="s">
        <v>11485</v>
      </c>
      <c r="F6331" s="35" t="s">
        <v>15877</v>
      </c>
      <c r="G6331" s="117">
        <v>1</v>
      </c>
      <c r="H6331" s="117">
        <v>1</v>
      </c>
      <c r="I6331" s="117"/>
      <c r="J6331" s="118">
        <v>0.05</v>
      </c>
      <c r="K6331" s="58"/>
      <c r="L6331" s="119" t="s">
        <v>11783</v>
      </c>
      <c r="M6331" s="38" t="s">
        <v>15050</v>
      </c>
    </row>
    <row r="6332" spans="1:14" ht="25.5" outlineLevel="1" x14ac:dyDescent="0.25">
      <c r="A6332" s="47" t="s">
        <v>11382</v>
      </c>
      <c r="B6332" s="150">
        <v>6302</v>
      </c>
      <c r="C6332" s="36" t="s">
        <v>11381</v>
      </c>
      <c r="D6332" s="35" t="s">
        <v>11382</v>
      </c>
      <c r="E6332" s="36" t="s">
        <v>11485</v>
      </c>
      <c r="F6332" s="35" t="s">
        <v>15877</v>
      </c>
      <c r="G6332" s="117">
        <v>2</v>
      </c>
      <c r="H6332" s="117">
        <v>2</v>
      </c>
      <c r="I6332" s="117"/>
      <c r="J6332" s="118">
        <v>0.11</v>
      </c>
      <c r="K6332" s="58"/>
      <c r="L6332" s="119" t="s">
        <v>11783</v>
      </c>
      <c r="M6332" s="38" t="s">
        <v>15050</v>
      </c>
    </row>
    <row r="6333" spans="1:14" ht="25.5" outlineLevel="1" x14ac:dyDescent="0.25">
      <c r="A6333" s="47" t="s">
        <v>11384</v>
      </c>
      <c r="B6333" s="150">
        <v>6303</v>
      </c>
      <c r="C6333" s="36" t="s">
        <v>11383</v>
      </c>
      <c r="D6333" s="35" t="s">
        <v>11384</v>
      </c>
      <c r="E6333" s="36" t="s">
        <v>11485</v>
      </c>
      <c r="F6333" s="35" t="s">
        <v>15877</v>
      </c>
      <c r="G6333" s="117">
        <v>18</v>
      </c>
      <c r="H6333" s="117">
        <v>18</v>
      </c>
      <c r="I6333" s="117"/>
      <c r="J6333" s="118">
        <v>0.98</v>
      </c>
      <c r="K6333" s="58"/>
      <c r="L6333" s="119" t="s">
        <v>11783</v>
      </c>
      <c r="M6333" s="38" t="s">
        <v>15050</v>
      </c>
    </row>
    <row r="6334" spans="1:14" ht="25.5" outlineLevel="1" x14ac:dyDescent="0.25">
      <c r="A6334" s="47" t="s">
        <v>11391</v>
      </c>
      <c r="B6334" s="150">
        <v>6304</v>
      </c>
      <c r="C6334" s="36" t="s">
        <v>11390</v>
      </c>
      <c r="D6334" s="35" t="s">
        <v>11391</v>
      </c>
      <c r="E6334" s="36" t="s">
        <v>11485</v>
      </c>
      <c r="F6334" s="35" t="s">
        <v>15877</v>
      </c>
      <c r="G6334" s="117">
        <v>10</v>
      </c>
      <c r="H6334" s="117">
        <v>10</v>
      </c>
      <c r="I6334" s="117"/>
      <c r="J6334" s="118">
        <v>0.55000000000000004</v>
      </c>
      <c r="K6334" s="58"/>
      <c r="L6334" s="119" t="s">
        <v>11783</v>
      </c>
      <c r="M6334" s="38" t="s">
        <v>15050</v>
      </c>
    </row>
    <row r="6335" spans="1:14" ht="25.5" outlineLevel="1" x14ac:dyDescent="0.25">
      <c r="A6335" s="47" t="s">
        <v>11393</v>
      </c>
      <c r="B6335" s="150">
        <v>6305</v>
      </c>
      <c r="C6335" s="36" t="s">
        <v>11392</v>
      </c>
      <c r="D6335" s="35" t="s">
        <v>11393</v>
      </c>
      <c r="E6335" s="36" t="s">
        <v>11485</v>
      </c>
      <c r="F6335" s="35" t="s">
        <v>15877</v>
      </c>
      <c r="G6335" s="117">
        <v>1</v>
      </c>
      <c r="H6335" s="117">
        <v>1</v>
      </c>
      <c r="I6335" s="117"/>
      <c r="J6335" s="118">
        <v>0.05</v>
      </c>
      <c r="K6335" s="58"/>
      <c r="L6335" s="119" t="s">
        <v>11783</v>
      </c>
      <c r="M6335" s="38" t="s">
        <v>15050</v>
      </c>
    </row>
    <row r="6336" spans="1:14" ht="25.5" outlineLevel="1" x14ac:dyDescent="0.25">
      <c r="A6336" s="47" t="s">
        <v>11395</v>
      </c>
      <c r="B6336" s="150">
        <v>6306</v>
      </c>
      <c r="C6336" s="36" t="s">
        <v>11394</v>
      </c>
      <c r="D6336" s="35" t="s">
        <v>11395</v>
      </c>
      <c r="E6336" s="36" t="s">
        <v>11485</v>
      </c>
      <c r="F6336" s="35" t="s">
        <v>15877</v>
      </c>
      <c r="G6336" s="117">
        <v>19</v>
      </c>
      <c r="H6336" s="117">
        <v>19</v>
      </c>
      <c r="I6336" s="117"/>
      <c r="J6336" s="118">
        <v>1.04</v>
      </c>
      <c r="K6336" s="58"/>
      <c r="L6336" s="119" t="s">
        <v>11783</v>
      </c>
      <c r="M6336" s="38" t="s">
        <v>15050</v>
      </c>
    </row>
    <row r="6337" spans="1:13" ht="25.5" outlineLevel="1" x14ac:dyDescent="0.25">
      <c r="A6337" s="47" t="s">
        <v>11397</v>
      </c>
      <c r="B6337" s="150">
        <v>6307</v>
      </c>
      <c r="C6337" s="36" t="s">
        <v>11396</v>
      </c>
      <c r="D6337" s="35" t="s">
        <v>11397</v>
      </c>
      <c r="E6337" s="36" t="s">
        <v>11485</v>
      </c>
      <c r="F6337" s="35" t="s">
        <v>15877</v>
      </c>
      <c r="G6337" s="117">
        <v>1</v>
      </c>
      <c r="H6337" s="117">
        <v>1</v>
      </c>
      <c r="I6337" s="117"/>
      <c r="J6337" s="118">
        <v>0.05</v>
      </c>
      <c r="K6337" s="58"/>
      <c r="L6337" s="119" t="s">
        <v>11783</v>
      </c>
      <c r="M6337" s="38" t="s">
        <v>15050</v>
      </c>
    </row>
    <row r="6338" spans="1:13" ht="25.5" outlineLevel="1" x14ac:dyDescent="0.25">
      <c r="A6338" s="47" t="s">
        <v>11401</v>
      </c>
      <c r="B6338" s="150">
        <v>6308</v>
      </c>
      <c r="C6338" s="36" t="s">
        <v>11400</v>
      </c>
      <c r="D6338" s="35" t="s">
        <v>11401</v>
      </c>
      <c r="E6338" s="36" t="s">
        <v>11485</v>
      </c>
      <c r="F6338" s="35" t="s">
        <v>15877</v>
      </c>
      <c r="G6338" s="117">
        <v>7</v>
      </c>
      <c r="H6338" s="117">
        <v>7</v>
      </c>
      <c r="I6338" s="117"/>
      <c r="J6338" s="118">
        <v>0.38</v>
      </c>
      <c r="K6338" s="58"/>
      <c r="L6338" s="119" t="s">
        <v>11783</v>
      </c>
      <c r="M6338" s="38" t="s">
        <v>15050</v>
      </c>
    </row>
    <row r="6339" spans="1:13" ht="38.25" outlineLevel="1" x14ac:dyDescent="0.25">
      <c r="A6339" s="47" t="s">
        <v>11402</v>
      </c>
      <c r="B6339" s="150">
        <v>6309</v>
      </c>
      <c r="C6339" s="40" t="s">
        <v>14873</v>
      </c>
      <c r="D6339" s="35" t="s">
        <v>11402</v>
      </c>
      <c r="E6339" s="36" t="s">
        <v>11485</v>
      </c>
      <c r="F6339" s="35" t="s">
        <v>15877</v>
      </c>
      <c r="G6339" s="117">
        <v>1</v>
      </c>
      <c r="H6339" s="117">
        <v>1</v>
      </c>
      <c r="I6339" s="117"/>
      <c r="J6339" s="118">
        <v>0.05</v>
      </c>
      <c r="K6339" s="58"/>
      <c r="L6339" s="119" t="s">
        <v>11783</v>
      </c>
      <c r="M6339" s="38" t="s">
        <v>15050</v>
      </c>
    </row>
    <row r="6340" spans="1:13" ht="25.5" outlineLevel="1" x14ac:dyDescent="0.25">
      <c r="A6340" s="47" t="s">
        <v>11404</v>
      </c>
      <c r="B6340" s="150">
        <v>6310</v>
      </c>
      <c r="C6340" s="36" t="s">
        <v>11403</v>
      </c>
      <c r="D6340" s="35" t="s">
        <v>11404</v>
      </c>
      <c r="E6340" s="36" t="s">
        <v>11485</v>
      </c>
      <c r="F6340" s="35" t="s">
        <v>15877</v>
      </c>
      <c r="G6340" s="117">
        <v>6</v>
      </c>
      <c r="H6340" s="117">
        <v>6</v>
      </c>
      <c r="I6340" s="117"/>
      <c r="J6340" s="118">
        <v>0.33</v>
      </c>
      <c r="K6340" s="58"/>
      <c r="L6340" s="119" t="s">
        <v>11783</v>
      </c>
      <c r="M6340" s="38" t="s">
        <v>15050</v>
      </c>
    </row>
    <row r="6341" spans="1:13" ht="25.5" outlineLevel="1" x14ac:dyDescent="0.25">
      <c r="A6341" s="47" t="s">
        <v>11406</v>
      </c>
      <c r="B6341" s="150">
        <v>6311</v>
      </c>
      <c r="C6341" s="36" t="s">
        <v>11405</v>
      </c>
      <c r="D6341" s="35" t="s">
        <v>11406</v>
      </c>
      <c r="E6341" s="36" t="s">
        <v>11485</v>
      </c>
      <c r="F6341" s="35" t="s">
        <v>15877</v>
      </c>
      <c r="G6341" s="117">
        <v>7</v>
      </c>
      <c r="H6341" s="117">
        <v>7</v>
      </c>
      <c r="I6341" s="117"/>
      <c r="J6341" s="118">
        <v>0.38</v>
      </c>
      <c r="K6341" s="58"/>
      <c r="L6341" s="119" t="s">
        <v>11783</v>
      </c>
      <c r="M6341" s="38" t="s">
        <v>15050</v>
      </c>
    </row>
    <row r="6342" spans="1:13" ht="38.25" outlineLevel="1" x14ac:dyDescent="0.25">
      <c r="A6342" s="47" t="s">
        <v>11407</v>
      </c>
      <c r="B6342" s="150">
        <v>6312</v>
      </c>
      <c r="C6342" s="40" t="s">
        <v>14874</v>
      </c>
      <c r="D6342" s="35" t="s">
        <v>11407</v>
      </c>
      <c r="E6342" s="36" t="s">
        <v>11485</v>
      </c>
      <c r="F6342" s="35" t="s">
        <v>15877</v>
      </c>
      <c r="G6342" s="117">
        <v>4</v>
      </c>
      <c r="H6342" s="117">
        <v>4</v>
      </c>
      <c r="I6342" s="117"/>
      <c r="J6342" s="118">
        <v>0.22</v>
      </c>
      <c r="K6342" s="58"/>
      <c r="L6342" s="119" t="s">
        <v>11783</v>
      </c>
      <c r="M6342" s="38" t="s">
        <v>15050</v>
      </c>
    </row>
    <row r="6343" spans="1:13" ht="38.25" outlineLevel="1" x14ac:dyDescent="0.25">
      <c r="A6343" s="47" t="s">
        <v>11408</v>
      </c>
      <c r="B6343" s="150">
        <v>6313</v>
      </c>
      <c r="C6343" s="40" t="s">
        <v>14875</v>
      </c>
      <c r="D6343" s="35" t="s">
        <v>11408</v>
      </c>
      <c r="E6343" s="36" t="s">
        <v>11485</v>
      </c>
      <c r="F6343" s="35" t="s">
        <v>15877</v>
      </c>
      <c r="G6343" s="117">
        <v>3</v>
      </c>
      <c r="H6343" s="117">
        <v>3</v>
      </c>
      <c r="I6343" s="117"/>
      <c r="J6343" s="118">
        <v>0.16</v>
      </c>
      <c r="K6343" s="58"/>
      <c r="L6343" s="119" t="s">
        <v>11783</v>
      </c>
      <c r="M6343" s="38" t="s">
        <v>15050</v>
      </c>
    </row>
    <row r="6344" spans="1:13" ht="25.5" outlineLevel="1" x14ac:dyDescent="0.25">
      <c r="A6344" s="47" t="s">
        <v>11413</v>
      </c>
      <c r="B6344" s="150">
        <v>6314</v>
      </c>
      <c r="C6344" s="36" t="s">
        <v>11412</v>
      </c>
      <c r="D6344" s="35" t="s">
        <v>11413</v>
      </c>
      <c r="E6344" s="36" t="s">
        <v>11485</v>
      </c>
      <c r="F6344" s="35" t="s">
        <v>15877</v>
      </c>
      <c r="G6344" s="117">
        <v>6</v>
      </c>
      <c r="H6344" s="117">
        <v>6</v>
      </c>
      <c r="I6344" s="117"/>
      <c r="J6344" s="118">
        <v>0.33</v>
      </c>
      <c r="K6344" s="58"/>
      <c r="L6344" s="119" t="s">
        <v>11783</v>
      </c>
      <c r="M6344" s="38" t="s">
        <v>15050</v>
      </c>
    </row>
    <row r="6345" spans="1:13" ht="25.5" outlineLevel="1" x14ac:dyDescent="0.25">
      <c r="A6345" s="47" t="s">
        <v>11414</v>
      </c>
      <c r="B6345" s="150">
        <v>6315</v>
      </c>
      <c r="C6345" s="40" t="s">
        <v>14876</v>
      </c>
      <c r="D6345" s="35" t="s">
        <v>11414</v>
      </c>
      <c r="E6345" s="36" t="s">
        <v>11485</v>
      </c>
      <c r="F6345" s="35" t="s">
        <v>15877</v>
      </c>
      <c r="G6345" s="117">
        <v>7</v>
      </c>
      <c r="H6345" s="117">
        <v>7</v>
      </c>
      <c r="I6345" s="117"/>
      <c r="J6345" s="118">
        <v>0.38</v>
      </c>
      <c r="K6345" s="58"/>
      <c r="L6345" s="119" t="s">
        <v>11783</v>
      </c>
      <c r="M6345" s="38" t="s">
        <v>15050</v>
      </c>
    </row>
    <row r="6346" spans="1:13" ht="25.5" outlineLevel="1" x14ac:dyDescent="0.25">
      <c r="A6346" s="47" t="s">
        <v>11416</v>
      </c>
      <c r="B6346" s="150">
        <v>6316</v>
      </c>
      <c r="C6346" s="36" t="s">
        <v>11415</v>
      </c>
      <c r="D6346" s="35" t="s">
        <v>11416</v>
      </c>
      <c r="E6346" s="36" t="s">
        <v>11485</v>
      </c>
      <c r="F6346" s="35" t="s">
        <v>15877</v>
      </c>
      <c r="G6346" s="117">
        <v>20</v>
      </c>
      <c r="H6346" s="117">
        <v>20</v>
      </c>
      <c r="I6346" s="117"/>
      <c r="J6346" s="118">
        <v>1.0900000000000001</v>
      </c>
      <c r="K6346" s="58"/>
      <c r="L6346" s="119" t="s">
        <v>11783</v>
      </c>
      <c r="M6346" s="38" t="s">
        <v>15050</v>
      </c>
    </row>
    <row r="6347" spans="1:13" ht="25.5" outlineLevel="1" x14ac:dyDescent="0.25">
      <c r="A6347" s="47" t="s">
        <v>11417</v>
      </c>
      <c r="B6347" s="150">
        <v>6317</v>
      </c>
      <c r="C6347" s="40" t="s">
        <v>14877</v>
      </c>
      <c r="D6347" s="35" t="s">
        <v>11417</v>
      </c>
      <c r="E6347" s="36" t="s">
        <v>11485</v>
      </c>
      <c r="F6347" s="35" t="s">
        <v>15877</v>
      </c>
      <c r="G6347" s="117">
        <v>23</v>
      </c>
      <c r="H6347" s="117">
        <v>23</v>
      </c>
      <c r="I6347" s="117"/>
      <c r="J6347" s="118">
        <v>1.26</v>
      </c>
      <c r="K6347" s="58"/>
      <c r="L6347" s="119" t="s">
        <v>11783</v>
      </c>
      <c r="M6347" s="38" t="s">
        <v>15050</v>
      </c>
    </row>
    <row r="6348" spans="1:13" ht="25.5" outlineLevel="1" x14ac:dyDescent="0.25">
      <c r="A6348" s="47" t="s">
        <v>11418</v>
      </c>
      <c r="B6348" s="150">
        <v>6318</v>
      </c>
      <c r="C6348" s="40" t="s">
        <v>14878</v>
      </c>
      <c r="D6348" s="35" t="s">
        <v>11418</v>
      </c>
      <c r="E6348" s="36" t="s">
        <v>11485</v>
      </c>
      <c r="F6348" s="35" t="s">
        <v>15877</v>
      </c>
      <c r="G6348" s="117">
        <v>6</v>
      </c>
      <c r="H6348" s="117">
        <v>6</v>
      </c>
      <c r="I6348" s="117"/>
      <c r="J6348" s="118">
        <v>0.33</v>
      </c>
      <c r="K6348" s="58"/>
      <c r="L6348" s="119" t="s">
        <v>11783</v>
      </c>
      <c r="M6348" s="38" t="s">
        <v>15050</v>
      </c>
    </row>
    <row r="6349" spans="1:13" ht="25.5" outlineLevel="1" x14ac:dyDescent="0.25">
      <c r="A6349" s="47" t="s">
        <v>11419</v>
      </c>
      <c r="B6349" s="150">
        <v>6319</v>
      </c>
      <c r="C6349" s="40" t="s">
        <v>14879</v>
      </c>
      <c r="D6349" s="35" t="s">
        <v>11419</v>
      </c>
      <c r="E6349" s="36" t="s">
        <v>11485</v>
      </c>
      <c r="F6349" s="35" t="s">
        <v>15877</v>
      </c>
      <c r="G6349" s="117">
        <v>3</v>
      </c>
      <c r="H6349" s="117">
        <v>3</v>
      </c>
      <c r="I6349" s="117"/>
      <c r="J6349" s="118">
        <v>0.16</v>
      </c>
      <c r="K6349" s="58"/>
      <c r="L6349" s="119" t="s">
        <v>11783</v>
      </c>
      <c r="M6349" s="38" t="s">
        <v>15050</v>
      </c>
    </row>
    <row r="6350" spans="1:13" ht="25.5" outlineLevel="1" x14ac:dyDescent="0.25">
      <c r="A6350" s="47" t="s">
        <v>11420</v>
      </c>
      <c r="B6350" s="150">
        <v>6320</v>
      </c>
      <c r="C6350" s="40" t="s">
        <v>14880</v>
      </c>
      <c r="D6350" s="35" t="s">
        <v>11420</v>
      </c>
      <c r="E6350" s="36" t="s">
        <v>11485</v>
      </c>
      <c r="F6350" s="35" t="s">
        <v>15877</v>
      </c>
      <c r="G6350" s="117">
        <v>5</v>
      </c>
      <c r="H6350" s="117">
        <v>5</v>
      </c>
      <c r="I6350" s="117"/>
      <c r="J6350" s="118">
        <v>0.27</v>
      </c>
      <c r="K6350" s="58"/>
      <c r="L6350" s="119" t="s">
        <v>11783</v>
      </c>
      <c r="M6350" s="38" t="s">
        <v>15050</v>
      </c>
    </row>
    <row r="6351" spans="1:13" ht="25.5" outlineLevel="1" x14ac:dyDescent="0.25">
      <c r="A6351" s="47" t="s">
        <v>11421</v>
      </c>
      <c r="B6351" s="150">
        <v>6321</v>
      </c>
      <c r="C6351" s="40" t="s">
        <v>14881</v>
      </c>
      <c r="D6351" s="35" t="s">
        <v>11421</v>
      </c>
      <c r="E6351" s="36" t="s">
        <v>11485</v>
      </c>
      <c r="F6351" s="35" t="s">
        <v>15877</v>
      </c>
      <c r="G6351" s="117">
        <v>10</v>
      </c>
      <c r="H6351" s="117">
        <v>10</v>
      </c>
      <c r="I6351" s="117"/>
      <c r="J6351" s="118">
        <v>0.55000000000000004</v>
      </c>
      <c r="K6351" s="58"/>
      <c r="L6351" s="119" t="s">
        <v>11783</v>
      </c>
      <c r="M6351" s="38" t="s">
        <v>15050</v>
      </c>
    </row>
    <row r="6352" spans="1:13" ht="25.5" outlineLevel="1" x14ac:dyDescent="0.25">
      <c r="A6352" s="47" t="s">
        <v>11423</v>
      </c>
      <c r="B6352" s="150">
        <v>6322</v>
      </c>
      <c r="C6352" s="36" t="s">
        <v>11422</v>
      </c>
      <c r="D6352" s="35" t="s">
        <v>11423</v>
      </c>
      <c r="E6352" s="36" t="s">
        <v>11485</v>
      </c>
      <c r="F6352" s="35" t="s">
        <v>15877</v>
      </c>
      <c r="G6352" s="117">
        <v>1</v>
      </c>
      <c r="H6352" s="117">
        <v>1</v>
      </c>
      <c r="I6352" s="117"/>
      <c r="J6352" s="118">
        <v>0.05</v>
      </c>
      <c r="K6352" s="58"/>
      <c r="L6352" s="119" t="s">
        <v>11783</v>
      </c>
      <c r="M6352" s="38" t="s">
        <v>15050</v>
      </c>
    </row>
    <row r="6353" spans="1:13" ht="25.5" outlineLevel="1" x14ac:dyDescent="0.25">
      <c r="A6353" s="47" t="s">
        <v>11425</v>
      </c>
      <c r="B6353" s="150">
        <v>6323</v>
      </c>
      <c r="C6353" s="36" t="s">
        <v>11424</v>
      </c>
      <c r="D6353" s="35" t="s">
        <v>11425</v>
      </c>
      <c r="E6353" s="36" t="s">
        <v>11485</v>
      </c>
      <c r="F6353" s="35" t="s">
        <v>15877</v>
      </c>
      <c r="G6353" s="117">
        <v>1</v>
      </c>
      <c r="H6353" s="117">
        <v>1</v>
      </c>
      <c r="I6353" s="117"/>
      <c r="J6353" s="118">
        <v>0.05</v>
      </c>
      <c r="K6353" s="58"/>
      <c r="L6353" s="119" t="s">
        <v>11783</v>
      </c>
      <c r="M6353" s="38" t="s">
        <v>15050</v>
      </c>
    </row>
    <row r="6354" spans="1:13" ht="38.25" outlineLevel="1" x14ac:dyDescent="0.25">
      <c r="A6354" s="47" t="s">
        <v>11429</v>
      </c>
      <c r="B6354" s="150">
        <v>6324</v>
      </c>
      <c r="C6354" s="36" t="s">
        <v>11428</v>
      </c>
      <c r="D6354" s="35" t="s">
        <v>11429</v>
      </c>
      <c r="E6354" s="36" t="s">
        <v>11485</v>
      </c>
      <c r="F6354" s="35" t="s">
        <v>15877</v>
      </c>
      <c r="G6354" s="117">
        <v>7</v>
      </c>
      <c r="H6354" s="117">
        <v>7</v>
      </c>
      <c r="I6354" s="117"/>
      <c r="J6354" s="118">
        <v>0.38</v>
      </c>
      <c r="K6354" s="58"/>
      <c r="L6354" s="119" t="s">
        <v>11783</v>
      </c>
      <c r="M6354" s="38" t="s">
        <v>15050</v>
      </c>
    </row>
    <row r="6355" spans="1:13" ht="25.5" outlineLevel="1" x14ac:dyDescent="0.25">
      <c r="A6355" s="47" t="s">
        <v>11431</v>
      </c>
      <c r="B6355" s="150">
        <v>6325</v>
      </c>
      <c r="C6355" s="36" t="s">
        <v>11430</v>
      </c>
      <c r="D6355" s="35" t="s">
        <v>11431</v>
      </c>
      <c r="E6355" s="36" t="s">
        <v>11485</v>
      </c>
      <c r="F6355" s="35" t="s">
        <v>15877</v>
      </c>
      <c r="G6355" s="117">
        <v>1</v>
      </c>
      <c r="H6355" s="117">
        <v>1</v>
      </c>
      <c r="I6355" s="117"/>
      <c r="J6355" s="118">
        <v>0.05</v>
      </c>
      <c r="K6355" s="58"/>
      <c r="L6355" s="119" t="s">
        <v>11783</v>
      </c>
      <c r="M6355" s="38" t="s">
        <v>15050</v>
      </c>
    </row>
    <row r="6356" spans="1:13" ht="25.5" outlineLevel="1" x14ac:dyDescent="0.25">
      <c r="A6356" s="47" t="s">
        <v>11434</v>
      </c>
      <c r="B6356" s="150">
        <v>6326</v>
      </c>
      <c r="C6356" s="36" t="s">
        <v>10709</v>
      </c>
      <c r="D6356" s="35" t="s">
        <v>11434</v>
      </c>
      <c r="E6356" s="36" t="s">
        <v>11485</v>
      </c>
      <c r="F6356" s="35" t="s">
        <v>15877</v>
      </c>
      <c r="G6356" s="117">
        <v>2</v>
      </c>
      <c r="H6356" s="117">
        <v>2</v>
      </c>
      <c r="I6356" s="117"/>
      <c r="J6356" s="118">
        <v>0.11</v>
      </c>
      <c r="K6356" s="58"/>
      <c r="L6356" s="119" t="s">
        <v>11783</v>
      </c>
      <c r="M6356" s="38" t="s">
        <v>15050</v>
      </c>
    </row>
    <row r="6357" spans="1:13" ht="25.5" outlineLevel="1" x14ac:dyDescent="0.25">
      <c r="A6357" s="47" t="s">
        <v>11435</v>
      </c>
      <c r="B6357" s="150">
        <v>6327</v>
      </c>
      <c r="C6357" s="36" t="s">
        <v>11167</v>
      </c>
      <c r="D6357" s="35" t="s">
        <v>11435</v>
      </c>
      <c r="E6357" s="36" t="s">
        <v>11485</v>
      </c>
      <c r="F6357" s="35" t="s">
        <v>15877</v>
      </c>
      <c r="G6357" s="117">
        <v>4</v>
      </c>
      <c r="H6357" s="117">
        <v>4</v>
      </c>
      <c r="I6357" s="117"/>
      <c r="J6357" s="118">
        <v>0.22</v>
      </c>
      <c r="K6357" s="58"/>
      <c r="L6357" s="119" t="s">
        <v>11783</v>
      </c>
      <c r="M6357" s="38" t="s">
        <v>15050</v>
      </c>
    </row>
    <row r="6358" spans="1:13" ht="25.5" outlineLevel="1" x14ac:dyDescent="0.25">
      <c r="A6358" s="47" t="s">
        <v>11436</v>
      </c>
      <c r="B6358" s="150">
        <v>6328</v>
      </c>
      <c r="C6358" s="40" t="s">
        <v>14882</v>
      </c>
      <c r="D6358" s="35" t="s">
        <v>11436</v>
      </c>
      <c r="E6358" s="36" t="s">
        <v>11485</v>
      </c>
      <c r="F6358" s="35" t="s">
        <v>15877</v>
      </c>
      <c r="G6358" s="117">
        <v>5</v>
      </c>
      <c r="H6358" s="117">
        <v>5</v>
      </c>
      <c r="I6358" s="117"/>
      <c r="J6358" s="118">
        <v>0.27</v>
      </c>
      <c r="K6358" s="58"/>
      <c r="L6358" s="119" t="s">
        <v>11783</v>
      </c>
      <c r="M6358" s="38" t="s">
        <v>15050</v>
      </c>
    </row>
    <row r="6359" spans="1:13" ht="25.5" outlineLevel="1" x14ac:dyDescent="0.25">
      <c r="A6359" s="47" t="s">
        <v>11438</v>
      </c>
      <c r="B6359" s="150">
        <v>6329</v>
      </c>
      <c r="C6359" s="36" t="s">
        <v>11437</v>
      </c>
      <c r="D6359" s="35" t="s">
        <v>11438</v>
      </c>
      <c r="E6359" s="36" t="s">
        <v>11485</v>
      </c>
      <c r="F6359" s="35" t="s">
        <v>15877</v>
      </c>
      <c r="G6359" s="117">
        <v>12</v>
      </c>
      <c r="H6359" s="117">
        <v>12</v>
      </c>
      <c r="I6359" s="117"/>
      <c r="J6359" s="118">
        <v>0.66</v>
      </c>
      <c r="K6359" s="58"/>
      <c r="L6359" s="119" t="s">
        <v>11783</v>
      </c>
      <c r="M6359" s="38" t="s">
        <v>15050</v>
      </c>
    </row>
    <row r="6360" spans="1:13" ht="25.5" outlineLevel="1" x14ac:dyDescent="0.25">
      <c r="A6360" s="47" t="s">
        <v>11440</v>
      </c>
      <c r="B6360" s="150">
        <v>6330</v>
      </c>
      <c r="C6360" s="36" t="s">
        <v>11439</v>
      </c>
      <c r="D6360" s="35" t="s">
        <v>11440</v>
      </c>
      <c r="E6360" s="36" t="s">
        <v>11485</v>
      </c>
      <c r="F6360" s="35" t="s">
        <v>15877</v>
      </c>
      <c r="G6360" s="117">
        <v>2</v>
      </c>
      <c r="H6360" s="117">
        <v>2</v>
      </c>
      <c r="I6360" s="117"/>
      <c r="J6360" s="118">
        <v>0.11</v>
      </c>
      <c r="K6360" s="58"/>
      <c r="L6360" s="119" t="s">
        <v>11783</v>
      </c>
      <c r="M6360" s="38" t="s">
        <v>15050</v>
      </c>
    </row>
    <row r="6361" spans="1:13" ht="25.5" outlineLevel="1" x14ac:dyDescent="0.25">
      <c r="A6361" s="47" t="s">
        <v>11441</v>
      </c>
      <c r="B6361" s="150">
        <v>6331</v>
      </c>
      <c r="C6361" s="40" t="s">
        <v>14883</v>
      </c>
      <c r="D6361" s="35" t="s">
        <v>11441</v>
      </c>
      <c r="E6361" s="36" t="s">
        <v>11485</v>
      </c>
      <c r="F6361" s="35" t="s">
        <v>15877</v>
      </c>
      <c r="G6361" s="117">
        <v>1</v>
      </c>
      <c r="H6361" s="117">
        <v>1</v>
      </c>
      <c r="I6361" s="117"/>
      <c r="J6361" s="118">
        <v>0.05</v>
      </c>
      <c r="K6361" s="58"/>
      <c r="L6361" s="119" t="s">
        <v>11783</v>
      </c>
      <c r="M6361" s="38" t="s">
        <v>15050</v>
      </c>
    </row>
    <row r="6362" spans="1:13" ht="25.5" outlineLevel="1" x14ac:dyDescent="0.25">
      <c r="A6362" s="47" t="s">
        <v>11443</v>
      </c>
      <c r="B6362" s="150">
        <v>6332</v>
      </c>
      <c r="C6362" s="36" t="s">
        <v>11442</v>
      </c>
      <c r="D6362" s="35" t="s">
        <v>11443</v>
      </c>
      <c r="E6362" s="36" t="s">
        <v>11485</v>
      </c>
      <c r="F6362" s="35" t="s">
        <v>15877</v>
      </c>
      <c r="G6362" s="117">
        <v>2</v>
      </c>
      <c r="H6362" s="117">
        <v>2</v>
      </c>
      <c r="I6362" s="117"/>
      <c r="J6362" s="118">
        <v>0.11</v>
      </c>
      <c r="K6362" s="58"/>
      <c r="L6362" s="119" t="s">
        <v>11783</v>
      </c>
      <c r="M6362" s="38" t="s">
        <v>15050</v>
      </c>
    </row>
    <row r="6363" spans="1:13" ht="25.5" outlineLevel="1" x14ac:dyDescent="0.25">
      <c r="A6363" s="47" t="s">
        <v>11445</v>
      </c>
      <c r="B6363" s="150">
        <v>6333</v>
      </c>
      <c r="C6363" s="36" t="s">
        <v>11444</v>
      </c>
      <c r="D6363" s="35" t="s">
        <v>11445</v>
      </c>
      <c r="E6363" s="36" t="s">
        <v>11485</v>
      </c>
      <c r="F6363" s="35" t="s">
        <v>15877</v>
      </c>
      <c r="G6363" s="117">
        <v>2</v>
      </c>
      <c r="H6363" s="117">
        <v>2</v>
      </c>
      <c r="I6363" s="117"/>
      <c r="J6363" s="118">
        <v>0.11</v>
      </c>
      <c r="K6363" s="58"/>
      <c r="L6363" s="119" t="s">
        <v>11783</v>
      </c>
      <c r="M6363" s="38" t="s">
        <v>15050</v>
      </c>
    </row>
    <row r="6364" spans="1:13" ht="25.5" outlineLevel="1" x14ac:dyDescent="0.25">
      <c r="A6364" s="47" t="s">
        <v>11448</v>
      </c>
      <c r="B6364" s="150">
        <v>6334</v>
      </c>
      <c r="C6364" s="36" t="s">
        <v>11447</v>
      </c>
      <c r="D6364" s="35" t="s">
        <v>11448</v>
      </c>
      <c r="E6364" s="36" t="s">
        <v>11485</v>
      </c>
      <c r="F6364" s="35" t="s">
        <v>15877</v>
      </c>
      <c r="G6364" s="117">
        <v>5</v>
      </c>
      <c r="H6364" s="117">
        <v>5</v>
      </c>
      <c r="I6364" s="117"/>
      <c r="J6364" s="118">
        <v>0.27</v>
      </c>
      <c r="K6364" s="58"/>
      <c r="L6364" s="119" t="s">
        <v>11783</v>
      </c>
      <c r="M6364" s="38" t="s">
        <v>15050</v>
      </c>
    </row>
    <row r="6365" spans="1:13" ht="25.5" outlineLevel="1" x14ac:dyDescent="0.25">
      <c r="A6365" s="47" t="s">
        <v>11450</v>
      </c>
      <c r="B6365" s="150">
        <v>6335</v>
      </c>
      <c r="C6365" s="36" t="s">
        <v>11449</v>
      </c>
      <c r="D6365" s="35" t="s">
        <v>11450</v>
      </c>
      <c r="E6365" s="36" t="s">
        <v>11485</v>
      </c>
      <c r="F6365" s="35" t="s">
        <v>15877</v>
      </c>
      <c r="G6365" s="117">
        <v>2</v>
      </c>
      <c r="H6365" s="117">
        <v>2</v>
      </c>
      <c r="I6365" s="117"/>
      <c r="J6365" s="118">
        <v>0.11</v>
      </c>
      <c r="K6365" s="58"/>
      <c r="L6365" s="119" t="s">
        <v>11783</v>
      </c>
      <c r="M6365" s="38" t="s">
        <v>15050</v>
      </c>
    </row>
    <row r="6366" spans="1:13" ht="25.5" outlineLevel="1" x14ac:dyDescent="0.25">
      <c r="A6366" s="47" t="s">
        <v>11452</v>
      </c>
      <c r="B6366" s="150">
        <v>6336</v>
      </c>
      <c r="C6366" s="36" t="s">
        <v>11451</v>
      </c>
      <c r="D6366" s="35" t="s">
        <v>11452</v>
      </c>
      <c r="E6366" s="36" t="s">
        <v>11485</v>
      </c>
      <c r="F6366" s="35" t="s">
        <v>15877</v>
      </c>
      <c r="G6366" s="117">
        <v>1</v>
      </c>
      <c r="H6366" s="117">
        <v>1</v>
      </c>
      <c r="I6366" s="117"/>
      <c r="J6366" s="118">
        <v>0.05</v>
      </c>
      <c r="K6366" s="58"/>
      <c r="L6366" s="119" t="s">
        <v>11783</v>
      </c>
      <c r="M6366" s="38" t="s">
        <v>15050</v>
      </c>
    </row>
    <row r="6367" spans="1:13" ht="25.5" outlineLevel="1" x14ac:dyDescent="0.25">
      <c r="A6367" s="47" t="s">
        <v>11454</v>
      </c>
      <c r="B6367" s="150">
        <v>6337</v>
      </c>
      <c r="C6367" s="36" t="s">
        <v>11453</v>
      </c>
      <c r="D6367" s="35" t="s">
        <v>11454</v>
      </c>
      <c r="E6367" s="36" t="s">
        <v>11485</v>
      </c>
      <c r="F6367" s="35" t="s">
        <v>15877</v>
      </c>
      <c r="G6367" s="117">
        <v>2</v>
      </c>
      <c r="H6367" s="117">
        <v>2</v>
      </c>
      <c r="I6367" s="117"/>
      <c r="J6367" s="118">
        <v>0.11</v>
      </c>
      <c r="K6367" s="58"/>
      <c r="L6367" s="119" t="s">
        <v>11783</v>
      </c>
      <c r="M6367" s="38" t="s">
        <v>15050</v>
      </c>
    </row>
    <row r="6368" spans="1:13" ht="25.5" outlineLevel="1" x14ac:dyDescent="0.25">
      <c r="A6368" s="47" t="s">
        <v>11456</v>
      </c>
      <c r="B6368" s="150">
        <v>6338</v>
      </c>
      <c r="C6368" s="36" t="s">
        <v>11455</v>
      </c>
      <c r="D6368" s="35" t="s">
        <v>11456</v>
      </c>
      <c r="E6368" s="36" t="s">
        <v>11485</v>
      </c>
      <c r="F6368" s="35" t="s">
        <v>15877</v>
      </c>
      <c r="G6368" s="117">
        <v>5</v>
      </c>
      <c r="H6368" s="117">
        <v>5</v>
      </c>
      <c r="I6368" s="117"/>
      <c r="J6368" s="118">
        <v>0.27</v>
      </c>
      <c r="K6368" s="58"/>
      <c r="L6368" s="119" t="s">
        <v>11783</v>
      </c>
      <c r="M6368" s="38" t="s">
        <v>15050</v>
      </c>
    </row>
    <row r="6369" spans="1:13" ht="25.5" outlineLevel="1" x14ac:dyDescent="0.25">
      <c r="A6369" s="47" t="s">
        <v>11457</v>
      </c>
      <c r="B6369" s="150">
        <v>6339</v>
      </c>
      <c r="C6369" s="40" t="s">
        <v>14884</v>
      </c>
      <c r="D6369" s="35" t="s">
        <v>11457</v>
      </c>
      <c r="E6369" s="36" t="s">
        <v>11485</v>
      </c>
      <c r="F6369" s="35" t="s">
        <v>15877</v>
      </c>
      <c r="G6369" s="117">
        <v>2</v>
      </c>
      <c r="H6369" s="117">
        <v>2</v>
      </c>
      <c r="I6369" s="117"/>
      <c r="J6369" s="118">
        <v>0.11</v>
      </c>
      <c r="K6369" s="58"/>
      <c r="L6369" s="119" t="s">
        <v>11783</v>
      </c>
      <c r="M6369" s="38" t="s">
        <v>15050</v>
      </c>
    </row>
    <row r="6370" spans="1:13" ht="25.5" outlineLevel="1" x14ac:dyDescent="0.25">
      <c r="A6370" s="47" t="s">
        <v>11461</v>
      </c>
      <c r="B6370" s="150">
        <v>6340</v>
      </c>
      <c r="C6370" s="36" t="s">
        <v>11460</v>
      </c>
      <c r="D6370" s="35" t="s">
        <v>11461</v>
      </c>
      <c r="E6370" s="36" t="s">
        <v>11485</v>
      </c>
      <c r="F6370" s="35" t="s">
        <v>15877</v>
      </c>
      <c r="G6370" s="117">
        <v>1</v>
      </c>
      <c r="H6370" s="117">
        <v>1</v>
      </c>
      <c r="I6370" s="117"/>
      <c r="J6370" s="118">
        <v>0.05</v>
      </c>
      <c r="K6370" s="58"/>
      <c r="L6370" s="119" t="s">
        <v>11783</v>
      </c>
      <c r="M6370" s="38" t="s">
        <v>15050</v>
      </c>
    </row>
    <row r="6371" spans="1:13" ht="25.5" outlineLevel="1" x14ac:dyDescent="0.25">
      <c r="A6371" s="47" t="s">
        <v>11463</v>
      </c>
      <c r="B6371" s="150">
        <v>6341</v>
      </c>
      <c r="C6371" s="36" t="s">
        <v>11462</v>
      </c>
      <c r="D6371" s="35" t="s">
        <v>11463</v>
      </c>
      <c r="E6371" s="36" t="s">
        <v>11485</v>
      </c>
      <c r="F6371" s="35" t="s">
        <v>15877</v>
      </c>
      <c r="G6371" s="117">
        <v>1</v>
      </c>
      <c r="H6371" s="117">
        <v>1</v>
      </c>
      <c r="I6371" s="117"/>
      <c r="J6371" s="118">
        <v>0.05</v>
      </c>
      <c r="K6371" s="58"/>
      <c r="L6371" s="119" t="s">
        <v>11783</v>
      </c>
      <c r="M6371" s="38" t="s">
        <v>15050</v>
      </c>
    </row>
    <row r="6372" spans="1:13" ht="25.5" outlineLevel="1" x14ac:dyDescent="0.25">
      <c r="A6372" s="47" t="s">
        <v>11466</v>
      </c>
      <c r="B6372" s="150">
        <v>6342</v>
      </c>
      <c r="C6372" s="36" t="s">
        <v>11465</v>
      </c>
      <c r="D6372" s="35" t="s">
        <v>11466</v>
      </c>
      <c r="E6372" s="36" t="s">
        <v>11485</v>
      </c>
      <c r="F6372" s="35" t="s">
        <v>15877</v>
      </c>
      <c r="G6372" s="117">
        <v>5</v>
      </c>
      <c r="H6372" s="117">
        <v>5</v>
      </c>
      <c r="I6372" s="117"/>
      <c r="J6372" s="118">
        <v>0.27</v>
      </c>
      <c r="K6372" s="58"/>
      <c r="L6372" s="119" t="s">
        <v>11783</v>
      </c>
      <c r="M6372" s="38" t="s">
        <v>15050</v>
      </c>
    </row>
    <row r="6373" spans="1:13" ht="25.5" outlineLevel="1" x14ac:dyDescent="0.25">
      <c r="A6373" s="47" t="s">
        <v>11468</v>
      </c>
      <c r="B6373" s="150">
        <v>6343</v>
      </c>
      <c r="C6373" s="36" t="s">
        <v>11467</v>
      </c>
      <c r="D6373" s="35" t="s">
        <v>11468</v>
      </c>
      <c r="E6373" s="36" t="s">
        <v>11485</v>
      </c>
      <c r="F6373" s="35" t="s">
        <v>15877</v>
      </c>
      <c r="G6373" s="117">
        <v>1</v>
      </c>
      <c r="H6373" s="117">
        <v>1</v>
      </c>
      <c r="I6373" s="117"/>
      <c r="J6373" s="118">
        <v>0.05</v>
      </c>
      <c r="K6373" s="58"/>
      <c r="L6373" s="119" t="s">
        <v>11783</v>
      </c>
      <c r="M6373" s="38" t="s">
        <v>15050</v>
      </c>
    </row>
    <row r="6374" spans="1:13" ht="25.5" outlineLevel="1" x14ac:dyDescent="0.25">
      <c r="A6374" s="47" t="s">
        <v>11472</v>
      </c>
      <c r="B6374" s="150">
        <v>6344</v>
      </c>
      <c r="C6374" s="36" t="s">
        <v>11471</v>
      </c>
      <c r="D6374" s="35" t="s">
        <v>11472</v>
      </c>
      <c r="E6374" s="36" t="s">
        <v>11485</v>
      </c>
      <c r="F6374" s="35" t="s">
        <v>15877</v>
      </c>
      <c r="G6374" s="117">
        <v>1</v>
      </c>
      <c r="H6374" s="117">
        <v>1</v>
      </c>
      <c r="I6374" s="117"/>
      <c r="J6374" s="118">
        <v>0.05</v>
      </c>
      <c r="K6374" s="58"/>
      <c r="L6374" s="119" t="s">
        <v>11783</v>
      </c>
      <c r="M6374" s="38" t="s">
        <v>15050</v>
      </c>
    </row>
    <row r="6375" spans="1:13" ht="13.5" x14ac:dyDescent="0.25">
      <c r="A6375" s="48"/>
      <c r="B6375" s="126" t="s">
        <v>12163</v>
      </c>
      <c r="C6375" s="113"/>
      <c r="D6375" s="50"/>
      <c r="E6375" s="40"/>
      <c r="F6375" s="35"/>
      <c r="G6375" s="115">
        <f t="shared" ref="G6375:H6375" si="149">G6376+G6379</f>
        <v>3924.5</v>
      </c>
      <c r="H6375" s="115">
        <f t="shared" si="149"/>
        <v>1651362.19</v>
      </c>
      <c r="I6375" s="114"/>
      <c r="J6375" s="115">
        <f>J6376+J6379</f>
        <v>1908472.6400000001</v>
      </c>
      <c r="K6375" s="58"/>
      <c r="L6375" s="116"/>
      <c r="M6375" s="42" t="s">
        <v>15050</v>
      </c>
    </row>
    <row r="6376" spans="1:13" ht="15" customHeight="1" x14ac:dyDescent="0.25">
      <c r="A6376" s="48"/>
      <c r="B6376" s="212" t="s">
        <v>12164</v>
      </c>
      <c r="C6376" s="213"/>
      <c r="D6376" s="50"/>
      <c r="E6376" s="40"/>
      <c r="F6376" s="35"/>
      <c r="G6376" s="114">
        <f>SUM(G6377:G6378)</f>
        <v>4</v>
      </c>
      <c r="H6376" s="114">
        <f t="shared" ref="H6376:J6376" si="150">SUM(H6377:H6378)</f>
        <v>11378.47</v>
      </c>
      <c r="I6376" s="114"/>
      <c r="J6376" s="114">
        <f t="shared" si="150"/>
        <v>11822.08</v>
      </c>
      <c r="K6376" s="58"/>
      <c r="L6376" s="116"/>
      <c r="M6376" s="42" t="s">
        <v>15050</v>
      </c>
    </row>
    <row r="6377" spans="1:13" outlineLevel="1" x14ac:dyDescent="0.25">
      <c r="A6377" s="47" t="s">
        <v>7379</v>
      </c>
      <c r="B6377" s="150">
        <v>6345</v>
      </c>
      <c r="C6377" s="40" t="s">
        <v>14885</v>
      </c>
      <c r="D6377" s="35" t="s">
        <v>7379</v>
      </c>
      <c r="E6377" s="36" t="s">
        <v>11490</v>
      </c>
      <c r="F6377" s="35" t="s">
        <v>15877</v>
      </c>
      <c r="G6377" s="117">
        <v>2</v>
      </c>
      <c r="H6377" s="117">
        <v>7600</v>
      </c>
      <c r="I6377" s="117"/>
      <c r="J6377" s="118">
        <v>7896.3</v>
      </c>
      <c r="K6377" s="58">
        <v>186</v>
      </c>
      <c r="L6377" s="119" t="s">
        <v>11479</v>
      </c>
      <c r="M6377" s="38" t="s">
        <v>15050</v>
      </c>
    </row>
    <row r="6378" spans="1:13" outlineLevel="1" x14ac:dyDescent="0.25">
      <c r="A6378" s="47" t="s">
        <v>7381</v>
      </c>
      <c r="B6378" s="150">
        <v>6346</v>
      </c>
      <c r="C6378" s="36" t="s">
        <v>7380</v>
      </c>
      <c r="D6378" s="35" t="s">
        <v>7381</v>
      </c>
      <c r="E6378" s="36" t="s">
        <v>11490</v>
      </c>
      <c r="F6378" s="35" t="s">
        <v>15877</v>
      </c>
      <c r="G6378" s="117">
        <v>2</v>
      </c>
      <c r="H6378" s="117">
        <v>3778.47</v>
      </c>
      <c r="I6378" s="117"/>
      <c r="J6378" s="118">
        <v>3925.78</v>
      </c>
      <c r="K6378" s="58">
        <v>186</v>
      </c>
      <c r="L6378" s="119" t="s">
        <v>11479</v>
      </c>
      <c r="M6378" s="38" t="s">
        <v>15050</v>
      </c>
    </row>
    <row r="6379" spans="1:13" ht="13.5" x14ac:dyDescent="0.25">
      <c r="A6379" s="48"/>
      <c r="B6379" s="126" t="s">
        <v>12165</v>
      </c>
      <c r="C6379" s="113"/>
      <c r="D6379" s="50"/>
      <c r="E6379" s="40"/>
      <c r="F6379" s="35"/>
      <c r="G6379" s="114">
        <f>G6380+G6415+G6428+G6436+G6497+G6505+G6526+G6552+G6554+G6562+G6713+G6852+G6855+G6867+G6879+G6422</f>
        <v>3920.5</v>
      </c>
      <c r="H6379" s="114">
        <f t="shared" ref="H6379" si="151">H6380+H6415+H6428+H6436+H6497+H6505+H6526+H6552+H6554+H6562+H6713+H6852+H6855+H6867+H6879+H6422</f>
        <v>1639983.72</v>
      </c>
      <c r="I6379" s="114"/>
      <c r="J6379" s="114">
        <f>J6380+J6415+J6428+J6436+J6497+J6505+J6526+J6552+J6554+J6562+J6713+J6852+J6855+J6867+J6879+J6422</f>
        <v>1896650.56</v>
      </c>
      <c r="K6379" s="58"/>
      <c r="L6379" s="116"/>
      <c r="M6379" s="42" t="s">
        <v>15050</v>
      </c>
    </row>
    <row r="6380" spans="1:13" ht="13.5" collapsed="1" x14ac:dyDescent="0.25">
      <c r="A6380" s="199"/>
      <c r="B6380" s="37"/>
      <c r="C6380" s="112" t="s">
        <v>12166</v>
      </c>
      <c r="D6380" s="195"/>
      <c r="E6380" s="200"/>
      <c r="F6380" s="201"/>
      <c r="G6380" s="203">
        <f t="shared" ref="G6380:H6380" si="152">SUM(G6381:G6414)</f>
        <v>274</v>
      </c>
      <c r="H6380" s="203">
        <f t="shared" si="152"/>
        <v>19572.259999999998</v>
      </c>
      <c r="I6380" s="202"/>
      <c r="J6380" s="203">
        <f>SUM(J6381:J6414)</f>
        <v>15692.400000000001</v>
      </c>
      <c r="K6380" s="58"/>
      <c r="L6380" s="198"/>
      <c r="M6380" s="204" t="s">
        <v>15050</v>
      </c>
    </row>
    <row r="6381" spans="1:13" outlineLevel="1" x14ac:dyDescent="0.25">
      <c r="A6381" s="205" t="s">
        <v>10739</v>
      </c>
      <c r="B6381" s="150">
        <v>6347</v>
      </c>
      <c r="C6381" s="206" t="s">
        <v>10738</v>
      </c>
      <c r="D6381" s="201" t="s">
        <v>10739</v>
      </c>
      <c r="E6381" s="200" t="s">
        <v>14886</v>
      </c>
      <c r="F6381" s="201" t="s">
        <v>15877</v>
      </c>
      <c r="G6381" s="207">
        <v>3</v>
      </c>
      <c r="H6381" s="207">
        <v>750</v>
      </c>
      <c r="I6381" s="207"/>
      <c r="J6381" s="208">
        <v>369.11</v>
      </c>
      <c r="K6381" s="58">
        <v>186</v>
      </c>
      <c r="L6381" s="209" t="s">
        <v>11785</v>
      </c>
      <c r="M6381" s="210" t="s">
        <v>15050</v>
      </c>
    </row>
    <row r="6382" spans="1:13" outlineLevel="1" x14ac:dyDescent="0.25">
      <c r="A6382" s="199" t="s">
        <v>14887</v>
      </c>
      <c r="B6382" s="150">
        <v>6348</v>
      </c>
      <c r="C6382" s="200" t="s">
        <v>7501</v>
      </c>
      <c r="D6382" s="195" t="s">
        <v>14887</v>
      </c>
      <c r="E6382" s="206" t="s">
        <v>11490</v>
      </c>
      <c r="F6382" s="201" t="s">
        <v>15877</v>
      </c>
      <c r="G6382" s="207">
        <v>1</v>
      </c>
      <c r="H6382" s="207">
        <v>87.39</v>
      </c>
      <c r="I6382" s="207"/>
      <c r="J6382" s="208">
        <v>90.8</v>
      </c>
      <c r="K6382" s="58">
        <v>186</v>
      </c>
      <c r="L6382" s="209" t="s">
        <v>11479</v>
      </c>
      <c r="M6382" s="210" t="s">
        <v>15050</v>
      </c>
    </row>
    <row r="6383" spans="1:13" outlineLevel="1" x14ac:dyDescent="0.25">
      <c r="A6383" s="205" t="s">
        <v>7502</v>
      </c>
      <c r="B6383" s="150">
        <v>6349</v>
      </c>
      <c r="C6383" s="206" t="s">
        <v>12167</v>
      </c>
      <c r="D6383" s="201" t="s">
        <v>7502</v>
      </c>
      <c r="E6383" s="206" t="s">
        <v>11490</v>
      </c>
      <c r="F6383" s="201" t="s">
        <v>15877</v>
      </c>
      <c r="G6383" s="207">
        <v>5</v>
      </c>
      <c r="H6383" s="207">
        <v>400</v>
      </c>
      <c r="I6383" s="207"/>
      <c r="J6383" s="208">
        <v>415.59</v>
      </c>
      <c r="K6383" s="58">
        <v>186</v>
      </c>
      <c r="L6383" s="209" t="s">
        <v>11479</v>
      </c>
      <c r="M6383" s="210" t="s">
        <v>15050</v>
      </c>
    </row>
    <row r="6384" spans="1:13" outlineLevel="1" x14ac:dyDescent="0.25">
      <c r="A6384" s="205" t="s">
        <v>7522</v>
      </c>
      <c r="B6384" s="150">
        <v>6350</v>
      </c>
      <c r="C6384" s="200" t="s">
        <v>7521</v>
      </c>
      <c r="D6384" s="201" t="s">
        <v>7522</v>
      </c>
      <c r="E6384" s="206" t="s">
        <v>11490</v>
      </c>
      <c r="F6384" s="201" t="s">
        <v>15877</v>
      </c>
      <c r="G6384" s="207">
        <v>9</v>
      </c>
      <c r="H6384" s="207">
        <v>553.80999999999995</v>
      </c>
      <c r="I6384" s="207"/>
      <c r="J6384" s="208">
        <v>575.4</v>
      </c>
      <c r="K6384" s="58">
        <v>186</v>
      </c>
      <c r="L6384" s="209" t="s">
        <v>11479</v>
      </c>
      <c r="M6384" s="210" t="s">
        <v>15050</v>
      </c>
    </row>
    <row r="6385" spans="1:13" outlineLevel="1" x14ac:dyDescent="0.25">
      <c r="A6385" s="205" t="s">
        <v>11580</v>
      </c>
      <c r="B6385" s="150">
        <v>6351</v>
      </c>
      <c r="C6385" s="200" t="s">
        <v>10771</v>
      </c>
      <c r="D6385" s="201" t="s">
        <v>11580</v>
      </c>
      <c r="E6385" s="200" t="s">
        <v>14886</v>
      </c>
      <c r="F6385" s="201" t="s">
        <v>15877</v>
      </c>
      <c r="G6385" s="207">
        <v>1</v>
      </c>
      <c r="H6385" s="207">
        <v>20</v>
      </c>
      <c r="I6385" s="207"/>
      <c r="J6385" s="208">
        <v>9.84</v>
      </c>
      <c r="K6385" s="58">
        <v>186</v>
      </c>
      <c r="L6385" s="209" t="s">
        <v>11785</v>
      </c>
      <c r="M6385" s="210" t="s">
        <v>15050</v>
      </c>
    </row>
    <row r="6386" spans="1:13" outlineLevel="1" x14ac:dyDescent="0.25">
      <c r="A6386" s="205" t="s">
        <v>7633</v>
      </c>
      <c r="B6386" s="150">
        <v>6352</v>
      </c>
      <c r="C6386" s="206" t="s">
        <v>12168</v>
      </c>
      <c r="D6386" s="201" t="s">
        <v>7633</v>
      </c>
      <c r="E6386" s="206" t="s">
        <v>11490</v>
      </c>
      <c r="F6386" s="201" t="s">
        <v>15883</v>
      </c>
      <c r="G6386" s="207">
        <v>1</v>
      </c>
      <c r="H6386" s="207">
        <v>68.64</v>
      </c>
      <c r="I6386" s="207"/>
      <c r="J6386" s="208">
        <v>71.319999999999993</v>
      </c>
      <c r="K6386" s="58">
        <v>186</v>
      </c>
      <c r="L6386" s="209" t="s">
        <v>11479</v>
      </c>
      <c r="M6386" s="210" t="s">
        <v>15050</v>
      </c>
    </row>
    <row r="6387" spans="1:13" outlineLevel="1" x14ac:dyDescent="0.25">
      <c r="A6387" s="205" t="s">
        <v>12169</v>
      </c>
      <c r="B6387" s="150">
        <v>6353</v>
      </c>
      <c r="C6387" s="206" t="s">
        <v>7690</v>
      </c>
      <c r="D6387" s="201" t="s">
        <v>12169</v>
      </c>
      <c r="E6387" s="206" t="s">
        <v>11490</v>
      </c>
      <c r="F6387" s="201" t="s">
        <v>15877</v>
      </c>
      <c r="G6387" s="207">
        <v>1</v>
      </c>
      <c r="H6387" s="207">
        <v>126.27</v>
      </c>
      <c r="I6387" s="207"/>
      <c r="J6387" s="208">
        <v>131.19</v>
      </c>
      <c r="K6387" s="58">
        <v>186</v>
      </c>
      <c r="L6387" s="209" t="s">
        <v>11479</v>
      </c>
      <c r="M6387" s="210" t="s">
        <v>15050</v>
      </c>
    </row>
    <row r="6388" spans="1:13" outlineLevel="1" x14ac:dyDescent="0.25">
      <c r="A6388" s="205" t="s">
        <v>12170</v>
      </c>
      <c r="B6388" s="150">
        <v>6354</v>
      </c>
      <c r="C6388" s="206" t="s">
        <v>7715</v>
      </c>
      <c r="D6388" s="201" t="s">
        <v>12170</v>
      </c>
      <c r="E6388" s="206" t="s">
        <v>11490</v>
      </c>
      <c r="F6388" s="201" t="s">
        <v>15877</v>
      </c>
      <c r="G6388" s="207">
        <v>1</v>
      </c>
      <c r="H6388" s="207">
        <v>250</v>
      </c>
      <c r="I6388" s="207"/>
      <c r="J6388" s="208">
        <v>259.75</v>
      </c>
      <c r="K6388" s="58">
        <v>186</v>
      </c>
      <c r="L6388" s="209" t="s">
        <v>11479</v>
      </c>
      <c r="M6388" s="210" t="s">
        <v>15050</v>
      </c>
    </row>
    <row r="6389" spans="1:13" outlineLevel="1" x14ac:dyDescent="0.25">
      <c r="A6389" s="205" t="s">
        <v>12171</v>
      </c>
      <c r="B6389" s="150">
        <v>6355</v>
      </c>
      <c r="C6389" s="206" t="s">
        <v>7773</v>
      </c>
      <c r="D6389" s="201" t="s">
        <v>12171</v>
      </c>
      <c r="E6389" s="206" t="s">
        <v>11490</v>
      </c>
      <c r="F6389" s="201" t="s">
        <v>15877</v>
      </c>
      <c r="G6389" s="207">
        <v>7</v>
      </c>
      <c r="H6389" s="207">
        <v>70</v>
      </c>
      <c r="I6389" s="207"/>
      <c r="J6389" s="208">
        <v>72.73</v>
      </c>
      <c r="K6389" s="58">
        <v>186</v>
      </c>
      <c r="L6389" s="209" t="s">
        <v>11479</v>
      </c>
      <c r="M6389" s="210" t="s">
        <v>15050</v>
      </c>
    </row>
    <row r="6390" spans="1:13" outlineLevel="1" x14ac:dyDescent="0.25">
      <c r="A6390" s="205" t="s">
        <v>12172</v>
      </c>
      <c r="B6390" s="150">
        <v>6356</v>
      </c>
      <c r="C6390" s="206" t="s">
        <v>7774</v>
      </c>
      <c r="D6390" s="201" t="s">
        <v>12172</v>
      </c>
      <c r="E6390" s="206" t="s">
        <v>11490</v>
      </c>
      <c r="F6390" s="201" t="s">
        <v>15877</v>
      </c>
      <c r="G6390" s="207">
        <v>5</v>
      </c>
      <c r="H6390" s="207">
        <v>50</v>
      </c>
      <c r="I6390" s="207"/>
      <c r="J6390" s="208">
        <v>51.95</v>
      </c>
      <c r="K6390" s="58">
        <v>186</v>
      </c>
      <c r="L6390" s="209" t="s">
        <v>11479</v>
      </c>
      <c r="M6390" s="210" t="s">
        <v>15050</v>
      </c>
    </row>
    <row r="6391" spans="1:13" outlineLevel="1" x14ac:dyDescent="0.25">
      <c r="A6391" s="205" t="s">
        <v>12173</v>
      </c>
      <c r="B6391" s="150">
        <v>6357</v>
      </c>
      <c r="C6391" s="206" t="s">
        <v>7775</v>
      </c>
      <c r="D6391" s="201" t="s">
        <v>12173</v>
      </c>
      <c r="E6391" s="206" t="s">
        <v>11490</v>
      </c>
      <c r="F6391" s="201" t="s">
        <v>15877</v>
      </c>
      <c r="G6391" s="207">
        <v>19</v>
      </c>
      <c r="H6391" s="207">
        <v>456</v>
      </c>
      <c r="I6391" s="207"/>
      <c r="J6391" s="208">
        <v>473.78</v>
      </c>
      <c r="K6391" s="58">
        <v>186</v>
      </c>
      <c r="L6391" s="209" t="s">
        <v>11479</v>
      </c>
      <c r="M6391" s="210" t="s">
        <v>15050</v>
      </c>
    </row>
    <row r="6392" spans="1:13" outlineLevel="1" x14ac:dyDescent="0.25">
      <c r="A6392" s="205" t="s">
        <v>7777</v>
      </c>
      <c r="B6392" s="150">
        <v>6358</v>
      </c>
      <c r="C6392" s="206" t="s">
        <v>7776</v>
      </c>
      <c r="D6392" s="201" t="s">
        <v>7777</v>
      </c>
      <c r="E6392" s="206" t="s">
        <v>11490</v>
      </c>
      <c r="F6392" s="201" t="s">
        <v>15877</v>
      </c>
      <c r="G6392" s="207">
        <v>6</v>
      </c>
      <c r="H6392" s="207">
        <v>180</v>
      </c>
      <c r="I6392" s="207"/>
      <c r="J6392" s="208">
        <v>187.02</v>
      </c>
      <c r="K6392" s="58">
        <v>186</v>
      </c>
      <c r="L6392" s="209" t="s">
        <v>11479</v>
      </c>
      <c r="M6392" s="210" t="s">
        <v>15050</v>
      </c>
    </row>
    <row r="6393" spans="1:13" outlineLevel="1" x14ac:dyDescent="0.25">
      <c r="A6393" s="205" t="s">
        <v>7779</v>
      </c>
      <c r="B6393" s="150">
        <v>6359</v>
      </c>
      <c r="C6393" s="206" t="s">
        <v>7778</v>
      </c>
      <c r="D6393" s="201" t="s">
        <v>7779</v>
      </c>
      <c r="E6393" s="206" t="s">
        <v>11490</v>
      </c>
      <c r="F6393" s="201" t="s">
        <v>15877</v>
      </c>
      <c r="G6393" s="207">
        <v>1</v>
      </c>
      <c r="H6393" s="207">
        <v>36</v>
      </c>
      <c r="I6393" s="207"/>
      <c r="J6393" s="208">
        <v>37.4</v>
      </c>
      <c r="K6393" s="58">
        <v>186</v>
      </c>
      <c r="L6393" s="209" t="s">
        <v>11479</v>
      </c>
      <c r="M6393" s="210" t="s">
        <v>15050</v>
      </c>
    </row>
    <row r="6394" spans="1:13" outlineLevel="1" x14ac:dyDescent="0.25">
      <c r="A6394" s="205" t="s">
        <v>7781</v>
      </c>
      <c r="B6394" s="150">
        <v>6360</v>
      </c>
      <c r="C6394" s="206" t="s">
        <v>7780</v>
      </c>
      <c r="D6394" s="201" t="s">
        <v>7781</v>
      </c>
      <c r="E6394" s="206" t="s">
        <v>11490</v>
      </c>
      <c r="F6394" s="201" t="s">
        <v>15877</v>
      </c>
      <c r="G6394" s="207">
        <v>15</v>
      </c>
      <c r="H6394" s="207">
        <v>788.14</v>
      </c>
      <c r="I6394" s="207"/>
      <c r="J6394" s="208">
        <v>818.87</v>
      </c>
      <c r="K6394" s="58">
        <v>186</v>
      </c>
      <c r="L6394" s="209" t="s">
        <v>11479</v>
      </c>
      <c r="M6394" s="210" t="s">
        <v>15050</v>
      </c>
    </row>
    <row r="6395" spans="1:13" outlineLevel="1" x14ac:dyDescent="0.25">
      <c r="A6395" s="205" t="s">
        <v>7783</v>
      </c>
      <c r="B6395" s="150">
        <v>6361</v>
      </c>
      <c r="C6395" s="206" t="s">
        <v>7782</v>
      </c>
      <c r="D6395" s="201" t="s">
        <v>7783</v>
      </c>
      <c r="E6395" s="206" t="s">
        <v>11490</v>
      </c>
      <c r="F6395" s="201" t="s">
        <v>15877</v>
      </c>
      <c r="G6395" s="207">
        <v>36</v>
      </c>
      <c r="H6395" s="207">
        <v>3355.93</v>
      </c>
      <c r="I6395" s="207"/>
      <c r="J6395" s="208">
        <v>3486.77</v>
      </c>
      <c r="K6395" s="58">
        <v>186</v>
      </c>
      <c r="L6395" s="209" t="s">
        <v>11479</v>
      </c>
      <c r="M6395" s="210" t="s">
        <v>15050</v>
      </c>
    </row>
    <row r="6396" spans="1:13" outlineLevel="1" x14ac:dyDescent="0.25">
      <c r="A6396" s="205" t="s">
        <v>12174</v>
      </c>
      <c r="B6396" s="150">
        <v>6362</v>
      </c>
      <c r="C6396" s="200" t="s">
        <v>8045</v>
      </c>
      <c r="D6396" s="201" t="s">
        <v>12174</v>
      </c>
      <c r="E6396" s="206" t="s">
        <v>11490</v>
      </c>
      <c r="F6396" s="201" t="s">
        <v>15877</v>
      </c>
      <c r="G6396" s="207">
        <v>3</v>
      </c>
      <c r="H6396" s="207">
        <v>572.39</v>
      </c>
      <c r="I6396" s="207"/>
      <c r="J6396" s="208">
        <v>594.71</v>
      </c>
      <c r="K6396" s="58">
        <v>186</v>
      </c>
      <c r="L6396" s="209" t="s">
        <v>11479</v>
      </c>
      <c r="M6396" s="210" t="s">
        <v>15050</v>
      </c>
    </row>
    <row r="6397" spans="1:13" outlineLevel="1" x14ac:dyDescent="0.25">
      <c r="A6397" s="205" t="s">
        <v>8046</v>
      </c>
      <c r="B6397" s="150">
        <v>6363</v>
      </c>
      <c r="C6397" s="206" t="s">
        <v>8047</v>
      </c>
      <c r="D6397" s="201" t="s">
        <v>8046</v>
      </c>
      <c r="E6397" s="206" t="s">
        <v>11490</v>
      </c>
      <c r="F6397" s="201" t="s">
        <v>15877</v>
      </c>
      <c r="G6397" s="207">
        <v>2</v>
      </c>
      <c r="H6397" s="207">
        <v>507.59</v>
      </c>
      <c r="I6397" s="207"/>
      <c r="J6397" s="208">
        <v>527.38</v>
      </c>
      <c r="K6397" s="58">
        <v>186</v>
      </c>
      <c r="L6397" s="209" t="s">
        <v>11479</v>
      </c>
      <c r="M6397" s="210" t="s">
        <v>15050</v>
      </c>
    </row>
    <row r="6398" spans="1:13" outlineLevel="1" x14ac:dyDescent="0.25">
      <c r="A6398" s="205" t="s">
        <v>12175</v>
      </c>
      <c r="B6398" s="150">
        <v>6364</v>
      </c>
      <c r="C6398" s="200" t="s">
        <v>8058</v>
      </c>
      <c r="D6398" s="201" t="s">
        <v>12175</v>
      </c>
      <c r="E6398" s="206" t="s">
        <v>11490</v>
      </c>
      <c r="F6398" s="201" t="s">
        <v>15877</v>
      </c>
      <c r="G6398" s="207">
        <v>3</v>
      </c>
      <c r="H6398" s="207">
        <v>35.39</v>
      </c>
      <c r="I6398" s="207"/>
      <c r="J6398" s="208">
        <v>36.770000000000003</v>
      </c>
      <c r="K6398" s="58">
        <v>186</v>
      </c>
      <c r="L6398" s="209" t="s">
        <v>11479</v>
      </c>
      <c r="M6398" s="210" t="s">
        <v>15050</v>
      </c>
    </row>
    <row r="6399" spans="1:13" outlineLevel="1" x14ac:dyDescent="0.25">
      <c r="A6399" s="205" t="s">
        <v>12176</v>
      </c>
      <c r="B6399" s="150">
        <v>6365</v>
      </c>
      <c r="C6399" s="200" t="s">
        <v>8068</v>
      </c>
      <c r="D6399" s="201" t="s">
        <v>12176</v>
      </c>
      <c r="E6399" s="206" t="s">
        <v>11490</v>
      </c>
      <c r="F6399" s="201" t="s">
        <v>15877</v>
      </c>
      <c r="G6399" s="207">
        <v>4</v>
      </c>
      <c r="H6399" s="207">
        <v>56</v>
      </c>
      <c r="I6399" s="207"/>
      <c r="J6399" s="208">
        <v>58.18</v>
      </c>
      <c r="K6399" s="58">
        <v>186</v>
      </c>
      <c r="L6399" s="209" t="s">
        <v>11479</v>
      </c>
      <c r="M6399" s="210" t="s">
        <v>15050</v>
      </c>
    </row>
    <row r="6400" spans="1:13" outlineLevel="1" x14ac:dyDescent="0.25">
      <c r="A6400" s="205" t="s">
        <v>8077</v>
      </c>
      <c r="B6400" s="150">
        <v>6366</v>
      </c>
      <c r="C6400" s="206" t="s">
        <v>8076</v>
      </c>
      <c r="D6400" s="201" t="s">
        <v>8077</v>
      </c>
      <c r="E6400" s="206" t="s">
        <v>11490</v>
      </c>
      <c r="F6400" s="201" t="s">
        <v>15877</v>
      </c>
      <c r="G6400" s="207">
        <v>1</v>
      </c>
      <c r="H6400" s="207">
        <v>677.54</v>
      </c>
      <c r="I6400" s="207"/>
      <c r="J6400" s="208">
        <v>703.96</v>
      </c>
      <c r="K6400" s="58">
        <v>186</v>
      </c>
      <c r="L6400" s="209" t="s">
        <v>11479</v>
      </c>
      <c r="M6400" s="210" t="s">
        <v>15050</v>
      </c>
    </row>
    <row r="6401" spans="1:14" outlineLevel="1" x14ac:dyDescent="0.25">
      <c r="A6401" s="205" t="s">
        <v>8113</v>
      </c>
      <c r="B6401" s="150">
        <v>6367</v>
      </c>
      <c r="C6401" s="206" t="s">
        <v>8112</v>
      </c>
      <c r="D6401" s="201" t="s">
        <v>8113</v>
      </c>
      <c r="E6401" s="206" t="s">
        <v>11490</v>
      </c>
      <c r="F6401" s="201" t="s">
        <v>15877</v>
      </c>
      <c r="G6401" s="207">
        <v>20</v>
      </c>
      <c r="H6401" s="207">
        <v>940</v>
      </c>
      <c r="I6401" s="207"/>
      <c r="J6401" s="208">
        <v>976.65</v>
      </c>
      <c r="K6401" s="58">
        <v>186</v>
      </c>
      <c r="L6401" s="209" t="s">
        <v>11479</v>
      </c>
      <c r="M6401" s="210" t="s">
        <v>15050</v>
      </c>
    </row>
    <row r="6402" spans="1:14" outlineLevel="1" x14ac:dyDescent="0.25">
      <c r="A6402" s="205" t="s">
        <v>8115</v>
      </c>
      <c r="B6402" s="150">
        <v>6368</v>
      </c>
      <c r="C6402" s="206" t="s">
        <v>8114</v>
      </c>
      <c r="D6402" s="201" t="s">
        <v>8115</v>
      </c>
      <c r="E6402" s="206" t="s">
        <v>11490</v>
      </c>
      <c r="F6402" s="201" t="s">
        <v>15877</v>
      </c>
      <c r="G6402" s="207">
        <v>5</v>
      </c>
      <c r="H6402" s="207">
        <v>160</v>
      </c>
      <c r="I6402" s="207"/>
      <c r="J6402" s="208">
        <v>166.24</v>
      </c>
      <c r="K6402" s="58">
        <v>186</v>
      </c>
      <c r="L6402" s="209" t="s">
        <v>11479</v>
      </c>
      <c r="M6402" s="210" t="s">
        <v>15050</v>
      </c>
    </row>
    <row r="6403" spans="1:14" outlineLevel="1" x14ac:dyDescent="0.25">
      <c r="A6403" s="205" t="s">
        <v>8117</v>
      </c>
      <c r="B6403" s="150">
        <v>6369</v>
      </c>
      <c r="C6403" s="206" t="s">
        <v>8116</v>
      </c>
      <c r="D6403" s="201" t="s">
        <v>8117</v>
      </c>
      <c r="E6403" s="206" t="s">
        <v>11490</v>
      </c>
      <c r="F6403" s="201" t="s">
        <v>15877</v>
      </c>
      <c r="G6403" s="207">
        <v>2</v>
      </c>
      <c r="H6403" s="207">
        <v>91.2</v>
      </c>
      <c r="I6403" s="207"/>
      <c r="J6403" s="208">
        <v>94.76</v>
      </c>
      <c r="K6403" s="58">
        <v>186</v>
      </c>
      <c r="L6403" s="209" t="s">
        <v>11479</v>
      </c>
      <c r="M6403" s="210" t="s">
        <v>15050</v>
      </c>
    </row>
    <row r="6404" spans="1:14" outlineLevel="1" x14ac:dyDescent="0.25">
      <c r="A6404" s="205" t="s">
        <v>8119</v>
      </c>
      <c r="B6404" s="150">
        <v>6370</v>
      </c>
      <c r="C6404" s="206" t="s">
        <v>8118</v>
      </c>
      <c r="D6404" s="201" t="s">
        <v>8119</v>
      </c>
      <c r="E6404" s="206" t="s">
        <v>11490</v>
      </c>
      <c r="F6404" s="201" t="s">
        <v>15877</v>
      </c>
      <c r="G6404" s="207">
        <v>2</v>
      </c>
      <c r="H6404" s="207">
        <v>32</v>
      </c>
      <c r="I6404" s="207"/>
      <c r="J6404" s="208">
        <v>33.25</v>
      </c>
      <c r="K6404" s="58">
        <v>186</v>
      </c>
      <c r="L6404" s="209" t="s">
        <v>11479</v>
      </c>
      <c r="M6404" s="210" t="s">
        <v>15050</v>
      </c>
    </row>
    <row r="6405" spans="1:14" outlineLevel="1" x14ac:dyDescent="0.25">
      <c r="A6405" s="199" t="s">
        <v>14888</v>
      </c>
      <c r="B6405" s="150">
        <v>6371</v>
      </c>
      <c r="C6405" s="206" t="s">
        <v>7268</v>
      </c>
      <c r="D6405" s="195" t="s">
        <v>14888</v>
      </c>
      <c r="E6405" s="206" t="s">
        <v>11782</v>
      </c>
      <c r="F6405" s="201" t="s">
        <v>15877</v>
      </c>
      <c r="G6405" s="207">
        <v>19</v>
      </c>
      <c r="H6405" s="207">
        <v>1330</v>
      </c>
      <c r="I6405" s="207"/>
      <c r="J6405" s="208">
        <v>72.73</v>
      </c>
      <c r="K6405" s="58">
        <v>186</v>
      </c>
      <c r="L6405" s="209" t="s">
        <v>12106</v>
      </c>
      <c r="M6405" s="210" t="s">
        <v>15050</v>
      </c>
      <c r="N6405" s="34" t="s">
        <v>11786</v>
      </c>
    </row>
    <row r="6406" spans="1:14" outlineLevel="1" x14ac:dyDescent="0.25">
      <c r="A6406" s="205" t="s">
        <v>8271</v>
      </c>
      <c r="B6406" s="150">
        <v>6372</v>
      </c>
      <c r="C6406" s="206" t="s">
        <v>8270</v>
      </c>
      <c r="D6406" s="201" t="s">
        <v>8271</v>
      </c>
      <c r="E6406" s="206" t="s">
        <v>11490</v>
      </c>
      <c r="F6406" s="201" t="s">
        <v>15891</v>
      </c>
      <c r="G6406" s="207">
        <v>1</v>
      </c>
      <c r="H6406" s="207">
        <v>103.31</v>
      </c>
      <c r="I6406" s="207"/>
      <c r="J6406" s="208">
        <v>107.34</v>
      </c>
      <c r="K6406" s="58">
        <v>186</v>
      </c>
      <c r="L6406" s="209" t="s">
        <v>11479</v>
      </c>
      <c r="M6406" s="210" t="s">
        <v>15050</v>
      </c>
    </row>
    <row r="6407" spans="1:14" outlineLevel="1" x14ac:dyDescent="0.25">
      <c r="A6407" s="205" t="s">
        <v>12178</v>
      </c>
      <c r="B6407" s="150">
        <v>6373</v>
      </c>
      <c r="C6407" s="206" t="s">
        <v>12177</v>
      </c>
      <c r="D6407" s="201" t="s">
        <v>12178</v>
      </c>
      <c r="E6407" s="206" t="s">
        <v>11490</v>
      </c>
      <c r="F6407" s="201" t="s">
        <v>15877</v>
      </c>
      <c r="G6407" s="207">
        <v>30</v>
      </c>
      <c r="H6407" s="207">
        <v>228.81</v>
      </c>
      <c r="I6407" s="207"/>
      <c r="J6407" s="208">
        <v>237.73</v>
      </c>
      <c r="K6407" s="58">
        <v>186</v>
      </c>
      <c r="L6407" s="209" t="s">
        <v>11479</v>
      </c>
      <c r="M6407" s="210" t="s">
        <v>15050</v>
      </c>
    </row>
    <row r="6408" spans="1:14" outlineLevel="1" x14ac:dyDescent="0.25">
      <c r="A6408" s="205" t="s">
        <v>10692</v>
      </c>
      <c r="B6408" s="150">
        <v>6374</v>
      </c>
      <c r="C6408" s="206" t="s">
        <v>10691</v>
      </c>
      <c r="D6408" s="201" t="s">
        <v>10692</v>
      </c>
      <c r="E6408" s="206" t="s">
        <v>11489</v>
      </c>
      <c r="F6408" s="201" t="s">
        <v>15877</v>
      </c>
      <c r="G6408" s="207">
        <v>38</v>
      </c>
      <c r="H6408" s="207">
        <v>1444.9</v>
      </c>
      <c r="I6408" s="207"/>
      <c r="J6408" s="208">
        <v>1501.23</v>
      </c>
      <c r="K6408" s="58">
        <v>186</v>
      </c>
      <c r="L6408" s="209" t="s">
        <v>11479</v>
      </c>
      <c r="M6408" s="210" t="s">
        <v>15050</v>
      </c>
    </row>
    <row r="6409" spans="1:14" outlineLevel="1" x14ac:dyDescent="0.25">
      <c r="A6409" s="205" t="s">
        <v>8339</v>
      </c>
      <c r="B6409" s="150">
        <v>6375</v>
      </c>
      <c r="C6409" s="206" t="s">
        <v>8338</v>
      </c>
      <c r="D6409" s="201" t="s">
        <v>8339</v>
      </c>
      <c r="E6409" s="206" t="s">
        <v>11490</v>
      </c>
      <c r="F6409" s="201" t="s">
        <v>15877</v>
      </c>
      <c r="G6409" s="207">
        <v>3</v>
      </c>
      <c r="H6409" s="207">
        <v>97.96</v>
      </c>
      <c r="I6409" s="207"/>
      <c r="J6409" s="208">
        <v>101.78</v>
      </c>
      <c r="K6409" s="58">
        <v>186</v>
      </c>
      <c r="L6409" s="209" t="s">
        <v>11479</v>
      </c>
      <c r="M6409" s="210" t="s">
        <v>15050</v>
      </c>
    </row>
    <row r="6410" spans="1:14" outlineLevel="1" x14ac:dyDescent="0.25">
      <c r="A6410" s="205" t="s">
        <v>11180</v>
      </c>
      <c r="B6410" s="150">
        <v>6376</v>
      </c>
      <c r="C6410" s="206" t="s">
        <v>11179</v>
      </c>
      <c r="D6410" s="201" t="s">
        <v>11180</v>
      </c>
      <c r="E6410" s="200" t="s">
        <v>14886</v>
      </c>
      <c r="F6410" s="201" t="s">
        <v>15877</v>
      </c>
      <c r="G6410" s="207">
        <v>1</v>
      </c>
      <c r="H6410" s="207">
        <v>126.58</v>
      </c>
      <c r="I6410" s="207"/>
      <c r="J6410" s="208">
        <v>62.3</v>
      </c>
      <c r="K6410" s="58">
        <v>186</v>
      </c>
      <c r="L6410" s="209" t="s">
        <v>11785</v>
      </c>
      <c r="M6410" s="210" t="s">
        <v>15050</v>
      </c>
    </row>
    <row r="6411" spans="1:14" outlineLevel="1" x14ac:dyDescent="0.25">
      <c r="A6411" s="205" t="s">
        <v>8463</v>
      </c>
      <c r="B6411" s="150">
        <v>6377</v>
      </c>
      <c r="C6411" s="200" t="s">
        <v>8462</v>
      </c>
      <c r="D6411" s="201" t="s">
        <v>8463</v>
      </c>
      <c r="E6411" s="206" t="s">
        <v>11490</v>
      </c>
      <c r="F6411" s="201" t="s">
        <v>15877</v>
      </c>
      <c r="G6411" s="207">
        <v>2</v>
      </c>
      <c r="H6411" s="207">
        <v>1</v>
      </c>
      <c r="I6411" s="207"/>
      <c r="J6411" s="208">
        <v>1.04</v>
      </c>
      <c r="K6411" s="58">
        <v>186</v>
      </c>
      <c r="L6411" s="209" t="s">
        <v>11479</v>
      </c>
      <c r="M6411" s="210" t="s">
        <v>15050</v>
      </c>
    </row>
    <row r="6412" spans="1:14" outlineLevel="1" x14ac:dyDescent="0.25">
      <c r="A6412" s="205" t="s">
        <v>12179</v>
      </c>
      <c r="B6412" s="150">
        <v>6378</v>
      </c>
      <c r="C6412" s="206" t="s">
        <v>7271</v>
      </c>
      <c r="D6412" s="201" t="s">
        <v>12179</v>
      </c>
      <c r="E6412" s="206" t="s">
        <v>11782</v>
      </c>
      <c r="F6412" s="201" t="s">
        <v>15877</v>
      </c>
      <c r="G6412" s="207">
        <v>4</v>
      </c>
      <c r="H6412" s="207">
        <v>5200</v>
      </c>
      <c r="I6412" s="207"/>
      <c r="J6412" s="208">
        <v>2559.19</v>
      </c>
      <c r="K6412" s="58">
        <v>186</v>
      </c>
      <c r="L6412" s="209" t="s">
        <v>11787</v>
      </c>
      <c r="M6412" s="210" t="s">
        <v>15050</v>
      </c>
      <c r="N6412" s="34" t="s">
        <v>11786</v>
      </c>
    </row>
    <row r="6413" spans="1:14" outlineLevel="1" x14ac:dyDescent="0.25">
      <c r="A6413" s="205" t="s">
        <v>8517</v>
      </c>
      <c r="B6413" s="150">
        <v>6379</v>
      </c>
      <c r="C6413" s="206" t="s">
        <v>8516</v>
      </c>
      <c r="D6413" s="201" t="s">
        <v>8517</v>
      </c>
      <c r="E6413" s="206" t="s">
        <v>11490</v>
      </c>
      <c r="F6413" s="201" t="s">
        <v>15877</v>
      </c>
      <c r="G6413" s="207">
        <v>1</v>
      </c>
      <c r="H6413" s="207">
        <v>48.3</v>
      </c>
      <c r="I6413" s="207"/>
      <c r="J6413" s="208">
        <v>50.18</v>
      </c>
      <c r="K6413" s="58">
        <v>186</v>
      </c>
      <c r="L6413" s="209" t="s">
        <v>11479</v>
      </c>
      <c r="M6413" s="210" t="s">
        <v>15050</v>
      </c>
    </row>
    <row r="6414" spans="1:14" outlineLevel="1" x14ac:dyDescent="0.25">
      <c r="A6414" s="205" t="s">
        <v>8653</v>
      </c>
      <c r="B6414" s="150">
        <v>6380</v>
      </c>
      <c r="C6414" s="200" t="s">
        <v>14889</v>
      </c>
      <c r="D6414" s="201" t="s">
        <v>8653</v>
      </c>
      <c r="E6414" s="206" t="s">
        <v>11490</v>
      </c>
      <c r="F6414" s="201" t="s">
        <v>15877</v>
      </c>
      <c r="G6414" s="207">
        <v>22</v>
      </c>
      <c r="H6414" s="207">
        <v>727.11</v>
      </c>
      <c r="I6414" s="207"/>
      <c r="J6414" s="208">
        <v>755.46</v>
      </c>
      <c r="K6414" s="58">
        <v>186</v>
      </c>
      <c r="L6414" s="209" t="s">
        <v>11479</v>
      </c>
      <c r="M6414" s="210" t="s">
        <v>15050</v>
      </c>
    </row>
    <row r="6415" spans="1:14" ht="13.5" x14ac:dyDescent="0.25">
      <c r="A6415" s="199"/>
      <c r="B6415" s="37"/>
      <c r="C6415" s="112" t="s">
        <v>12183</v>
      </c>
      <c r="D6415" s="195"/>
      <c r="E6415" s="200"/>
      <c r="F6415" s="201"/>
      <c r="G6415" s="203">
        <f t="shared" ref="G6415:J6415" si="153">SUM(G6416:G6421)</f>
        <v>24</v>
      </c>
      <c r="H6415" s="203">
        <f t="shared" si="153"/>
        <v>2706.7200000000003</v>
      </c>
      <c r="I6415" s="202"/>
      <c r="J6415" s="203">
        <f t="shared" si="153"/>
        <v>2018.8999999999999</v>
      </c>
      <c r="K6415" s="58"/>
      <c r="L6415" s="198"/>
      <c r="M6415" s="204" t="s">
        <v>15050</v>
      </c>
    </row>
    <row r="6416" spans="1:14" ht="38.25" outlineLevel="1" x14ac:dyDescent="0.25">
      <c r="A6416" s="47" t="s">
        <v>10823</v>
      </c>
      <c r="B6416" s="150">
        <v>6386</v>
      </c>
      <c r="C6416" s="36" t="s">
        <v>10822</v>
      </c>
      <c r="D6416" s="35" t="s">
        <v>10823</v>
      </c>
      <c r="E6416" s="40" t="s">
        <v>14886</v>
      </c>
      <c r="F6416" s="35" t="s">
        <v>15877</v>
      </c>
      <c r="G6416" s="117">
        <v>2</v>
      </c>
      <c r="H6416" s="117">
        <v>660</v>
      </c>
      <c r="I6416" s="117"/>
      <c r="J6416" s="118">
        <v>324.82</v>
      </c>
      <c r="K6416" s="58"/>
      <c r="L6416" s="119" t="s">
        <v>11785</v>
      </c>
      <c r="M6416" s="38" t="s">
        <v>15050</v>
      </c>
    </row>
    <row r="6417" spans="1:14" outlineLevel="1" x14ac:dyDescent="0.25">
      <c r="A6417" s="47" t="s">
        <v>8249</v>
      </c>
      <c r="B6417" s="150">
        <v>6387</v>
      </c>
      <c r="C6417" s="36" t="s">
        <v>8248</v>
      </c>
      <c r="D6417" s="35" t="s">
        <v>8249</v>
      </c>
      <c r="E6417" s="36" t="s">
        <v>11490</v>
      </c>
      <c r="F6417" s="35" t="s">
        <v>15877</v>
      </c>
      <c r="G6417" s="117">
        <v>17</v>
      </c>
      <c r="H6417" s="117">
        <v>945.92</v>
      </c>
      <c r="I6417" s="117"/>
      <c r="J6417" s="118">
        <v>982.8</v>
      </c>
      <c r="K6417" s="58"/>
      <c r="L6417" s="119" t="s">
        <v>11479</v>
      </c>
      <c r="M6417" s="38" t="s">
        <v>15050</v>
      </c>
    </row>
    <row r="6418" spans="1:14" ht="38.25" outlineLevel="1" x14ac:dyDescent="0.25">
      <c r="A6418" s="47" t="s">
        <v>11082</v>
      </c>
      <c r="B6418" s="150">
        <v>6388</v>
      </c>
      <c r="C6418" s="36" t="s">
        <v>11081</v>
      </c>
      <c r="D6418" s="35" t="s">
        <v>11082</v>
      </c>
      <c r="E6418" s="40" t="s">
        <v>14886</v>
      </c>
      <c r="F6418" s="35" t="s">
        <v>15877</v>
      </c>
      <c r="G6418" s="117">
        <v>2</v>
      </c>
      <c r="H6418" s="117">
        <v>639.79999999999995</v>
      </c>
      <c r="I6418" s="117"/>
      <c r="J6418" s="118">
        <v>314.88</v>
      </c>
      <c r="K6418" s="58"/>
      <c r="L6418" s="119" t="s">
        <v>11785</v>
      </c>
      <c r="M6418" s="38" t="s">
        <v>15050</v>
      </c>
    </row>
    <row r="6419" spans="1:14" ht="38.25" outlineLevel="1" x14ac:dyDescent="0.25">
      <c r="A6419" s="47" t="s">
        <v>11172</v>
      </c>
      <c r="B6419" s="150">
        <v>6389</v>
      </c>
      <c r="C6419" s="36" t="s">
        <v>11171</v>
      </c>
      <c r="D6419" s="35" t="s">
        <v>11172</v>
      </c>
      <c r="E6419" s="40" t="s">
        <v>14886</v>
      </c>
      <c r="F6419" s="35" t="s">
        <v>15877</v>
      </c>
      <c r="G6419" s="117">
        <v>1</v>
      </c>
      <c r="H6419" s="117">
        <v>150</v>
      </c>
      <c r="I6419" s="117"/>
      <c r="J6419" s="118">
        <v>73.819999999999993</v>
      </c>
      <c r="K6419" s="58"/>
      <c r="L6419" s="119" t="s">
        <v>11785</v>
      </c>
      <c r="M6419" s="38" t="s">
        <v>15050</v>
      </c>
    </row>
    <row r="6420" spans="1:14" outlineLevel="1" x14ac:dyDescent="0.25">
      <c r="A6420" s="47" t="s">
        <v>8357</v>
      </c>
      <c r="B6420" s="150">
        <v>6390</v>
      </c>
      <c r="C6420" s="36" t="s">
        <v>8356</v>
      </c>
      <c r="D6420" s="35" t="s">
        <v>8357</v>
      </c>
      <c r="E6420" s="36" t="s">
        <v>11490</v>
      </c>
      <c r="F6420" s="35" t="s">
        <v>15877</v>
      </c>
      <c r="G6420" s="117">
        <v>1</v>
      </c>
      <c r="H6420" s="117">
        <v>310</v>
      </c>
      <c r="I6420" s="117"/>
      <c r="J6420" s="118">
        <v>322.08999999999997</v>
      </c>
      <c r="K6420" s="58"/>
      <c r="L6420" s="119" t="s">
        <v>11479</v>
      </c>
      <c r="M6420" s="38" t="s">
        <v>15050</v>
      </c>
      <c r="N6420" s="34" t="s">
        <v>11788</v>
      </c>
    </row>
    <row r="6421" spans="1:14" ht="25.5" outlineLevel="1" x14ac:dyDescent="0.25">
      <c r="A6421" s="47" t="s">
        <v>10419</v>
      </c>
      <c r="B6421" s="150">
        <v>6391</v>
      </c>
      <c r="C6421" s="36" t="s">
        <v>10418</v>
      </c>
      <c r="D6421" s="35" t="s">
        <v>10419</v>
      </c>
      <c r="E6421" s="36" t="s">
        <v>11491</v>
      </c>
      <c r="F6421" s="35" t="s">
        <v>15877</v>
      </c>
      <c r="G6421" s="117">
        <v>1</v>
      </c>
      <c r="H6421" s="117">
        <v>1</v>
      </c>
      <c r="I6421" s="117"/>
      <c r="J6421" s="118">
        <v>0.49</v>
      </c>
      <c r="K6421" s="58"/>
      <c r="L6421" s="119" t="s">
        <v>11787</v>
      </c>
      <c r="M6421" s="38" t="s">
        <v>15050</v>
      </c>
    </row>
    <row r="6422" spans="1:14" ht="13.5" x14ac:dyDescent="0.25">
      <c r="A6422" s="199"/>
      <c r="B6422" s="37"/>
      <c r="C6422" s="112" t="s">
        <v>12180</v>
      </c>
      <c r="D6422" s="195"/>
      <c r="E6422" s="200"/>
      <c r="F6422" s="201"/>
      <c r="G6422" s="203">
        <f>SUM(G6423:G6427)</f>
        <v>6</v>
      </c>
      <c r="H6422" s="203">
        <f t="shared" ref="H6422:J6422" si="154">SUM(H6423:H6427)</f>
        <v>1984.27</v>
      </c>
      <c r="I6422" s="203"/>
      <c r="J6422" s="203">
        <f t="shared" si="154"/>
        <v>976.55999999999983</v>
      </c>
      <c r="K6422" s="58"/>
      <c r="L6422" s="198"/>
      <c r="M6422" s="204" t="s">
        <v>11628</v>
      </c>
    </row>
    <row r="6423" spans="1:14" s="22" customFormat="1" ht="38.25" outlineLevel="1" x14ac:dyDescent="0.25">
      <c r="A6423" s="47" t="s">
        <v>12181</v>
      </c>
      <c r="B6423" s="150">
        <v>6381</v>
      </c>
      <c r="C6423" s="31" t="s">
        <v>7966</v>
      </c>
      <c r="D6423" s="35" t="s">
        <v>12181</v>
      </c>
      <c r="E6423" s="31" t="s">
        <v>11490</v>
      </c>
      <c r="F6423" s="35" t="s">
        <v>15877</v>
      </c>
      <c r="G6423" s="59">
        <v>1</v>
      </c>
      <c r="H6423" s="59">
        <v>96.67</v>
      </c>
      <c r="I6423" s="59"/>
      <c r="J6423" s="60">
        <v>47.58</v>
      </c>
      <c r="K6423" s="58"/>
      <c r="L6423" s="32" t="s">
        <v>11785</v>
      </c>
      <c r="M6423" s="32" t="s">
        <v>11628</v>
      </c>
    </row>
    <row r="6424" spans="1:14" s="22" customFormat="1" ht="51" outlineLevel="1" x14ac:dyDescent="0.25">
      <c r="A6424" s="47" t="s">
        <v>11340</v>
      </c>
      <c r="B6424" s="150">
        <v>6382</v>
      </c>
      <c r="C6424" s="31" t="s">
        <v>11339</v>
      </c>
      <c r="D6424" s="35" t="s">
        <v>11340</v>
      </c>
      <c r="E6424" s="31" t="s">
        <v>12182</v>
      </c>
      <c r="F6424" s="35" t="s">
        <v>15877</v>
      </c>
      <c r="G6424" s="59">
        <v>1</v>
      </c>
      <c r="H6424" s="59">
        <v>714.6</v>
      </c>
      <c r="I6424" s="59"/>
      <c r="J6424" s="60">
        <v>351.69</v>
      </c>
      <c r="K6424" s="58"/>
      <c r="L6424" s="32" t="s">
        <v>11785</v>
      </c>
      <c r="M6424" s="32" t="s">
        <v>11628</v>
      </c>
    </row>
    <row r="6425" spans="1:14" s="22" customFormat="1" ht="51" outlineLevel="1" x14ac:dyDescent="0.25">
      <c r="A6425" s="47" t="s">
        <v>11342</v>
      </c>
      <c r="B6425" s="150">
        <v>6383</v>
      </c>
      <c r="C6425" s="31" t="s">
        <v>11341</v>
      </c>
      <c r="D6425" s="35" t="s">
        <v>11342</v>
      </c>
      <c r="E6425" s="31" t="s">
        <v>12182</v>
      </c>
      <c r="F6425" s="35" t="s">
        <v>15877</v>
      </c>
      <c r="G6425" s="59">
        <v>2</v>
      </c>
      <c r="H6425" s="59">
        <v>945</v>
      </c>
      <c r="I6425" s="59"/>
      <c r="J6425" s="60">
        <v>465.08</v>
      </c>
      <c r="K6425" s="58"/>
      <c r="L6425" s="32" t="s">
        <v>11785</v>
      </c>
      <c r="M6425" s="32" t="s">
        <v>11628</v>
      </c>
    </row>
    <row r="6426" spans="1:14" s="22" customFormat="1" ht="51" outlineLevel="1" x14ac:dyDescent="0.25">
      <c r="A6426" s="47" t="s">
        <v>11348</v>
      </c>
      <c r="B6426" s="150">
        <v>6384</v>
      </c>
      <c r="C6426" s="31" t="s">
        <v>11347</v>
      </c>
      <c r="D6426" s="35" t="s">
        <v>11348</v>
      </c>
      <c r="E6426" s="31" t="s">
        <v>12182</v>
      </c>
      <c r="F6426" s="35" t="s">
        <v>15877</v>
      </c>
      <c r="G6426" s="59">
        <v>1</v>
      </c>
      <c r="H6426" s="59">
        <v>59</v>
      </c>
      <c r="I6426" s="59"/>
      <c r="J6426" s="60">
        <v>29.04</v>
      </c>
      <c r="K6426" s="58"/>
      <c r="L6426" s="32" t="s">
        <v>11785</v>
      </c>
      <c r="M6426" s="32" t="s">
        <v>11628</v>
      </c>
    </row>
    <row r="6427" spans="1:14" s="22" customFormat="1" ht="51" outlineLevel="1" x14ac:dyDescent="0.25">
      <c r="A6427" s="47" t="s">
        <v>10697</v>
      </c>
      <c r="B6427" s="150">
        <v>6385</v>
      </c>
      <c r="C6427" s="31" t="s">
        <v>10696</v>
      </c>
      <c r="D6427" s="35" t="s">
        <v>10697</v>
      </c>
      <c r="E6427" s="31" t="s">
        <v>12182</v>
      </c>
      <c r="F6427" s="35" t="s">
        <v>15877</v>
      </c>
      <c r="G6427" s="59">
        <v>1</v>
      </c>
      <c r="H6427" s="59">
        <v>169</v>
      </c>
      <c r="I6427" s="59"/>
      <c r="J6427" s="60">
        <v>83.17</v>
      </c>
      <c r="K6427" s="58"/>
      <c r="L6427" s="32" t="s">
        <v>11785</v>
      </c>
      <c r="M6427" s="32" t="s">
        <v>11628</v>
      </c>
    </row>
    <row r="6428" spans="1:14" ht="13.5" x14ac:dyDescent="0.25">
      <c r="A6428" s="199"/>
      <c r="B6428" s="37"/>
      <c r="C6428" s="112" t="s">
        <v>12184</v>
      </c>
      <c r="D6428" s="195"/>
      <c r="E6428" s="200"/>
      <c r="F6428" s="201"/>
      <c r="G6428" s="203">
        <f>SUM(G6429:G6435)</f>
        <v>33</v>
      </c>
      <c r="H6428" s="203">
        <f t="shared" ref="H6428:J6428" si="155">SUM(H6429:H6435)</f>
        <v>2065.11</v>
      </c>
      <c r="I6428" s="203"/>
      <c r="J6428" s="203">
        <f t="shared" si="155"/>
        <v>1016.35</v>
      </c>
      <c r="K6428" s="58"/>
      <c r="L6428" s="198"/>
      <c r="M6428" s="204" t="s">
        <v>15050</v>
      </c>
    </row>
    <row r="6429" spans="1:14" ht="38.25" outlineLevel="1" x14ac:dyDescent="0.25">
      <c r="A6429" s="47" t="s">
        <v>10898</v>
      </c>
      <c r="B6429" s="150">
        <v>6392</v>
      </c>
      <c r="C6429" s="36" t="s">
        <v>10897</v>
      </c>
      <c r="D6429" s="35" t="s">
        <v>10898</v>
      </c>
      <c r="E6429" s="40" t="s">
        <v>14886</v>
      </c>
      <c r="F6429" s="35" t="s">
        <v>15877</v>
      </c>
      <c r="G6429" s="117">
        <v>18</v>
      </c>
      <c r="H6429" s="117">
        <v>475.2</v>
      </c>
      <c r="I6429" s="117"/>
      <c r="J6429" s="118">
        <v>233.87</v>
      </c>
      <c r="K6429" s="58"/>
      <c r="L6429" s="119" t="s">
        <v>11785</v>
      </c>
      <c r="M6429" s="38" t="s">
        <v>15050</v>
      </c>
    </row>
    <row r="6430" spans="1:14" ht="38.25" outlineLevel="1" x14ac:dyDescent="0.25">
      <c r="A6430" s="47" t="s">
        <v>10920</v>
      </c>
      <c r="B6430" s="150">
        <v>6393</v>
      </c>
      <c r="C6430" s="36" t="s">
        <v>10919</v>
      </c>
      <c r="D6430" s="35" t="s">
        <v>10920</v>
      </c>
      <c r="E6430" s="40" t="s">
        <v>14886</v>
      </c>
      <c r="F6430" s="35" t="s">
        <v>15877</v>
      </c>
      <c r="G6430" s="117">
        <v>1</v>
      </c>
      <c r="H6430" s="117">
        <v>75</v>
      </c>
      <c r="I6430" s="117"/>
      <c r="J6430" s="118">
        <v>36.909999999999997</v>
      </c>
      <c r="K6430" s="58"/>
      <c r="L6430" s="119" t="s">
        <v>11785</v>
      </c>
      <c r="M6430" s="38" t="s">
        <v>15050</v>
      </c>
    </row>
    <row r="6431" spans="1:14" ht="38.25" outlineLevel="1" x14ac:dyDescent="0.25">
      <c r="A6431" s="47" t="s">
        <v>10772</v>
      </c>
      <c r="B6431" s="150">
        <v>6394</v>
      </c>
      <c r="C6431" s="36" t="s">
        <v>11024</v>
      </c>
      <c r="D6431" s="35" t="s">
        <v>10772</v>
      </c>
      <c r="E6431" s="40" t="s">
        <v>14886</v>
      </c>
      <c r="F6431" s="35" t="s">
        <v>15877</v>
      </c>
      <c r="G6431" s="117">
        <v>1</v>
      </c>
      <c r="H6431" s="117">
        <v>26</v>
      </c>
      <c r="I6431" s="117"/>
      <c r="J6431" s="118">
        <v>12.8</v>
      </c>
      <c r="K6431" s="58"/>
      <c r="L6431" s="119" t="s">
        <v>11785</v>
      </c>
      <c r="M6431" s="38" t="s">
        <v>15050</v>
      </c>
    </row>
    <row r="6432" spans="1:14" ht="38.25" outlineLevel="1" x14ac:dyDescent="0.25">
      <c r="A6432" s="47" t="s">
        <v>11086</v>
      </c>
      <c r="B6432" s="150">
        <v>6395</v>
      </c>
      <c r="C6432" s="36" t="s">
        <v>11085</v>
      </c>
      <c r="D6432" s="35" t="s">
        <v>11086</v>
      </c>
      <c r="E6432" s="40" t="s">
        <v>14886</v>
      </c>
      <c r="F6432" s="35" t="s">
        <v>15877</v>
      </c>
      <c r="G6432" s="117">
        <v>3</v>
      </c>
      <c r="H6432" s="117">
        <v>283.8</v>
      </c>
      <c r="I6432" s="117"/>
      <c r="J6432" s="118">
        <v>139.66999999999999</v>
      </c>
      <c r="K6432" s="58"/>
      <c r="L6432" s="119" t="s">
        <v>11785</v>
      </c>
      <c r="M6432" s="38" t="s">
        <v>15050</v>
      </c>
    </row>
    <row r="6433" spans="1:13" ht="38.25" outlineLevel="1" x14ac:dyDescent="0.25">
      <c r="A6433" s="47" t="s">
        <v>11104</v>
      </c>
      <c r="B6433" s="150">
        <v>6396</v>
      </c>
      <c r="C6433" s="36" t="s">
        <v>11103</v>
      </c>
      <c r="D6433" s="35" t="s">
        <v>11104</v>
      </c>
      <c r="E6433" s="40" t="s">
        <v>14886</v>
      </c>
      <c r="F6433" s="35" t="s">
        <v>15877</v>
      </c>
      <c r="G6433" s="117">
        <v>1</v>
      </c>
      <c r="H6433" s="117">
        <v>80.5</v>
      </c>
      <c r="I6433" s="117"/>
      <c r="J6433" s="118">
        <v>39.619999999999997</v>
      </c>
      <c r="K6433" s="58"/>
      <c r="L6433" s="119" t="s">
        <v>11785</v>
      </c>
      <c r="M6433" s="38" t="s">
        <v>15050</v>
      </c>
    </row>
    <row r="6434" spans="1:13" ht="38.25" outlineLevel="1" x14ac:dyDescent="0.25">
      <c r="A6434" s="47" t="s">
        <v>11106</v>
      </c>
      <c r="B6434" s="150">
        <v>6397</v>
      </c>
      <c r="C6434" s="36" t="s">
        <v>11105</v>
      </c>
      <c r="D6434" s="35" t="s">
        <v>11106</v>
      </c>
      <c r="E6434" s="40" t="s">
        <v>14886</v>
      </c>
      <c r="F6434" s="35" t="s">
        <v>15877</v>
      </c>
      <c r="G6434" s="117">
        <v>7</v>
      </c>
      <c r="H6434" s="117">
        <v>1008</v>
      </c>
      <c r="I6434" s="117"/>
      <c r="J6434" s="118">
        <v>496.09</v>
      </c>
      <c r="K6434" s="58"/>
      <c r="L6434" s="119" t="s">
        <v>11785</v>
      </c>
      <c r="M6434" s="38" t="s">
        <v>15050</v>
      </c>
    </row>
    <row r="6435" spans="1:13" ht="38.25" outlineLevel="1" x14ac:dyDescent="0.25">
      <c r="A6435" s="47" t="s">
        <v>11182</v>
      </c>
      <c r="B6435" s="150">
        <v>6398</v>
      </c>
      <c r="C6435" s="36" t="s">
        <v>11181</v>
      </c>
      <c r="D6435" s="35" t="s">
        <v>11182</v>
      </c>
      <c r="E6435" s="40" t="s">
        <v>14886</v>
      </c>
      <c r="F6435" s="35" t="s">
        <v>15877</v>
      </c>
      <c r="G6435" s="117">
        <v>2</v>
      </c>
      <c r="H6435" s="117">
        <v>116.61</v>
      </c>
      <c r="I6435" s="117"/>
      <c r="J6435" s="118">
        <v>57.39</v>
      </c>
      <c r="K6435" s="58"/>
      <c r="L6435" s="119" t="s">
        <v>11785</v>
      </c>
      <c r="M6435" s="38" t="s">
        <v>15050</v>
      </c>
    </row>
    <row r="6436" spans="1:13" ht="13.5" x14ac:dyDescent="0.25">
      <c r="A6436" s="48"/>
      <c r="B6436" s="37"/>
      <c r="C6436" s="113" t="s">
        <v>12185</v>
      </c>
      <c r="D6436" s="50"/>
      <c r="E6436" s="40"/>
      <c r="F6436" s="35"/>
      <c r="G6436" s="203">
        <f>SUM(G6437:G6496)</f>
        <v>270</v>
      </c>
      <c r="H6436" s="203">
        <f t="shared" ref="H6436:J6436" si="156">SUM(H6437:H6496)</f>
        <v>73428.570000000007</v>
      </c>
      <c r="I6436" s="203"/>
      <c r="J6436" s="203">
        <f t="shared" si="156"/>
        <v>73408.45</v>
      </c>
      <c r="K6436" s="58"/>
      <c r="L6436" s="116"/>
      <c r="M6436" s="42" t="s">
        <v>15050</v>
      </c>
    </row>
    <row r="6437" spans="1:13" outlineLevel="1" x14ac:dyDescent="0.25">
      <c r="A6437" s="48">
        <v>726</v>
      </c>
      <c r="B6437" s="150">
        <v>6399</v>
      </c>
      <c r="C6437" s="36" t="s">
        <v>7389</v>
      </c>
      <c r="D6437" s="33">
        <v>726</v>
      </c>
      <c r="E6437" s="36" t="s">
        <v>11490</v>
      </c>
      <c r="F6437" s="35" t="s">
        <v>15877</v>
      </c>
      <c r="G6437" s="117">
        <v>1</v>
      </c>
      <c r="H6437" s="117">
        <v>219.45</v>
      </c>
      <c r="I6437" s="117"/>
      <c r="J6437" s="118">
        <v>228.01</v>
      </c>
      <c r="K6437" s="58">
        <v>187</v>
      </c>
      <c r="L6437" s="119" t="s">
        <v>11479</v>
      </c>
      <c r="M6437" s="38" t="s">
        <v>15050</v>
      </c>
    </row>
    <row r="6438" spans="1:13" outlineLevel="1" x14ac:dyDescent="0.25">
      <c r="A6438" s="48">
        <v>635</v>
      </c>
      <c r="B6438" s="150">
        <v>6400</v>
      </c>
      <c r="C6438" s="36" t="s">
        <v>7482</v>
      </c>
      <c r="D6438" s="33">
        <v>635</v>
      </c>
      <c r="E6438" s="36" t="s">
        <v>11490</v>
      </c>
      <c r="F6438" s="35" t="s">
        <v>15877</v>
      </c>
      <c r="G6438" s="117">
        <v>15</v>
      </c>
      <c r="H6438" s="117">
        <v>47.37</v>
      </c>
      <c r="I6438" s="117"/>
      <c r="J6438" s="118">
        <v>49.22</v>
      </c>
      <c r="K6438" s="58">
        <v>187</v>
      </c>
      <c r="L6438" s="119" t="s">
        <v>11479</v>
      </c>
      <c r="M6438" s="38" t="s">
        <v>15050</v>
      </c>
    </row>
    <row r="6439" spans="1:13" outlineLevel="1" x14ac:dyDescent="0.25">
      <c r="A6439" s="47" t="s">
        <v>7665</v>
      </c>
      <c r="B6439" s="150">
        <v>6401</v>
      </c>
      <c r="C6439" s="36" t="s">
        <v>7664</v>
      </c>
      <c r="D6439" s="35" t="s">
        <v>7665</v>
      </c>
      <c r="E6439" s="36" t="s">
        <v>11490</v>
      </c>
      <c r="F6439" s="35" t="s">
        <v>15877</v>
      </c>
      <c r="G6439" s="117">
        <v>1</v>
      </c>
      <c r="H6439" s="117">
        <v>1</v>
      </c>
      <c r="I6439" s="117"/>
      <c r="J6439" s="118">
        <v>1.04</v>
      </c>
      <c r="K6439" s="58">
        <v>187</v>
      </c>
      <c r="L6439" s="119" t="s">
        <v>11479</v>
      </c>
      <c r="M6439" s="38" t="s">
        <v>15050</v>
      </c>
    </row>
    <row r="6440" spans="1:13" outlineLevel="1" x14ac:dyDescent="0.25">
      <c r="A6440" s="48">
        <v>619</v>
      </c>
      <c r="B6440" s="150">
        <v>6402</v>
      </c>
      <c r="C6440" s="36" t="s">
        <v>7705</v>
      </c>
      <c r="D6440" s="33">
        <v>619</v>
      </c>
      <c r="E6440" s="36" t="s">
        <v>11490</v>
      </c>
      <c r="F6440" s="35" t="s">
        <v>15877</v>
      </c>
      <c r="G6440" s="117">
        <v>4</v>
      </c>
      <c r="H6440" s="117">
        <v>6650.14</v>
      </c>
      <c r="I6440" s="117"/>
      <c r="J6440" s="118">
        <v>6909.41</v>
      </c>
      <c r="K6440" s="58">
        <v>187</v>
      </c>
      <c r="L6440" s="119" t="s">
        <v>11479</v>
      </c>
      <c r="M6440" s="38" t="s">
        <v>15050</v>
      </c>
    </row>
    <row r="6441" spans="1:13" ht="25.5" outlineLevel="1" x14ac:dyDescent="0.25">
      <c r="A6441" s="47" t="s">
        <v>7712</v>
      </c>
      <c r="B6441" s="150">
        <v>6403</v>
      </c>
      <c r="C6441" s="36" t="s">
        <v>7711</v>
      </c>
      <c r="D6441" s="35" t="s">
        <v>7712</v>
      </c>
      <c r="E6441" s="36" t="s">
        <v>11490</v>
      </c>
      <c r="F6441" s="35" t="s">
        <v>15877</v>
      </c>
      <c r="G6441" s="117">
        <v>1</v>
      </c>
      <c r="H6441" s="117">
        <v>3137.35</v>
      </c>
      <c r="I6441" s="117"/>
      <c r="J6441" s="118">
        <v>3259.67</v>
      </c>
      <c r="K6441" s="58">
        <v>187</v>
      </c>
      <c r="L6441" s="119" t="s">
        <v>11479</v>
      </c>
      <c r="M6441" s="38" t="s">
        <v>15050</v>
      </c>
    </row>
    <row r="6442" spans="1:13" outlineLevel="1" x14ac:dyDescent="0.25">
      <c r="A6442" s="47" t="s">
        <v>7717</v>
      </c>
      <c r="B6442" s="150">
        <v>6404</v>
      </c>
      <c r="C6442" s="36" t="s">
        <v>7716</v>
      </c>
      <c r="D6442" s="35" t="s">
        <v>7717</v>
      </c>
      <c r="E6442" s="36" t="s">
        <v>11490</v>
      </c>
      <c r="F6442" s="35" t="s">
        <v>15877</v>
      </c>
      <c r="G6442" s="117">
        <v>8</v>
      </c>
      <c r="H6442" s="117">
        <v>1483.12</v>
      </c>
      <c r="I6442" s="117"/>
      <c r="J6442" s="118">
        <v>1540.94</v>
      </c>
      <c r="K6442" s="58">
        <v>187</v>
      </c>
      <c r="L6442" s="119" t="s">
        <v>11479</v>
      </c>
      <c r="M6442" s="38" t="s">
        <v>15050</v>
      </c>
    </row>
    <row r="6443" spans="1:13" outlineLevel="1" x14ac:dyDescent="0.25">
      <c r="A6443" s="47" t="s">
        <v>7733</v>
      </c>
      <c r="B6443" s="150">
        <v>6405</v>
      </c>
      <c r="C6443" s="36" t="s">
        <v>7732</v>
      </c>
      <c r="D6443" s="35" t="s">
        <v>7733</v>
      </c>
      <c r="E6443" s="36" t="s">
        <v>11490</v>
      </c>
      <c r="F6443" s="35" t="s">
        <v>15877</v>
      </c>
      <c r="G6443" s="117">
        <v>1</v>
      </c>
      <c r="H6443" s="117">
        <v>981</v>
      </c>
      <c r="I6443" s="117"/>
      <c r="J6443" s="118">
        <v>1019.25</v>
      </c>
      <c r="K6443" s="58">
        <v>187</v>
      </c>
      <c r="L6443" s="119" t="s">
        <v>11479</v>
      </c>
      <c r="M6443" s="38" t="s">
        <v>15050</v>
      </c>
    </row>
    <row r="6444" spans="1:13" outlineLevel="1" x14ac:dyDescent="0.25">
      <c r="A6444" s="48">
        <v>38</v>
      </c>
      <c r="B6444" s="150">
        <v>6406</v>
      </c>
      <c r="C6444" s="40" t="s">
        <v>14890</v>
      </c>
      <c r="D6444" s="33">
        <v>38</v>
      </c>
      <c r="E6444" s="36" t="s">
        <v>11490</v>
      </c>
      <c r="F6444" s="35" t="s">
        <v>15877</v>
      </c>
      <c r="G6444" s="117">
        <v>2</v>
      </c>
      <c r="H6444" s="117">
        <v>448.73</v>
      </c>
      <c r="I6444" s="117"/>
      <c r="J6444" s="118">
        <v>466.22</v>
      </c>
      <c r="K6444" s="58">
        <v>187</v>
      </c>
      <c r="L6444" s="119" t="s">
        <v>11479</v>
      </c>
      <c r="M6444" s="38" t="s">
        <v>15050</v>
      </c>
    </row>
    <row r="6445" spans="1:13" outlineLevel="1" x14ac:dyDescent="0.25">
      <c r="A6445" s="47" t="s">
        <v>7768</v>
      </c>
      <c r="B6445" s="150">
        <v>6407</v>
      </c>
      <c r="C6445" s="36" t="s">
        <v>7767</v>
      </c>
      <c r="D6445" s="35" t="s">
        <v>7768</v>
      </c>
      <c r="E6445" s="36" t="s">
        <v>11490</v>
      </c>
      <c r="F6445" s="35" t="s">
        <v>15877</v>
      </c>
      <c r="G6445" s="117">
        <v>2</v>
      </c>
      <c r="H6445" s="117">
        <v>336.67</v>
      </c>
      <c r="I6445" s="117"/>
      <c r="J6445" s="118">
        <v>349.8</v>
      </c>
      <c r="K6445" s="58">
        <v>187</v>
      </c>
      <c r="L6445" s="119" t="s">
        <v>11479</v>
      </c>
      <c r="M6445" s="38" t="s">
        <v>15050</v>
      </c>
    </row>
    <row r="6446" spans="1:13" outlineLevel="1" x14ac:dyDescent="0.25">
      <c r="A6446" s="48">
        <v>584</v>
      </c>
      <c r="B6446" s="150">
        <v>6408</v>
      </c>
      <c r="C6446" s="36" t="s">
        <v>7798</v>
      </c>
      <c r="D6446" s="33">
        <v>584</v>
      </c>
      <c r="E6446" s="36" t="s">
        <v>11490</v>
      </c>
      <c r="F6446" s="35" t="s">
        <v>15877</v>
      </c>
      <c r="G6446" s="117">
        <v>4</v>
      </c>
      <c r="H6446" s="117">
        <v>542.38</v>
      </c>
      <c r="I6446" s="117"/>
      <c r="J6446" s="118">
        <v>563.53</v>
      </c>
      <c r="K6446" s="58">
        <v>187</v>
      </c>
      <c r="L6446" s="119" t="s">
        <v>11479</v>
      </c>
      <c r="M6446" s="38" t="s">
        <v>15050</v>
      </c>
    </row>
    <row r="6447" spans="1:13" ht="25.5" outlineLevel="1" x14ac:dyDescent="0.25">
      <c r="A6447" s="47" t="s">
        <v>7177</v>
      </c>
      <c r="B6447" s="150">
        <v>6409</v>
      </c>
      <c r="C6447" s="36" t="s">
        <v>7176</v>
      </c>
      <c r="D6447" s="35" t="s">
        <v>7177</v>
      </c>
      <c r="E6447" s="36" t="s">
        <v>11487</v>
      </c>
      <c r="F6447" s="35" t="s">
        <v>15877</v>
      </c>
      <c r="G6447" s="117">
        <v>1</v>
      </c>
      <c r="H6447" s="117">
        <v>120</v>
      </c>
      <c r="I6447" s="117"/>
      <c r="J6447" s="118">
        <v>59.06</v>
      </c>
      <c r="K6447" s="58">
        <v>187</v>
      </c>
      <c r="L6447" s="119" t="s">
        <v>11787</v>
      </c>
      <c r="M6447" s="38" t="s">
        <v>15050</v>
      </c>
    </row>
    <row r="6448" spans="1:13" outlineLevel="1" x14ac:dyDescent="0.25">
      <c r="A6448" s="47" t="s">
        <v>7800</v>
      </c>
      <c r="B6448" s="150">
        <v>6410</v>
      </c>
      <c r="C6448" s="36" t="s">
        <v>7799</v>
      </c>
      <c r="D6448" s="35" t="s">
        <v>7800</v>
      </c>
      <c r="E6448" s="36" t="s">
        <v>11490</v>
      </c>
      <c r="F6448" s="35" t="s">
        <v>15891</v>
      </c>
      <c r="G6448" s="117">
        <v>5</v>
      </c>
      <c r="H6448" s="117">
        <v>1480.92</v>
      </c>
      <c r="I6448" s="117"/>
      <c r="J6448" s="118">
        <v>1538.66</v>
      </c>
      <c r="K6448" s="58">
        <v>187</v>
      </c>
      <c r="L6448" s="119" t="s">
        <v>11479</v>
      </c>
      <c r="M6448" s="38" t="s">
        <v>15050</v>
      </c>
    </row>
    <row r="6449" spans="1:13" ht="25.5" outlineLevel="1" x14ac:dyDescent="0.25">
      <c r="A6449" s="47" t="s">
        <v>7801</v>
      </c>
      <c r="B6449" s="150">
        <v>6411</v>
      </c>
      <c r="C6449" s="40" t="s">
        <v>14891</v>
      </c>
      <c r="D6449" s="35" t="s">
        <v>7801</v>
      </c>
      <c r="E6449" s="36" t="s">
        <v>11490</v>
      </c>
      <c r="F6449" s="35" t="s">
        <v>15877</v>
      </c>
      <c r="G6449" s="117">
        <v>3</v>
      </c>
      <c r="H6449" s="117">
        <v>1005.8</v>
      </c>
      <c r="I6449" s="117"/>
      <c r="J6449" s="118">
        <v>1045.01</v>
      </c>
      <c r="K6449" s="58">
        <v>187</v>
      </c>
      <c r="L6449" s="119" t="s">
        <v>11479</v>
      </c>
      <c r="M6449" s="38" t="s">
        <v>15050</v>
      </c>
    </row>
    <row r="6450" spans="1:13" outlineLevel="1" x14ac:dyDescent="0.25">
      <c r="A6450" s="48">
        <v>63</v>
      </c>
      <c r="B6450" s="150">
        <v>6412</v>
      </c>
      <c r="C6450" s="36" t="s">
        <v>7802</v>
      </c>
      <c r="D6450" s="33">
        <v>63</v>
      </c>
      <c r="E6450" s="36" t="s">
        <v>11490</v>
      </c>
      <c r="F6450" s="35" t="s">
        <v>15877</v>
      </c>
      <c r="G6450" s="117">
        <v>5</v>
      </c>
      <c r="H6450" s="117">
        <v>44.1</v>
      </c>
      <c r="I6450" s="117"/>
      <c r="J6450" s="118">
        <v>45.82</v>
      </c>
      <c r="K6450" s="58">
        <v>187</v>
      </c>
      <c r="L6450" s="119" t="s">
        <v>11479</v>
      </c>
      <c r="M6450" s="38" t="s">
        <v>15050</v>
      </c>
    </row>
    <row r="6451" spans="1:13" ht="25.5" outlineLevel="1" x14ac:dyDescent="0.25">
      <c r="A6451" s="47" t="s">
        <v>7827</v>
      </c>
      <c r="B6451" s="150">
        <v>6413</v>
      </c>
      <c r="C6451" s="36" t="s">
        <v>7826</v>
      </c>
      <c r="D6451" s="35" t="s">
        <v>7827</v>
      </c>
      <c r="E6451" s="36" t="s">
        <v>11490</v>
      </c>
      <c r="F6451" s="35" t="s">
        <v>15877</v>
      </c>
      <c r="G6451" s="117">
        <v>1</v>
      </c>
      <c r="H6451" s="117">
        <v>634</v>
      </c>
      <c r="I6451" s="117"/>
      <c r="J6451" s="118">
        <v>658.72</v>
      </c>
      <c r="K6451" s="58">
        <v>187</v>
      </c>
      <c r="L6451" s="119" t="s">
        <v>11479</v>
      </c>
      <c r="M6451" s="38" t="s">
        <v>15050</v>
      </c>
    </row>
    <row r="6452" spans="1:13" outlineLevel="1" x14ac:dyDescent="0.25">
      <c r="A6452" s="48">
        <v>633</v>
      </c>
      <c r="B6452" s="150">
        <v>6414</v>
      </c>
      <c r="C6452" s="36" t="s">
        <v>7902</v>
      </c>
      <c r="D6452" s="33">
        <v>633</v>
      </c>
      <c r="E6452" s="36" t="s">
        <v>11490</v>
      </c>
      <c r="F6452" s="35" t="s">
        <v>15877</v>
      </c>
      <c r="G6452" s="117">
        <v>19</v>
      </c>
      <c r="H6452" s="117">
        <v>869.62</v>
      </c>
      <c r="I6452" s="117"/>
      <c r="J6452" s="118">
        <v>903.52</v>
      </c>
      <c r="K6452" s="58">
        <v>187</v>
      </c>
      <c r="L6452" s="119" t="s">
        <v>11479</v>
      </c>
      <c r="M6452" s="38" t="s">
        <v>15050</v>
      </c>
    </row>
    <row r="6453" spans="1:13" outlineLevel="1" x14ac:dyDescent="0.25">
      <c r="A6453" s="47" t="s">
        <v>12187</v>
      </c>
      <c r="B6453" s="150">
        <v>6415</v>
      </c>
      <c r="C6453" s="36" t="s">
        <v>12186</v>
      </c>
      <c r="D6453" s="35" t="s">
        <v>12187</v>
      </c>
      <c r="E6453" s="36" t="s">
        <v>11490</v>
      </c>
      <c r="F6453" s="35" t="s">
        <v>15877</v>
      </c>
      <c r="G6453" s="117">
        <v>1</v>
      </c>
      <c r="H6453" s="117">
        <v>646</v>
      </c>
      <c r="I6453" s="117"/>
      <c r="J6453" s="118">
        <v>671.19</v>
      </c>
      <c r="K6453" s="58">
        <v>187</v>
      </c>
      <c r="L6453" s="119" t="s">
        <v>11479</v>
      </c>
      <c r="M6453" s="38" t="s">
        <v>15050</v>
      </c>
    </row>
    <row r="6454" spans="1:13" outlineLevel="1" x14ac:dyDescent="0.25">
      <c r="A6454" s="47" t="s">
        <v>7928</v>
      </c>
      <c r="B6454" s="150">
        <v>6416</v>
      </c>
      <c r="C6454" s="36" t="s">
        <v>7927</v>
      </c>
      <c r="D6454" s="35" t="s">
        <v>7928</v>
      </c>
      <c r="E6454" s="36" t="s">
        <v>11490</v>
      </c>
      <c r="F6454" s="35" t="s">
        <v>15877</v>
      </c>
      <c r="G6454" s="117">
        <v>10</v>
      </c>
      <c r="H6454" s="117">
        <v>738.15</v>
      </c>
      <c r="I6454" s="117"/>
      <c r="J6454" s="118">
        <v>766.93</v>
      </c>
      <c r="K6454" s="58">
        <v>187</v>
      </c>
      <c r="L6454" s="119" t="s">
        <v>11479</v>
      </c>
      <c r="M6454" s="38" t="s">
        <v>15050</v>
      </c>
    </row>
    <row r="6455" spans="1:13" outlineLevel="1" x14ac:dyDescent="0.25">
      <c r="A6455" s="48">
        <v>155</v>
      </c>
      <c r="B6455" s="150">
        <v>6417</v>
      </c>
      <c r="C6455" s="36" t="s">
        <v>7929</v>
      </c>
      <c r="D6455" s="33">
        <v>155</v>
      </c>
      <c r="E6455" s="36" t="s">
        <v>11490</v>
      </c>
      <c r="F6455" s="35" t="s">
        <v>15877</v>
      </c>
      <c r="G6455" s="117">
        <v>1</v>
      </c>
      <c r="H6455" s="117">
        <v>261.95999999999998</v>
      </c>
      <c r="I6455" s="117"/>
      <c r="J6455" s="118">
        <v>272.17</v>
      </c>
      <c r="K6455" s="58">
        <v>187</v>
      </c>
      <c r="L6455" s="119" t="s">
        <v>11479</v>
      </c>
      <c r="M6455" s="38" t="s">
        <v>15050</v>
      </c>
    </row>
    <row r="6456" spans="1:13" ht="38.25" outlineLevel="1" x14ac:dyDescent="0.25">
      <c r="A6456" s="47" t="s">
        <v>7968</v>
      </c>
      <c r="B6456" s="150">
        <v>6418</v>
      </c>
      <c r="C6456" s="36" t="s">
        <v>7967</v>
      </c>
      <c r="D6456" s="35" t="s">
        <v>7968</v>
      </c>
      <c r="E6456" s="36" t="s">
        <v>11490</v>
      </c>
      <c r="F6456" s="35" t="s">
        <v>15877</v>
      </c>
      <c r="G6456" s="117">
        <v>3</v>
      </c>
      <c r="H6456" s="117">
        <v>2480</v>
      </c>
      <c r="I6456" s="117"/>
      <c r="J6456" s="118">
        <v>2576.69</v>
      </c>
      <c r="K6456" s="58">
        <v>187</v>
      </c>
      <c r="L6456" s="119" t="s">
        <v>11479</v>
      </c>
      <c r="M6456" s="38" t="s">
        <v>15050</v>
      </c>
    </row>
    <row r="6457" spans="1:13" outlineLevel="1" x14ac:dyDescent="0.25">
      <c r="A6457" s="47" t="s">
        <v>8062</v>
      </c>
      <c r="B6457" s="150">
        <v>6419</v>
      </c>
      <c r="C6457" s="36" t="s">
        <v>8061</v>
      </c>
      <c r="D6457" s="35" t="s">
        <v>8062</v>
      </c>
      <c r="E6457" s="36" t="s">
        <v>11490</v>
      </c>
      <c r="F6457" s="35" t="s">
        <v>15877</v>
      </c>
      <c r="G6457" s="117">
        <v>1</v>
      </c>
      <c r="H6457" s="117">
        <v>139</v>
      </c>
      <c r="I6457" s="117"/>
      <c r="J6457" s="118">
        <v>144.41999999999999</v>
      </c>
      <c r="K6457" s="58">
        <v>187</v>
      </c>
      <c r="L6457" s="119" t="s">
        <v>11479</v>
      </c>
      <c r="M6457" s="38" t="s">
        <v>15050</v>
      </c>
    </row>
    <row r="6458" spans="1:13" outlineLevel="1" x14ac:dyDescent="0.25">
      <c r="A6458" s="47" t="s">
        <v>8074</v>
      </c>
      <c r="B6458" s="150">
        <v>6420</v>
      </c>
      <c r="C6458" s="36" t="s">
        <v>8073</v>
      </c>
      <c r="D6458" s="35" t="s">
        <v>8074</v>
      </c>
      <c r="E6458" s="36" t="s">
        <v>11490</v>
      </c>
      <c r="F6458" s="35" t="s">
        <v>15889</v>
      </c>
      <c r="G6458" s="117">
        <v>3</v>
      </c>
      <c r="H6458" s="117">
        <v>3956.71</v>
      </c>
      <c r="I6458" s="117"/>
      <c r="J6458" s="118">
        <v>4110.97</v>
      </c>
      <c r="K6458" s="58">
        <v>187</v>
      </c>
      <c r="L6458" s="119" t="s">
        <v>11479</v>
      </c>
      <c r="M6458" s="38" t="s">
        <v>15050</v>
      </c>
    </row>
    <row r="6459" spans="1:13" ht="25.5" outlineLevel="1" x14ac:dyDescent="0.25">
      <c r="A6459" s="47" t="s">
        <v>8075</v>
      </c>
      <c r="B6459" s="150">
        <v>6421</v>
      </c>
      <c r="C6459" s="40" t="s">
        <v>14892</v>
      </c>
      <c r="D6459" s="35" t="s">
        <v>8075</v>
      </c>
      <c r="E6459" s="36" t="s">
        <v>11490</v>
      </c>
      <c r="F6459" s="35" t="s">
        <v>15877</v>
      </c>
      <c r="G6459" s="117">
        <v>1</v>
      </c>
      <c r="H6459" s="117">
        <v>5859.6</v>
      </c>
      <c r="I6459" s="117"/>
      <c r="J6459" s="118">
        <v>6088.05</v>
      </c>
      <c r="K6459" s="58">
        <v>187</v>
      </c>
      <c r="L6459" s="119" t="s">
        <v>11479</v>
      </c>
      <c r="M6459" s="38" t="s">
        <v>15050</v>
      </c>
    </row>
    <row r="6460" spans="1:13" outlineLevel="1" x14ac:dyDescent="0.25">
      <c r="A6460" s="48">
        <v>862</v>
      </c>
      <c r="B6460" s="150">
        <v>6422</v>
      </c>
      <c r="C6460" s="36" t="s">
        <v>8078</v>
      </c>
      <c r="D6460" s="33">
        <v>862</v>
      </c>
      <c r="E6460" s="36" t="s">
        <v>11490</v>
      </c>
      <c r="F6460" s="35" t="s">
        <v>15877</v>
      </c>
      <c r="G6460" s="117">
        <v>4</v>
      </c>
      <c r="H6460" s="117">
        <v>565.02</v>
      </c>
      <c r="I6460" s="117"/>
      <c r="J6460" s="118">
        <v>587.04999999999995</v>
      </c>
      <c r="K6460" s="58">
        <v>187</v>
      </c>
      <c r="L6460" s="119" t="s">
        <v>11479</v>
      </c>
      <c r="M6460" s="38" t="s">
        <v>15050</v>
      </c>
    </row>
    <row r="6461" spans="1:13" ht="25.5" outlineLevel="1" x14ac:dyDescent="0.25">
      <c r="A6461" s="47" t="s">
        <v>8080</v>
      </c>
      <c r="B6461" s="150">
        <v>6423</v>
      </c>
      <c r="C6461" s="36" t="s">
        <v>8079</v>
      </c>
      <c r="D6461" s="35" t="s">
        <v>8080</v>
      </c>
      <c r="E6461" s="36" t="s">
        <v>11490</v>
      </c>
      <c r="F6461" s="35" t="s">
        <v>15877</v>
      </c>
      <c r="G6461" s="117">
        <v>1</v>
      </c>
      <c r="H6461" s="117">
        <v>707.75</v>
      </c>
      <c r="I6461" s="117"/>
      <c r="J6461" s="118">
        <v>735.34</v>
      </c>
      <c r="K6461" s="58">
        <v>187</v>
      </c>
      <c r="L6461" s="119" t="s">
        <v>11479</v>
      </c>
      <c r="M6461" s="38" t="s">
        <v>15050</v>
      </c>
    </row>
    <row r="6462" spans="1:13" outlineLevel="1" x14ac:dyDescent="0.25">
      <c r="A6462" s="48">
        <v>232</v>
      </c>
      <c r="B6462" s="150">
        <v>6424</v>
      </c>
      <c r="C6462" s="36" t="s">
        <v>8081</v>
      </c>
      <c r="D6462" s="33">
        <v>232</v>
      </c>
      <c r="E6462" s="36" t="s">
        <v>11490</v>
      </c>
      <c r="F6462" s="35" t="s">
        <v>15877</v>
      </c>
      <c r="G6462" s="117">
        <v>1</v>
      </c>
      <c r="H6462" s="117">
        <v>584.09</v>
      </c>
      <c r="I6462" s="117"/>
      <c r="J6462" s="118">
        <v>606.86</v>
      </c>
      <c r="K6462" s="58">
        <v>187</v>
      </c>
      <c r="L6462" s="119" t="s">
        <v>11479</v>
      </c>
      <c r="M6462" s="38" t="s">
        <v>15050</v>
      </c>
    </row>
    <row r="6463" spans="1:13" outlineLevel="1" x14ac:dyDescent="0.25">
      <c r="A6463" s="47" t="s">
        <v>8083</v>
      </c>
      <c r="B6463" s="150">
        <v>6425</v>
      </c>
      <c r="C6463" s="36" t="s">
        <v>8082</v>
      </c>
      <c r="D6463" s="35" t="s">
        <v>8083</v>
      </c>
      <c r="E6463" s="36" t="s">
        <v>11490</v>
      </c>
      <c r="F6463" s="35" t="s">
        <v>15880</v>
      </c>
      <c r="G6463" s="117">
        <v>1</v>
      </c>
      <c r="H6463" s="117">
        <v>360</v>
      </c>
      <c r="I6463" s="117"/>
      <c r="J6463" s="118">
        <v>374.04</v>
      </c>
      <c r="K6463" s="58">
        <v>187</v>
      </c>
      <c r="L6463" s="119" t="s">
        <v>11479</v>
      </c>
      <c r="M6463" s="38" t="s">
        <v>15050</v>
      </c>
    </row>
    <row r="6464" spans="1:13" outlineLevel="1" x14ac:dyDescent="0.25">
      <c r="A6464" s="48">
        <v>860</v>
      </c>
      <c r="B6464" s="150">
        <v>6426</v>
      </c>
      <c r="C6464" s="36" t="s">
        <v>8086</v>
      </c>
      <c r="D6464" s="33">
        <v>860</v>
      </c>
      <c r="E6464" s="36" t="s">
        <v>11490</v>
      </c>
      <c r="F6464" s="35" t="s">
        <v>15877</v>
      </c>
      <c r="G6464" s="117">
        <v>4</v>
      </c>
      <c r="H6464" s="117">
        <v>287.5</v>
      </c>
      <c r="I6464" s="117"/>
      <c r="J6464" s="118">
        <v>298.70999999999998</v>
      </c>
      <c r="K6464" s="58">
        <v>187</v>
      </c>
      <c r="L6464" s="119" t="s">
        <v>11479</v>
      </c>
      <c r="M6464" s="38" t="s">
        <v>15050</v>
      </c>
    </row>
    <row r="6465" spans="1:13" ht="25.5" outlineLevel="1" x14ac:dyDescent="0.25">
      <c r="A6465" s="47" t="s">
        <v>8088</v>
      </c>
      <c r="B6465" s="150">
        <v>6427</v>
      </c>
      <c r="C6465" s="36" t="s">
        <v>8087</v>
      </c>
      <c r="D6465" s="35" t="s">
        <v>8088</v>
      </c>
      <c r="E6465" s="36" t="s">
        <v>11490</v>
      </c>
      <c r="F6465" s="35" t="s">
        <v>15877</v>
      </c>
      <c r="G6465" s="117">
        <v>1</v>
      </c>
      <c r="H6465" s="117">
        <v>7448</v>
      </c>
      <c r="I6465" s="117"/>
      <c r="J6465" s="118">
        <v>7738.38</v>
      </c>
      <c r="K6465" s="58">
        <v>187</v>
      </c>
      <c r="L6465" s="119" t="s">
        <v>11479</v>
      </c>
      <c r="M6465" s="38" t="s">
        <v>15050</v>
      </c>
    </row>
    <row r="6466" spans="1:13" outlineLevel="1" x14ac:dyDescent="0.25">
      <c r="A6466" s="47" t="s">
        <v>12188</v>
      </c>
      <c r="B6466" s="150">
        <v>6428</v>
      </c>
      <c r="C6466" s="36" t="s">
        <v>8110</v>
      </c>
      <c r="D6466" s="35" t="s">
        <v>12188</v>
      </c>
      <c r="E6466" s="36" t="s">
        <v>11490</v>
      </c>
      <c r="F6466" s="35" t="s">
        <v>15877</v>
      </c>
      <c r="G6466" s="117">
        <v>14</v>
      </c>
      <c r="H6466" s="117">
        <v>662.07</v>
      </c>
      <c r="I6466" s="117"/>
      <c r="J6466" s="118">
        <v>687.88</v>
      </c>
      <c r="K6466" s="58">
        <v>187</v>
      </c>
      <c r="L6466" s="119" t="s">
        <v>11479</v>
      </c>
      <c r="M6466" s="38" t="s">
        <v>15050</v>
      </c>
    </row>
    <row r="6467" spans="1:13" outlineLevel="1" x14ac:dyDescent="0.25">
      <c r="A6467" s="47" t="s">
        <v>12189</v>
      </c>
      <c r="B6467" s="150">
        <v>6429</v>
      </c>
      <c r="C6467" s="36" t="s">
        <v>8111</v>
      </c>
      <c r="D6467" s="35" t="s">
        <v>12189</v>
      </c>
      <c r="E6467" s="36" t="s">
        <v>11490</v>
      </c>
      <c r="F6467" s="35" t="s">
        <v>15877</v>
      </c>
      <c r="G6467" s="117">
        <v>2</v>
      </c>
      <c r="H6467" s="117">
        <v>126.55</v>
      </c>
      <c r="I6467" s="117"/>
      <c r="J6467" s="118">
        <v>131.47999999999999</v>
      </c>
      <c r="K6467" s="58">
        <v>187</v>
      </c>
      <c r="L6467" s="119" t="s">
        <v>11479</v>
      </c>
      <c r="M6467" s="38" t="s">
        <v>15050</v>
      </c>
    </row>
    <row r="6468" spans="1:13" ht="25.5" outlineLevel="1" x14ac:dyDescent="0.25">
      <c r="A6468" s="47" t="s">
        <v>8134</v>
      </c>
      <c r="B6468" s="150">
        <v>6430</v>
      </c>
      <c r="C6468" s="36" t="s">
        <v>8133</v>
      </c>
      <c r="D6468" s="35" t="s">
        <v>8134</v>
      </c>
      <c r="E6468" s="36" t="s">
        <v>11490</v>
      </c>
      <c r="F6468" s="35" t="s">
        <v>15877</v>
      </c>
      <c r="G6468" s="117">
        <v>1</v>
      </c>
      <c r="H6468" s="117">
        <v>66.95</v>
      </c>
      <c r="I6468" s="117"/>
      <c r="J6468" s="118">
        <v>69.56</v>
      </c>
      <c r="K6468" s="58">
        <v>187</v>
      </c>
      <c r="L6468" s="119" t="s">
        <v>11479</v>
      </c>
      <c r="M6468" s="38" t="s">
        <v>15050</v>
      </c>
    </row>
    <row r="6469" spans="1:13" ht="25.5" outlineLevel="1" x14ac:dyDescent="0.25">
      <c r="A6469" s="48">
        <v>73</v>
      </c>
      <c r="B6469" s="150">
        <v>6431</v>
      </c>
      <c r="C6469" s="36" t="s">
        <v>7194</v>
      </c>
      <c r="D6469" s="33">
        <v>73</v>
      </c>
      <c r="E6469" s="36" t="s">
        <v>11487</v>
      </c>
      <c r="F6469" s="35" t="s">
        <v>15877</v>
      </c>
      <c r="G6469" s="117">
        <v>92</v>
      </c>
      <c r="H6469" s="117">
        <v>5152</v>
      </c>
      <c r="I6469" s="117"/>
      <c r="J6469" s="118">
        <v>2535.5700000000002</v>
      </c>
      <c r="K6469" s="58">
        <v>187</v>
      </c>
      <c r="L6469" s="119" t="s">
        <v>11787</v>
      </c>
      <c r="M6469" s="38" t="s">
        <v>15050</v>
      </c>
    </row>
    <row r="6470" spans="1:13" ht="25.5" outlineLevel="1" x14ac:dyDescent="0.25">
      <c r="A6470" s="47" t="s">
        <v>8136</v>
      </c>
      <c r="B6470" s="150">
        <v>6432</v>
      </c>
      <c r="C6470" s="36" t="s">
        <v>8135</v>
      </c>
      <c r="D6470" s="35" t="s">
        <v>8136</v>
      </c>
      <c r="E6470" s="36" t="s">
        <v>11490</v>
      </c>
      <c r="F6470" s="35" t="s">
        <v>15877</v>
      </c>
      <c r="G6470" s="117">
        <v>1</v>
      </c>
      <c r="H6470" s="117">
        <v>1119.0999999999999</v>
      </c>
      <c r="I6470" s="117"/>
      <c r="J6470" s="118">
        <v>1162.73</v>
      </c>
      <c r="K6470" s="58">
        <v>187</v>
      </c>
      <c r="L6470" s="119" t="s">
        <v>11479</v>
      </c>
      <c r="M6470" s="38" t="s">
        <v>15050</v>
      </c>
    </row>
    <row r="6471" spans="1:13" ht="25.5" outlineLevel="1" x14ac:dyDescent="0.25">
      <c r="A6471" s="47" t="s">
        <v>12191</v>
      </c>
      <c r="B6471" s="150">
        <v>6433</v>
      </c>
      <c r="C6471" s="36" t="s">
        <v>12190</v>
      </c>
      <c r="D6471" s="35" t="s">
        <v>12191</v>
      </c>
      <c r="E6471" s="36" t="s">
        <v>11490</v>
      </c>
      <c r="F6471" s="35" t="s">
        <v>15877</v>
      </c>
      <c r="G6471" s="117">
        <v>1</v>
      </c>
      <c r="H6471" s="117">
        <v>180</v>
      </c>
      <c r="I6471" s="117"/>
      <c r="J6471" s="118">
        <v>187.02</v>
      </c>
      <c r="K6471" s="58">
        <v>187</v>
      </c>
      <c r="L6471" s="119" t="s">
        <v>11479</v>
      </c>
      <c r="M6471" s="38" t="s">
        <v>15050</v>
      </c>
    </row>
    <row r="6472" spans="1:13" outlineLevel="1" x14ac:dyDescent="0.25">
      <c r="A6472" s="47" t="s">
        <v>8138</v>
      </c>
      <c r="B6472" s="150">
        <v>6434</v>
      </c>
      <c r="C6472" s="36" t="s">
        <v>8137</v>
      </c>
      <c r="D6472" s="35" t="s">
        <v>8138</v>
      </c>
      <c r="E6472" s="36" t="s">
        <v>11490</v>
      </c>
      <c r="F6472" s="35" t="s">
        <v>15877</v>
      </c>
      <c r="G6472" s="117">
        <v>2</v>
      </c>
      <c r="H6472" s="117">
        <v>546.91</v>
      </c>
      <c r="I6472" s="117"/>
      <c r="J6472" s="118">
        <v>568.23</v>
      </c>
      <c r="K6472" s="58">
        <v>187</v>
      </c>
      <c r="L6472" s="119" t="s">
        <v>11479</v>
      </c>
      <c r="M6472" s="38" t="s">
        <v>15050</v>
      </c>
    </row>
    <row r="6473" spans="1:13" outlineLevel="1" x14ac:dyDescent="0.25">
      <c r="A6473" s="47" t="s">
        <v>12192</v>
      </c>
      <c r="B6473" s="150">
        <v>6435</v>
      </c>
      <c r="C6473" s="36" t="s">
        <v>8140</v>
      </c>
      <c r="D6473" s="35" t="s">
        <v>12192</v>
      </c>
      <c r="E6473" s="36" t="s">
        <v>11490</v>
      </c>
      <c r="F6473" s="35" t="s">
        <v>15877</v>
      </c>
      <c r="G6473" s="117">
        <v>2</v>
      </c>
      <c r="H6473" s="117">
        <v>420.34</v>
      </c>
      <c r="I6473" s="117"/>
      <c r="J6473" s="118">
        <v>436.73</v>
      </c>
      <c r="K6473" s="58">
        <v>187</v>
      </c>
      <c r="L6473" s="119" t="s">
        <v>11479</v>
      </c>
      <c r="M6473" s="38" t="s">
        <v>15050</v>
      </c>
    </row>
    <row r="6474" spans="1:13" ht="25.5" outlineLevel="1" x14ac:dyDescent="0.25">
      <c r="A6474" s="47" t="s">
        <v>12193</v>
      </c>
      <c r="B6474" s="150">
        <v>6436</v>
      </c>
      <c r="C6474" s="40" t="s">
        <v>14893</v>
      </c>
      <c r="D6474" s="35" t="s">
        <v>12193</v>
      </c>
      <c r="E6474" s="36" t="s">
        <v>11490</v>
      </c>
      <c r="F6474" s="35" t="s">
        <v>15877</v>
      </c>
      <c r="G6474" s="117">
        <v>1</v>
      </c>
      <c r="H6474" s="117">
        <v>7383.26</v>
      </c>
      <c r="I6474" s="117"/>
      <c r="J6474" s="118">
        <v>7671.11</v>
      </c>
      <c r="K6474" s="58">
        <v>187</v>
      </c>
      <c r="L6474" s="119" t="s">
        <v>11479</v>
      </c>
      <c r="M6474" s="38" t="s">
        <v>15050</v>
      </c>
    </row>
    <row r="6475" spans="1:13" outlineLevel="1" x14ac:dyDescent="0.25">
      <c r="A6475" s="48">
        <v>639</v>
      </c>
      <c r="B6475" s="150">
        <v>6437</v>
      </c>
      <c r="C6475" s="36" t="s">
        <v>8150</v>
      </c>
      <c r="D6475" s="33">
        <v>639</v>
      </c>
      <c r="E6475" s="36" t="s">
        <v>11490</v>
      </c>
      <c r="F6475" s="35" t="s">
        <v>15877</v>
      </c>
      <c r="G6475" s="117">
        <v>1</v>
      </c>
      <c r="H6475" s="117">
        <v>118.23</v>
      </c>
      <c r="I6475" s="117"/>
      <c r="J6475" s="118">
        <v>122.84</v>
      </c>
      <c r="K6475" s="58">
        <v>187</v>
      </c>
      <c r="L6475" s="119" t="s">
        <v>11479</v>
      </c>
      <c r="M6475" s="38" t="s">
        <v>15050</v>
      </c>
    </row>
    <row r="6476" spans="1:13" outlineLevel="1" x14ac:dyDescent="0.25">
      <c r="A6476" s="47" t="s">
        <v>8155</v>
      </c>
      <c r="B6476" s="150">
        <v>6438</v>
      </c>
      <c r="C6476" s="36" t="s">
        <v>8154</v>
      </c>
      <c r="D6476" s="35" t="s">
        <v>8155</v>
      </c>
      <c r="E6476" s="36" t="s">
        <v>11490</v>
      </c>
      <c r="F6476" s="35" t="s">
        <v>15877</v>
      </c>
      <c r="G6476" s="117">
        <v>1</v>
      </c>
      <c r="H6476" s="117">
        <v>120</v>
      </c>
      <c r="I6476" s="117"/>
      <c r="J6476" s="118">
        <v>124.68</v>
      </c>
      <c r="K6476" s="58">
        <v>187</v>
      </c>
      <c r="L6476" s="119" t="s">
        <v>11479</v>
      </c>
      <c r="M6476" s="38" t="s">
        <v>15050</v>
      </c>
    </row>
    <row r="6477" spans="1:13" outlineLevel="1" x14ac:dyDescent="0.25">
      <c r="A6477" s="47" t="s">
        <v>8156</v>
      </c>
      <c r="B6477" s="150">
        <v>6439</v>
      </c>
      <c r="C6477" s="40" t="s">
        <v>14894</v>
      </c>
      <c r="D6477" s="35" t="s">
        <v>8156</v>
      </c>
      <c r="E6477" s="36" t="s">
        <v>11490</v>
      </c>
      <c r="F6477" s="35" t="s">
        <v>15877</v>
      </c>
      <c r="G6477" s="117">
        <v>3</v>
      </c>
      <c r="H6477" s="117">
        <v>301.57</v>
      </c>
      <c r="I6477" s="117"/>
      <c r="J6477" s="118">
        <v>313.33</v>
      </c>
      <c r="K6477" s="58">
        <v>187</v>
      </c>
      <c r="L6477" s="119" t="s">
        <v>11479</v>
      </c>
      <c r="M6477" s="38" t="s">
        <v>15050</v>
      </c>
    </row>
    <row r="6478" spans="1:13" ht="38.25" outlineLevel="1" x14ac:dyDescent="0.25">
      <c r="A6478" s="47" t="s">
        <v>8158</v>
      </c>
      <c r="B6478" s="150">
        <v>6440</v>
      </c>
      <c r="C6478" s="36" t="s">
        <v>8157</v>
      </c>
      <c r="D6478" s="35" t="s">
        <v>8158</v>
      </c>
      <c r="E6478" s="36" t="s">
        <v>11490</v>
      </c>
      <c r="F6478" s="35" t="s">
        <v>15877</v>
      </c>
      <c r="G6478" s="117">
        <v>2</v>
      </c>
      <c r="H6478" s="117">
        <v>667.56</v>
      </c>
      <c r="I6478" s="117"/>
      <c r="J6478" s="118">
        <v>693.59</v>
      </c>
      <c r="K6478" s="58">
        <v>187</v>
      </c>
      <c r="L6478" s="119" t="s">
        <v>11479</v>
      </c>
      <c r="M6478" s="38" t="s">
        <v>15050</v>
      </c>
    </row>
    <row r="6479" spans="1:13" outlineLevel="1" x14ac:dyDescent="0.25">
      <c r="A6479" s="47" t="s">
        <v>8159</v>
      </c>
      <c r="B6479" s="150">
        <v>6441</v>
      </c>
      <c r="C6479" s="40" t="s">
        <v>14895</v>
      </c>
      <c r="D6479" s="35" t="s">
        <v>8159</v>
      </c>
      <c r="E6479" s="36" t="s">
        <v>11490</v>
      </c>
      <c r="F6479" s="35" t="s">
        <v>15877</v>
      </c>
      <c r="G6479" s="117">
        <v>1</v>
      </c>
      <c r="H6479" s="117">
        <v>1258.47</v>
      </c>
      <c r="I6479" s="117"/>
      <c r="J6479" s="118">
        <v>1307.53</v>
      </c>
      <c r="K6479" s="58">
        <v>187</v>
      </c>
      <c r="L6479" s="119" t="s">
        <v>11479</v>
      </c>
      <c r="M6479" s="38" t="s">
        <v>15050</v>
      </c>
    </row>
    <row r="6480" spans="1:13" outlineLevel="1" x14ac:dyDescent="0.25">
      <c r="A6480" s="47" t="s">
        <v>8167</v>
      </c>
      <c r="B6480" s="150">
        <v>6442</v>
      </c>
      <c r="C6480" s="36" t="s">
        <v>8166</v>
      </c>
      <c r="D6480" s="35" t="s">
        <v>8167</v>
      </c>
      <c r="E6480" s="36" t="s">
        <v>11490</v>
      </c>
      <c r="F6480" s="35" t="s">
        <v>15877</v>
      </c>
      <c r="G6480" s="117">
        <v>2</v>
      </c>
      <c r="H6480" s="117">
        <v>207.99</v>
      </c>
      <c r="I6480" s="117"/>
      <c r="J6480" s="118">
        <v>216.1</v>
      </c>
      <c r="K6480" s="58">
        <v>187</v>
      </c>
      <c r="L6480" s="119" t="s">
        <v>11479</v>
      </c>
      <c r="M6480" s="38" t="s">
        <v>15050</v>
      </c>
    </row>
    <row r="6481" spans="1:13" ht="25.5" outlineLevel="1" x14ac:dyDescent="0.25">
      <c r="A6481" s="47" t="s">
        <v>8168</v>
      </c>
      <c r="B6481" s="150">
        <v>6443</v>
      </c>
      <c r="C6481" s="36" t="s">
        <v>12194</v>
      </c>
      <c r="D6481" s="35" t="s">
        <v>8168</v>
      </c>
      <c r="E6481" s="36" t="s">
        <v>11490</v>
      </c>
      <c r="F6481" s="35" t="s">
        <v>15877</v>
      </c>
      <c r="G6481" s="117">
        <v>2</v>
      </c>
      <c r="H6481" s="117">
        <v>3740</v>
      </c>
      <c r="I6481" s="117"/>
      <c r="J6481" s="118">
        <v>3885.81</v>
      </c>
      <c r="K6481" s="58">
        <v>187</v>
      </c>
      <c r="L6481" s="119" t="s">
        <v>11479</v>
      </c>
      <c r="M6481" s="38" t="s">
        <v>15050</v>
      </c>
    </row>
    <row r="6482" spans="1:13" ht="25.5" outlineLevel="1" x14ac:dyDescent="0.25">
      <c r="A6482" s="47" t="s">
        <v>8169</v>
      </c>
      <c r="B6482" s="150">
        <v>6444</v>
      </c>
      <c r="C6482" s="40" t="s">
        <v>14896</v>
      </c>
      <c r="D6482" s="35" t="s">
        <v>8169</v>
      </c>
      <c r="E6482" s="36" t="s">
        <v>11490</v>
      </c>
      <c r="F6482" s="35" t="s">
        <v>15877</v>
      </c>
      <c r="G6482" s="117">
        <v>1</v>
      </c>
      <c r="H6482" s="117">
        <v>545</v>
      </c>
      <c r="I6482" s="117"/>
      <c r="J6482" s="118">
        <v>566.25</v>
      </c>
      <c r="K6482" s="58">
        <v>187</v>
      </c>
      <c r="L6482" s="119" t="s">
        <v>11479</v>
      </c>
      <c r="M6482" s="38" t="s">
        <v>15050</v>
      </c>
    </row>
    <row r="6483" spans="1:13" outlineLevel="1" x14ac:dyDescent="0.25">
      <c r="A6483" s="47" t="s">
        <v>8171</v>
      </c>
      <c r="B6483" s="150">
        <v>6445</v>
      </c>
      <c r="C6483" s="36" t="s">
        <v>8170</v>
      </c>
      <c r="D6483" s="35" t="s">
        <v>8171</v>
      </c>
      <c r="E6483" s="36" t="s">
        <v>11490</v>
      </c>
      <c r="F6483" s="35" t="s">
        <v>15877</v>
      </c>
      <c r="G6483" s="117">
        <v>1</v>
      </c>
      <c r="H6483" s="117">
        <v>375.25</v>
      </c>
      <c r="I6483" s="117"/>
      <c r="J6483" s="118">
        <v>389.88</v>
      </c>
      <c r="K6483" s="58">
        <v>187</v>
      </c>
      <c r="L6483" s="119" t="s">
        <v>11479</v>
      </c>
      <c r="M6483" s="38" t="s">
        <v>15050</v>
      </c>
    </row>
    <row r="6484" spans="1:13" outlineLevel="1" x14ac:dyDescent="0.25">
      <c r="A6484" s="47" t="s">
        <v>8173</v>
      </c>
      <c r="B6484" s="150">
        <v>6446</v>
      </c>
      <c r="C6484" s="36" t="s">
        <v>8172</v>
      </c>
      <c r="D6484" s="35" t="s">
        <v>8173</v>
      </c>
      <c r="E6484" s="36" t="s">
        <v>11490</v>
      </c>
      <c r="F6484" s="35" t="s">
        <v>15877</v>
      </c>
      <c r="G6484" s="117">
        <v>10</v>
      </c>
      <c r="H6484" s="117">
        <v>1016.71</v>
      </c>
      <c r="I6484" s="117"/>
      <c r="J6484" s="118">
        <v>1056.3499999999999</v>
      </c>
      <c r="K6484" s="58">
        <v>187</v>
      </c>
      <c r="L6484" s="119" t="s">
        <v>11479</v>
      </c>
      <c r="M6484" s="38" t="s">
        <v>15050</v>
      </c>
    </row>
    <row r="6485" spans="1:13" outlineLevel="1" x14ac:dyDescent="0.25">
      <c r="A6485" s="47" t="s">
        <v>8196</v>
      </c>
      <c r="B6485" s="150">
        <v>6447</v>
      </c>
      <c r="C6485" s="36" t="s">
        <v>8195</v>
      </c>
      <c r="D6485" s="35" t="s">
        <v>8196</v>
      </c>
      <c r="E6485" s="36" t="s">
        <v>11490</v>
      </c>
      <c r="F6485" s="35" t="s">
        <v>15877</v>
      </c>
      <c r="G6485" s="117">
        <v>2</v>
      </c>
      <c r="H6485" s="117">
        <v>836.38</v>
      </c>
      <c r="I6485" s="117"/>
      <c r="J6485" s="118">
        <v>868.99</v>
      </c>
      <c r="K6485" s="58">
        <v>187</v>
      </c>
      <c r="L6485" s="119" t="s">
        <v>11479</v>
      </c>
      <c r="M6485" s="38" t="s">
        <v>15050</v>
      </c>
    </row>
    <row r="6486" spans="1:13" outlineLevel="1" x14ac:dyDescent="0.25">
      <c r="A6486" s="47" t="s">
        <v>8211</v>
      </c>
      <c r="B6486" s="150">
        <v>6448</v>
      </c>
      <c r="C6486" s="36" t="s">
        <v>8210</v>
      </c>
      <c r="D6486" s="35" t="s">
        <v>8211</v>
      </c>
      <c r="E6486" s="36" t="s">
        <v>11490</v>
      </c>
      <c r="F6486" s="35" t="s">
        <v>15877</v>
      </c>
      <c r="G6486" s="117">
        <v>1</v>
      </c>
      <c r="H6486" s="117">
        <v>460</v>
      </c>
      <c r="I6486" s="117"/>
      <c r="J6486" s="118">
        <v>477.93</v>
      </c>
      <c r="K6486" s="58">
        <v>187</v>
      </c>
      <c r="L6486" s="119" t="s">
        <v>11479</v>
      </c>
      <c r="M6486" s="38" t="s">
        <v>15050</v>
      </c>
    </row>
    <row r="6487" spans="1:13" ht="25.5" outlineLevel="1" x14ac:dyDescent="0.25">
      <c r="A6487" s="47" t="s">
        <v>8220</v>
      </c>
      <c r="B6487" s="150">
        <v>6449</v>
      </c>
      <c r="C6487" s="36" t="s">
        <v>8219</v>
      </c>
      <c r="D6487" s="35" t="s">
        <v>8220</v>
      </c>
      <c r="E6487" s="36" t="s">
        <v>11490</v>
      </c>
      <c r="F6487" s="35" t="s">
        <v>15877</v>
      </c>
      <c r="G6487" s="117">
        <v>1</v>
      </c>
      <c r="H6487" s="117">
        <v>496.85</v>
      </c>
      <c r="I6487" s="117"/>
      <c r="J6487" s="118">
        <v>516.22</v>
      </c>
      <c r="K6487" s="58">
        <v>187</v>
      </c>
      <c r="L6487" s="119" t="s">
        <v>11479</v>
      </c>
      <c r="M6487" s="38" t="s">
        <v>15050</v>
      </c>
    </row>
    <row r="6488" spans="1:13" outlineLevel="1" x14ac:dyDescent="0.25">
      <c r="A6488" s="47" t="s">
        <v>12195</v>
      </c>
      <c r="B6488" s="150">
        <v>6450</v>
      </c>
      <c r="C6488" s="36" t="s">
        <v>8370</v>
      </c>
      <c r="D6488" s="35" t="s">
        <v>12195</v>
      </c>
      <c r="E6488" s="36" t="s">
        <v>11490</v>
      </c>
      <c r="F6488" s="35" t="s">
        <v>15877</v>
      </c>
      <c r="G6488" s="117">
        <v>1</v>
      </c>
      <c r="H6488" s="117">
        <v>258.47000000000003</v>
      </c>
      <c r="I6488" s="117"/>
      <c r="J6488" s="118">
        <v>268.55</v>
      </c>
      <c r="K6488" s="58">
        <v>187</v>
      </c>
      <c r="L6488" s="119" t="s">
        <v>11479</v>
      </c>
      <c r="M6488" s="38" t="s">
        <v>15050</v>
      </c>
    </row>
    <row r="6489" spans="1:13" outlineLevel="1" x14ac:dyDescent="0.25">
      <c r="A6489" s="47" t="s">
        <v>8471</v>
      </c>
      <c r="B6489" s="150">
        <v>6451</v>
      </c>
      <c r="C6489" s="36" t="s">
        <v>8470</v>
      </c>
      <c r="D6489" s="35" t="s">
        <v>8471</v>
      </c>
      <c r="E6489" s="36" t="s">
        <v>11490</v>
      </c>
      <c r="F6489" s="35" t="s">
        <v>15877</v>
      </c>
      <c r="G6489" s="117">
        <v>6</v>
      </c>
      <c r="H6489" s="117">
        <v>400.17</v>
      </c>
      <c r="I6489" s="117"/>
      <c r="J6489" s="118">
        <v>415.77</v>
      </c>
      <c r="K6489" s="58">
        <v>187</v>
      </c>
      <c r="L6489" s="119" t="s">
        <v>11479</v>
      </c>
      <c r="M6489" s="38" t="s">
        <v>15050</v>
      </c>
    </row>
    <row r="6490" spans="1:13" outlineLevel="1" x14ac:dyDescent="0.25">
      <c r="A6490" s="47" t="s">
        <v>12196</v>
      </c>
      <c r="B6490" s="150">
        <v>6452</v>
      </c>
      <c r="C6490" s="36" t="s">
        <v>8472</v>
      </c>
      <c r="D6490" s="35" t="s">
        <v>12196</v>
      </c>
      <c r="E6490" s="40" t="s">
        <v>12341</v>
      </c>
      <c r="F6490" s="35" t="s">
        <v>15877</v>
      </c>
      <c r="G6490" s="117">
        <v>2</v>
      </c>
      <c r="H6490" s="117">
        <v>554.4</v>
      </c>
      <c r="I6490" s="117"/>
      <c r="J6490" s="118">
        <v>576.01</v>
      </c>
      <c r="K6490" s="58">
        <v>187</v>
      </c>
      <c r="L6490" s="119" t="s">
        <v>11479</v>
      </c>
      <c r="M6490" s="38" t="s">
        <v>15050</v>
      </c>
    </row>
    <row r="6491" spans="1:13" outlineLevel="1" x14ac:dyDescent="0.25">
      <c r="A6491" s="47" t="s">
        <v>12198</v>
      </c>
      <c r="B6491" s="150">
        <v>6453</v>
      </c>
      <c r="C6491" s="36" t="s">
        <v>12197</v>
      </c>
      <c r="D6491" s="35" t="s">
        <v>12198</v>
      </c>
      <c r="E6491" s="36" t="s">
        <v>11490</v>
      </c>
      <c r="F6491" s="35" t="s">
        <v>15877</v>
      </c>
      <c r="G6491" s="117">
        <v>1</v>
      </c>
      <c r="H6491" s="117">
        <v>570</v>
      </c>
      <c r="I6491" s="117"/>
      <c r="J6491" s="118">
        <v>592.22</v>
      </c>
      <c r="K6491" s="58">
        <v>187</v>
      </c>
      <c r="L6491" s="119" t="s">
        <v>11479</v>
      </c>
      <c r="M6491" s="38" t="s">
        <v>15050</v>
      </c>
    </row>
    <row r="6492" spans="1:13" outlineLevel="1" x14ac:dyDescent="0.25">
      <c r="A6492" s="47" t="s">
        <v>8473</v>
      </c>
      <c r="B6492" s="150">
        <v>6454</v>
      </c>
      <c r="C6492" s="40" t="s">
        <v>14897</v>
      </c>
      <c r="D6492" s="35" t="s">
        <v>8473</v>
      </c>
      <c r="E6492" s="36" t="s">
        <v>11490</v>
      </c>
      <c r="F6492" s="35" t="s">
        <v>15877</v>
      </c>
      <c r="G6492" s="117">
        <v>4</v>
      </c>
      <c r="H6492" s="117">
        <v>146.44</v>
      </c>
      <c r="I6492" s="117"/>
      <c r="J6492" s="118">
        <v>152.15</v>
      </c>
      <c r="K6492" s="58">
        <v>187</v>
      </c>
      <c r="L6492" s="119" t="s">
        <v>11479</v>
      </c>
      <c r="M6492" s="38" t="s">
        <v>15050</v>
      </c>
    </row>
    <row r="6493" spans="1:13" outlineLevel="1" x14ac:dyDescent="0.25">
      <c r="A6493" s="47" t="s">
        <v>8639</v>
      </c>
      <c r="B6493" s="150">
        <v>6455</v>
      </c>
      <c r="C6493" s="36" t="s">
        <v>8638</v>
      </c>
      <c r="D6493" s="35" t="s">
        <v>8639</v>
      </c>
      <c r="E6493" s="36" t="s">
        <v>11490</v>
      </c>
      <c r="F6493" s="35" t="s">
        <v>15878</v>
      </c>
      <c r="G6493" s="117">
        <v>2</v>
      </c>
      <c r="H6493" s="117">
        <v>2703</v>
      </c>
      <c r="I6493" s="117"/>
      <c r="J6493" s="118">
        <v>2808.38</v>
      </c>
      <c r="K6493" s="58">
        <v>187</v>
      </c>
      <c r="L6493" s="119" t="s">
        <v>11479</v>
      </c>
      <c r="M6493" s="38" t="s">
        <v>15050</v>
      </c>
    </row>
    <row r="6494" spans="1:13" ht="25.5" outlineLevel="1" x14ac:dyDescent="0.25">
      <c r="A6494" s="47" t="s">
        <v>8657</v>
      </c>
      <c r="B6494" s="150">
        <v>6456</v>
      </c>
      <c r="C6494" s="36" t="s">
        <v>8656</v>
      </c>
      <c r="D6494" s="35" t="s">
        <v>8657</v>
      </c>
      <c r="E6494" s="36" t="s">
        <v>11490</v>
      </c>
      <c r="F6494" s="35" t="s">
        <v>15877</v>
      </c>
      <c r="G6494" s="117">
        <v>1</v>
      </c>
      <c r="H6494" s="117">
        <v>73</v>
      </c>
      <c r="I6494" s="117"/>
      <c r="J6494" s="118">
        <v>75.849999999999994</v>
      </c>
      <c r="K6494" s="58">
        <v>187</v>
      </c>
      <c r="L6494" s="119" t="s">
        <v>11479</v>
      </c>
      <c r="M6494" s="38" t="s">
        <v>15050</v>
      </c>
    </row>
    <row r="6495" spans="1:13" ht="25.5" outlineLevel="1" x14ac:dyDescent="0.25">
      <c r="A6495" s="47" t="s">
        <v>8659</v>
      </c>
      <c r="B6495" s="150">
        <v>6457</v>
      </c>
      <c r="C6495" s="36" t="s">
        <v>8658</v>
      </c>
      <c r="D6495" s="35" t="s">
        <v>8659</v>
      </c>
      <c r="E6495" s="36" t="s">
        <v>11490</v>
      </c>
      <c r="F6495" s="35" t="s">
        <v>15877</v>
      </c>
      <c r="G6495" s="117">
        <v>3</v>
      </c>
      <c r="H6495" s="117">
        <v>208.5</v>
      </c>
      <c r="I6495" s="117"/>
      <c r="J6495" s="118">
        <v>216.63</v>
      </c>
      <c r="K6495" s="58">
        <v>187</v>
      </c>
      <c r="L6495" s="119" t="s">
        <v>11479</v>
      </c>
      <c r="M6495" s="38" t="s">
        <v>15050</v>
      </c>
    </row>
    <row r="6496" spans="1:13" outlineLevel="1" x14ac:dyDescent="0.25">
      <c r="A6496" s="47" t="s">
        <v>12200</v>
      </c>
      <c r="B6496" s="150">
        <v>6458</v>
      </c>
      <c r="C6496" s="36" t="s">
        <v>12199</v>
      </c>
      <c r="D6496" s="35" t="s">
        <v>12200</v>
      </c>
      <c r="E6496" s="36" t="s">
        <v>11490</v>
      </c>
      <c r="F6496" s="35" t="s">
        <v>15877</v>
      </c>
      <c r="G6496" s="117">
        <v>1</v>
      </c>
      <c r="H6496" s="117">
        <v>677.97</v>
      </c>
      <c r="I6496" s="117"/>
      <c r="J6496" s="118">
        <v>704.4</v>
      </c>
      <c r="K6496" s="58">
        <v>187</v>
      </c>
      <c r="L6496" s="119" t="s">
        <v>11479</v>
      </c>
      <c r="M6496" s="38" t="s">
        <v>15050</v>
      </c>
    </row>
    <row r="6497" spans="1:13" ht="13.5" x14ac:dyDescent="0.25">
      <c r="A6497" s="48"/>
      <c r="B6497" s="37"/>
      <c r="C6497" s="113" t="s">
        <v>12201</v>
      </c>
      <c r="D6497" s="50"/>
      <c r="E6497" s="40"/>
      <c r="F6497" s="35"/>
      <c r="G6497" s="203">
        <f>SUM(G6498:G6504)</f>
        <v>10</v>
      </c>
      <c r="H6497" s="203">
        <f t="shared" ref="H6497:J6497" si="157">SUM(H6498:H6504)</f>
        <v>362337.58</v>
      </c>
      <c r="I6497" s="203"/>
      <c r="J6497" s="203">
        <f t="shared" si="157"/>
        <v>371267.2</v>
      </c>
      <c r="K6497" s="58"/>
      <c r="L6497" s="116"/>
      <c r="M6497" s="42" t="s">
        <v>15050</v>
      </c>
    </row>
    <row r="6498" spans="1:13" ht="38.25" outlineLevel="1" x14ac:dyDescent="0.25">
      <c r="A6498" s="47" t="s">
        <v>10782</v>
      </c>
      <c r="B6498" s="150">
        <v>6459</v>
      </c>
      <c r="C6498" s="36" t="s">
        <v>10781</v>
      </c>
      <c r="D6498" s="35" t="s">
        <v>10782</v>
      </c>
      <c r="E6498" s="40" t="s">
        <v>14886</v>
      </c>
      <c r="F6498" s="35" t="s">
        <v>15877</v>
      </c>
      <c r="G6498" s="117">
        <v>1</v>
      </c>
      <c r="H6498" s="117">
        <v>6348</v>
      </c>
      <c r="I6498" s="117"/>
      <c r="J6498" s="118">
        <v>3124.18</v>
      </c>
      <c r="K6498" s="58"/>
      <c r="L6498" s="119" t="s">
        <v>11785</v>
      </c>
      <c r="M6498" s="38" t="s">
        <v>15050</v>
      </c>
    </row>
    <row r="6499" spans="1:13" ht="25.5" outlineLevel="1" x14ac:dyDescent="0.25">
      <c r="A6499" s="47" t="s">
        <v>10690</v>
      </c>
      <c r="B6499" s="150">
        <v>6460</v>
      </c>
      <c r="C6499" s="36" t="s">
        <v>10689</v>
      </c>
      <c r="D6499" s="35" t="s">
        <v>10690</v>
      </c>
      <c r="E6499" s="36" t="s">
        <v>11489</v>
      </c>
      <c r="F6499" s="35" t="s">
        <v>15877</v>
      </c>
      <c r="G6499" s="117">
        <v>2</v>
      </c>
      <c r="H6499" s="117">
        <v>22108.75</v>
      </c>
      <c r="I6499" s="117"/>
      <c r="J6499" s="118">
        <v>22970.71</v>
      </c>
      <c r="K6499" s="58"/>
      <c r="L6499" s="119" t="s">
        <v>11479</v>
      </c>
      <c r="M6499" s="38" t="s">
        <v>15050</v>
      </c>
    </row>
    <row r="6500" spans="1:13" ht="25.5" outlineLevel="1" x14ac:dyDescent="0.25">
      <c r="A6500" s="47" t="s">
        <v>8350</v>
      </c>
      <c r="B6500" s="150">
        <v>6461</v>
      </c>
      <c r="C6500" s="36" t="s">
        <v>8349</v>
      </c>
      <c r="D6500" s="35" t="s">
        <v>8350</v>
      </c>
      <c r="E6500" s="36" t="s">
        <v>11490</v>
      </c>
      <c r="F6500" s="35" t="s">
        <v>15877</v>
      </c>
      <c r="G6500" s="117">
        <v>2</v>
      </c>
      <c r="H6500" s="117">
        <v>21637.200000000001</v>
      </c>
      <c r="I6500" s="117"/>
      <c r="J6500" s="118">
        <v>22480.78</v>
      </c>
      <c r="K6500" s="58"/>
      <c r="L6500" s="119" t="s">
        <v>11479</v>
      </c>
      <c r="M6500" s="38" t="s">
        <v>15050</v>
      </c>
    </row>
    <row r="6501" spans="1:13" ht="38.25" outlineLevel="1" x14ac:dyDescent="0.25">
      <c r="A6501" s="47" t="s">
        <v>8352</v>
      </c>
      <c r="B6501" s="150">
        <v>6462</v>
      </c>
      <c r="C6501" s="36" t="s">
        <v>8351</v>
      </c>
      <c r="D6501" s="35" t="s">
        <v>8352</v>
      </c>
      <c r="E6501" s="36" t="s">
        <v>11490</v>
      </c>
      <c r="F6501" s="35" t="s">
        <v>15877</v>
      </c>
      <c r="G6501" s="117">
        <v>2</v>
      </c>
      <c r="H6501" s="117">
        <v>3155.77</v>
      </c>
      <c r="I6501" s="117"/>
      <c r="J6501" s="118">
        <v>1553.12</v>
      </c>
      <c r="K6501" s="58"/>
      <c r="L6501" s="119" t="s">
        <v>11785</v>
      </c>
      <c r="M6501" s="38" t="s">
        <v>15050</v>
      </c>
    </row>
    <row r="6502" spans="1:13" ht="25.5" outlineLevel="1" x14ac:dyDescent="0.25">
      <c r="A6502" s="47" t="s">
        <v>8354</v>
      </c>
      <c r="B6502" s="150">
        <v>6463</v>
      </c>
      <c r="C6502" s="36" t="s">
        <v>8353</v>
      </c>
      <c r="D6502" s="35" t="s">
        <v>8354</v>
      </c>
      <c r="E6502" s="36" t="s">
        <v>11490</v>
      </c>
      <c r="F6502" s="35" t="s">
        <v>15878</v>
      </c>
      <c r="G6502" s="117">
        <v>1</v>
      </c>
      <c r="H6502" s="117">
        <v>161017.26999999999</v>
      </c>
      <c r="I6502" s="117"/>
      <c r="J6502" s="118">
        <v>167294.92000000001</v>
      </c>
      <c r="K6502" s="58"/>
      <c r="L6502" s="119" t="s">
        <v>11479</v>
      </c>
      <c r="M6502" s="38" t="s">
        <v>15050</v>
      </c>
    </row>
    <row r="6503" spans="1:13" outlineLevel="1" x14ac:dyDescent="0.25">
      <c r="A6503" s="47" t="s">
        <v>12203</v>
      </c>
      <c r="B6503" s="150">
        <v>6464</v>
      </c>
      <c r="C6503" s="36" t="s">
        <v>12202</v>
      </c>
      <c r="D6503" s="35" t="s">
        <v>12203</v>
      </c>
      <c r="E6503" s="36" t="s">
        <v>11490</v>
      </c>
      <c r="F6503" s="35" t="s">
        <v>15878</v>
      </c>
      <c r="G6503" s="117">
        <v>1</v>
      </c>
      <c r="H6503" s="117">
        <v>144935</v>
      </c>
      <c r="I6503" s="117"/>
      <c r="J6503" s="118">
        <v>150585.65</v>
      </c>
      <c r="K6503" s="58"/>
      <c r="L6503" s="119" t="s">
        <v>11479</v>
      </c>
      <c r="M6503" s="38" t="s">
        <v>15050</v>
      </c>
    </row>
    <row r="6504" spans="1:13" ht="25.5" outlineLevel="1" x14ac:dyDescent="0.25">
      <c r="A6504" s="47" t="s">
        <v>8362</v>
      </c>
      <c r="B6504" s="150">
        <v>6465</v>
      </c>
      <c r="C6504" s="40" t="s">
        <v>14898</v>
      </c>
      <c r="D6504" s="35" t="s">
        <v>8362</v>
      </c>
      <c r="E6504" s="36" t="s">
        <v>11490</v>
      </c>
      <c r="F6504" s="35" t="s">
        <v>15877</v>
      </c>
      <c r="G6504" s="117">
        <v>1</v>
      </c>
      <c r="H6504" s="117">
        <v>3135.59</v>
      </c>
      <c r="I6504" s="117"/>
      <c r="J6504" s="118">
        <v>3257.84</v>
      </c>
      <c r="K6504" s="58"/>
      <c r="L6504" s="119" t="s">
        <v>11479</v>
      </c>
      <c r="M6504" s="38" t="s">
        <v>15050</v>
      </c>
    </row>
    <row r="6505" spans="1:13" ht="13.5" x14ac:dyDescent="0.25">
      <c r="A6505" s="48"/>
      <c r="B6505" s="37"/>
      <c r="C6505" s="113" t="s">
        <v>6733</v>
      </c>
      <c r="D6505" s="50"/>
      <c r="E6505" s="40"/>
      <c r="F6505" s="35"/>
      <c r="G6505" s="203">
        <f>SUM(G6506:G6525)</f>
        <v>70</v>
      </c>
      <c r="H6505" s="203">
        <f t="shared" ref="H6505:J6505" si="158">SUM(H6506:H6525)</f>
        <v>89735.039999999994</v>
      </c>
      <c r="I6505" s="203"/>
      <c r="J6505" s="203">
        <f t="shared" si="158"/>
        <v>46594.51</v>
      </c>
      <c r="K6505" s="58"/>
      <c r="L6505" s="116"/>
      <c r="M6505" s="42" t="s">
        <v>15050</v>
      </c>
    </row>
    <row r="6506" spans="1:13" ht="38.25" outlineLevel="1" x14ac:dyDescent="0.25">
      <c r="A6506" s="47" t="s">
        <v>10765</v>
      </c>
      <c r="B6506" s="150">
        <v>6466</v>
      </c>
      <c r="C6506" s="36" t="s">
        <v>10764</v>
      </c>
      <c r="D6506" s="35" t="s">
        <v>10765</v>
      </c>
      <c r="E6506" s="40" t="s">
        <v>14886</v>
      </c>
      <c r="F6506" s="35" t="s">
        <v>15877</v>
      </c>
      <c r="G6506" s="117">
        <v>1</v>
      </c>
      <c r="H6506" s="117">
        <v>1100</v>
      </c>
      <c r="I6506" s="117"/>
      <c r="J6506" s="118">
        <v>541.37</v>
      </c>
      <c r="K6506" s="58"/>
      <c r="L6506" s="119" t="s">
        <v>11785</v>
      </c>
      <c r="M6506" s="38" t="s">
        <v>15050</v>
      </c>
    </row>
    <row r="6507" spans="1:13" ht="38.25" outlineLevel="1" x14ac:dyDescent="0.25">
      <c r="A6507" s="47" t="s">
        <v>10791</v>
      </c>
      <c r="B6507" s="150">
        <v>6467</v>
      </c>
      <c r="C6507" s="36" t="s">
        <v>10790</v>
      </c>
      <c r="D6507" s="35" t="s">
        <v>10791</v>
      </c>
      <c r="E6507" s="40" t="s">
        <v>14886</v>
      </c>
      <c r="F6507" s="35" t="s">
        <v>15877</v>
      </c>
      <c r="G6507" s="117">
        <v>1</v>
      </c>
      <c r="H6507" s="117">
        <v>9164</v>
      </c>
      <c r="I6507" s="117"/>
      <c r="J6507" s="118">
        <v>4510.08</v>
      </c>
      <c r="K6507" s="58"/>
      <c r="L6507" s="119" t="s">
        <v>11785</v>
      </c>
      <c r="M6507" s="38" t="s">
        <v>15050</v>
      </c>
    </row>
    <row r="6508" spans="1:13" ht="38.25" outlineLevel="1" x14ac:dyDescent="0.25">
      <c r="A6508" s="47" t="s">
        <v>11044</v>
      </c>
      <c r="B6508" s="150">
        <v>6468</v>
      </c>
      <c r="C6508" s="36" t="s">
        <v>11043</v>
      </c>
      <c r="D6508" s="35" t="s">
        <v>11044</v>
      </c>
      <c r="E6508" s="40" t="s">
        <v>14886</v>
      </c>
      <c r="F6508" s="35" t="s">
        <v>15877</v>
      </c>
      <c r="G6508" s="117">
        <v>1</v>
      </c>
      <c r="H6508" s="117">
        <v>540</v>
      </c>
      <c r="I6508" s="117"/>
      <c r="J6508" s="118">
        <v>265.76</v>
      </c>
      <c r="K6508" s="58"/>
      <c r="L6508" s="119" t="s">
        <v>11785</v>
      </c>
      <c r="M6508" s="38" t="s">
        <v>15050</v>
      </c>
    </row>
    <row r="6509" spans="1:13" ht="38.25" outlineLevel="1" x14ac:dyDescent="0.25">
      <c r="A6509" s="47" t="s">
        <v>11046</v>
      </c>
      <c r="B6509" s="150">
        <v>6469</v>
      </c>
      <c r="C6509" s="36" t="s">
        <v>11045</v>
      </c>
      <c r="D6509" s="35" t="s">
        <v>11046</v>
      </c>
      <c r="E6509" s="40" t="s">
        <v>14886</v>
      </c>
      <c r="F6509" s="35" t="s">
        <v>15877</v>
      </c>
      <c r="G6509" s="117">
        <v>1</v>
      </c>
      <c r="H6509" s="117">
        <v>500</v>
      </c>
      <c r="I6509" s="117"/>
      <c r="J6509" s="118">
        <v>246.08</v>
      </c>
      <c r="K6509" s="58"/>
      <c r="L6509" s="119" t="s">
        <v>11785</v>
      </c>
      <c r="M6509" s="38" t="s">
        <v>15050</v>
      </c>
    </row>
    <row r="6510" spans="1:13" ht="38.25" outlineLevel="1" x14ac:dyDescent="0.25">
      <c r="A6510" s="47" t="s">
        <v>11050</v>
      </c>
      <c r="B6510" s="150">
        <v>6470</v>
      </c>
      <c r="C6510" s="36" t="s">
        <v>11049</v>
      </c>
      <c r="D6510" s="35" t="s">
        <v>11050</v>
      </c>
      <c r="E6510" s="40" t="s">
        <v>14886</v>
      </c>
      <c r="F6510" s="35" t="s">
        <v>15877</v>
      </c>
      <c r="G6510" s="117">
        <v>1</v>
      </c>
      <c r="H6510" s="117">
        <v>198</v>
      </c>
      <c r="I6510" s="117"/>
      <c r="J6510" s="118">
        <v>97.45</v>
      </c>
      <c r="K6510" s="58"/>
      <c r="L6510" s="119" t="s">
        <v>11785</v>
      </c>
      <c r="M6510" s="38" t="s">
        <v>15050</v>
      </c>
    </row>
    <row r="6511" spans="1:13" ht="38.25" outlineLevel="1" x14ac:dyDescent="0.25">
      <c r="A6511" s="47" t="s">
        <v>12205</v>
      </c>
      <c r="B6511" s="150">
        <v>6471</v>
      </c>
      <c r="C6511" s="36" t="s">
        <v>12204</v>
      </c>
      <c r="D6511" s="35" t="s">
        <v>12205</v>
      </c>
      <c r="E6511" s="36" t="s">
        <v>12206</v>
      </c>
      <c r="F6511" s="35" t="s">
        <v>15877</v>
      </c>
      <c r="G6511" s="117">
        <v>2</v>
      </c>
      <c r="H6511" s="117">
        <v>335.7</v>
      </c>
      <c r="I6511" s="117"/>
      <c r="J6511" s="118">
        <v>165.22</v>
      </c>
      <c r="K6511" s="58"/>
      <c r="L6511" s="119" t="s">
        <v>11785</v>
      </c>
      <c r="M6511" s="38" t="s">
        <v>15050</v>
      </c>
    </row>
    <row r="6512" spans="1:13" ht="38.25" outlineLevel="1" x14ac:dyDescent="0.25">
      <c r="A6512" s="47" t="s">
        <v>11127</v>
      </c>
      <c r="B6512" s="150">
        <v>6472</v>
      </c>
      <c r="C6512" s="40" t="s">
        <v>14899</v>
      </c>
      <c r="D6512" s="35" t="s">
        <v>11127</v>
      </c>
      <c r="E6512" s="40" t="s">
        <v>14886</v>
      </c>
      <c r="F6512" s="35" t="s">
        <v>15877</v>
      </c>
      <c r="G6512" s="117">
        <v>1</v>
      </c>
      <c r="H6512" s="117">
        <v>3200</v>
      </c>
      <c r="I6512" s="117"/>
      <c r="J6512" s="118">
        <v>1574.89</v>
      </c>
      <c r="K6512" s="58"/>
      <c r="L6512" s="119" t="s">
        <v>11785</v>
      </c>
      <c r="M6512" s="38" t="s">
        <v>15050</v>
      </c>
    </row>
    <row r="6513" spans="1:13" ht="38.25" outlineLevel="1" x14ac:dyDescent="0.25">
      <c r="A6513" s="47" t="s">
        <v>11133</v>
      </c>
      <c r="B6513" s="150">
        <v>6473</v>
      </c>
      <c r="C6513" s="36" t="s">
        <v>11132</v>
      </c>
      <c r="D6513" s="35" t="s">
        <v>11133</v>
      </c>
      <c r="E6513" s="40" t="s">
        <v>14886</v>
      </c>
      <c r="F6513" s="35" t="s">
        <v>15877</v>
      </c>
      <c r="G6513" s="117">
        <v>1</v>
      </c>
      <c r="H6513" s="117">
        <v>900</v>
      </c>
      <c r="I6513" s="117"/>
      <c r="J6513" s="118">
        <v>442.94</v>
      </c>
      <c r="K6513" s="58"/>
      <c r="L6513" s="119" t="s">
        <v>11785</v>
      </c>
      <c r="M6513" s="38" t="s">
        <v>15050</v>
      </c>
    </row>
    <row r="6514" spans="1:13" ht="38.25" outlineLevel="1" x14ac:dyDescent="0.25">
      <c r="A6514" s="47" t="s">
        <v>11137</v>
      </c>
      <c r="B6514" s="150">
        <v>6474</v>
      </c>
      <c r="C6514" s="36" t="s">
        <v>11136</v>
      </c>
      <c r="D6514" s="35" t="s">
        <v>11137</v>
      </c>
      <c r="E6514" s="40" t="s">
        <v>14886</v>
      </c>
      <c r="F6514" s="35" t="s">
        <v>15877</v>
      </c>
      <c r="G6514" s="117">
        <v>7</v>
      </c>
      <c r="H6514" s="117">
        <v>6020</v>
      </c>
      <c r="I6514" s="117"/>
      <c r="J6514" s="118">
        <v>2962.75</v>
      </c>
      <c r="K6514" s="58"/>
      <c r="L6514" s="119" t="s">
        <v>11785</v>
      </c>
      <c r="M6514" s="38" t="s">
        <v>15050</v>
      </c>
    </row>
    <row r="6515" spans="1:13" ht="38.25" outlineLevel="1" x14ac:dyDescent="0.25">
      <c r="A6515" s="47" t="s">
        <v>11139</v>
      </c>
      <c r="B6515" s="150">
        <v>6475</v>
      </c>
      <c r="C6515" s="36" t="s">
        <v>11138</v>
      </c>
      <c r="D6515" s="35" t="s">
        <v>11139</v>
      </c>
      <c r="E6515" s="40" t="s">
        <v>14886</v>
      </c>
      <c r="F6515" s="35" t="s">
        <v>15877</v>
      </c>
      <c r="G6515" s="117">
        <v>7</v>
      </c>
      <c r="H6515" s="117">
        <v>5110</v>
      </c>
      <c r="I6515" s="117"/>
      <c r="J6515" s="118">
        <v>2514.9</v>
      </c>
      <c r="K6515" s="58"/>
      <c r="L6515" s="119" t="s">
        <v>11785</v>
      </c>
      <c r="M6515" s="38" t="s">
        <v>15050</v>
      </c>
    </row>
    <row r="6516" spans="1:13" ht="38.25" outlineLevel="1" x14ac:dyDescent="0.25">
      <c r="A6516" s="47" t="s">
        <v>11157</v>
      </c>
      <c r="B6516" s="150">
        <v>6476</v>
      </c>
      <c r="C6516" s="36" t="s">
        <v>11156</v>
      </c>
      <c r="D6516" s="35" t="s">
        <v>11157</v>
      </c>
      <c r="E6516" s="40" t="s">
        <v>14886</v>
      </c>
      <c r="F6516" s="35" t="s">
        <v>15877</v>
      </c>
      <c r="G6516" s="117">
        <v>1</v>
      </c>
      <c r="H6516" s="117">
        <v>930</v>
      </c>
      <c r="I6516" s="117"/>
      <c r="J6516" s="118">
        <v>457.7</v>
      </c>
      <c r="K6516" s="58"/>
      <c r="L6516" s="119" t="s">
        <v>11785</v>
      </c>
      <c r="M6516" s="38" t="s">
        <v>15050</v>
      </c>
    </row>
    <row r="6517" spans="1:13" ht="38.25" outlineLevel="1" x14ac:dyDescent="0.25">
      <c r="A6517" s="47" t="s">
        <v>11168</v>
      </c>
      <c r="B6517" s="150">
        <v>6477</v>
      </c>
      <c r="C6517" s="36" t="s">
        <v>11167</v>
      </c>
      <c r="D6517" s="35" t="s">
        <v>11168</v>
      </c>
      <c r="E6517" s="40" t="s">
        <v>14886</v>
      </c>
      <c r="F6517" s="35" t="s">
        <v>15877</v>
      </c>
      <c r="G6517" s="117">
        <v>28</v>
      </c>
      <c r="H6517" s="117">
        <v>14560</v>
      </c>
      <c r="I6517" s="117"/>
      <c r="J6517" s="118">
        <v>7165.73</v>
      </c>
      <c r="K6517" s="58"/>
      <c r="L6517" s="119" t="s">
        <v>11785</v>
      </c>
      <c r="M6517" s="38" t="s">
        <v>15050</v>
      </c>
    </row>
    <row r="6518" spans="1:13" ht="38.25" outlineLevel="1" x14ac:dyDescent="0.25">
      <c r="A6518" s="47" t="s">
        <v>11178</v>
      </c>
      <c r="B6518" s="150">
        <v>6478</v>
      </c>
      <c r="C6518" s="36" t="s">
        <v>11177</v>
      </c>
      <c r="D6518" s="35" t="s">
        <v>11178</v>
      </c>
      <c r="E6518" s="40" t="s">
        <v>14886</v>
      </c>
      <c r="F6518" s="35" t="s">
        <v>15877</v>
      </c>
      <c r="G6518" s="117">
        <v>1</v>
      </c>
      <c r="H6518" s="117">
        <v>940</v>
      </c>
      <c r="I6518" s="117"/>
      <c r="J6518" s="118">
        <v>462.62</v>
      </c>
      <c r="K6518" s="58"/>
      <c r="L6518" s="119" t="s">
        <v>11785</v>
      </c>
      <c r="M6518" s="38" t="s">
        <v>15050</v>
      </c>
    </row>
    <row r="6519" spans="1:13" ht="38.25" outlineLevel="1" x14ac:dyDescent="0.25">
      <c r="A6519" s="47" t="s">
        <v>11204</v>
      </c>
      <c r="B6519" s="150">
        <v>6479</v>
      </c>
      <c r="C6519" s="40" t="s">
        <v>14900</v>
      </c>
      <c r="D6519" s="35" t="s">
        <v>11204</v>
      </c>
      <c r="E6519" s="40" t="s">
        <v>14886</v>
      </c>
      <c r="F6519" s="35" t="s">
        <v>15877</v>
      </c>
      <c r="G6519" s="117">
        <v>1</v>
      </c>
      <c r="H6519" s="117">
        <v>2350</v>
      </c>
      <c r="I6519" s="117"/>
      <c r="J6519" s="118">
        <v>1156.56</v>
      </c>
      <c r="K6519" s="58"/>
      <c r="L6519" s="119" t="s">
        <v>11785</v>
      </c>
      <c r="M6519" s="38" t="s">
        <v>15050</v>
      </c>
    </row>
    <row r="6520" spans="1:13" ht="38.25" outlineLevel="1" x14ac:dyDescent="0.25">
      <c r="A6520" s="47" t="s">
        <v>11215</v>
      </c>
      <c r="B6520" s="150">
        <v>6480</v>
      </c>
      <c r="C6520" s="36" t="s">
        <v>11214</v>
      </c>
      <c r="D6520" s="35" t="s">
        <v>11215</v>
      </c>
      <c r="E6520" s="40" t="s">
        <v>14886</v>
      </c>
      <c r="F6520" s="35" t="s">
        <v>15877</v>
      </c>
      <c r="G6520" s="117">
        <v>1</v>
      </c>
      <c r="H6520" s="117">
        <v>5600</v>
      </c>
      <c r="I6520" s="117"/>
      <c r="J6520" s="118">
        <v>2756.05</v>
      </c>
      <c r="K6520" s="58"/>
      <c r="L6520" s="119" t="s">
        <v>11785</v>
      </c>
      <c r="M6520" s="38" t="s">
        <v>15050</v>
      </c>
    </row>
    <row r="6521" spans="1:13" ht="25.5" outlineLevel="1" x14ac:dyDescent="0.25">
      <c r="A6521" s="47" t="s">
        <v>7273</v>
      </c>
      <c r="B6521" s="150">
        <v>6481</v>
      </c>
      <c r="C6521" s="36" t="s">
        <v>7272</v>
      </c>
      <c r="D6521" s="35" t="s">
        <v>7273</v>
      </c>
      <c r="E6521" s="36" t="s">
        <v>11782</v>
      </c>
      <c r="F6521" s="35" t="s">
        <v>15877</v>
      </c>
      <c r="G6521" s="117">
        <v>1</v>
      </c>
      <c r="H6521" s="117">
        <v>3650</v>
      </c>
      <c r="I6521" s="117"/>
      <c r="J6521" s="118">
        <v>1796.35</v>
      </c>
      <c r="K6521" s="58"/>
      <c r="L6521" s="119" t="s">
        <v>11787</v>
      </c>
      <c r="M6521" s="38" t="s">
        <v>15050</v>
      </c>
    </row>
    <row r="6522" spans="1:13" ht="38.25" outlineLevel="1" x14ac:dyDescent="0.25">
      <c r="A6522" s="47" t="s">
        <v>11233</v>
      </c>
      <c r="B6522" s="150">
        <v>6482</v>
      </c>
      <c r="C6522" s="40" t="s">
        <v>14901</v>
      </c>
      <c r="D6522" s="35" t="s">
        <v>11233</v>
      </c>
      <c r="E6522" s="40" t="s">
        <v>14886</v>
      </c>
      <c r="F6522" s="35" t="s">
        <v>15877</v>
      </c>
      <c r="G6522" s="117">
        <v>1</v>
      </c>
      <c r="H6522" s="117">
        <v>2700</v>
      </c>
      <c r="I6522" s="117"/>
      <c r="J6522" s="118">
        <v>1328.81</v>
      </c>
      <c r="K6522" s="58"/>
      <c r="L6522" s="119" t="s">
        <v>11785</v>
      </c>
      <c r="M6522" s="38" t="s">
        <v>15050</v>
      </c>
    </row>
    <row r="6523" spans="1:13" ht="38.25" outlineLevel="1" x14ac:dyDescent="0.25">
      <c r="A6523" s="47" t="s">
        <v>11254</v>
      </c>
      <c r="B6523" s="150">
        <v>6483</v>
      </c>
      <c r="C6523" s="36" t="s">
        <v>11253</v>
      </c>
      <c r="D6523" s="35" t="s">
        <v>11254</v>
      </c>
      <c r="E6523" s="40" t="s">
        <v>14886</v>
      </c>
      <c r="F6523" s="35" t="s">
        <v>15877</v>
      </c>
      <c r="G6523" s="117">
        <v>9</v>
      </c>
      <c r="H6523" s="117">
        <v>24391.35</v>
      </c>
      <c r="I6523" s="117"/>
      <c r="J6523" s="118">
        <v>12004.25</v>
      </c>
      <c r="K6523" s="58"/>
      <c r="L6523" s="119" t="s">
        <v>11785</v>
      </c>
      <c r="M6523" s="38" t="s">
        <v>15050</v>
      </c>
    </row>
    <row r="6524" spans="1:13" ht="38.25" outlineLevel="1" x14ac:dyDescent="0.25">
      <c r="A6524" s="47" t="s">
        <v>11255</v>
      </c>
      <c r="B6524" s="150">
        <v>6484</v>
      </c>
      <c r="C6524" s="40" t="s">
        <v>14902</v>
      </c>
      <c r="D6524" s="35" t="s">
        <v>11255</v>
      </c>
      <c r="E6524" s="40" t="s">
        <v>14886</v>
      </c>
      <c r="F6524" s="35" t="s">
        <v>15877</v>
      </c>
      <c r="G6524" s="117">
        <v>1</v>
      </c>
      <c r="H6524" s="117">
        <v>3100</v>
      </c>
      <c r="I6524" s="117"/>
      <c r="J6524" s="118">
        <v>1525.67</v>
      </c>
      <c r="K6524" s="58"/>
      <c r="L6524" s="119" t="s">
        <v>11785</v>
      </c>
      <c r="M6524" s="38" t="s">
        <v>15050</v>
      </c>
    </row>
    <row r="6525" spans="1:13" outlineLevel="1" x14ac:dyDescent="0.25">
      <c r="A6525" s="47" t="s">
        <v>8612</v>
      </c>
      <c r="B6525" s="150">
        <v>6485</v>
      </c>
      <c r="C6525" s="40" t="s">
        <v>14903</v>
      </c>
      <c r="D6525" s="35" t="s">
        <v>8612</v>
      </c>
      <c r="E6525" s="36" t="s">
        <v>11490</v>
      </c>
      <c r="F6525" s="35" t="s">
        <v>15877</v>
      </c>
      <c r="G6525" s="117">
        <v>3</v>
      </c>
      <c r="H6525" s="117">
        <v>4445.99</v>
      </c>
      <c r="I6525" s="117"/>
      <c r="J6525" s="118">
        <v>4619.33</v>
      </c>
      <c r="K6525" s="58"/>
      <c r="L6525" s="119" t="s">
        <v>11479</v>
      </c>
      <c r="M6525" s="38" t="s">
        <v>15050</v>
      </c>
    </row>
    <row r="6526" spans="1:13" ht="13.5" x14ac:dyDescent="0.25">
      <c r="A6526" s="48"/>
      <c r="B6526" s="37"/>
      <c r="C6526" s="112" t="s">
        <v>12207</v>
      </c>
      <c r="D6526" s="50"/>
      <c r="E6526" s="40"/>
      <c r="F6526" s="35"/>
      <c r="G6526" s="203">
        <f>SUM(G6527:G6551)</f>
        <v>33</v>
      </c>
      <c r="H6526" s="203">
        <f t="shared" ref="H6526" si="159">SUM(H6527:H6551)</f>
        <v>89531.6</v>
      </c>
      <c r="I6526" s="203"/>
      <c r="J6526" s="203">
        <f>SUM(J6527:J6551)</f>
        <v>54536.749999999993</v>
      </c>
      <c r="K6526" s="58"/>
      <c r="L6526" s="116"/>
      <c r="M6526" s="42" t="s">
        <v>15050</v>
      </c>
    </row>
    <row r="6527" spans="1:13" ht="38.25" outlineLevel="1" x14ac:dyDescent="0.25">
      <c r="A6527" s="47" t="s">
        <v>10733</v>
      </c>
      <c r="B6527" s="150">
        <v>6486</v>
      </c>
      <c r="C6527" s="36" t="s">
        <v>10732</v>
      </c>
      <c r="D6527" s="35" t="s">
        <v>10733</v>
      </c>
      <c r="E6527" s="40" t="s">
        <v>14886</v>
      </c>
      <c r="F6527" s="35" t="s">
        <v>15877</v>
      </c>
      <c r="G6527" s="117">
        <v>1</v>
      </c>
      <c r="H6527" s="117">
        <v>1290</v>
      </c>
      <c r="I6527" s="117"/>
      <c r="J6527" s="118">
        <v>634.88</v>
      </c>
      <c r="K6527" s="58"/>
      <c r="L6527" s="119" t="s">
        <v>11785</v>
      </c>
      <c r="M6527" s="38" t="s">
        <v>15050</v>
      </c>
    </row>
    <row r="6528" spans="1:13" ht="38.25" outlineLevel="1" x14ac:dyDescent="0.25">
      <c r="A6528" s="47" t="s">
        <v>10756</v>
      </c>
      <c r="B6528" s="150">
        <v>6487</v>
      </c>
      <c r="C6528" s="36" t="s">
        <v>10755</v>
      </c>
      <c r="D6528" s="35" t="s">
        <v>10756</v>
      </c>
      <c r="E6528" s="40" t="s">
        <v>14886</v>
      </c>
      <c r="F6528" s="35" t="s">
        <v>15877</v>
      </c>
      <c r="G6528" s="117">
        <v>1</v>
      </c>
      <c r="H6528" s="117">
        <v>550</v>
      </c>
      <c r="I6528" s="117"/>
      <c r="J6528" s="118">
        <v>270.68</v>
      </c>
      <c r="K6528" s="58"/>
      <c r="L6528" s="119" t="s">
        <v>11785</v>
      </c>
      <c r="M6528" s="38" t="s">
        <v>15050</v>
      </c>
    </row>
    <row r="6529" spans="1:13" ht="51" outlineLevel="1" x14ac:dyDescent="0.25">
      <c r="A6529" s="47" t="s">
        <v>7628</v>
      </c>
      <c r="B6529" s="150">
        <v>6488</v>
      </c>
      <c r="C6529" s="36" t="s">
        <v>12208</v>
      </c>
      <c r="D6529" s="35" t="s">
        <v>7628</v>
      </c>
      <c r="E6529" s="36" t="s">
        <v>11490</v>
      </c>
      <c r="F6529" s="35" t="s">
        <v>15877</v>
      </c>
      <c r="G6529" s="117">
        <v>1</v>
      </c>
      <c r="H6529" s="117">
        <v>6146.9</v>
      </c>
      <c r="I6529" s="117"/>
      <c r="J6529" s="118">
        <v>6386.55</v>
      </c>
      <c r="K6529" s="58"/>
      <c r="L6529" s="119" t="s">
        <v>11479</v>
      </c>
      <c r="M6529" s="38" t="s">
        <v>15050</v>
      </c>
    </row>
    <row r="6530" spans="1:13" ht="38.25" outlineLevel="1" x14ac:dyDescent="0.25">
      <c r="A6530" s="47" t="s">
        <v>12210</v>
      </c>
      <c r="B6530" s="150">
        <v>6489</v>
      </c>
      <c r="C6530" s="36" t="s">
        <v>12209</v>
      </c>
      <c r="D6530" s="35" t="s">
        <v>12210</v>
      </c>
      <c r="E6530" s="36" t="s">
        <v>12206</v>
      </c>
      <c r="F6530" s="35" t="s">
        <v>15877</v>
      </c>
      <c r="G6530" s="117">
        <v>1</v>
      </c>
      <c r="H6530" s="117">
        <v>2000</v>
      </c>
      <c r="I6530" s="117"/>
      <c r="J6530" s="118">
        <v>984.3</v>
      </c>
      <c r="K6530" s="58"/>
      <c r="L6530" s="119" t="s">
        <v>11785</v>
      </c>
      <c r="M6530" s="38" t="s">
        <v>15050</v>
      </c>
    </row>
    <row r="6531" spans="1:13" ht="25.5" outlineLevel="1" x14ac:dyDescent="0.25">
      <c r="A6531" s="47" t="s">
        <v>7277</v>
      </c>
      <c r="B6531" s="150">
        <v>6490</v>
      </c>
      <c r="C6531" s="36" t="s">
        <v>7276</v>
      </c>
      <c r="D6531" s="35" t="s">
        <v>7277</v>
      </c>
      <c r="E6531" s="36" t="s">
        <v>11485</v>
      </c>
      <c r="F6531" s="35" t="s">
        <v>15877</v>
      </c>
      <c r="G6531" s="117">
        <v>1</v>
      </c>
      <c r="H6531" s="117">
        <v>7599</v>
      </c>
      <c r="I6531" s="117"/>
      <c r="J6531" s="118">
        <v>415.54</v>
      </c>
      <c r="K6531" s="58"/>
      <c r="L6531" s="119" t="s">
        <v>11783</v>
      </c>
      <c r="M6531" s="38" t="s">
        <v>15050</v>
      </c>
    </row>
    <row r="6532" spans="1:13" ht="38.25" outlineLevel="1" x14ac:dyDescent="0.25">
      <c r="A6532" s="47" t="s">
        <v>8060</v>
      </c>
      <c r="B6532" s="150">
        <v>6491</v>
      </c>
      <c r="C6532" s="36" t="s">
        <v>8059</v>
      </c>
      <c r="D6532" s="35" t="s">
        <v>8060</v>
      </c>
      <c r="E6532" s="36" t="s">
        <v>11490</v>
      </c>
      <c r="F6532" s="35" t="s">
        <v>15877</v>
      </c>
      <c r="G6532" s="117">
        <v>1</v>
      </c>
      <c r="H6532" s="117">
        <v>318</v>
      </c>
      <c r="I6532" s="117"/>
      <c r="J6532" s="118">
        <v>156.5</v>
      </c>
      <c r="K6532" s="58"/>
      <c r="L6532" s="119" t="s">
        <v>11785</v>
      </c>
      <c r="M6532" s="38" t="s">
        <v>15050</v>
      </c>
    </row>
    <row r="6533" spans="1:13" ht="38.25" outlineLevel="1" x14ac:dyDescent="0.25">
      <c r="A6533" s="47" t="s">
        <v>10936</v>
      </c>
      <c r="B6533" s="150">
        <v>6492</v>
      </c>
      <c r="C6533" s="36" t="s">
        <v>10935</v>
      </c>
      <c r="D6533" s="35" t="s">
        <v>10936</v>
      </c>
      <c r="E6533" s="40" t="s">
        <v>14886</v>
      </c>
      <c r="F6533" s="35" t="s">
        <v>15877</v>
      </c>
      <c r="G6533" s="117">
        <v>1</v>
      </c>
      <c r="H6533" s="117">
        <v>4150</v>
      </c>
      <c r="I6533" s="117"/>
      <c r="J6533" s="118">
        <v>2042.43</v>
      </c>
      <c r="K6533" s="58"/>
      <c r="L6533" s="119" t="s">
        <v>11785</v>
      </c>
      <c r="M6533" s="38" t="s">
        <v>15050</v>
      </c>
    </row>
    <row r="6534" spans="1:13" ht="38.25" outlineLevel="1" x14ac:dyDescent="0.25">
      <c r="A6534" s="47" t="s">
        <v>8123</v>
      </c>
      <c r="B6534" s="150">
        <v>6493</v>
      </c>
      <c r="C6534" s="36" t="s">
        <v>8122</v>
      </c>
      <c r="D6534" s="35" t="s">
        <v>8123</v>
      </c>
      <c r="E6534" s="36" t="s">
        <v>11490</v>
      </c>
      <c r="F6534" s="35" t="s">
        <v>15877</v>
      </c>
      <c r="G6534" s="117">
        <v>6</v>
      </c>
      <c r="H6534" s="117">
        <v>8110.17</v>
      </c>
      <c r="I6534" s="117"/>
      <c r="J6534" s="118">
        <v>3991.44</v>
      </c>
      <c r="K6534" s="58"/>
      <c r="L6534" s="119" t="s">
        <v>11785</v>
      </c>
      <c r="M6534" s="38" t="s">
        <v>15050</v>
      </c>
    </row>
    <row r="6535" spans="1:13" ht="38.25" outlineLevel="1" x14ac:dyDescent="0.25">
      <c r="A6535" s="47" t="s">
        <v>10523</v>
      </c>
      <c r="B6535" s="150">
        <v>6494</v>
      </c>
      <c r="C6535" s="40" t="s">
        <v>14904</v>
      </c>
      <c r="D6535" s="35" t="s">
        <v>10523</v>
      </c>
      <c r="E6535" s="36" t="s">
        <v>11484</v>
      </c>
      <c r="F6535" s="35" t="s">
        <v>15877</v>
      </c>
      <c r="G6535" s="117">
        <v>1</v>
      </c>
      <c r="H6535" s="117">
        <v>5933.5</v>
      </c>
      <c r="I6535" s="117"/>
      <c r="J6535" s="118">
        <v>2920.18</v>
      </c>
      <c r="K6535" s="58"/>
      <c r="L6535" s="119" t="s">
        <v>11785</v>
      </c>
      <c r="M6535" s="38" t="s">
        <v>15050</v>
      </c>
    </row>
    <row r="6536" spans="1:13" ht="25.5" outlineLevel="1" x14ac:dyDescent="0.25">
      <c r="A6536" s="47" t="s">
        <v>9528</v>
      </c>
      <c r="B6536" s="150">
        <v>6495</v>
      </c>
      <c r="C6536" s="36" t="s">
        <v>9527</v>
      </c>
      <c r="D6536" s="35" t="s">
        <v>9528</v>
      </c>
      <c r="E6536" s="36" t="s">
        <v>11491</v>
      </c>
      <c r="F6536" s="35" t="s">
        <v>15877</v>
      </c>
      <c r="G6536" s="117">
        <v>1</v>
      </c>
      <c r="H6536" s="117">
        <v>1</v>
      </c>
      <c r="I6536" s="117"/>
      <c r="J6536" s="118">
        <v>0.49</v>
      </c>
      <c r="K6536" s="58"/>
      <c r="L6536" s="119" t="s">
        <v>11787</v>
      </c>
      <c r="M6536" s="38" t="s">
        <v>15050</v>
      </c>
    </row>
    <row r="6537" spans="1:13" ht="38.25" outlineLevel="1" x14ac:dyDescent="0.25">
      <c r="A6537" s="47" t="s">
        <v>11033</v>
      </c>
      <c r="B6537" s="150">
        <v>6496</v>
      </c>
      <c r="C6537" s="36" t="s">
        <v>11032</v>
      </c>
      <c r="D6537" s="35" t="s">
        <v>11033</v>
      </c>
      <c r="E6537" s="40" t="s">
        <v>14886</v>
      </c>
      <c r="F6537" s="35" t="s">
        <v>15877</v>
      </c>
      <c r="G6537" s="117">
        <v>1</v>
      </c>
      <c r="H6537" s="117">
        <v>3200</v>
      </c>
      <c r="I6537" s="117"/>
      <c r="J6537" s="118">
        <v>1574.89</v>
      </c>
      <c r="K6537" s="58"/>
      <c r="L6537" s="119" t="s">
        <v>11785</v>
      </c>
      <c r="M6537" s="38" t="s">
        <v>15050</v>
      </c>
    </row>
    <row r="6538" spans="1:13" ht="38.25" outlineLevel="1" x14ac:dyDescent="0.25">
      <c r="A6538" s="47" t="s">
        <v>11035</v>
      </c>
      <c r="B6538" s="150">
        <v>6497</v>
      </c>
      <c r="C6538" s="36" t="s">
        <v>11034</v>
      </c>
      <c r="D6538" s="35" t="s">
        <v>11035</v>
      </c>
      <c r="E6538" s="40" t="s">
        <v>14886</v>
      </c>
      <c r="F6538" s="35" t="s">
        <v>15877</v>
      </c>
      <c r="G6538" s="117">
        <v>1</v>
      </c>
      <c r="H6538" s="117">
        <v>5160</v>
      </c>
      <c r="I6538" s="117"/>
      <c r="J6538" s="118">
        <v>2539.5</v>
      </c>
      <c r="K6538" s="58"/>
      <c r="L6538" s="119" t="s">
        <v>11785</v>
      </c>
      <c r="M6538" s="38" t="s">
        <v>15050</v>
      </c>
    </row>
    <row r="6539" spans="1:13" ht="38.25" outlineLevel="1" x14ac:dyDescent="0.25">
      <c r="A6539" s="47" t="s">
        <v>11039</v>
      </c>
      <c r="B6539" s="150">
        <v>6498</v>
      </c>
      <c r="C6539" s="36" t="s">
        <v>11038</v>
      </c>
      <c r="D6539" s="35" t="s">
        <v>11039</v>
      </c>
      <c r="E6539" s="40" t="s">
        <v>14886</v>
      </c>
      <c r="F6539" s="35" t="s">
        <v>15877</v>
      </c>
      <c r="G6539" s="117">
        <v>1</v>
      </c>
      <c r="H6539" s="117">
        <v>4600</v>
      </c>
      <c r="I6539" s="117"/>
      <c r="J6539" s="118">
        <v>2263.9</v>
      </c>
      <c r="K6539" s="58"/>
      <c r="L6539" s="119" t="s">
        <v>11785</v>
      </c>
      <c r="M6539" s="38" t="s">
        <v>15050</v>
      </c>
    </row>
    <row r="6540" spans="1:13" ht="38.25" outlineLevel="1" x14ac:dyDescent="0.25">
      <c r="A6540" s="47" t="s">
        <v>14</v>
      </c>
      <c r="B6540" s="150">
        <v>6499</v>
      </c>
      <c r="C6540" s="40" t="s">
        <v>14905</v>
      </c>
      <c r="D6540" s="35" t="s">
        <v>14</v>
      </c>
      <c r="E6540" s="40" t="s">
        <v>14886</v>
      </c>
      <c r="F6540" s="35" t="s">
        <v>15877</v>
      </c>
      <c r="G6540" s="117">
        <v>1</v>
      </c>
      <c r="H6540" s="117">
        <v>477</v>
      </c>
      <c r="I6540" s="117"/>
      <c r="J6540" s="118">
        <v>234.76</v>
      </c>
      <c r="K6540" s="58"/>
      <c r="L6540" s="119" t="s">
        <v>11785</v>
      </c>
      <c r="M6540" s="38" t="s">
        <v>15050</v>
      </c>
    </row>
    <row r="6541" spans="1:13" ht="38.25" outlineLevel="1" x14ac:dyDescent="0.25">
      <c r="A6541" s="47" t="s">
        <v>8214</v>
      </c>
      <c r="B6541" s="150">
        <v>6500</v>
      </c>
      <c r="C6541" s="40" t="s">
        <v>14906</v>
      </c>
      <c r="D6541" s="35" t="s">
        <v>8214</v>
      </c>
      <c r="E6541" s="36" t="s">
        <v>11490</v>
      </c>
      <c r="F6541" s="35" t="s">
        <v>15877</v>
      </c>
      <c r="G6541" s="117">
        <v>1</v>
      </c>
      <c r="H6541" s="117">
        <v>4819</v>
      </c>
      <c r="I6541" s="117"/>
      <c r="J6541" s="118">
        <v>2371.6799999999998</v>
      </c>
      <c r="K6541" s="58"/>
      <c r="L6541" s="119" t="s">
        <v>11785</v>
      </c>
      <c r="M6541" s="38" t="s">
        <v>15050</v>
      </c>
    </row>
    <row r="6542" spans="1:13" outlineLevel="1" x14ac:dyDescent="0.25">
      <c r="A6542" s="47" t="s">
        <v>8246</v>
      </c>
      <c r="B6542" s="150">
        <v>6501</v>
      </c>
      <c r="C6542" s="36" t="s">
        <v>8245</v>
      </c>
      <c r="D6542" s="35" t="s">
        <v>8246</v>
      </c>
      <c r="E6542" s="36" t="s">
        <v>11490</v>
      </c>
      <c r="F6542" s="35" t="s">
        <v>15877</v>
      </c>
      <c r="G6542" s="117">
        <v>1</v>
      </c>
      <c r="H6542" s="117">
        <v>6017.63</v>
      </c>
      <c r="I6542" s="117"/>
      <c r="J6542" s="118">
        <v>6252.24</v>
      </c>
      <c r="K6542" s="58"/>
      <c r="L6542" s="119" t="s">
        <v>11479</v>
      </c>
      <c r="M6542" s="38" t="s">
        <v>15050</v>
      </c>
    </row>
    <row r="6543" spans="1:13" ht="38.25" outlineLevel="1" x14ac:dyDescent="0.25">
      <c r="A6543" s="48" t="s">
        <v>14908</v>
      </c>
      <c r="B6543" s="150">
        <v>6502</v>
      </c>
      <c r="C6543" s="40" t="s">
        <v>14907</v>
      </c>
      <c r="D6543" s="50" t="s">
        <v>14908</v>
      </c>
      <c r="E6543" s="36" t="s">
        <v>12206</v>
      </c>
      <c r="F6543" s="35" t="s">
        <v>15877</v>
      </c>
      <c r="G6543" s="117">
        <v>4</v>
      </c>
      <c r="H6543" s="117">
        <v>1</v>
      </c>
      <c r="I6543" s="117">
        <f>J6543/G6543</f>
        <v>0.1225</v>
      </c>
      <c r="J6543" s="118">
        <v>0.49</v>
      </c>
      <c r="K6543" s="58"/>
      <c r="L6543" s="119" t="s">
        <v>11785</v>
      </c>
      <c r="M6543" s="38" t="s">
        <v>15050</v>
      </c>
    </row>
    <row r="6544" spans="1:13" ht="38.25" outlineLevel="1" x14ac:dyDescent="0.25">
      <c r="A6544" s="47" t="s">
        <v>12212</v>
      </c>
      <c r="B6544" s="150">
        <v>6503</v>
      </c>
      <c r="C6544" s="36" t="s">
        <v>12211</v>
      </c>
      <c r="D6544" s="35" t="s">
        <v>12212</v>
      </c>
      <c r="E6544" s="36" t="s">
        <v>11833</v>
      </c>
      <c r="F6544" s="35" t="s">
        <v>15877</v>
      </c>
      <c r="G6544" s="117">
        <v>1</v>
      </c>
      <c r="H6544" s="117">
        <v>780</v>
      </c>
      <c r="I6544" s="117"/>
      <c r="J6544" s="118">
        <v>383.88</v>
      </c>
      <c r="K6544" s="58"/>
      <c r="L6544" s="119" t="s">
        <v>11787</v>
      </c>
      <c r="M6544" s="38" t="s">
        <v>15050</v>
      </c>
    </row>
    <row r="6545" spans="1:13" outlineLevel="1" x14ac:dyDescent="0.25">
      <c r="A6545" s="47" t="s">
        <v>8359</v>
      </c>
      <c r="B6545" s="150">
        <v>6504</v>
      </c>
      <c r="C6545" s="36" t="s">
        <v>8358</v>
      </c>
      <c r="D6545" s="35" t="s">
        <v>8359</v>
      </c>
      <c r="E6545" s="36" t="s">
        <v>11490</v>
      </c>
      <c r="F6545" s="35" t="s">
        <v>15877</v>
      </c>
      <c r="G6545" s="117">
        <v>1</v>
      </c>
      <c r="H6545" s="117">
        <v>13067.8</v>
      </c>
      <c r="I6545" s="117"/>
      <c r="J6545" s="118">
        <v>13577.28</v>
      </c>
      <c r="K6545" s="58"/>
      <c r="L6545" s="119" t="s">
        <v>11479</v>
      </c>
      <c r="M6545" s="38" t="s">
        <v>15050</v>
      </c>
    </row>
    <row r="6546" spans="1:13" ht="38.25" outlineLevel="1" x14ac:dyDescent="0.25">
      <c r="A6546" s="47" t="s">
        <v>8361</v>
      </c>
      <c r="B6546" s="150">
        <v>6505</v>
      </c>
      <c r="C6546" s="36" t="s">
        <v>8360</v>
      </c>
      <c r="D6546" s="35" t="s">
        <v>8361</v>
      </c>
      <c r="E6546" s="36" t="s">
        <v>11490</v>
      </c>
      <c r="F6546" s="35" t="s">
        <v>15877</v>
      </c>
      <c r="G6546" s="117">
        <v>1</v>
      </c>
      <c r="H6546" s="117">
        <v>5000</v>
      </c>
      <c r="I6546" s="117"/>
      <c r="J6546" s="118">
        <v>2460.7600000000002</v>
      </c>
      <c r="K6546" s="58"/>
      <c r="L6546" s="119" t="s">
        <v>11785</v>
      </c>
      <c r="M6546" s="38" t="s">
        <v>15050</v>
      </c>
    </row>
    <row r="6547" spans="1:13" ht="38.25" outlineLevel="1" x14ac:dyDescent="0.25">
      <c r="A6547" s="47" t="s">
        <v>11353</v>
      </c>
      <c r="B6547" s="150">
        <v>6506</v>
      </c>
      <c r="C6547" s="36" t="s">
        <v>11352</v>
      </c>
      <c r="D6547" s="35" t="s">
        <v>11353</v>
      </c>
      <c r="E6547" s="36" t="s">
        <v>11490</v>
      </c>
      <c r="F6547" s="35" t="s">
        <v>15877</v>
      </c>
      <c r="G6547" s="117">
        <v>1</v>
      </c>
      <c r="H6547" s="117">
        <v>5630.6</v>
      </c>
      <c r="I6547" s="117"/>
      <c r="J6547" s="118">
        <v>2771.11</v>
      </c>
      <c r="K6547" s="58"/>
      <c r="L6547" s="119" t="s">
        <v>11785</v>
      </c>
      <c r="M6547" s="38" t="s">
        <v>15050</v>
      </c>
    </row>
    <row r="6548" spans="1:13" ht="38.25" outlineLevel="1" x14ac:dyDescent="0.25">
      <c r="A6548" s="47" t="s">
        <v>8475</v>
      </c>
      <c r="B6548" s="150">
        <v>6507</v>
      </c>
      <c r="C6548" s="36" t="s">
        <v>12213</v>
      </c>
      <c r="D6548" s="35" t="s">
        <v>8475</v>
      </c>
      <c r="E6548" s="36" t="s">
        <v>11490</v>
      </c>
      <c r="F6548" s="35" t="s">
        <v>15877</v>
      </c>
      <c r="G6548" s="117">
        <v>1</v>
      </c>
      <c r="H6548" s="117">
        <v>2450</v>
      </c>
      <c r="I6548" s="117"/>
      <c r="J6548" s="118">
        <v>1205.77</v>
      </c>
      <c r="K6548" s="58"/>
      <c r="L6548" s="119" t="s">
        <v>11785</v>
      </c>
      <c r="M6548" s="38" t="s">
        <v>15050</v>
      </c>
    </row>
    <row r="6549" spans="1:13" ht="38.25" outlineLevel="1" x14ac:dyDescent="0.25">
      <c r="A6549" s="47" t="s">
        <v>11229</v>
      </c>
      <c r="B6549" s="150">
        <v>6508</v>
      </c>
      <c r="C6549" s="36" t="s">
        <v>11228</v>
      </c>
      <c r="D6549" s="35" t="s">
        <v>11229</v>
      </c>
      <c r="E6549" s="36" t="s">
        <v>11488</v>
      </c>
      <c r="F6549" s="35" t="s">
        <v>15877</v>
      </c>
      <c r="G6549" s="117">
        <v>1</v>
      </c>
      <c r="H6549" s="117">
        <v>580</v>
      </c>
      <c r="I6549" s="117"/>
      <c r="J6549" s="118">
        <v>285.45</v>
      </c>
      <c r="K6549" s="58"/>
      <c r="L6549" s="119" t="s">
        <v>11785</v>
      </c>
      <c r="M6549" s="38" t="s">
        <v>15050</v>
      </c>
    </row>
    <row r="6550" spans="1:13" ht="38.25" outlineLevel="1" x14ac:dyDescent="0.25">
      <c r="A6550" s="47" t="s">
        <v>11289</v>
      </c>
      <c r="B6550" s="150">
        <v>6509</v>
      </c>
      <c r="C6550" s="36" t="s">
        <v>11288</v>
      </c>
      <c r="D6550" s="35" t="s">
        <v>11289</v>
      </c>
      <c r="E6550" s="40" t="s">
        <v>14886</v>
      </c>
      <c r="F6550" s="35" t="s">
        <v>15877</v>
      </c>
      <c r="G6550" s="117">
        <v>1</v>
      </c>
      <c r="H6550" s="117">
        <v>550</v>
      </c>
      <c r="I6550" s="117"/>
      <c r="J6550" s="118">
        <v>270.68</v>
      </c>
      <c r="K6550" s="58"/>
      <c r="L6550" s="119" t="s">
        <v>11785</v>
      </c>
      <c r="M6550" s="38" t="s">
        <v>15050</v>
      </c>
    </row>
    <row r="6551" spans="1:13" ht="38.25" outlineLevel="1" x14ac:dyDescent="0.25">
      <c r="A6551" s="47" t="s">
        <v>11291</v>
      </c>
      <c r="B6551" s="150">
        <v>6510</v>
      </c>
      <c r="C6551" s="36" t="s">
        <v>11290</v>
      </c>
      <c r="D6551" s="35" t="s">
        <v>11291</v>
      </c>
      <c r="E6551" s="40" t="s">
        <v>14886</v>
      </c>
      <c r="F6551" s="35" t="s">
        <v>15877</v>
      </c>
      <c r="G6551" s="117">
        <v>1</v>
      </c>
      <c r="H6551" s="117">
        <v>1100</v>
      </c>
      <c r="I6551" s="117"/>
      <c r="J6551" s="118">
        <v>541.37</v>
      </c>
      <c r="K6551" s="58"/>
      <c r="L6551" s="119" t="s">
        <v>11785</v>
      </c>
      <c r="M6551" s="38" t="s">
        <v>15050</v>
      </c>
    </row>
    <row r="6552" spans="1:13" ht="13.5" x14ac:dyDescent="0.25">
      <c r="A6552" s="48"/>
      <c r="B6552" s="37"/>
      <c r="C6552" s="113" t="s">
        <v>12214</v>
      </c>
      <c r="D6552" s="50"/>
      <c r="E6552" s="40"/>
      <c r="F6552" s="35"/>
      <c r="G6552" s="203">
        <f>SUM(G6553:G6553)</f>
        <v>1</v>
      </c>
      <c r="H6552" s="203">
        <f t="shared" ref="H6552:J6552" si="160">SUM(H6553:H6553)</f>
        <v>834.07</v>
      </c>
      <c r="I6552" s="203"/>
      <c r="J6552" s="203">
        <f t="shared" si="160"/>
        <v>410.49</v>
      </c>
      <c r="K6552" s="58"/>
      <c r="L6552" s="116"/>
      <c r="M6552" s="42" t="s">
        <v>15050</v>
      </c>
    </row>
    <row r="6553" spans="1:13" ht="38.25" outlineLevel="1" x14ac:dyDescent="0.25">
      <c r="A6553" s="47" t="s">
        <v>8139</v>
      </c>
      <c r="B6553" s="150">
        <v>6511</v>
      </c>
      <c r="C6553" s="40" t="s">
        <v>14909</v>
      </c>
      <c r="D6553" s="35" t="s">
        <v>8139</v>
      </c>
      <c r="E6553" s="36" t="s">
        <v>11490</v>
      </c>
      <c r="F6553" s="35" t="s">
        <v>15877</v>
      </c>
      <c r="G6553" s="117">
        <v>1</v>
      </c>
      <c r="H6553" s="117">
        <v>834.07</v>
      </c>
      <c r="I6553" s="117"/>
      <c r="J6553" s="118">
        <v>410.49</v>
      </c>
      <c r="K6553" s="58"/>
      <c r="L6553" s="119" t="s">
        <v>11785</v>
      </c>
      <c r="M6553" s="38" t="s">
        <v>15050</v>
      </c>
    </row>
    <row r="6554" spans="1:13" ht="13.5" x14ac:dyDescent="0.25">
      <c r="A6554" s="48"/>
      <c r="B6554" s="37"/>
      <c r="C6554" s="113" t="s">
        <v>12215</v>
      </c>
      <c r="D6554" s="50"/>
      <c r="E6554" s="40"/>
      <c r="F6554" s="35"/>
      <c r="G6554" s="203">
        <f>SUM(G6555:G6561)</f>
        <v>618</v>
      </c>
      <c r="H6554" s="203">
        <f t="shared" ref="H6554:J6554" si="161">SUM(H6555:H6561)</f>
        <v>25903</v>
      </c>
      <c r="I6554" s="203"/>
      <c r="J6554" s="203">
        <f t="shared" si="161"/>
        <v>12748.210000000001</v>
      </c>
      <c r="K6554" s="58"/>
      <c r="L6554" s="116"/>
      <c r="M6554" s="42" t="s">
        <v>15050</v>
      </c>
    </row>
    <row r="6555" spans="1:13" ht="38.25" outlineLevel="1" x14ac:dyDescent="0.25">
      <c r="A6555" s="48">
        <v>1105</v>
      </c>
      <c r="B6555" s="150">
        <v>6512</v>
      </c>
      <c r="C6555" s="40" t="s">
        <v>14910</v>
      </c>
      <c r="D6555" s="33">
        <v>1105</v>
      </c>
      <c r="E6555" s="36" t="s">
        <v>12206</v>
      </c>
      <c r="F6555" s="35" t="s">
        <v>15877</v>
      </c>
      <c r="G6555" s="117">
        <v>2</v>
      </c>
      <c r="H6555" s="117">
        <v>1</v>
      </c>
      <c r="I6555" s="117"/>
      <c r="J6555" s="118">
        <v>0.49</v>
      </c>
      <c r="K6555" s="58"/>
      <c r="L6555" s="119" t="s">
        <v>11785</v>
      </c>
      <c r="M6555" s="38" t="s">
        <v>15050</v>
      </c>
    </row>
    <row r="6556" spans="1:13" ht="63.75" outlineLevel="1" x14ac:dyDescent="0.25">
      <c r="A6556" s="47" t="s">
        <v>10695</v>
      </c>
      <c r="B6556" s="150">
        <v>6513</v>
      </c>
      <c r="C6556" s="40" t="s">
        <v>14911</v>
      </c>
      <c r="D6556" s="35" t="s">
        <v>10695</v>
      </c>
      <c r="E6556" s="40" t="s">
        <v>14912</v>
      </c>
      <c r="F6556" s="35" t="s">
        <v>15877</v>
      </c>
      <c r="G6556" s="117">
        <v>610</v>
      </c>
      <c r="H6556" s="117">
        <v>15860</v>
      </c>
      <c r="I6556" s="117"/>
      <c r="J6556" s="118">
        <v>7805.53</v>
      </c>
      <c r="K6556" s="58"/>
      <c r="L6556" s="119" t="s">
        <v>11785</v>
      </c>
      <c r="M6556" s="38" t="s">
        <v>15050</v>
      </c>
    </row>
    <row r="6557" spans="1:13" ht="38.25" outlineLevel="1" x14ac:dyDescent="0.25">
      <c r="A6557" s="47" t="s">
        <v>10819</v>
      </c>
      <c r="B6557" s="150">
        <v>6514</v>
      </c>
      <c r="C6557" s="36" t="s">
        <v>10818</v>
      </c>
      <c r="D6557" s="35" t="s">
        <v>10819</v>
      </c>
      <c r="E6557" s="40" t="s">
        <v>14886</v>
      </c>
      <c r="F6557" s="35" t="s">
        <v>15877</v>
      </c>
      <c r="G6557" s="117">
        <v>1</v>
      </c>
      <c r="H6557" s="117">
        <v>470</v>
      </c>
      <c r="I6557" s="117"/>
      <c r="J6557" s="118">
        <v>231.31</v>
      </c>
      <c r="K6557" s="58"/>
      <c r="L6557" s="119" t="s">
        <v>11785</v>
      </c>
      <c r="M6557" s="38" t="s">
        <v>15050</v>
      </c>
    </row>
    <row r="6558" spans="1:13" ht="38.25" outlineLevel="1" x14ac:dyDescent="0.25">
      <c r="A6558" s="47" t="s">
        <v>10845</v>
      </c>
      <c r="B6558" s="150">
        <v>6519</v>
      </c>
      <c r="C6558" s="36" t="s">
        <v>10844</v>
      </c>
      <c r="D6558" s="35" t="s">
        <v>10845</v>
      </c>
      <c r="E6558" s="40" t="s">
        <v>14886</v>
      </c>
      <c r="F6558" s="35" t="s">
        <v>15877</v>
      </c>
      <c r="G6558" s="117">
        <v>2</v>
      </c>
      <c r="H6558" s="117">
        <v>530</v>
      </c>
      <c r="I6558" s="117"/>
      <c r="J6558" s="118">
        <v>260.83999999999997</v>
      </c>
      <c r="K6558" s="58"/>
      <c r="L6558" s="119" t="s">
        <v>11785</v>
      </c>
      <c r="M6558" s="38" t="s">
        <v>15050</v>
      </c>
    </row>
    <row r="6559" spans="1:13" ht="38.25" outlineLevel="1" x14ac:dyDescent="0.25">
      <c r="A6559" s="47" t="s">
        <v>11062</v>
      </c>
      <c r="B6559" s="150">
        <v>6520</v>
      </c>
      <c r="C6559" s="36" t="s">
        <v>11061</v>
      </c>
      <c r="D6559" s="35" t="s">
        <v>11062</v>
      </c>
      <c r="E6559" s="40" t="s">
        <v>14886</v>
      </c>
      <c r="F6559" s="35" t="s">
        <v>15877</v>
      </c>
      <c r="G6559" s="117">
        <v>1</v>
      </c>
      <c r="H6559" s="117">
        <v>2300</v>
      </c>
      <c r="I6559" s="117"/>
      <c r="J6559" s="118">
        <v>1131.95</v>
      </c>
      <c r="K6559" s="58"/>
      <c r="L6559" s="119" t="s">
        <v>11785</v>
      </c>
      <c r="M6559" s="38" t="s">
        <v>15050</v>
      </c>
    </row>
    <row r="6560" spans="1:13" ht="38.25" outlineLevel="1" x14ac:dyDescent="0.25">
      <c r="A6560" s="47" t="s">
        <v>10694</v>
      </c>
      <c r="B6560" s="150">
        <v>6521</v>
      </c>
      <c r="C6560" s="36" t="s">
        <v>10693</v>
      </c>
      <c r="D6560" s="35" t="s">
        <v>10694</v>
      </c>
      <c r="E6560" s="36" t="s">
        <v>12206</v>
      </c>
      <c r="F6560" s="35" t="s">
        <v>15877</v>
      </c>
      <c r="G6560" s="117">
        <v>1</v>
      </c>
      <c r="H6560" s="117">
        <v>572</v>
      </c>
      <c r="I6560" s="117"/>
      <c r="J6560" s="118">
        <v>281.51</v>
      </c>
      <c r="K6560" s="58"/>
      <c r="L6560" s="119" t="s">
        <v>11785</v>
      </c>
      <c r="M6560" s="38" t="s">
        <v>15050</v>
      </c>
    </row>
    <row r="6561" spans="1:13" ht="38.25" outlineLevel="1" x14ac:dyDescent="0.25">
      <c r="A6561" s="47" t="s">
        <v>38</v>
      </c>
      <c r="B6561" s="150">
        <v>6522</v>
      </c>
      <c r="C6561" s="36" t="s">
        <v>37</v>
      </c>
      <c r="D6561" s="35" t="s">
        <v>38</v>
      </c>
      <c r="E6561" s="40" t="s">
        <v>14886</v>
      </c>
      <c r="F6561" s="35" t="s">
        <v>15877</v>
      </c>
      <c r="G6561" s="117">
        <v>1</v>
      </c>
      <c r="H6561" s="117">
        <v>6170</v>
      </c>
      <c r="I6561" s="117"/>
      <c r="J6561" s="118">
        <v>3036.58</v>
      </c>
      <c r="K6561" s="58"/>
      <c r="L6561" s="119" t="s">
        <v>11785</v>
      </c>
      <c r="M6561" s="38" t="s">
        <v>15050</v>
      </c>
    </row>
    <row r="6562" spans="1:13" ht="13.5" x14ac:dyDescent="0.25">
      <c r="A6562" s="48"/>
      <c r="B6562" s="37"/>
      <c r="C6562" s="112" t="s">
        <v>12220</v>
      </c>
      <c r="D6562" s="50"/>
      <c r="E6562" s="40"/>
      <c r="F6562" s="35"/>
      <c r="G6562" s="203">
        <f>SUM(G6563:G6712)</f>
        <v>438</v>
      </c>
      <c r="H6562" s="203">
        <f t="shared" ref="H6562:J6562" si="162">SUM(H6563:H6712)</f>
        <v>266763.93000000005</v>
      </c>
      <c r="I6562" s="203"/>
      <c r="J6562" s="203">
        <f t="shared" si="162"/>
        <v>131288.34000000003</v>
      </c>
      <c r="K6562" s="58"/>
      <c r="L6562" s="116"/>
      <c r="M6562" s="42" t="s">
        <v>15050</v>
      </c>
    </row>
    <row r="6563" spans="1:13" ht="25.5" outlineLevel="1" x14ac:dyDescent="0.25">
      <c r="A6563" s="47" t="s">
        <v>69</v>
      </c>
      <c r="B6563" s="150">
        <v>6523</v>
      </c>
      <c r="C6563" s="40" t="s">
        <v>14913</v>
      </c>
      <c r="D6563" s="35" t="s">
        <v>69</v>
      </c>
      <c r="E6563" s="36" t="s">
        <v>11810</v>
      </c>
      <c r="F6563" s="35" t="s">
        <v>15877</v>
      </c>
      <c r="G6563" s="117">
        <v>1</v>
      </c>
      <c r="H6563" s="117">
        <v>119.59</v>
      </c>
      <c r="I6563" s="117"/>
      <c r="J6563" s="118">
        <v>58.86</v>
      </c>
      <c r="K6563" s="58">
        <v>188</v>
      </c>
      <c r="L6563" s="119" t="s">
        <v>11787</v>
      </c>
      <c r="M6563" s="38" t="s">
        <v>15050</v>
      </c>
    </row>
    <row r="6564" spans="1:13" ht="25.5" outlineLevel="1" x14ac:dyDescent="0.25">
      <c r="A6564" s="47" t="s">
        <v>9003</v>
      </c>
      <c r="B6564" s="150">
        <v>6524</v>
      </c>
      <c r="C6564" s="40" t="s">
        <v>14914</v>
      </c>
      <c r="D6564" s="35" t="s">
        <v>9003</v>
      </c>
      <c r="E6564" s="36" t="s">
        <v>11491</v>
      </c>
      <c r="F6564" s="35" t="s">
        <v>15877</v>
      </c>
      <c r="G6564" s="117">
        <v>4</v>
      </c>
      <c r="H6564" s="117">
        <v>314</v>
      </c>
      <c r="I6564" s="117"/>
      <c r="J6564" s="118">
        <v>154.54</v>
      </c>
      <c r="K6564" s="58">
        <v>188</v>
      </c>
      <c r="L6564" s="119" t="s">
        <v>11787</v>
      </c>
      <c r="M6564" s="38" t="s">
        <v>15050</v>
      </c>
    </row>
    <row r="6565" spans="1:13" ht="25.5" outlineLevel="1" x14ac:dyDescent="0.25">
      <c r="A6565" s="47" t="s">
        <v>9004</v>
      </c>
      <c r="B6565" s="150">
        <v>6525</v>
      </c>
      <c r="C6565" s="40" t="s">
        <v>14915</v>
      </c>
      <c r="D6565" s="35" t="s">
        <v>9004</v>
      </c>
      <c r="E6565" s="36" t="s">
        <v>11491</v>
      </c>
      <c r="F6565" s="35" t="s">
        <v>15877</v>
      </c>
      <c r="G6565" s="117">
        <v>2</v>
      </c>
      <c r="H6565" s="117">
        <v>125.6</v>
      </c>
      <c r="I6565" s="117"/>
      <c r="J6565" s="118">
        <v>61.81</v>
      </c>
      <c r="K6565" s="58">
        <v>188</v>
      </c>
      <c r="L6565" s="119" t="s">
        <v>11787</v>
      </c>
      <c r="M6565" s="38" t="s">
        <v>15050</v>
      </c>
    </row>
    <row r="6566" spans="1:13" ht="25.5" outlineLevel="1" x14ac:dyDescent="0.25">
      <c r="A6566" s="47" t="s">
        <v>9005</v>
      </c>
      <c r="B6566" s="150">
        <v>6526</v>
      </c>
      <c r="C6566" s="40" t="s">
        <v>14916</v>
      </c>
      <c r="D6566" s="35" t="s">
        <v>9005</v>
      </c>
      <c r="E6566" s="36" t="s">
        <v>11491</v>
      </c>
      <c r="F6566" s="35" t="s">
        <v>15877</v>
      </c>
      <c r="G6566" s="117">
        <v>5</v>
      </c>
      <c r="H6566" s="117">
        <v>50</v>
      </c>
      <c r="I6566" s="117"/>
      <c r="J6566" s="118">
        <v>24.61</v>
      </c>
      <c r="K6566" s="58">
        <v>188</v>
      </c>
      <c r="L6566" s="119" t="s">
        <v>11787</v>
      </c>
      <c r="M6566" s="38" t="s">
        <v>15050</v>
      </c>
    </row>
    <row r="6567" spans="1:13" ht="25.5" outlineLevel="1" x14ac:dyDescent="0.25">
      <c r="A6567" s="47" t="s">
        <v>9006</v>
      </c>
      <c r="B6567" s="150">
        <v>6527</v>
      </c>
      <c r="C6567" s="40" t="s">
        <v>14917</v>
      </c>
      <c r="D6567" s="35" t="s">
        <v>9006</v>
      </c>
      <c r="E6567" s="36" t="s">
        <v>11491</v>
      </c>
      <c r="F6567" s="35" t="s">
        <v>15877</v>
      </c>
      <c r="G6567" s="117">
        <v>1</v>
      </c>
      <c r="H6567" s="117">
        <v>261.7</v>
      </c>
      <c r="I6567" s="117"/>
      <c r="J6567" s="118">
        <v>128.80000000000001</v>
      </c>
      <c r="K6567" s="58">
        <v>188</v>
      </c>
      <c r="L6567" s="119" t="s">
        <v>11787</v>
      </c>
      <c r="M6567" s="38" t="s">
        <v>15050</v>
      </c>
    </row>
    <row r="6568" spans="1:13" ht="25.5" outlineLevel="1" x14ac:dyDescent="0.25">
      <c r="A6568" s="47" t="s">
        <v>9007</v>
      </c>
      <c r="B6568" s="150">
        <v>6528</v>
      </c>
      <c r="C6568" s="40" t="s">
        <v>14918</v>
      </c>
      <c r="D6568" s="35" t="s">
        <v>9007</v>
      </c>
      <c r="E6568" s="36" t="s">
        <v>11491</v>
      </c>
      <c r="F6568" s="35" t="s">
        <v>15877</v>
      </c>
      <c r="G6568" s="117">
        <v>2</v>
      </c>
      <c r="H6568" s="117">
        <v>1659.9</v>
      </c>
      <c r="I6568" s="117"/>
      <c r="J6568" s="118">
        <v>816.92</v>
      </c>
      <c r="K6568" s="58">
        <v>188</v>
      </c>
      <c r="L6568" s="119" t="s">
        <v>11787</v>
      </c>
      <c r="M6568" s="38" t="s">
        <v>15050</v>
      </c>
    </row>
    <row r="6569" spans="1:13" ht="25.5" outlineLevel="1" x14ac:dyDescent="0.25">
      <c r="A6569" s="47" t="s">
        <v>9009</v>
      </c>
      <c r="B6569" s="150">
        <v>6529</v>
      </c>
      <c r="C6569" s="36" t="s">
        <v>9008</v>
      </c>
      <c r="D6569" s="35" t="s">
        <v>9009</v>
      </c>
      <c r="E6569" s="36" t="s">
        <v>11491</v>
      </c>
      <c r="F6569" s="35" t="s">
        <v>15877</v>
      </c>
      <c r="G6569" s="117">
        <v>2</v>
      </c>
      <c r="H6569" s="117">
        <v>20</v>
      </c>
      <c r="I6569" s="117"/>
      <c r="J6569" s="118">
        <v>9.84</v>
      </c>
      <c r="K6569" s="58">
        <v>188</v>
      </c>
      <c r="L6569" s="119" t="s">
        <v>11787</v>
      </c>
      <c r="M6569" s="38" t="s">
        <v>15050</v>
      </c>
    </row>
    <row r="6570" spans="1:13" ht="25.5" outlineLevel="1" x14ac:dyDescent="0.25">
      <c r="A6570" s="47" t="s">
        <v>9010</v>
      </c>
      <c r="B6570" s="150">
        <v>6530</v>
      </c>
      <c r="C6570" s="40" t="s">
        <v>14919</v>
      </c>
      <c r="D6570" s="35" t="s">
        <v>9010</v>
      </c>
      <c r="E6570" s="36" t="s">
        <v>11491</v>
      </c>
      <c r="F6570" s="35" t="s">
        <v>15877</v>
      </c>
      <c r="G6570" s="117">
        <v>2</v>
      </c>
      <c r="H6570" s="117">
        <v>86</v>
      </c>
      <c r="I6570" s="117"/>
      <c r="J6570" s="118">
        <v>42.33</v>
      </c>
      <c r="K6570" s="58">
        <v>188</v>
      </c>
      <c r="L6570" s="119" t="s">
        <v>11787</v>
      </c>
      <c r="M6570" s="38" t="s">
        <v>15050</v>
      </c>
    </row>
    <row r="6571" spans="1:13" ht="25.5" outlineLevel="1" x14ac:dyDescent="0.25">
      <c r="A6571" s="47" t="s">
        <v>9011</v>
      </c>
      <c r="B6571" s="150">
        <v>6531</v>
      </c>
      <c r="C6571" s="40" t="s">
        <v>14920</v>
      </c>
      <c r="D6571" s="35" t="s">
        <v>9011</v>
      </c>
      <c r="E6571" s="36" t="s">
        <v>11491</v>
      </c>
      <c r="F6571" s="35" t="s">
        <v>15877</v>
      </c>
      <c r="G6571" s="117">
        <v>4</v>
      </c>
      <c r="H6571" s="117">
        <v>40</v>
      </c>
      <c r="I6571" s="117"/>
      <c r="J6571" s="118">
        <v>19.690000000000001</v>
      </c>
      <c r="K6571" s="58">
        <v>188</v>
      </c>
      <c r="L6571" s="119" t="s">
        <v>11787</v>
      </c>
      <c r="M6571" s="38" t="s">
        <v>15050</v>
      </c>
    </row>
    <row r="6572" spans="1:13" ht="25.5" outlineLevel="1" x14ac:dyDescent="0.25">
      <c r="A6572" s="47" t="s">
        <v>9012</v>
      </c>
      <c r="B6572" s="150">
        <v>6532</v>
      </c>
      <c r="C6572" s="40" t="s">
        <v>14921</v>
      </c>
      <c r="D6572" s="35" t="s">
        <v>9012</v>
      </c>
      <c r="E6572" s="36" t="s">
        <v>11491</v>
      </c>
      <c r="F6572" s="35" t="s">
        <v>15877</v>
      </c>
      <c r="G6572" s="117">
        <v>2</v>
      </c>
      <c r="H6572" s="117">
        <v>119.8</v>
      </c>
      <c r="I6572" s="117"/>
      <c r="J6572" s="118">
        <v>58.96</v>
      </c>
      <c r="K6572" s="58">
        <v>188</v>
      </c>
      <c r="L6572" s="119" t="s">
        <v>11787</v>
      </c>
      <c r="M6572" s="38" t="s">
        <v>15050</v>
      </c>
    </row>
    <row r="6573" spans="1:13" ht="25.5" outlineLevel="1" x14ac:dyDescent="0.25">
      <c r="A6573" s="47" t="s">
        <v>9013</v>
      </c>
      <c r="B6573" s="150">
        <v>6533</v>
      </c>
      <c r="C6573" s="40" t="s">
        <v>14922</v>
      </c>
      <c r="D6573" s="35" t="s">
        <v>9013</v>
      </c>
      <c r="E6573" s="36" t="s">
        <v>11491</v>
      </c>
      <c r="F6573" s="35" t="s">
        <v>15877</v>
      </c>
      <c r="G6573" s="117">
        <v>6</v>
      </c>
      <c r="H6573" s="117">
        <v>60</v>
      </c>
      <c r="I6573" s="117"/>
      <c r="J6573" s="118">
        <v>29.53</v>
      </c>
      <c r="K6573" s="58">
        <v>188</v>
      </c>
      <c r="L6573" s="119" t="s">
        <v>11787</v>
      </c>
      <c r="M6573" s="38" t="s">
        <v>15050</v>
      </c>
    </row>
    <row r="6574" spans="1:13" ht="25.5" outlineLevel="1" x14ac:dyDescent="0.25">
      <c r="A6574" s="47" t="s">
        <v>9014</v>
      </c>
      <c r="B6574" s="150">
        <v>6534</v>
      </c>
      <c r="C6574" s="40" t="s">
        <v>14923</v>
      </c>
      <c r="D6574" s="35" t="s">
        <v>9014</v>
      </c>
      <c r="E6574" s="36" t="s">
        <v>11491</v>
      </c>
      <c r="F6574" s="35" t="s">
        <v>15877</v>
      </c>
      <c r="G6574" s="117">
        <v>6</v>
      </c>
      <c r="H6574" s="117">
        <v>60</v>
      </c>
      <c r="I6574" s="117"/>
      <c r="J6574" s="118">
        <v>29.53</v>
      </c>
      <c r="K6574" s="58">
        <v>188</v>
      </c>
      <c r="L6574" s="119" t="s">
        <v>11787</v>
      </c>
      <c r="M6574" s="38" t="s">
        <v>15050</v>
      </c>
    </row>
    <row r="6575" spans="1:13" ht="25.5" outlineLevel="1" x14ac:dyDescent="0.25">
      <c r="A6575" s="47" t="s">
        <v>9015</v>
      </c>
      <c r="B6575" s="150">
        <v>6535</v>
      </c>
      <c r="C6575" s="40" t="s">
        <v>14924</v>
      </c>
      <c r="D6575" s="35" t="s">
        <v>9015</v>
      </c>
      <c r="E6575" s="36" t="s">
        <v>11491</v>
      </c>
      <c r="F6575" s="35" t="s">
        <v>15877</v>
      </c>
      <c r="G6575" s="117">
        <v>1</v>
      </c>
      <c r="H6575" s="117">
        <v>162.69999999999999</v>
      </c>
      <c r="I6575" s="117"/>
      <c r="J6575" s="118">
        <v>80.069999999999993</v>
      </c>
      <c r="K6575" s="58">
        <v>188</v>
      </c>
      <c r="L6575" s="119" t="s">
        <v>11787</v>
      </c>
      <c r="M6575" s="38" t="s">
        <v>15050</v>
      </c>
    </row>
    <row r="6576" spans="1:13" ht="25.5" outlineLevel="1" x14ac:dyDescent="0.25">
      <c r="A6576" s="47" t="s">
        <v>9016</v>
      </c>
      <c r="B6576" s="150">
        <v>6536</v>
      </c>
      <c r="C6576" s="40" t="s">
        <v>14925</v>
      </c>
      <c r="D6576" s="35" t="s">
        <v>9016</v>
      </c>
      <c r="E6576" s="36" t="s">
        <v>11491</v>
      </c>
      <c r="F6576" s="35" t="s">
        <v>15877</v>
      </c>
      <c r="G6576" s="117">
        <v>1</v>
      </c>
      <c r="H6576" s="117">
        <v>10</v>
      </c>
      <c r="I6576" s="117"/>
      <c r="J6576" s="118">
        <v>4.92</v>
      </c>
      <c r="K6576" s="58">
        <v>188</v>
      </c>
      <c r="L6576" s="119" t="s">
        <v>11787</v>
      </c>
      <c r="M6576" s="38" t="s">
        <v>15050</v>
      </c>
    </row>
    <row r="6577" spans="1:13" ht="25.5" outlineLevel="1" x14ac:dyDescent="0.25">
      <c r="A6577" s="47" t="s">
        <v>9017</v>
      </c>
      <c r="B6577" s="150">
        <v>6537</v>
      </c>
      <c r="C6577" s="40" t="s">
        <v>14926</v>
      </c>
      <c r="D6577" s="35" t="s">
        <v>9017</v>
      </c>
      <c r="E6577" s="36" t="s">
        <v>11491</v>
      </c>
      <c r="F6577" s="35" t="s">
        <v>15877</v>
      </c>
      <c r="G6577" s="117">
        <v>1</v>
      </c>
      <c r="H6577" s="117">
        <v>105.8</v>
      </c>
      <c r="I6577" s="117"/>
      <c r="J6577" s="118">
        <v>52.07</v>
      </c>
      <c r="K6577" s="58">
        <v>188</v>
      </c>
      <c r="L6577" s="119" t="s">
        <v>11787</v>
      </c>
      <c r="M6577" s="38" t="s">
        <v>15050</v>
      </c>
    </row>
    <row r="6578" spans="1:13" ht="25.5" outlineLevel="1" x14ac:dyDescent="0.25">
      <c r="A6578" s="47" t="s">
        <v>9018</v>
      </c>
      <c r="B6578" s="150">
        <v>6538</v>
      </c>
      <c r="C6578" s="40" t="s">
        <v>14927</v>
      </c>
      <c r="D6578" s="35" t="s">
        <v>9018</v>
      </c>
      <c r="E6578" s="36" t="s">
        <v>11491</v>
      </c>
      <c r="F6578" s="35" t="s">
        <v>15877</v>
      </c>
      <c r="G6578" s="117">
        <v>3</v>
      </c>
      <c r="H6578" s="117">
        <v>188.4</v>
      </c>
      <c r="I6578" s="117"/>
      <c r="J6578" s="118">
        <v>92.72</v>
      </c>
      <c r="K6578" s="58">
        <v>188</v>
      </c>
      <c r="L6578" s="119" t="s">
        <v>11787</v>
      </c>
      <c r="M6578" s="38" t="s">
        <v>15050</v>
      </c>
    </row>
    <row r="6579" spans="1:13" ht="25.5" outlineLevel="1" x14ac:dyDescent="0.25">
      <c r="A6579" s="47" t="s">
        <v>9019</v>
      </c>
      <c r="B6579" s="150">
        <v>6539</v>
      </c>
      <c r="C6579" s="40" t="s">
        <v>14928</v>
      </c>
      <c r="D6579" s="35" t="s">
        <v>9019</v>
      </c>
      <c r="E6579" s="36" t="s">
        <v>11491</v>
      </c>
      <c r="F6579" s="35" t="s">
        <v>15877</v>
      </c>
      <c r="G6579" s="117">
        <v>2</v>
      </c>
      <c r="H6579" s="117">
        <v>393.8</v>
      </c>
      <c r="I6579" s="117"/>
      <c r="J6579" s="118">
        <v>193.81</v>
      </c>
      <c r="K6579" s="58">
        <v>188</v>
      </c>
      <c r="L6579" s="119" t="s">
        <v>11787</v>
      </c>
      <c r="M6579" s="38" t="s">
        <v>15050</v>
      </c>
    </row>
    <row r="6580" spans="1:13" ht="25.5" outlineLevel="1" x14ac:dyDescent="0.25">
      <c r="A6580" s="47" t="s">
        <v>9020</v>
      </c>
      <c r="B6580" s="150">
        <v>6540</v>
      </c>
      <c r="C6580" s="40" t="s">
        <v>14929</v>
      </c>
      <c r="D6580" s="35" t="s">
        <v>9020</v>
      </c>
      <c r="E6580" s="36" t="s">
        <v>11491</v>
      </c>
      <c r="F6580" s="35" t="s">
        <v>15877</v>
      </c>
      <c r="G6580" s="117">
        <v>2</v>
      </c>
      <c r="H6580" s="117">
        <v>211.6</v>
      </c>
      <c r="I6580" s="117"/>
      <c r="J6580" s="118">
        <v>104.14</v>
      </c>
      <c r="K6580" s="58">
        <v>188</v>
      </c>
      <c r="L6580" s="119" t="s">
        <v>11787</v>
      </c>
      <c r="M6580" s="38" t="s">
        <v>15050</v>
      </c>
    </row>
    <row r="6581" spans="1:13" ht="25.5" outlineLevel="1" x14ac:dyDescent="0.25">
      <c r="A6581" s="47" t="s">
        <v>949</v>
      </c>
      <c r="B6581" s="150">
        <v>6541</v>
      </c>
      <c r="C6581" s="36" t="s">
        <v>948</v>
      </c>
      <c r="D6581" s="35" t="s">
        <v>949</v>
      </c>
      <c r="E6581" s="36" t="s">
        <v>11810</v>
      </c>
      <c r="F6581" s="35" t="s">
        <v>15877</v>
      </c>
      <c r="G6581" s="117">
        <v>1</v>
      </c>
      <c r="H6581" s="117">
        <v>150</v>
      </c>
      <c r="I6581" s="117"/>
      <c r="J6581" s="118">
        <v>73.819999999999993</v>
      </c>
      <c r="K6581" s="58">
        <v>188</v>
      </c>
      <c r="L6581" s="119" t="s">
        <v>11787</v>
      </c>
      <c r="M6581" s="38" t="s">
        <v>15050</v>
      </c>
    </row>
    <row r="6582" spans="1:13" ht="38.25" outlineLevel="1" x14ac:dyDescent="0.25">
      <c r="A6582" s="47" t="s">
        <v>7367</v>
      </c>
      <c r="B6582" s="150">
        <v>6542</v>
      </c>
      <c r="C6582" s="36" t="s">
        <v>7366</v>
      </c>
      <c r="D6582" s="35" t="s">
        <v>7367</v>
      </c>
      <c r="E6582" s="36" t="s">
        <v>11490</v>
      </c>
      <c r="F6582" s="35" t="s">
        <v>15877</v>
      </c>
      <c r="G6582" s="117">
        <v>4</v>
      </c>
      <c r="H6582" s="117">
        <v>575.97</v>
      </c>
      <c r="I6582" s="117"/>
      <c r="J6582" s="118">
        <v>283.45999999999998</v>
      </c>
      <c r="K6582" s="58">
        <v>188</v>
      </c>
      <c r="L6582" s="119" t="s">
        <v>11785</v>
      </c>
      <c r="M6582" s="38" t="s">
        <v>15050</v>
      </c>
    </row>
    <row r="6583" spans="1:13" ht="25.5" outlineLevel="1" x14ac:dyDescent="0.25">
      <c r="A6583" s="47" t="s">
        <v>7173</v>
      </c>
      <c r="B6583" s="150">
        <v>6543</v>
      </c>
      <c r="C6583" s="36" t="s">
        <v>7172</v>
      </c>
      <c r="D6583" s="35" t="s">
        <v>7173</v>
      </c>
      <c r="E6583" s="36" t="s">
        <v>11487</v>
      </c>
      <c r="F6583" s="35" t="s">
        <v>15877</v>
      </c>
      <c r="G6583" s="117">
        <v>1</v>
      </c>
      <c r="H6583" s="117">
        <v>693</v>
      </c>
      <c r="I6583" s="117"/>
      <c r="J6583" s="118">
        <v>341.06</v>
      </c>
      <c r="K6583" s="58">
        <v>188</v>
      </c>
      <c r="L6583" s="119" t="s">
        <v>11787</v>
      </c>
      <c r="M6583" s="38" t="s">
        <v>15050</v>
      </c>
    </row>
    <row r="6584" spans="1:13" ht="38.25" outlineLevel="1" x14ac:dyDescent="0.25">
      <c r="A6584" s="47" t="s">
        <v>7517</v>
      </c>
      <c r="B6584" s="150">
        <v>6544</v>
      </c>
      <c r="C6584" s="40" t="s">
        <v>14930</v>
      </c>
      <c r="D6584" s="35" t="s">
        <v>7517</v>
      </c>
      <c r="E6584" s="36" t="s">
        <v>11490</v>
      </c>
      <c r="F6584" s="35" t="s">
        <v>15877</v>
      </c>
      <c r="G6584" s="117">
        <v>1</v>
      </c>
      <c r="H6584" s="117">
        <v>6898.31</v>
      </c>
      <c r="I6584" s="117"/>
      <c r="J6584" s="118">
        <v>3395.02</v>
      </c>
      <c r="K6584" s="58">
        <v>188</v>
      </c>
      <c r="L6584" s="119" t="s">
        <v>11785</v>
      </c>
      <c r="M6584" s="38" t="s">
        <v>15050</v>
      </c>
    </row>
    <row r="6585" spans="1:13" ht="25.5" outlineLevel="1" x14ac:dyDescent="0.25">
      <c r="A6585" s="47" t="s">
        <v>12221</v>
      </c>
      <c r="B6585" s="150">
        <v>6545</v>
      </c>
      <c r="C6585" s="40" t="s">
        <v>14931</v>
      </c>
      <c r="D6585" s="35" t="s">
        <v>12221</v>
      </c>
      <c r="E6585" s="36" t="s">
        <v>11810</v>
      </c>
      <c r="F6585" s="35" t="s">
        <v>15877</v>
      </c>
      <c r="G6585" s="117">
        <v>4</v>
      </c>
      <c r="H6585" s="117">
        <v>21579.99</v>
      </c>
      <c r="I6585" s="117"/>
      <c r="J6585" s="118">
        <v>10620.63</v>
      </c>
      <c r="K6585" s="58">
        <v>188</v>
      </c>
      <c r="L6585" s="119" t="s">
        <v>11787</v>
      </c>
      <c r="M6585" s="38" t="s">
        <v>15050</v>
      </c>
    </row>
    <row r="6586" spans="1:13" ht="25.5" outlineLevel="1" x14ac:dyDescent="0.25">
      <c r="A6586" s="47" t="s">
        <v>950</v>
      </c>
      <c r="B6586" s="150">
        <v>6546</v>
      </c>
      <c r="C6586" s="40" t="s">
        <v>14932</v>
      </c>
      <c r="D6586" s="35" t="s">
        <v>950</v>
      </c>
      <c r="E6586" s="36" t="s">
        <v>11810</v>
      </c>
      <c r="F6586" s="35" t="s">
        <v>15877</v>
      </c>
      <c r="G6586" s="117">
        <v>1</v>
      </c>
      <c r="H6586" s="117">
        <v>6023.33</v>
      </c>
      <c r="I6586" s="117"/>
      <c r="J6586" s="118">
        <v>2964.39</v>
      </c>
      <c r="K6586" s="58">
        <v>188</v>
      </c>
      <c r="L6586" s="119" t="s">
        <v>11787</v>
      </c>
      <c r="M6586" s="38" t="s">
        <v>15050</v>
      </c>
    </row>
    <row r="6587" spans="1:13" ht="25.5" outlineLevel="1" x14ac:dyDescent="0.25">
      <c r="A6587" s="47" t="s">
        <v>9042</v>
      </c>
      <c r="B6587" s="150">
        <v>6547</v>
      </c>
      <c r="C6587" s="40" t="s">
        <v>14933</v>
      </c>
      <c r="D6587" s="35" t="s">
        <v>9042</v>
      </c>
      <c r="E6587" s="36" t="s">
        <v>11491</v>
      </c>
      <c r="F6587" s="35" t="s">
        <v>15877</v>
      </c>
      <c r="G6587" s="117">
        <v>5</v>
      </c>
      <c r="H6587" s="117">
        <v>50</v>
      </c>
      <c r="I6587" s="117"/>
      <c r="J6587" s="118">
        <v>24.61</v>
      </c>
      <c r="K6587" s="58">
        <v>188</v>
      </c>
      <c r="L6587" s="119" t="s">
        <v>11787</v>
      </c>
      <c r="M6587" s="38" t="s">
        <v>15050</v>
      </c>
    </row>
    <row r="6588" spans="1:13" ht="25.5" outlineLevel="1" x14ac:dyDescent="0.25">
      <c r="A6588" s="47" t="s">
        <v>9043</v>
      </c>
      <c r="B6588" s="150">
        <v>6548</v>
      </c>
      <c r="C6588" s="40" t="s">
        <v>14934</v>
      </c>
      <c r="D6588" s="35" t="s">
        <v>9043</v>
      </c>
      <c r="E6588" s="36" t="s">
        <v>11491</v>
      </c>
      <c r="F6588" s="35" t="s">
        <v>15877</v>
      </c>
      <c r="G6588" s="117">
        <v>2</v>
      </c>
      <c r="H6588" s="117">
        <v>20</v>
      </c>
      <c r="I6588" s="117"/>
      <c r="J6588" s="118">
        <v>9.84</v>
      </c>
      <c r="K6588" s="58">
        <v>188</v>
      </c>
      <c r="L6588" s="119" t="s">
        <v>11787</v>
      </c>
      <c r="M6588" s="38" t="s">
        <v>15050</v>
      </c>
    </row>
    <row r="6589" spans="1:13" ht="25.5" outlineLevel="1" x14ac:dyDescent="0.25">
      <c r="A6589" s="47" t="s">
        <v>9044</v>
      </c>
      <c r="B6589" s="150">
        <v>6549</v>
      </c>
      <c r="C6589" s="40" t="s">
        <v>14935</v>
      </c>
      <c r="D6589" s="35" t="s">
        <v>9044</v>
      </c>
      <c r="E6589" s="36" t="s">
        <v>11491</v>
      </c>
      <c r="F6589" s="35" t="s">
        <v>15877</v>
      </c>
      <c r="G6589" s="117">
        <v>9</v>
      </c>
      <c r="H6589" s="117">
        <v>90</v>
      </c>
      <c r="I6589" s="117"/>
      <c r="J6589" s="118">
        <v>44.29</v>
      </c>
      <c r="K6589" s="58">
        <v>188</v>
      </c>
      <c r="L6589" s="119" t="s">
        <v>11787</v>
      </c>
      <c r="M6589" s="38" t="s">
        <v>15050</v>
      </c>
    </row>
    <row r="6590" spans="1:13" ht="25.5" outlineLevel="1" x14ac:dyDescent="0.25">
      <c r="A6590" s="47" t="s">
        <v>9046</v>
      </c>
      <c r="B6590" s="150">
        <v>6550</v>
      </c>
      <c r="C6590" s="36" t="s">
        <v>9045</v>
      </c>
      <c r="D6590" s="35" t="s">
        <v>9046</v>
      </c>
      <c r="E6590" s="36" t="s">
        <v>11491</v>
      </c>
      <c r="F6590" s="35" t="s">
        <v>15877</v>
      </c>
      <c r="G6590" s="117">
        <v>3</v>
      </c>
      <c r="H6590" s="117">
        <v>30</v>
      </c>
      <c r="I6590" s="117"/>
      <c r="J6590" s="118">
        <v>14.76</v>
      </c>
      <c r="K6590" s="58">
        <v>188</v>
      </c>
      <c r="L6590" s="119" t="s">
        <v>11787</v>
      </c>
      <c r="M6590" s="38" t="s">
        <v>15050</v>
      </c>
    </row>
    <row r="6591" spans="1:13" ht="25.5" outlineLevel="1" x14ac:dyDescent="0.25">
      <c r="A6591" s="47" t="s">
        <v>9047</v>
      </c>
      <c r="B6591" s="150">
        <v>6551</v>
      </c>
      <c r="C6591" s="40" t="s">
        <v>14936</v>
      </c>
      <c r="D6591" s="35" t="s">
        <v>9047</v>
      </c>
      <c r="E6591" s="36" t="s">
        <v>11491</v>
      </c>
      <c r="F6591" s="35" t="s">
        <v>15877</v>
      </c>
      <c r="G6591" s="117">
        <v>3</v>
      </c>
      <c r="H6591" s="117">
        <v>533.20000000000005</v>
      </c>
      <c r="I6591" s="117"/>
      <c r="J6591" s="118">
        <v>262.42</v>
      </c>
      <c r="K6591" s="58">
        <v>188</v>
      </c>
      <c r="L6591" s="119" t="s">
        <v>11787</v>
      </c>
      <c r="M6591" s="38" t="s">
        <v>15050</v>
      </c>
    </row>
    <row r="6592" spans="1:13" ht="25.5" outlineLevel="1" x14ac:dyDescent="0.25">
      <c r="A6592" s="47" t="s">
        <v>9049</v>
      </c>
      <c r="B6592" s="150">
        <v>6552</v>
      </c>
      <c r="C6592" s="36" t="s">
        <v>9048</v>
      </c>
      <c r="D6592" s="35" t="s">
        <v>9049</v>
      </c>
      <c r="E6592" s="36" t="s">
        <v>11491</v>
      </c>
      <c r="F6592" s="35" t="s">
        <v>15877</v>
      </c>
      <c r="G6592" s="117">
        <v>9</v>
      </c>
      <c r="H6592" s="117">
        <v>90</v>
      </c>
      <c r="I6592" s="117"/>
      <c r="J6592" s="118">
        <v>44.29</v>
      </c>
      <c r="K6592" s="58">
        <v>188</v>
      </c>
      <c r="L6592" s="119" t="s">
        <v>11787</v>
      </c>
      <c r="M6592" s="38" t="s">
        <v>15050</v>
      </c>
    </row>
    <row r="6593" spans="1:13" ht="25.5" outlineLevel="1" x14ac:dyDescent="0.25">
      <c r="A6593" s="47" t="s">
        <v>9050</v>
      </c>
      <c r="B6593" s="150">
        <v>6553</v>
      </c>
      <c r="C6593" s="40" t="s">
        <v>14937</v>
      </c>
      <c r="D6593" s="35" t="s">
        <v>9050</v>
      </c>
      <c r="E6593" s="36" t="s">
        <v>11491</v>
      </c>
      <c r="F6593" s="35" t="s">
        <v>15877</v>
      </c>
      <c r="G6593" s="117">
        <v>1</v>
      </c>
      <c r="H6593" s="117">
        <v>94.3</v>
      </c>
      <c r="I6593" s="117"/>
      <c r="J6593" s="118">
        <v>46.41</v>
      </c>
      <c r="K6593" s="58">
        <v>188</v>
      </c>
      <c r="L6593" s="119" t="s">
        <v>11787</v>
      </c>
      <c r="M6593" s="38" t="s">
        <v>15050</v>
      </c>
    </row>
    <row r="6594" spans="1:13" ht="25.5" outlineLevel="1" x14ac:dyDescent="0.25">
      <c r="A6594" s="47" t="s">
        <v>9051</v>
      </c>
      <c r="B6594" s="150">
        <v>6554</v>
      </c>
      <c r="C6594" s="40" t="s">
        <v>14938</v>
      </c>
      <c r="D6594" s="35" t="s">
        <v>9051</v>
      </c>
      <c r="E6594" s="36" t="s">
        <v>11491</v>
      </c>
      <c r="F6594" s="35" t="s">
        <v>15877</v>
      </c>
      <c r="G6594" s="117">
        <v>1</v>
      </c>
      <c r="H6594" s="117">
        <v>106.4</v>
      </c>
      <c r="I6594" s="117"/>
      <c r="J6594" s="118">
        <v>52.36</v>
      </c>
      <c r="K6594" s="58">
        <v>188</v>
      </c>
      <c r="L6594" s="119" t="s">
        <v>11787</v>
      </c>
      <c r="M6594" s="38" t="s">
        <v>15050</v>
      </c>
    </row>
    <row r="6595" spans="1:13" ht="25.5" outlineLevel="1" x14ac:dyDescent="0.25">
      <c r="A6595" s="47" t="s">
        <v>9053</v>
      </c>
      <c r="B6595" s="150">
        <v>6555</v>
      </c>
      <c r="C6595" s="36" t="s">
        <v>9052</v>
      </c>
      <c r="D6595" s="35" t="s">
        <v>9053</v>
      </c>
      <c r="E6595" s="36" t="s">
        <v>11491</v>
      </c>
      <c r="F6595" s="35" t="s">
        <v>15877</v>
      </c>
      <c r="G6595" s="117">
        <v>5</v>
      </c>
      <c r="H6595" s="117">
        <v>50</v>
      </c>
      <c r="I6595" s="117"/>
      <c r="J6595" s="118">
        <v>24.61</v>
      </c>
      <c r="K6595" s="58">
        <v>188</v>
      </c>
      <c r="L6595" s="119" t="s">
        <v>11787</v>
      </c>
      <c r="M6595" s="38" t="s">
        <v>15050</v>
      </c>
    </row>
    <row r="6596" spans="1:13" ht="25.5" outlineLevel="1" x14ac:dyDescent="0.25">
      <c r="A6596" s="47" t="s">
        <v>9054</v>
      </c>
      <c r="B6596" s="150">
        <v>6556</v>
      </c>
      <c r="C6596" s="40" t="s">
        <v>14939</v>
      </c>
      <c r="D6596" s="35" t="s">
        <v>9054</v>
      </c>
      <c r="E6596" s="36" t="s">
        <v>11491</v>
      </c>
      <c r="F6596" s="35" t="s">
        <v>15877</v>
      </c>
      <c r="G6596" s="117">
        <v>2</v>
      </c>
      <c r="H6596" s="117">
        <v>86</v>
      </c>
      <c r="I6596" s="117"/>
      <c r="J6596" s="118">
        <v>42.33</v>
      </c>
      <c r="K6596" s="58">
        <v>188</v>
      </c>
      <c r="L6596" s="119" t="s">
        <v>11787</v>
      </c>
      <c r="M6596" s="38" t="s">
        <v>15050</v>
      </c>
    </row>
    <row r="6597" spans="1:13" ht="25.5" outlineLevel="1" x14ac:dyDescent="0.25">
      <c r="A6597" s="47" t="s">
        <v>9055</v>
      </c>
      <c r="B6597" s="150">
        <v>6557</v>
      </c>
      <c r="C6597" s="40" t="s">
        <v>14940</v>
      </c>
      <c r="D6597" s="35" t="s">
        <v>9055</v>
      </c>
      <c r="E6597" s="36" t="s">
        <v>11491</v>
      </c>
      <c r="F6597" s="35" t="s">
        <v>15877</v>
      </c>
      <c r="G6597" s="117">
        <v>2</v>
      </c>
      <c r="H6597" s="117">
        <v>145.4</v>
      </c>
      <c r="I6597" s="117"/>
      <c r="J6597" s="118">
        <v>71.56</v>
      </c>
      <c r="K6597" s="58">
        <v>188</v>
      </c>
      <c r="L6597" s="119" t="s">
        <v>11787</v>
      </c>
      <c r="M6597" s="38" t="s">
        <v>15050</v>
      </c>
    </row>
    <row r="6598" spans="1:13" ht="25.5" outlineLevel="1" x14ac:dyDescent="0.25">
      <c r="A6598" s="47" t="s">
        <v>9056</v>
      </c>
      <c r="B6598" s="150">
        <v>6558</v>
      </c>
      <c r="C6598" s="40" t="s">
        <v>14941</v>
      </c>
      <c r="D6598" s="35" t="s">
        <v>9056</v>
      </c>
      <c r="E6598" s="36" t="s">
        <v>11491</v>
      </c>
      <c r="F6598" s="35" t="s">
        <v>15877</v>
      </c>
      <c r="G6598" s="117">
        <v>1</v>
      </c>
      <c r="H6598" s="117">
        <v>72.7</v>
      </c>
      <c r="I6598" s="117"/>
      <c r="J6598" s="118">
        <v>35.78</v>
      </c>
      <c r="K6598" s="58">
        <v>188</v>
      </c>
      <c r="L6598" s="119" t="s">
        <v>11787</v>
      </c>
      <c r="M6598" s="38" t="s">
        <v>15050</v>
      </c>
    </row>
    <row r="6599" spans="1:13" ht="25.5" outlineLevel="1" x14ac:dyDescent="0.25">
      <c r="A6599" s="47" t="s">
        <v>9057</v>
      </c>
      <c r="B6599" s="150">
        <v>6559</v>
      </c>
      <c r="C6599" s="40" t="s">
        <v>14942</v>
      </c>
      <c r="D6599" s="35" t="s">
        <v>9057</v>
      </c>
      <c r="E6599" s="36" t="s">
        <v>11491</v>
      </c>
      <c r="F6599" s="35" t="s">
        <v>15877</v>
      </c>
      <c r="G6599" s="117">
        <v>2</v>
      </c>
      <c r="H6599" s="117">
        <v>95.8</v>
      </c>
      <c r="I6599" s="117"/>
      <c r="J6599" s="118">
        <v>47.15</v>
      </c>
      <c r="K6599" s="58">
        <v>188</v>
      </c>
      <c r="L6599" s="119" t="s">
        <v>11787</v>
      </c>
      <c r="M6599" s="38" t="s">
        <v>15050</v>
      </c>
    </row>
    <row r="6600" spans="1:13" ht="25.5" outlineLevel="1" x14ac:dyDescent="0.25">
      <c r="A6600" s="47" t="s">
        <v>9058</v>
      </c>
      <c r="B6600" s="150">
        <v>6560</v>
      </c>
      <c r="C6600" s="40" t="s">
        <v>14943</v>
      </c>
      <c r="D6600" s="35" t="s">
        <v>9058</v>
      </c>
      <c r="E6600" s="36" t="s">
        <v>11491</v>
      </c>
      <c r="F6600" s="35" t="s">
        <v>15877</v>
      </c>
      <c r="G6600" s="117">
        <v>4</v>
      </c>
      <c r="H6600" s="117">
        <v>191.6</v>
      </c>
      <c r="I6600" s="117"/>
      <c r="J6600" s="118">
        <v>94.3</v>
      </c>
      <c r="K6600" s="58">
        <v>188</v>
      </c>
      <c r="L6600" s="119" t="s">
        <v>11787</v>
      </c>
      <c r="M6600" s="38" t="s">
        <v>15050</v>
      </c>
    </row>
    <row r="6601" spans="1:13" ht="25.5" outlineLevel="1" x14ac:dyDescent="0.25">
      <c r="A6601" s="47" t="s">
        <v>9059</v>
      </c>
      <c r="B6601" s="150">
        <v>6561</v>
      </c>
      <c r="C6601" s="40" t="s">
        <v>14944</v>
      </c>
      <c r="D6601" s="35" t="s">
        <v>9059</v>
      </c>
      <c r="E6601" s="36" t="s">
        <v>11491</v>
      </c>
      <c r="F6601" s="35" t="s">
        <v>15877</v>
      </c>
      <c r="G6601" s="117">
        <v>2</v>
      </c>
      <c r="H6601" s="117">
        <v>402</v>
      </c>
      <c r="I6601" s="117"/>
      <c r="J6601" s="118">
        <v>197.85</v>
      </c>
      <c r="K6601" s="58">
        <v>188</v>
      </c>
      <c r="L6601" s="119" t="s">
        <v>11787</v>
      </c>
      <c r="M6601" s="38" t="s">
        <v>15050</v>
      </c>
    </row>
    <row r="6602" spans="1:13" ht="25.5" outlineLevel="1" x14ac:dyDescent="0.25">
      <c r="A6602" s="47" t="s">
        <v>9060</v>
      </c>
      <c r="B6602" s="150">
        <v>6562</v>
      </c>
      <c r="C6602" s="40" t="s">
        <v>14945</v>
      </c>
      <c r="D6602" s="35" t="s">
        <v>9060</v>
      </c>
      <c r="E6602" s="36" t="s">
        <v>11491</v>
      </c>
      <c r="F6602" s="35" t="s">
        <v>15877</v>
      </c>
      <c r="G6602" s="117">
        <v>2</v>
      </c>
      <c r="H6602" s="117">
        <v>216</v>
      </c>
      <c r="I6602" s="117"/>
      <c r="J6602" s="118">
        <v>106.3</v>
      </c>
      <c r="K6602" s="58">
        <v>188</v>
      </c>
      <c r="L6602" s="119" t="s">
        <v>11787</v>
      </c>
      <c r="M6602" s="38" t="s">
        <v>15050</v>
      </c>
    </row>
    <row r="6603" spans="1:13" ht="25.5" outlineLevel="1" x14ac:dyDescent="0.25">
      <c r="A6603" s="47" t="s">
        <v>9062</v>
      </c>
      <c r="B6603" s="150">
        <v>6563</v>
      </c>
      <c r="C6603" s="36" t="s">
        <v>9061</v>
      </c>
      <c r="D6603" s="35" t="s">
        <v>9062</v>
      </c>
      <c r="E6603" s="36" t="s">
        <v>11491</v>
      </c>
      <c r="F6603" s="35" t="s">
        <v>15877</v>
      </c>
      <c r="G6603" s="117">
        <v>6</v>
      </c>
      <c r="H6603" s="117">
        <v>87</v>
      </c>
      <c r="I6603" s="117"/>
      <c r="J6603" s="118">
        <v>42.82</v>
      </c>
      <c r="K6603" s="58">
        <v>188</v>
      </c>
      <c r="L6603" s="119" t="s">
        <v>11787</v>
      </c>
      <c r="M6603" s="38" t="s">
        <v>15050</v>
      </c>
    </row>
    <row r="6604" spans="1:13" ht="25.5" outlineLevel="1" x14ac:dyDescent="0.25">
      <c r="A6604" s="47" t="s">
        <v>103</v>
      </c>
      <c r="B6604" s="150">
        <v>6564</v>
      </c>
      <c r="C6604" s="40" t="s">
        <v>14946</v>
      </c>
      <c r="D6604" s="35" t="s">
        <v>103</v>
      </c>
      <c r="E6604" s="36" t="s">
        <v>11810</v>
      </c>
      <c r="F6604" s="35" t="s">
        <v>15877</v>
      </c>
      <c r="G6604" s="117">
        <v>1</v>
      </c>
      <c r="H6604" s="117">
        <v>466.1</v>
      </c>
      <c r="I6604" s="117"/>
      <c r="J6604" s="118">
        <v>229.39</v>
      </c>
      <c r="K6604" s="58">
        <v>188</v>
      </c>
      <c r="L6604" s="119" t="s">
        <v>11787</v>
      </c>
      <c r="M6604" s="38" t="s">
        <v>15050</v>
      </c>
    </row>
    <row r="6605" spans="1:13" ht="25.5" outlineLevel="1" x14ac:dyDescent="0.25">
      <c r="A6605" s="47" t="s">
        <v>9063</v>
      </c>
      <c r="B6605" s="150">
        <v>6565</v>
      </c>
      <c r="C6605" s="40" t="s">
        <v>14947</v>
      </c>
      <c r="D6605" s="35" t="s">
        <v>9063</v>
      </c>
      <c r="E6605" s="36" t="s">
        <v>11491</v>
      </c>
      <c r="F6605" s="35" t="s">
        <v>15877</v>
      </c>
      <c r="G6605" s="117">
        <v>3</v>
      </c>
      <c r="H6605" s="117">
        <v>321.3</v>
      </c>
      <c r="I6605" s="117"/>
      <c r="J6605" s="118">
        <v>158.13</v>
      </c>
      <c r="K6605" s="58">
        <v>188</v>
      </c>
      <c r="L6605" s="119" t="s">
        <v>11787</v>
      </c>
      <c r="M6605" s="38" t="s">
        <v>15050</v>
      </c>
    </row>
    <row r="6606" spans="1:13" ht="25.5" outlineLevel="1" x14ac:dyDescent="0.25">
      <c r="A6606" s="47" t="s">
        <v>9065</v>
      </c>
      <c r="B6606" s="150">
        <v>6566</v>
      </c>
      <c r="C6606" s="36" t="s">
        <v>9064</v>
      </c>
      <c r="D6606" s="35" t="s">
        <v>9065</v>
      </c>
      <c r="E6606" s="36" t="s">
        <v>11491</v>
      </c>
      <c r="F6606" s="35" t="s">
        <v>15877</v>
      </c>
      <c r="G6606" s="117">
        <v>5</v>
      </c>
      <c r="H6606" s="117">
        <v>50</v>
      </c>
      <c r="I6606" s="117"/>
      <c r="J6606" s="118">
        <v>24.61</v>
      </c>
      <c r="K6606" s="58">
        <v>188</v>
      </c>
      <c r="L6606" s="119" t="s">
        <v>11787</v>
      </c>
      <c r="M6606" s="38" t="s">
        <v>15050</v>
      </c>
    </row>
    <row r="6607" spans="1:13" ht="25.5" outlineLevel="1" x14ac:dyDescent="0.25">
      <c r="A6607" s="47" t="s">
        <v>9066</v>
      </c>
      <c r="B6607" s="150">
        <v>6567</v>
      </c>
      <c r="C6607" s="40" t="s">
        <v>14948</v>
      </c>
      <c r="D6607" s="35" t="s">
        <v>9066</v>
      </c>
      <c r="E6607" s="36" t="s">
        <v>11491</v>
      </c>
      <c r="F6607" s="35" t="s">
        <v>15877</v>
      </c>
      <c r="G6607" s="117">
        <v>14</v>
      </c>
      <c r="H6607" s="117">
        <v>140</v>
      </c>
      <c r="I6607" s="117"/>
      <c r="J6607" s="118">
        <v>68.900000000000006</v>
      </c>
      <c r="K6607" s="58">
        <v>188</v>
      </c>
      <c r="L6607" s="119" t="s">
        <v>11787</v>
      </c>
      <c r="M6607" s="38" t="s">
        <v>15050</v>
      </c>
    </row>
    <row r="6608" spans="1:13" ht="25.5" outlineLevel="1" x14ac:dyDescent="0.25">
      <c r="A6608" s="47" t="s">
        <v>9067</v>
      </c>
      <c r="B6608" s="150">
        <v>6568</v>
      </c>
      <c r="C6608" s="40" t="s">
        <v>14949</v>
      </c>
      <c r="D6608" s="35" t="s">
        <v>9067</v>
      </c>
      <c r="E6608" s="36" t="s">
        <v>11491</v>
      </c>
      <c r="F6608" s="35" t="s">
        <v>15877</v>
      </c>
      <c r="G6608" s="117">
        <v>4</v>
      </c>
      <c r="H6608" s="117">
        <v>40</v>
      </c>
      <c r="I6608" s="117"/>
      <c r="J6608" s="118">
        <v>19.690000000000001</v>
      </c>
      <c r="K6608" s="58">
        <v>188</v>
      </c>
      <c r="L6608" s="119" t="s">
        <v>11787</v>
      </c>
      <c r="M6608" s="38" t="s">
        <v>15050</v>
      </c>
    </row>
    <row r="6609" spans="1:13" ht="25.5" outlineLevel="1" x14ac:dyDescent="0.25">
      <c r="A6609" s="47" t="s">
        <v>9069</v>
      </c>
      <c r="B6609" s="150">
        <v>6569</v>
      </c>
      <c r="C6609" s="36" t="s">
        <v>9068</v>
      </c>
      <c r="D6609" s="35" t="s">
        <v>9069</v>
      </c>
      <c r="E6609" s="36" t="s">
        <v>11491</v>
      </c>
      <c r="F6609" s="35" t="s">
        <v>15877</v>
      </c>
      <c r="G6609" s="117">
        <v>3</v>
      </c>
      <c r="H6609" s="117">
        <v>30</v>
      </c>
      <c r="I6609" s="117"/>
      <c r="J6609" s="118">
        <v>14.76</v>
      </c>
      <c r="K6609" s="58">
        <v>188</v>
      </c>
      <c r="L6609" s="119" t="s">
        <v>11787</v>
      </c>
      <c r="M6609" s="38" t="s">
        <v>15050</v>
      </c>
    </row>
    <row r="6610" spans="1:13" ht="25.5" outlineLevel="1" x14ac:dyDescent="0.25">
      <c r="A6610" s="47" t="s">
        <v>9071</v>
      </c>
      <c r="B6610" s="150">
        <v>6570</v>
      </c>
      <c r="C6610" s="36" t="s">
        <v>9070</v>
      </c>
      <c r="D6610" s="35" t="s">
        <v>9071</v>
      </c>
      <c r="E6610" s="36" t="s">
        <v>11491</v>
      </c>
      <c r="F6610" s="35" t="s">
        <v>15877</v>
      </c>
      <c r="G6610" s="117">
        <v>4</v>
      </c>
      <c r="H6610" s="117">
        <v>40</v>
      </c>
      <c r="I6610" s="117"/>
      <c r="J6610" s="118">
        <v>19.690000000000001</v>
      </c>
      <c r="K6610" s="58">
        <v>188</v>
      </c>
      <c r="L6610" s="119" t="s">
        <v>11787</v>
      </c>
      <c r="M6610" s="38" t="s">
        <v>15050</v>
      </c>
    </row>
    <row r="6611" spans="1:13" ht="25.5" outlineLevel="1" x14ac:dyDescent="0.25">
      <c r="A6611" s="47" t="s">
        <v>9073</v>
      </c>
      <c r="B6611" s="150">
        <v>6571</v>
      </c>
      <c r="C6611" s="36" t="s">
        <v>9072</v>
      </c>
      <c r="D6611" s="35" t="s">
        <v>9073</v>
      </c>
      <c r="E6611" s="36" t="s">
        <v>11491</v>
      </c>
      <c r="F6611" s="35" t="s">
        <v>15877</v>
      </c>
      <c r="G6611" s="117">
        <v>5</v>
      </c>
      <c r="H6611" s="117">
        <v>50</v>
      </c>
      <c r="I6611" s="117"/>
      <c r="J6611" s="118">
        <v>24.61</v>
      </c>
      <c r="K6611" s="58">
        <v>188</v>
      </c>
      <c r="L6611" s="119" t="s">
        <v>11787</v>
      </c>
      <c r="M6611" s="38" t="s">
        <v>15050</v>
      </c>
    </row>
    <row r="6612" spans="1:13" ht="25.5" outlineLevel="1" x14ac:dyDescent="0.25">
      <c r="A6612" s="47" t="s">
        <v>12222</v>
      </c>
      <c r="B6612" s="150">
        <v>6572</v>
      </c>
      <c r="C6612" s="40" t="s">
        <v>14950</v>
      </c>
      <c r="D6612" s="35" t="s">
        <v>12222</v>
      </c>
      <c r="E6612" s="36" t="s">
        <v>11491</v>
      </c>
      <c r="F6612" s="35" t="s">
        <v>15877</v>
      </c>
      <c r="G6612" s="117">
        <v>1</v>
      </c>
      <c r="H6612" s="117">
        <v>8980</v>
      </c>
      <c r="I6612" s="117"/>
      <c r="J6612" s="118">
        <v>4419.5200000000004</v>
      </c>
      <c r="K6612" s="58">
        <v>188</v>
      </c>
      <c r="L6612" s="119" t="s">
        <v>11787</v>
      </c>
      <c r="M6612" s="38" t="s">
        <v>15050</v>
      </c>
    </row>
    <row r="6613" spans="1:13" ht="38.25" outlineLevel="1" x14ac:dyDescent="0.25">
      <c r="A6613" s="47" t="s">
        <v>7685</v>
      </c>
      <c r="B6613" s="150">
        <v>6573</v>
      </c>
      <c r="C6613" s="36" t="s">
        <v>7684</v>
      </c>
      <c r="D6613" s="35" t="s">
        <v>7685</v>
      </c>
      <c r="E6613" s="36" t="s">
        <v>11490</v>
      </c>
      <c r="F6613" s="35" t="s">
        <v>15877</v>
      </c>
      <c r="G6613" s="117">
        <v>1</v>
      </c>
      <c r="H6613" s="117">
        <v>360</v>
      </c>
      <c r="I6613" s="117"/>
      <c r="J6613" s="118">
        <v>177.17</v>
      </c>
      <c r="K6613" s="58">
        <v>188</v>
      </c>
      <c r="L6613" s="119" t="s">
        <v>11785</v>
      </c>
      <c r="M6613" s="38" t="s">
        <v>15050</v>
      </c>
    </row>
    <row r="6614" spans="1:13" ht="38.25" outlineLevel="1" x14ac:dyDescent="0.25">
      <c r="A6614" s="47" t="s">
        <v>7686</v>
      </c>
      <c r="B6614" s="150">
        <v>6574</v>
      </c>
      <c r="C6614" s="40" t="s">
        <v>11682</v>
      </c>
      <c r="D6614" s="35" t="s">
        <v>7686</v>
      </c>
      <c r="E6614" s="36" t="s">
        <v>11490</v>
      </c>
      <c r="F6614" s="35" t="s">
        <v>15877</v>
      </c>
      <c r="G6614" s="117">
        <v>2</v>
      </c>
      <c r="H6614" s="117">
        <v>961.24</v>
      </c>
      <c r="I6614" s="117"/>
      <c r="J6614" s="118">
        <v>473.08</v>
      </c>
      <c r="K6614" s="58">
        <v>188</v>
      </c>
      <c r="L6614" s="119" t="s">
        <v>11785</v>
      </c>
      <c r="M6614" s="38" t="s">
        <v>15050</v>
      </c>
    </row>
    <row r="6615" spans="1:13" ht="25.5" outlineLevel="1" x14ac:dyDescent="0.25">
      <c r="A6615" s="47" t="s">
        <v>9113</v>
      </c>
      <c r="B6615" s="150">
        <v>6575</v>
      </c>
      <c r="C6615" s="36" t="s">
        <v>9112</v>
      </c>
      <c r="D6615" s="35" t="s">
        <v>9113</v>
      </c>
      <c r="E6615" s="36" t="s">
        <v>11491</v>
      </c>
      <c r="F6615" s="35" t="s">
        <v>15877</v>
      </c>
      <c r="G6615" s="117">
        <v>1</v>
      </c>
      <c r="H6615" s="117">
        <v>10</v>
      </c>
      <c r="I6615" s="117"/>
      <c r="J6615" s="118">
        <v>4.92</v>
      </c>
      <c r="K6615" s="58">
        <v>188</v>
      </c>
      <c r="L6615" s="119" t="s">
        <v>11787</v>
      </c>
      <c r="M6615" s="38" t="s">
        <v>15050</v>
      </c>
    </row>
    <row r="6616" spans="1:13" ht="38.25" outlineLevel="1" x14ac:dyDescent="0.25">
      <c r="A6616" s="48">
        <v>18</v>
      </c>
      <c r="B6616" s="150">
        <v>6576</v>
      </c>
      <c r="C6616" s="40" t="s">
        <v>14951</v>
      </c>
      <c r="D6616" s="33">
        <v>18</v>
      </c>
      <c r="E6616" s="36" t="s">
        <v>11490</v>
      </c>
      <c r="F6616" s="35" t="s">
        <v>15877</v>
      </c>
      <c r="G6616" s="117">
        <v>4</v>
      </c>
      <c r="H6616" s="117">
        <v>135</v>
      </c>
      <c r="I6616" s="117"/>
      <c r="J6616" s="118">
        <v>66.44</v>
      </c>
      <c r="K6616" s="58">
        <v>188</v>
      </c>
      <c r="L6616" s="119" t="s">
        <v>11785</v>
      </c>
      <c r="M6616" s="38" t="s">
        <v>15050</v>
      </c>
    </row>
    <row r="6617" spans="1:13" ht="38.25" outlineLevel="1" x14ac:dyDescent="0.25">
      <c r="A6617" s="48">
        <v>1076</v>
      </c>
      <c r="B6617" s="150">
        <v>6577</v>
      </c>
      <c r="C6617" s="36" t="s">
        <v>12223</v>
      </c>
      <c r="D6617" s="33">
        <v>1076</v>
      </c>
      <c r="E6617" s="36" t="s">
        <v>11490</v>
      </c>
      <c r="F6617" s="35" t="s">
        <v>15877</v>
      </c>
      <c r="G6617" s="117">
        <v>3</v>
      </c>
      <c r="H6617" s="117">
        <v>285</v>
      </c>
      <c r="I6617" s="117"/>
      <c r="J6617" s="118">
        <v>140.26</v>
      </c>
      <c r="K6617" s="58">
        <v>188</v>
      </c>
      <c r="L6617" s="119" t="s">
        <v>11785</v>
      </c>
      <c r="M6617" s="38" t="s">
        <v>15050</v>
      </c>
    </row>
    <row r="6618" spans="1:13" ht="25.5" outlineLevel="1" x14ac:dyDescent="0.25">
      <c r="A6618" s="47" t="s">
        <v>12224</v>
      </c>
      <c r="B6618" s="150">
        <v>6578</v>
      </c>
      <c r="C6618" s="40" t="s">
        <v>14952</v>
      </c>
      <c r="D6618" s="35" t="s">
        <v>12224</v>
      </c>
      <c r="E6618" s="36" t="s">
        <v>11491</v>
      </c>
      <c r="F6618" s="35" t="s">
        <v>15877</v>
      </c>
      <c r="G6618" s="117">
        <v>1</v>
      </c>
      <c r="H6618" s="117">
        <v>2366.36</v>
      </c>
      <c r="I6618" s="117"/>
      <c r="J6618" s="118">
        <v>1164.6099999999999</v>
      </c>
      <c r="K6618" s="58">
        <v>188</v>
      </c>
      <c r="L6618" s="119" t="s">
        <v>11787</v>
      </c>
      <c r="M6618" s="38" t="s">
        <v>15050</v>
      </c>
    </row>
    <row r="6619" spans="1:13" ht="38.25" outlineLevel="1" x14ac:dyDescent="0.25">
      <c r="A6619" s="47" t="s">
        <v>7972</v>
      </c>
      <c r="B6619" s="150">
        <v>6579</v>
      </c>
      <c r="C6619" s="36" t="s">
        <v>7971</v>
      </c>
      <c r="D6619" s="35" t="s">
        <v>7972</v>
      </c>
      <c r="E6619" s="36" t="s">
        <v>11490</v>
      </c>
      <c r="F6619" s="35" t="s">
        <v>15877</v>
      </c>
      <c r="G6619" s="117">
        <v>2</v>
      </c>
      <c r="H6619" s="117">
        <v>338.98</v>
      </c>
      <c r="I6619" s="117"/>
      <c r="J6619" s="118">
        <v>166.83</v>
      </c>
      <c r="K6619" s="58">
        <v>188</v>
      </c>
      <c r="L6619" s="119" t="s">
        <v>11785</v>
      </c>
      <c r="M6619" s="38" t="s">
        <v>15050</v>
      </c>
    </row>
    <row r="6620" spans="1:13" ht="25.5" outlineLevel="1" x14ac:dyDescent="0.25">
      <c r="A6620" s="47" t="s">
        <v>334</v>
      </c>
      <c r="B6620" s="150">
        <v>6580</v>
      </c>
      <c r="C6620" s="40" t="s">
        <v>14953</v>
      </c>
      <c r="D6620" s="35" t="s">
        <v>334</v>
      </c>
      <c r="E6620" s="36" t="s">
        <v>11810</v>
      </c>
      <c r="F6620" s="35" t="s">
        <v>15877</v>
      </c>
      <c r="G6620" s="117">
        <v>1</v>
      </c>
      <c r="H6620" s="117">
        <v>7574.73</v>
      </c>
      <c r="I6620" s="117"/>
      <c r="J6620" s="118">
        <v>3727.92</v>
      </c>
      <c r="K6620" s="58">
        <v>188</v>
      </c>
      <c r="L6620" s="119" t="s">
        <v>11787</v>
      </c>
      <c r="M6620" s="38" t="s">
        <v>15050</v>
      </c>
    </row>
    <row r="6621" spans="1:13" ht="38.25" outlineLevel="1" x14ac:dyDescent="0.25">
      <c r="A6621" s="47" t="s">
        <v>7973</v>
      </c>
      <c r="B6621" s="150">
        <v>6581</v>
      </c>
      <c r="C6621" s="40" t="s">
        <v>14954</v>
      </c>
      <c r="D6621" s="35" t="s">
        <v>7973</v>
      </c>
      <c r="E6621" s="36" t="s">
        <v>11490</v>
      </c>
      <c r="F6621" s="35" t="s">
        <v>15883</v>
      </c>
      <c r="G6621" s="117">
        <v>1</v>
      </c>
      <c r="H6621" s="117">
        <v>120</v>
      </c>
      <c r="I6621" s="117"/>
      <c r="J6621" s="118">
        <v>59.06</v>
      </c>
      <c r="K6621" s="58">
        <v>188</v>
      </c>
      <c r="L6621" s="119" t="s">
        <v>11785</v>
      </c>
      <c r="M6621" s="38" t="s">
        <v>15050</v>
      </c>
    </row>
    <row r="6622" spans="1:13" ht="25.5" outlineLevel="1" x14ac:dyDescent="0.25">
      <c r="A6622" s="47" t="s">
        <v>9359</v>
      </c>
      <c r="B6622" s="150">
        <v>6582</v>
      </c>
      <c r="C6622" s="40" t="s">
        <v>14955</v>
      </c>
      <c r="D6622" s="35" t="s">
        <v>9359</v>
      </c>
      <c r="E6622" s="36" t="s">
        <v>11491</v>
      </c>
      <c r="F6622" s="35" t="s">
        <v>15877</v>
      </c>
      <c r="G6622" s="117">
        <v>1</v>
      </c>
      <c r="H6622" s="117">
        <v>378.39</v>
      </c>
      <c r="I6622" s="117"/>
      <c r="J6622" s="118">
        <v>186.23</v>
      </c>
      <c r="K6622" s="58">
        <v>188</v>
      </c>
      <c r="L6622" s="119" t="s">
        <v>11787</v>
      </c>
      <c r="M6622" s="38" t="s">
        <v>15050</v>
      </c>
    </row>
    <row r="6623" spans="1:13" ht="25.5" outlineLevel="1" x14ac:dyDescent="0.25">
      <c r="A6623" s="47" t="s">
        <v>335</v>
      </c>
      <c r="B6623" s="150">
        <v>6583</v>
      </c>
      <c r="C6623" s="40" t="s">
        <v>14956</v>
      </c>
      <c r="D6623" s="35" t="s">
        <v>335</v>
      </c>
      <c r="E6623" s="36" t="s">
        <v>11810</v>
      </c>
      <c r="F6623" s="35" t="s">
        <v>15877</v>
      </c>
      <c r="G6623" s="117">
        <v>1</v>
      </c>
      <c r="H6623" s="117">
        <v>8124.18</v>
      </c>
      <c r="I6623" s="117"/>
      <c r="J6623" s="118">
        <v>3998.33</v>
      </c>
      <c r="K6623" s="58">
        <v>188</v>
      </c>
      <c r="L6623" s="119" t="s">
        <v>11787</v>
      </c>
      <c r="M6623" s="38" t="s">
        <v>15050</v>
      </c>
    </row>
    <row r="6624" spans="1:13" ht="25.5" outlineLevel="1" x14ac:dyDescent="0.25">
      <c r="A6624" s="47" t="s">
        <v>336</v>
      </c>
      <c r="B6624" s="150">
        <v>6584</v>
      </c>
      <c r="C6624" s="40" t="s">
        <v>14957</v>
      </c>
      <c r="D6624" s="35" t="s">
        <v>336</v>
      </c>
      <c r="E6624" s="36" t="s">
        <v>11810</v>
      </c>
      <c r="F6624" s="35" t="s">
        <v>15877</v>
      </c>
      <c r="G6624" s="117">
        <v>1</v>
      </c>
      <c r="H6624" s="117">
        <v>6457.12</v>
      </c>
      <c r="I6624" s="117"/>
      <c r="J6624" s="118">
        <v>3177.88</v>
      </c>
      <c r="K6624" s="58">
        <v>188</v>
      </c>
      <c r="L6624" s="119" t="s">
        <v>11787</v>
      </c>
      <c r="M6624" s="38" t="s">
        <v>15050</v>
      </c>
    </row>
    <row r="6625" spans="1:13" ht="25.5" outlineLevel="1" x14ac:dyDescent="0.25">
      <c r="A6625" s="47" t="s">
        <v>9364</v>
      </c>
      <c r="B6625" s="150">
        <v>6585</v>
      </c>
      <c r="C6625" s="36" t="s">
        <v>9363</v>
      </c>
      <c r="D6625" s="35" t="s">
        <v>9364</v>
      </c>
      <c r="E6625" s="36" t="s">
        <v>11491</v>
      </c>
      <c r="F6625" s="35" t="s">
        <v>15877</v>
      </c>
      <c r="G6625" s="117">
        <v>1</v>
      </c>
      <c r="H6625" s="117">
        <v>292.5</v>
      </c>
      <c r="I6625" s="117"/>
      <c r="J6625" s="118">
        <v>143.94999999999999</v>
      </c>
      <c r="K6625" s="58">
        <v>188</v>
      </c>
      <c r="L6625" s="119" t="s">
        <v>11787</v>
      </c>
      <c r="M6625" s="38" t="s">
        <v>15050</v>
      </c>
    </row>
    <row r="6626" spans="1:13" ht="25.5" outlineLevel="1" x14ac:dyDescent="0.25">
      <c r="A6626" s="47" t="s">
        <v>9366</v>
      </c>
      <c r="B6626" s="150">
        <v>6586</v>
      </c>
      <c r="C6626" s="40" t="s">
        <v>14958</v>
      </c>
      <c r="D6626" s="35" t="s">
        <v>9366</v>
      </c>
      <c r="E6626" s="36" t="s">
        <v>11491</v>
      </c>
      <c r="F6626" s="35" t="s">
        <v>15877</v>
      </c>
      <c r="G6626" s="117">
        <v>1</v>
      </c>
      <c r="H6626" s="117">
        <v>960.22</v>
      </c>
      <c r="I6626" s="117"/>
      <c r="J6626" s="118">
        <v>472.57</v>
      </c>
      <c r="K6626" s="58">
        <v>188</v>
      </c>
      <c r="L6626" s="119" t="s">
        <v>11787</v>
      </c>
      <c r="M6626" s="38" t="s">
        <v>15050</v>
      </c>
    </row>
    <row r="6627" spans="1:13" ht="25.5" outlineLevel="1" x14ac:dyDescent="0.25">
      <c r="A6627" s="47" t="s">
        <v>9370</v>
      </c>
      <c r="B6627" s="150">
        <v>6587</v>
      </c>
      <c r="C6627" s="40" t="s">
        <v>14959</v>
      </c>
      <c r="D6627" s="35" t="s">
        <v>9370</v>
      </c>
      <c r="E6627" s="36" t="s">
        <v>11491</v>
      </c>
      <c r="F6627" s="35" t="s">
        <v>15877</v>
      </c>
      <c r="G6627" s="117">
        <v>4</v>
      </c>
      <c r="H6627" s="117">
        <v>4</v>
      </c>
      <c r="I6627" s="117"/>
      <c r="J6627" s="118">
        <v>1.97</v>
      </c>
      <c r="K6627" s="58">
        <v>188</v>
      </c>
      <c r="L6627" s="119" t="s">
        <v>11787</v>
      </c>
      <c r="M6627" s="38" t="s">
        <v>15050</v>
      </c>
    </row>
    <row r="6628" spans="1:13" ht="25.5" outlineLevel="1" x14ac:dyDescent="0.25">
      <c r="A6628" s="47" t="s">
        <v>9371</v>
      </c>
      <c r="B6628" s="150">
        <v>6588</v>
      </c>
      <c r="C6628" s="40" t="s">
        <v>14960</v>
      </c>
      <c r="D6628" s="35" t="s">
        <v>9371</v>
      </c>
      <c r="E6628" s="36" t="s">
        <v>11491</v>
      </c>
      <c r="F6628" s="35" t="s">
        <v>15877</v>
      </c>
      <c r="G6628" s="117">
        <v>20</v>
      </c>
      <c r="H6628" s="117">
        <v>396.3</v>
      </c>
      <c r="I6628" s="117"/>
      <c r="J6628" s="118">
        <v>195.04</v>
      </c>
      <c r="K6628" s="58">
        <v>188</v>
      </c>
      <c r="L6628" s="119" t="s">
        <v>11787</v>
      </c>
      <c r="M6628" s="38" t="s">
        <v>15050</v>
      </c>
    </row>
    <row r="6629" spans="1:13" ht="25.5" outlineLevel="1" x14ac:dyDescent="0.25">
      <c r="A6629" s="47" t="s">
        <v>9373</v>
      </c>
      <c r="B6629" s="150">
        <v>6589</v>
      </c>
      <c r="C6629" s="36" t="s">
        <v>9372</v>
      </c>
      <c r="D6629" s="35" t="s">
        <v>9373</v>
      </c>
      <c r="E6629" s="36" t="s">
        <v>11491</v>
      </c>
      <c r="F6629" s="35" t="s">
        <v>15877</v>
      </c>
      <c r="G6629" s="117">
        <v>13</v>
      </c>
      <c r="H6629" s="117">
        <v>1187.28</v>
      </c>
      <c r="I6629" s="117"/>
      <c r="J6629" s="118">
        <v>584.32000000000005</v>
      </c>
      <c r="K6629" s="58">
        <v>188</v>
      </c>
      <c r="L6629" s="119" t="s">
        <v>11787</v>
      </c>
      <c r="M6629" s="38" t="s">
        <v>15050</v>
      </c>
    </row>
    <row r="6630" spans="1:13" ht="25.5" outlineLevel="1" x14ac:dyDescent="0.25">
      <c r="A6630" s="47" t="s">
        <v>9375</v>
      </c>
      <c r="B6630" s="150">
        <v>6590</v>
      </c>
      <c r="C6630" s="36" t="s">
        <v>9374</v>
      </c>
      <c r="D6630" s="35" t="s">
        <v>9375</v>
      </c>
      <c r="E6630" s="36" t="s">
        <v>11491</v>
      </c>
      <c r="F6630" s="35" t="s">
        <v>15877</v>
      </c>
      <c r="G6630" s="117">
        <v>4</v>
      </c>
      <c r="H6630" s="117">
        <v>4</v>
      </c>
      <c r="I6630" s="117"/>
      <c r="J6630" s="118">
        <v>1.97</v>
      </c>
      <c r="K6630" s="58">
        <v>188</v>
      </c>
      <c r="L6630" s="119" t="s">
        <v>11787</v>
      </c>
      <c r="M6630" s="38" t="s">
        <v>15050</v>
      </c>
    </row>
    <row r="6631" spans="1:13" ht="25.5" outlineLevel="1" x14ac:dyDescent="0.25">
      <c r="A6631" s="47" t="s">
        <v>9376</v>
      </c>
      <c r="B6631" s="150">
        <v>6591</v>
      </c>
      <c r="C6631" s="40" t="s">
        <v>14961</v>
      </c>
      <c r="D6631" s="35" t="s">
        <v>9376</v>
      </c>
      <c r="E6631" s="36" t="s">
        <v>11491</v>
      </c>
      <c r="F6631" s="35" t="s">
        <v>15877</v>
      </c>
      <c r="G6631" s="117">
        <v>2</v>
      </c>
      <c r="H6631" s="117">
        <v>266.60000000000002</v>
      </c>
      <c r="I6631" s="117"/>
      <c r="J6631" s="118">
        <v>131.21</v>
      </c>
      <c r="K6631" s="58">
        <v>188</v>
      </c>
      <c r="L6631" s="119" t="s">
        <v>11787</v>
      </c>
      <c r="M6631" s="38" t="s">
        <v>15050</v>
      </c>
    </row>
    <row r="6632" spans="1:13" ht="25.5" outlineLevel="1" x14ac:dyDescent="0.25">
      <c r="A6632" s="47" t="s">
        <v>9377</v>
      </c>
      <c r="B6632" s="150">
        <v>6592</v>
      </c>
      <c r="C6632" s="40" t="s">
        <v>14961</v>
      </c>
      <c r="D6632" s="35" t="s">
        <v>9377</v>
      </c>
      <c r="E6632" s="36" t="s">
        <v>11491</v>
      </c>
      <c r="F6632" s="35" t="s">
        <v>15877</v>
      </c>
      <c r="G6632" s="117">
        <v>2</v>
      </c>
      <c r="H6632" s="117">
        <v>267.8</v>
      </c>
      <c r="I6632" s="117"/>
      <c r="J6632" s="118">
        <v>131.80000000000001</v>
      </c>
      <c r="K6632" s="58">
        <v>188</v>
      </c>
      <c r="L6632" s="119" t="s">
        <v>11787</v>
      </c>
      <c r="M6632" s="38" t="s">
        <v>15050</v>
      </c>
    </row>
    <row r="6633" spans="1:13" ht="25.5" outlineLevel="1" x14ac:dyDescent="0.25">
      <c r="A6633" s="47" t="s">
        <v>9379</v>
      </c>
      <c r="B6633" s="150">
        <v>6593</v>
      </c>
      <c r="C6633" s="36" t="s">
        <v>9378</v>
      </c>
      <c r="D6633" s="35" t="s">
        <v>9379</v>
      </c>
      <c r="E6633" s="36" t="s">
        <v>11491</v>
      </c>
      <c r="F6633" s="35" t="s">
        <v>15877</v>
      </c>
      <c r="G6633" s="117">
        <v>1</v>
      </c>
      <c r="H6633" s="117">
        <v>1</v>
      </c>
      <c r="I6633" s="117"/>
      <c r="J6633" s="118">
        <v>0.49</v>
      </c>
      <c r="K6633" s="58">
        <v>188</v>
      </c>
      <c r="L6633" s="119" t="s">
        <v>11787</v>
      </c>
      <c r="M6633" s="38" t="s">
        <v>15050</v>
      </c>
    </row>
    <row r="6634" spans="1:13" ht="25.5" outlineLevel="1" x14ac:dyDescent="0.25">
      <c r="A6634" s="47" t="s">
        <v>12225</v>
      </c>
      <c r="B6634" s="150">
        <v>6594</v>
      </c>
      <c r="C6634" s="40" t="s">
        <v>14962</v>
      </c>
      <c r="D6634" s="35" t="s">
        <v>12225</v>
      </c>
      <c r="E6634" s="36" t="s">
        <v>11491</v>
      </c>
      <c r="F6634" s="35" t="s">
        <v>15877</v>
      </c>
      <c r="G6634" s="117">
        <v>1</v>
      </c>
      <c r="H6634" s="117">
        <v>3588.1</v>
      </c>
      <c r="I6634" s="117"/>
      <c r="J6634" s="118">
        <v>1765.89</v>
      </c>
      <c r="K6634" s="58">
        <v>188</v>
      </c>
      <c r="L6634" s="119" t="s">
        <v>11787</v>
      </c>
      <c r="M6634" s="38" t="s">
        <v>15050</v>
      </c>
    </row>
    <row r="6635" spans="1:13" ht="25.5" outlineLevel="1" x14ac:dyDescent="0.25">
      <c r="A6635" s="47" t="s">
        <v>9380</v>
      </c>
      <c r="B6635" s="150">
        <v>6595</v>
      </c>
      <c r="C6635" s="40" t="s">
        <v>14963</v>
      </c>
      <c r="D6635" s="35" t="s">
        <v>9380</v>
      </c>
      <c r="E6635" s="36" t="s">
        <v>11491</v>
      </c>
      <c r="F6635" s="35" t="s">
        <v>15877</v>
      </c>
      <c r="G6635" s="117">
        <v>3</v>
      </c>
      <c r="H6635" s="117">
        <v>401.7</v>
      </c>
      <c r="I6635" s="117"/>
      <c r="J6635" s="118">
        <v>197.7</v>
      </c>
      <c r="K6635" s="58">
        <v>188</v>
      </c>
      <c r="L6635" s="119" t="s">
        <v>11787</v>
      </c>
      <c r="M6635" s="38" t="s">
        <v>15050</v>
      </c>
    </row>
    <row r="6636" spans="1:13" ht="25.5" outlineLevel="1" x14ac:dyDescent="0.25">
      <c r="A6636" s="47" t="s">
        <v>9381</v>
      </c>
      <c r="B6636" s="150">
        <v>6596</v>
      </c>
      <c r="C6636" s="40" t="s">
        <v>14964</v>
      </c>
      <c r="D6636" s="35" t="s">
        <v>9381</v>
      </c>
      <c r="E6636" s="36" t="s">
        <v>11491</v>
      </c>
      <c r="F6636" s="35" t="s">
        <v>15877</v>
      </c>
      <c r="G6636" s="117">
        <v>1</v>
      </c>
      <c r="H6636" s="117">
        <v>69.5</v>
      </c>
      <c r="I6636" s="117"/>
      <c r="J6636" s="118">
        <v>34.200000000000003</v>
      </c>
      <c r="K6636" s="58">
        <v>188</v>
      </c>
      <c r="L6636" s="119" t="s">
        <v>11787</v>
      </c>
      <c r="M6636" s="38" t="s">
        <v>15050</v>
      </c>
    </row>
    <row r="6637" spans="1:13" ht="25.5" outlineLevel="1" x14ac:dyDescent="0.25">
      <c r="A6637" s="47" t="s">
        <v>9382</v>
      </c>
      <c r="B6637" s="150">
        <v>6597</v>
      </c>
      <c r="C6637" s="40" t="s">
        <v>14965</v>
      </c>
      <c r="D6637" s="35" t="s">
        <v>9382</v>
      </c>
      <c r="E6637" s="36" t="s">
        <v>11491</v>
      </c>
      <c r="F6637" s="35" t="s">
        <v>15877</v>
      </c>
      <c r="G6637" s="117">
        <v>2</v>
      </c>
      <c r="H6637" s="117">
        <v>3120</v>
      </c>
      <c r="I6637" s="117"/>
      <c r="J6637" s="118">
        <v>1535.51</v>
      </c>
      <c r="K6637" s="58">
        <v>188</v>
      </c>
      <c r="L6637" s="119" t="s">
        <v>11787</v>
      </c>
      <c r="M6637" s="38" t="s">
        <v>15050</v>
      </c>
    </row>
    <row r="6638" spans="1:13" ht="25.5" outlineLevel="1" x14ac:dyDescent="0.25">
      <c r="A6638" s="47" t="s">
        <v>9383</v>
      </c>
      <c r="B6638" s="150">
        <v>6598</v>
      </c>
      <c r="C6638" s="40" t="s">
        <v>14966</v>
      </c>
      <c r="D6638" s="35" t="s">
        <v>9383</v>
      </c>
      <c r="E6638" s="36" t="s">
        <v>11491</v>
      </c>
      <c r="F6638" s="35" t="s">
        <v>15877</v>
      </c>
      <c r="G6638" s="117">
        <v>5</v>
      </c>
      <c r="H6638" s="117">
        <v>273.5</v>
      </c>
      <c r="I6638" s="117"/>
      <c r="J6638" s="118">
        <v>134.6</v>
      </c>
      <c r="K6638" s="58">
        <v>188</v>
      </c>
      <c r="L6638" s="119" t="s">
        <v>11787</v>
      </c>
      <c r="M6638" s="38" t="s">
        <v>15050</v>
      </c>
    </row>
    <row r="6639" spans="1:13" ht="25.5" outlineLevel="1" x14ac:dyDescent="0.25">
      <c r="A6639" s="47" t="s">
        <v>12226</v>
      </c>
      <c r="B6639" s="150">
        <v>6599</v>
      </c>
      <c r="C6639" s="40" t="s">
        <v>14967</v>
      </c>
      <c r="D6639" s="35" t="s">
        <v>12226</v>
      </c>
      <c r="E6639" s="36" t="s">
        <v>11491</v>
      </c>
      <c r="F6639" s="35" t="s">
        <v>15877</v>
      </c>
      <c r="G6639" s="117">
        <v>5</v>
      </c>
      <c r="H6639" s="117">
        <v>3548</v>
      </c>
      <c r="I6639" s="117"/>
      <c r="J6639" s="118">
        <v>1746.16</v>
      </c>
      <c r="K6639" s="58">
        <v>188</v>
      </c>
      <c r="L6639" s="119" t="s">
        <v>11787</v>
      </c>
      <c r="M6639" s="38" t="s">
        <v>15050</v>
      </c>
    </row>
    <row r="6640" spans="1:13" ht="25.5" outlineLevel="1" x14ac:dyDescent="0.25">
      <c r="A6640" s="47" t="s">
        <v>9385</v>
      </c>
      <c r="B6640" s="150">
        <v>6600</v>
      </c>
      <c r="C6640" s="36" t="s">
        <v>9384</v>
      </c>
      <c r="D6640" s="35" t="s">
        <v>9385</v>
      </c>
      <c r="E6640" s="36" t="s">
        <v>11491</v>
      </c>
      <c r="F6640" s="35" t="s">
        <v>15877</v>
      </c>
      <c r="G6640" s="117">
        <v>4</v>
      </c>
      <c r="H6640" s="117">
        <v>4</v>
      </c>
      <c r="I6640" s="117"/>
      <c r="J6640" s="118">
        <v>1.97</v>
      </c>
      <c r="K6640" s="58">
        <v>188</v>
      </c>
      <c r="L6640" s="119" t="s">
        <v>11787</v>
      </c>
      <c r="M6640" s="38" t="s">
        <v>15050</v>
      </c>
    </row>
    <row r="6641" spans="1:13" ht="25.5" outlineLevel="1" x14ac:dyDescent="0.25">
      <c r="A6641" s="47" t="s">
        <v>9386</v>
      </c>
      <c r="B6641" s="150">
        <v>6601</v>
      </c>
      <c r="C6641" s="40" t="s">
        <v>14968</v>
      </c>
      <c r="D6641" s="35" t="s">
        <v>9386</v>
      </c>
      <c r="E6641" s="36" t="s">
        <v>11491</v>
      </c>
      <c r="F6641" s="35" t="s">
        <v>15877</v>
      </c>
      <c r="G6641" s="117">
        <v>5</v>
      </c>
      <c r="H6641" s="117">
        <v>476</v>
      </c>
      <c r="I6641" s="117"/>
      <c r="J6641" s="118">
        <v>234.26</v>
      </c>
      <c r="K6641" s="58">
        <v>188</v>
      </c>
      <c r="L6641" s="119" t="s">
        <v>11787</v>
      </c>
      <c r="M6641" s="38" t="s">
        <v>15050</v>
      </c>
    </row>
    <row r="6642" spans="1:13" ht="25.5" outlineLevel="1" x14ac:dyDescent="0.25">
      <c r="A6642" s="47" t="s">
        <v>9387</v>
      </c>
      <c r="B6642" s="150">
        <v>6602</v>
      </c>
      <c r="C6642" s="40" t="s">
        <v>14969</v>
      </c>
      <c r="D6642" s="35" t="s">
        <v>9387</v>
      </c>
      <c r="E6642" s="36" t="s">
        <v>11491</v>
      </c>
      <c r="F6642" s="35" t="s">
        <v>15877</v>
      </c>
      <c r="G6642" s="117">
        <v>2</v>
      </c>
      <c r="H6642" s="117">
        <v>267.39999999999998</v>
      </c>
      <c r="I6642" s="117"/>
      <c r="J6642" s="118">
        <v>131.6</v>
      </c>
      <c r="K6642" s="58">
        <v>188</v>
      </c>
      <c r="L6642" s="119" t="s">
        <v>11787</v>
      </c>
      <c r="M6642" s="38" t="s">
        <v>15050</v>
      </c>
    </row>
    <row r="6643" spans="1:13" ht="25.5" outlineLevel="1" x14ac:dyDescent="0.25">
      <c r="A6643" s="47" t="s">
        <v>9388</v>
      </c>
      <c r="B6643" s="150">
        <v>6603</v>
      </c>
      <c r="C6643" s="40" t="s">
        <v>14970</v>
      </c>
      <c r="D6643" s="35" t="s">
        <v>9388</v>
      </c>
      <c r="E6643" s="36" t="s">
        <v>11491</v>
      </c>
      <c r="F6643" s="35" t="s">
        <v>15877</v>
      </c>
      <c r="G6643" s="117">
        <v>3</v>
      </c>
      <c r="H6643" s="117">
        <v>282.89999999999998</v>
      </c>
      <c r="I6643" s="117"/>
      <c r="J6643" s="118">
        <v>139.22999999999999</v>
      </c>
      <c r="K6643" s="58">
        <v>188</v>
      </c>
      <c r="L6643" s="119" t="s">
        <v>11787</v>
      </c>
      <c r="M6643" s="38" t="s">
        <v>15050</v>
      </c>
    </row>
    <row r="6644" spans="1:13" ht="25.5" outlineLevel="1" x14ac:dyDescent="0.25">
      <c r="A6644" s="47" t="s">
        <v>9389</v>
      </c>
      <c r="B6644" s="150">
        <v>6604</v>
      </c>
      <c r="C6644" s="40" t="s">
        <v>14971</v>
      </c>
      <c r="D6644" s="35" t="s">
        <v>9389</v>
      </c>
      <c r="E6644" s="36" t="s">
        <v>11491</v>
      </c>
      <c r="F6644" s="35" t="s">
        <v>15877</v>
      </c>
      <c r="G6644" s="117">
        <v>2</v>
      </c>
      <c r="H6644" s="117">
        <v>250.8</v>
      </c>
      <c r="I6644" s="117"/>
      <c r="J6644" s="118">
        <v>123.43</v>
      </c>
      <c r="K6644" s="58">
        <v>188</v>
      </c>
      <c r="L6644" s="119" t="s">
        <v>11787</v>
      </c>
      <c r="M6644" s="38" t="s">
        <v>15050</v>
      </c>
    </row>
    <row r="6645" spans="1:13" ht="25.5" outlineLevel="1" x14ac:dyDescent="0.25">
      <c r="A6645" s="47" t="s">
        <v>9390</v>
      </c>
      <c r="B6645" s="150">
        <v>6605</v>
      </c>
      <c r="C6645" s="40" t="s">
        <v>14972</v>
      </c>
      <c r="D6645" s="35" t="s">
        <v>9390</v>
      </c>
      <c r="E6645" s="36" t="s">
        <v>11491</v>
      </c>
      <c r="F6645" s="35" t="s">
        <v>15877</v>
      </c>
      <c r="G6645" s="117">
        <v>3</v>
      </c>
      <c r="H6645" s="117">
        <v>399</v>
      </c>
      <c r="I6645" s="117"/>
      <c r="J6645" s="118">
        <v>196.37</v>
      </c>
      <c r="K6645" s="58">
        <v>188</v>
      </c>
      <c r="L6645" s="119" t="s">
        <v>11787</v>
      </c>
      <c r="M6645" s="38" t="s">
        <v>15050</v>
      </c>
    </row>
    <row r="6646" spans="1:13" ht="25.5" outlineLevel="1" x14ac:dyDescent="0.25">
      <c r="A6646" s="47" t="s">
        <v>9391</v>
      </c>
      <c r="B6646" s="150">
        <v>6606</v>
      </c>
      <c r="C6646" s="40" t="s">
        <v>14973</v>
      </c>
      <c r="D6646" s="35" t="s">
        <v>9391</v>
      </c>
      <c r="E6646" s="36" t="s">
        <v>11491</v>
      </c>
      <c r="F6646" s="35" t="s">
        <v>15877</v>
      </c>
      <c r="G6646" s="117">
        <v>4</v>
      </c>
      <c r="H6646" s="117">
        <v>458</v>
      </c>
      <c r="I6646" s="117"/>
      <c r="J6646" s="118">
        <v>225.41</v>
      </c>
      <c r="K6646" s="58">
        <v>188</v>
      </c>
      <c r="L6646" s="119" t="s">
        <v>11787</v>
      </c>
      <c r="M6646" s="38" t="s">
        <v>15050</v>
      </c>
    </row>
    <row r="6647" spans="1:13" ht="25.5" outlineLevel="1" x14ac:dyDescent="0.25">
      <c r="A6647" s="47" t="s">
        <v>9392</v>
      </c>
      <c r="B6647" s="150">
        <v>6607</v>
      </c>
      <c r="C6647" s="40" t="s">
        <v>14973</v>
      </c>
      <c r="D6647" s="35" t="s">
        <v>9392</v>
      </c>
      <c r="E6647" s="36" t="s">
        <v>11491</v>
      </c>
      <c r="F6647" s="35" t="s">
        <v>15877</v>
      </c>
      <c r="G6647" s="117">
        <v>3</v>
      </c>
      <c r="H6647" s="117">
        <v>376.8</v>
      </c>
      <c r="I6647" s="117"/>
      <c r="J6647" s="118">
        <v>185.44</v>
      </c>
      <c r="K6647" s="58">
        <v>188</v>
      </c>
      <c r="L6647" s="119" t="s">
        <v>11787</v>
      </c>
      <c r="M6647" s="38" t="s">
        <v>15050</v>
      </c>
    </row>
    <row r="6648" spans="1:13" ht="25.5" outlineLevel="1" x14ac:dyDescent="0.25">
      <c r="A6648" s="47" t="s">
        <v>9393</v>
      </c>
      <c r="B6648" s="150">
        <v>6608</v>
      </c>
      <c r="C6648" s="40" t="s">
        <v>14974</v>
      </c>
      <c r="D6648" s="35" t="s">
        <v>9393</v>
      </c>
      <c r="E6648" s="36" t="s">
        <v>11491</v>
      </c>
      <c r="F6648" s="35" t="s">
        <v>15877</v>
      </c>
      <c r="G6648" s="117">
        <v>1</v>
      </c>
      <c r="H6648" s="117">
        <v>107.8</v>
      </c>
      <c r="I6648" s="117"/>
      <c r="J6648" s="118">
        <v>53.05</v>
      </c>
      <c r="K6648" s="58">
        <v>188</v>
      </c>
      <c r="L6648" s="119" t="s">
        <v>11787</v>
      </c>
      <c r="M6648" s="38" t="s">
        <v>15050</v>
      </c>
    </row>
    <row r="6649" spans="1:13" ht="25.5" outlineLevel="1" x14ac:dyDescent="0.25">
      <c r="A6649" s="47" t="s">
        <v>9394</v>
      </c>
      <c r="B6649" s="150">
        <v>6609</v>
      </c>
      <c r="C6649" s="40" t="s">
        <v>14975</v>
      </c>
      <c r="D6649" s="35" t="s">
        <v>9394</v>
      </c>
      <c r="E6649" s="36" t="s">
        <v>11491</v>
      </c>
      <c r="F6649" s="35" t="s">
        <v>15877</v>
      </c>
      <c r="G6649" s="117">
        <v>4</v>
      </c>
      <c r="H6649" s="117">
        <v>1104</v>
      </c>
      <c r="I6649" s="117"/>
      <c r="J6649" s="118">
        <v>543.34</v>
      </c>
      <c r="K6649" s="58">
        <v>188</v>
      </c>
      <c r="L6649" s="119" t="s">
        <v>11787</v>
      </c>
      <c r="M6649" s="38" t="s">
        <v>15050</v>
      </c>
    </row>
    <row r="6650" spans="1:13" ht="25.5" outlineLevel="1" x14ac:dyDescent="0.25">
      <c r="A6650" s="47" t="s">
        <v>9395</v>
      </c>
      <c r="B6650" s="150">
        <v>6610</v>
      </c>
      <c r="C6650" s="40" t="s">
        <v>14976</v>
      </c>
      <c r="D6650" s="35" t="s">
        <v>9395</v>
      </c>
      <c r="E6650" s="36" t="s">
        <v>11491</v>
      </c>
      <c r="F6650" s="35" t="s">
        <v>15877</v>
      </c>
      <c r="G6650" s="117">
        <v>1</v>
      </c>
      <c r="H6650" s="117">
        <v>1</v>
      </c>
      <c r="I6650" s="117"/>
      <c r="J6650" s="118">
        <v>0.49</v>
      </c>
      <c r="K6650" s="58">
        <v>188</v>
      </c>
      <c r="L6650" s="119" t="s">
        <v>11787</v>
      </c>
      <c r="M6650" s="38" t="s">
        <v>15050</v>
      </c>
    </row>
    <row r="6651" spans="1:13" ht="25.5" outlineLevel="1" x14ac:dyDescent="0.25">
      <c r="A6651" s="47" t="s">
        <v>9397</v>
      </c>
      <c r="B6651" s="150">
        <v>6611</v>
      </c>
      <c r="C6651" s="36" t="s">
        <v>9396</v>
      </c>
      <c r="D6651" s="35" t="s">
        <v>9397</v>
      </c>
      <c r="E6651" s="36" t="s">
        <v>11491</v>
      </c>
      <c r="F6651" s="35" t="s">
        <v>15877</v>
      </c>
      <c r="G6651" s="117">
        <v>19</v>
      </c>
      <c r="H6651" s="117">
        <v>19</v>
      </c>
      <c r="I6651" s="117"/>
      <c r="J6651" s="118">
        <v>9.35</v>
      </c>
      <c r="K6651" s="58">
        <v>188</v>
      </c>
      <c r="L6651" s="119" t="s">
        <v>11787</v>
      </c>
      <c r="M6651" s="38" t="s">
        <v>15050</v>
      </c>
    </row>
    <row r="6652" spans="1:13" ht="25.5" outlineLevel="1" x14ac:dyDescent="0.25">
      <c r="A6652" s="48">
        <v>497</v>
      </c>
      <c r="B6652" s="150">
        <v>6612</v>
      </c>
      <c r="C6652" s="40" t="s">
        <v>14977</v>
      </c>
      <c r="D6652" s="33">
        <v>497</v>
      </c>
      <c r="E6652" s="36" t="s">
        <v>11487</v>
      </c>
      <c r="F6652" s="35" t="s">
        <v>15877</v>
      </c>
      <c r="G6652" s="117">
        <v>1</v>
      </c>
      <c r="H6652" s="117">
        <v>1400</v>
      </c>
      <c r="I6652" s="117"/>
      <c r="J6652" s="118">
        <v>689.01</v>
      </c>
      <c r="K6652" s="58">
        <v>188</v>
      </c>
      <c r="L6652" s="119" t="s">
        <v>11787</v>
      </c>
      <c r="M6652" s="38" t="s">
        <v>15050</v>
      </c>
    </row>
    <row r="6653" spans="1:13" ht="25.5" outlineLevel="1" x14ac:dyDescent="0.25">
      <c r="A6653" s="48">
        <v>106</v>
      </c>
      <c r="B6653" s="150">
        <v>6613</v>
      </c>
      <c r="C6653" s="40" t="s">
        <v>14978</v>
      </c>
      <c r="D6653" s="33">
        <v>106</v>
      </c>
      <c r="E6653" s="36" t="s">
        <v>11487</v>
      </c>
      <c r="F6653" s="35" t="s">
        <v>15877</v>
      </c>
      <c r="G6653" s="117">
        <v>1</v>
      </c>
      <c r="H6653" s="117">
        <v>2471.41</v>
      </c>
      <c r="I6653" s="117"/>
      <c r="J6653" s="118">
        <v>1216.31</v>
      </c>
      <c r="K6653" s="58">
        <v>188</v>
      </c>
      <c r="L6653" s="119" t="s">
        <v>11787</v>
      </c>
      <c r="M6653" s="38" t="s">
        <v>15050</v>
      </c>
    </row>
    <row r="6654" spans="1:13" ht="25.5" outlineLevel="1" x14ac:dyDescent="0.25">
      <c r="A6654" s="48">
        <v>98</v>
      </c>
      <c r="B6654" s="150">
        <v>6614</v>
      </c>
      <c r="C6654" s="40" t="s">
        <v>14979</v>
      </c>
      <c r="D6654" s="33">
        <v>98</v>
      </c>
      <c r="E6654" s="36" t="s">
        <v>11487</v>
      </c>
      <c r="F6654" s="35" t="s">
        <v>15877</v>
      </c>
      <c r="G6654" s="117">
        <v>5</v>
      </c>
      <c r="H6654" s="117">
        <v>1916.97</v>
      </c>
      <c r="I6654" s="117"/>
      <c r="J6654" s="118">
        <v>943.44</v>
      </c>
      <c r="K6654" s="58">
        <v>188</v>
      </c>
      <c r="L6654" s="119" t="s">
        <v>11787</v>
      </c>
      <c r="M6654" s="38" t="s">
        <v>15050</v>
      </c>
    </row>
    <row r="6655" spans="1:13" ht="25.5" outlineLevel="1" x14ac:dyDescent="0.25">
      <c r="A6655" s="48">
        <v>111</v>
      </c>
      <c r="B6655" s="150">
        <v>6615</v>
      </c>
      <c r="C6655" s="40" t="s">
        <v>14980</v>
      </c>
      <c r="D6655" s="33">
        <v>111</v>
      </c>
      <c r="E6655" s="36" t="s">
        <v>11487</v>
      </c>
      <c r="F6655" s="35" t="s">
        <v>15877</v>
      </c>
      <c r="G6655" s="117">
        <v>1</v>
      </c>
      <c r="H6655" s="117">
        <v>1354.21</v>
      </c>
      <c r="I6655" s="117"/>
      <c r="J6655" s="118">
        <v>666.48</v>
      </c>
      <c r="K6655" s="58">
        <v>188</v>
      </c>
      <c r="L6655" s="119" t="s">
        <v>11787</v>
      </c>
      <c r="M6655" s="38" t="s">
        <v>15050</v>
      </c>
    </row>
    <row r="6656" spans="1:13" ht="25.5" outlineLevel="1" x14ac:dyDescent="0.25">
      <c r="A6656" s="48">
        <v>108</v>
      </c>
      <c r="B6656" s="150">
        <v>6616</v>
      </c>
      <c r="C6656" s="40" t="s">
        <v>14981</v>
      </c>
      <c r="D6656" s="33">
        <v>108</v>
      </c>
      <c r="E6656" s="36" t="s">
        <v>11487</v>
      </c>
      <c r="F6656" s="35" t="s">
        <v>15877</v>
      </c>
      <c r="G6656" s="117">
        <v>1</v>
      </c>
      <c r="H6656" s="117">
        <v>1929.7</v>
      </c>
      <c r="I6656" s="117"/>
      <c r="J6656" s="118">
        <v>949.71</v>
      </c>
      <c r="K6656" s="58">
        <v>188</v>
      </c>
      <c r="L6656" s="119" t="s">
        <v>11787</v>
      </c>
      <c r="M6656" s="38" t="s">
        <v>15050</v>
      </c>
    </row>
    <row r="6657" spans="1:13" ht="25.5" outlineLevel="1" x14ac:dyDescent="0.25">
      <c r="A6657" s="47" t="s">
        <v>9478</v>
      </c>
      <c r="B6657" s="150">
        <v>6617</v>
      </c>
      <c r="C6657" s="40" t="s">
        <v>14982</v>
      </c>
      <c r="D6657" s="35" t="s">
        <v>9478</v>
      </c>
      <c r="E6657" s="36" t="s">
        <v>11491</v>
      </c>
      <c r="F6657" s="35" t="s">
        <v>15877</v>
      </c>
      <c r="G6657" s="117">
        <v>2</v>
      </c>
      <c r="H6657" s="117">
        <v>76</v>
      </c>
      <c r="I6657" s="117"/>
      <c r="J6657" s="118">
        <v>37.4</v>
      </c>
      <c r="K6657" s="58">
        <v>188</v>
      </c>
      <c r="L6657" s="119" t="s">
        <v>11787</v>
      </c>
      <c r="M6657" s="38" t="s">
        <v>15050</v>
      </c>
    </row>
    <row r="6658" spans="1:13" ht="25.5" outlineLevel="1" x14ac:dyDescent="0.25">
      <c r="A6658" s="47" t="s">
        <v>9479</v>
      </c>
      <c r="B6658" s="150">
        <v>6618</v>
      </c>
      <c r="C6658" s="40" t="s">
        <v>14983</v>
      </c>
      <c r="D6658" s="35" t="s">
        <v>9479</v>
      </c>
      <c r="E6658" s="36" t="s">
        <v>11491</v>
      </c>
      <c r="F6658" s="35" t="s">
        <v>15877</v>
      </c>
      <c r="G6658" s="117">
        <v>4</v>
      </c>
      <c r="H6658" s="117">
        <v>23884.18</v>
      </c>
      <c r="I6658" s="117"/>
      <c r="J6658" s="118">
        <v>11754.65</v>
      </c>
      <c r="K6658" s="58">
        <v>188</v>
      </c>
      <c r="L6658" s="119" t="s">
        <v>11787</v>
      </c>
      <c r="M6658" s="38" t="s">
        <v>15050</v>
      </c>
    </row>
    <row r="6659" spans="1:13" ht="25.5" outlineLevel="1" x14ac:dyDescent="0.25">
      <c r="A6659" s="47" t="s">
        <v>9480</v>
      </c>
      <c r="B6659" s="150">
        <v>6619</v>
      </c>
      <c r="C6659" s="40" t="s">
        <v>14984</v>
      </c>
      <c r="D6659" s="35" t="s">
        <v>9480</v>
      </c>
      <c r="E6659" s="36" t="s">
        <v>11491</v>
      </c>
      <c r="F6659" s="35" t="s">
        <v>15877</v>
      </c>
      <c r="G6659" s="117">
        <v>1</v>
      </c>
      <c r="H6659" s="117">
        <v>109.6</v>
      </c>
      <c r="I6659" s="117"/>
      <c r="J6659" s="118">
        <v>53.94</v>
      </c>
      <c r="K6659" s="58">
        <v>188</v>
      </c>
      <c r="L6659" s="119" t="s">
        <v>11787</v>
      </c>
      <c r="M6659" s="38" t="s">
        <v>15050</v>
      </c>
    </row>
    <row r="6660" spans="1:13" ht="25.5" outlineLevel="1" x14ac:dyDescent="0.25">
      <c r="A6660" s="47" t="s">
        <v>9481</v>
      </c>
      <c r="B6660" s="150">
        <v>6620</v>
      </c>
      <c r="C6660" s="40" t="s">
        <v>14985</v>
      </c>
      <c r="D6660" s="35" t="s">
        <v>9481</v>
      </c>
      <c r="E6660" s="36" t="s">
        <v>11491</v>
      </c>
      <c r="F6660" s="35" t="s">
        <v>15877</v>
      </c>
      <c r="G6660" s="117">
        <v>4</v>
      </c>
      <c r="H6660" s="117">
        <v>352.4</v>
      </c>
      <c r="I6660" s="117"/>
      <c r="J6660" s="118">
        <v>173.43</v>
      </c>
      <c r="K6660" s="58">
        <v>188</v>
      </c>
      <c r="L6660" s="119" t="s">
        <v>11787</v>
      </c>
      <c r="M6660" s="38" t="s">
        <v>15050</v>
      </c>
    </row>
    <row r="6661" spans="1:13" ht="25.5" outlineLevel="1" x14ac:dyDescent="0.25">
      <c r="A6661" s="47" t="s">
        <v>9482</v>
      </c>
      <c r="B6661" s="150">
        <v>6621</v>
      </c>
      <c r="C6661" s="40" t="s">
        <v>14986</v>
      </c>
      <c r="D6661" s="35" t="s">
        <v>9482</v>
      </c>
      <c r="E6661" s="36" t="s">
        <v>11491</v>
      </c>
      <c r="F6661" s="35" t="s">
        <v>15877</v>
      </c>
      <c r="G6661" s="117">
        <v>1</v>
      </c>
      <c r="H6661" s="117">
        <v>104.6</v>
      </c>
      <c r="I6661" s="117"/>
      <c r="J6661" s="118">
        <v>51.48</v>
      </c>
      <c r="K6661" s="58">
        <v>188</v>
      </c>
      <c r="L6661" s="119" t="s">
        <v>11787</v>
      </c>
      <c r="M6661" s="38" t="s">
        <v>15050</v>
      </c>
    </row>
    <row r="6662" spans="1:13" ht="25.5" outlineLevel="1" x14ac:dyDescent="0.25">
      <c r="A6662" s="47" t="s">
        <v>9483</v>
      </c>
      <c r="B6662" s="150">
        <v>6622</v>
      </c>
      <c r="C6662" s="40" t="s">
        <v>14987</v>
      </c>
      <c r="D6662" s="35" t="s">
        <v>9483</v>
      </c>
      <c r="E6662" s="36" t="s">
        <v>11491</v>
      </c>
      <c r="F6662" s="35" t="s">
        <v>15877</v>
      </c>
      <c r="G6662" s="117">
        <v>2</v>
      </c>
      <c r="H6662" s="117">
        <v>138.4</v>
      </c>
      <c r="I6662" s="117"/>
      <c r="J6662" s="118">
        <v>68.11</v>
      </c>
      <c r="K6662" s="58">
        <v>188</v>
      </c>
      <c r="L6662" s="119" t="s">
        <v>11787</v>
      </c>
      <c r="M6662" s="38" t="s">
        <v>15050</v>
      </c>
    </row>
    <row r="6663" spans="1:13" ht="25.5" outlineLevel="1" x14ac:dyDescent="0.25">
      <c r="A6663" s="47" t="s">
        <v>9485</v>
      </c>
      <c r="B6663" s="150">
        <v>6623</v>
      </c>
      <c r="C6663" s="36" t="s">
        <v>9484</v>
      </c>
      <c r="D6663" s="35" t="s">
        <v>9485</v>
      </c>
      <c r="E6663" s="36" t="s">
        <v>11491</v>
      </c>
      <c r="F6663" s="35" t="s">
        <v>15877</v>
      </c>
      <c r="G6663" s="117">
        <v>5</v>
      </c>
      <c r="H6663" s="117">
        <v>212.2</v>
      </c>
      <c r="I6663" s="117"/>
      <c r="J6663" s="118">
        <v>104.43</v>
      </c>
      <c r="K6663" s="58">
        <v>188</v>
      </c>
      <c r="L6663" s="119" t="s">
        <v>11787</v>
      </c>
      <c r="M6663" s="38" t="s">
        <v>15050</v>
      </c>
    </row>
    <row r="6664" spans="1:13" ht="25.5" outlineLevel="1" x14ac:dyDescent="0.25">
      <c r="A6664" s="47" t="s">
        <v>9486</v>
      </c>
      <c r="B6664" s="150">
        <v>6624</v>
      </c>
      <c r="C6664" s="40" t="s">
        <v>14988</v>
      </c>
      <c r="D6664" s="35" t="s">
        <v>9486</v>
      </c>
      <c r="E6664" s="36" t="s">
        <v>11491</v>
      </c>
      <c r="F6664" s="35" t="s">
        <v>15877</v>
      </c>
      <c r="G6664" s="117">
        <v>1</v>
      </c>
      <c r="H6664" s="117">
        <v>43</v>
      </c>
      <c r="I6664" s="117"/>
      <c r="J6664" s="118">
        <v>21.16</v>
      </c>
      <c r="K6664" s="58">
        <v>188</v>
      </c>
      <c r="L6664" s="119" t="s">
        <v>11787</v>
      </c>
      <c r="M6664" s="38" t="s">
        <v>15050</v>
      </c>
    </row>
    <row r="6665" spans="1:13" ht="25.5" outlineLevel="1" x14ac:dyDescent="0.25">
      <c r="A6665" s="47" t="s">
        <v>9487</v>
      </c>
      <c r="B6665" s="150">
        <v>6625</v>
      </c>
      <c r="C6665" s="40" t="s">
        <v>14989</v>
      </c>
      <c r="D6665" s="35" t="s">
        <v>9487</v>
      </c>
      <c r="E6665" s="36" t="s">
        <v>11491</v>
      </c>
      <c r="F6665" s="35" t="s">
        <v>15877</v>
      </c>
      <c r="G6665" s="117">
        <v>1</v>
      </c>
      <c r="H6665" s="117">
        <v>43</v>
      </c>
      <c r="I6665" s="117"/>
      <c r="J6665" s="118">
        <v>21.16</v>
      </c>
      <c r="K6665" s="58">
        <v>188</v>
      </c>
      <c r="L6665" s="119" t="s">
        <v>11787</v>
      </c>
      <c r="M6665" s="38" t="s">
        <v>15050</v>
      </c>
    </row>
    <row r="6666" spans="1:13" ht="25.5" outlineLevel="1" x14ac:dyDescent="0.25">
      <c r="A6666" s="47" t="s">
        <v>9489</v>
      </c>
      <c r="B6666" s="150">
        <v>6626</v>
      </c>
      <c r="C6666" s="36" t="s">
        <v>9488</v>
      </c>
      <c r="D6666" s="35" t="s">
        <v>9489</v>
      </c>
      <c r="E6666" s="36" t="s">
        <v>11491</v>
      </c>
      <c r="F6666" s="35" t="s">
        <v>15877</v>
      </c>
      <c r="G6666" s="117">
        <v>1</v>
      </c>
      <c r="H6666" s="117">
        <v>1</v>
      </c>
      <c r="I6666" s="117"/>
      <c r="J6666" s="118">
        <v>0.49</v>
      </c>
      <c r="K6666" s="58">
        <v>188</v>
      </c>
      <c r="L6666" s="119" t="s">
        <v>11787</v>
      </c>
      <c r="M6666" s="38" t="s">
        <v>15050</v>
      </c>
    </row>
    <row r="6667" spans="1:13" ht="25.5" outlineLevel="1" x14ac:dyDescent="0.25">
      <c r="A6667" s="47" t="s">
        <v>9490</v>
      </c>
      <c r="B6667" s="150">
        <v>6627</v>
      </c>
      <c r="C6667" s="40" t="s">
        <v>14990</v>
      </c>
      <c r="D6667" s="35" t="s">
        <v>9490</v>
      </c>
      <c r="E6667" s="36" t="s">
        <v>11491</v>
      </c>
      <c r="F6667" s="35" t="s">
        <v>15877</v>
      </c>
      <c r="G6667" s="117">
        <v>1</v>
      </c>
      <c r="H6667" s="117">
        <v>72.7</v>
      </c>
      <c r="I6667" s="117"/>
      <c r="J6667" s="118">
        <v>35.78</v>
      </c>
      <c r="K6667" s="58">
        <v>188</v>
      </c>
      <c r="L6667" s="119" t="s">
        <v>11787</v>
      </c>
      <c r="M6667" s="38" t="s">
        <v>15050</v>
      </c>
    </row>
    <row r="6668" spans="1:13" ht="25.5" outlineLevel="1" x14ac:dyDescent="0.25">
      <c r="A6668" s="47" t="s">
        <v>9491</v>
      </c>
      <c r="B6668" s="150">
        <v>6628</v>
      </c>
      <c r="C6668" s="40" t="s">
        <v>14991</v>
      </c>
      <c r="D6668" s="35" t="s">
        <v>9491</v>
      </c>
      <c r="E6668" s="36" t="s">
        <v>11491</v>
      </c>
      <c r="F6668" s="35" t="s">
        <v>15877</v>
      </c>
      <c r="G6668" s="117">
        <v>4</v>
      </c>
      <c r="H6668" s="117">
        <v>290.8</v>
      </c>
      <c r="I6668" s="117"/>
      <c r="J6668" s="118">
        <v>143.12</v>
      </c>
      <c r="K6668" s="58">
        <v>188</v>
      </c>
      <c r="L6668" s="119" t="s">
        <v>11787</v>
      </c>
      <c r="M6668" s="38" t="s">
        <v>15050</v>
      </c>
    </row>
    <row r="6669" spans="1:13" ht="25.5" outlineLevel="1" x14ac:dyDescent="0.25">
      <c r="A6669" s="47" t="s">
        <v>9492</v>
      </c>
      <c r="B6669" s="150">
        <v>6629</v>
      </c>
      <c r="C6669" s="40" t="s">
        <v>14992</v>
      </c>
      <c r="D6669" s="35" t="s">
        <v>9492</v>
      </c>
      <c r="E6669" s="36" t="s">
        <v>11491</v>
      </c>
      <c r="F6669" s="35" t="s">
        <v>15877</v>
      </c>
      <c r="G6669" s="117">
        <v>1</v>
      </c>
      <c r="H6669" s="117">
        <v>72.7</v>
      </c>
      <c r="I6669" s="117"/>
      <c r="J6669" s="118">
        <v>35.78</v>
      </c>
      <c r="K6669" s="58">
        <v>188</v>
      </c>
      <c r="L6669" s="119" t="s">
        <v>11787</v>
      </c>
      <c r="M6669" s="38" t="s">
        <v>15050</v>
      </c>
    </row>
    <row r="6670" spans="1:13" ht="25.5" outlineLevel="1" x14ac:dyDescent="0.25">
      <c r="A6670" s="47" t="s">
        <v>9493</v>
      </c>
      <c r="B6670" s="150">
        <v>6630</v>
      </c>
      <c r="C6670" s="40" t="s">
        <v>14993</v>
      </c>
      <c r="D6670" s="35" t="s">
        <v>9493</v>
      </c>
      <c r="E6670" s="36" t="s">
        <v>11491</v>
      </c>
      <c r="F6670" s="35" t="s">
        <v>15877</v>
      </c>
      <c r="G6670" s="117">
        <v>2</v>
      </c>
      <c r="H6670" s="117">
        <v>145.4</v>
      </c>
      <c r="I6670" s="117"/>
      <c r="J6670" s="118">
        <v>71.56</v>
      </c>
      <c r="K6670" s="58">
        <v>188</v>
      </c>
      <c r="L6670" s="119" t="s">
        <v>11787</v>
      </c>
      <c r="M6670" s="38" t="s">
        <v>15050</v>
      </c>
    </row>
    <row r="6671" spans="1:13" ht="25.5" outlineLevel="1" x14ac:dyDescent="0.25">
      <c r="A6671" s="47" t="s">
        <v>9494</v>
      </c>
      <c r="B6671" s="150">
        <v>6631</v>
      </c>
      <c r="C6671" s="40" t="s">
        <v>14994</v>
      </c>
      <c r="D6671" s="35" t="s">
        <v>9494</v>
      </c>
      <c r="E6671" s="36" t="s">
        <v>11491</v>
      </c>
      <c r="F6671" s="35" t="s">
        <v>15877</v>
      </c>
      <c r="G6671" s="117">
        <v>4</v>
      </c>
      <c r="H6671" s="117">
        <v>384.4</v>
      </c>
      <c r="I6671" s="117"/>
      <c r="J6671" s="118">
        <v>189.18</v>
      </c>
      <c r="K6671" s="58">
        <v>188</v>
      </c>
      <c r="L6671" s="119" t="s">
        <v>11787</v>
      </c>
      <c r="M6671" s="38" t="s">
        <v>15050</v>
      </c>
    </row>
    <row r="6672" spans="1:13" ht="25.5" outlineLevel="1" x14ac:dyDescent="0.25">
      <c r="A6672" s="47" t="s">
        <v>9495</v>
      </c>
      <c r="B6672" s="150">
        <v>6632</v>
      </c>
      <c r="C6672" s="40" t="s">
        <v>14995</v>
      </c>
      <c r="D6672" s="35" t="s">
        <v>9495</v>
      </c>
      <c r="E6672" s="36" t="s">
        <v>11491</v>
      </c>
      <c r="F6672" s="35" t="s">
        <v>15877</v>
      </c>
      <c r="G6672" s="117">
        <v>1</v>
      </c>
      <c r="H6672" s="117">
        <v>47.9</v>
      </c>
      <c r="I6672" s="117"/>
      <c r="J6672" s="118">
        <v>23.57</v>
      </c>
      <c r="K6672" s="58">
        <v>188</v>
      </c>
      <c r="L6672" s="119" t="s">
        <v>11787</v>
      </c>
      <c r="M6672" s="38" t="s">
        <v>15050</v>
      </c>
    </row>
    <row r="6673" spans="1:13" ht="25.5" outlineLevel="1" x14ac:dyDescent="0.25">
      <c r="A6673" s="47" t="s">
        <v>9497</v>
      </c>
      <c r="B6673" s="150">
        <v>6633</v>
      </c>
      <c r="C6673" s="36" t="s">
        <v>9496</v>
      </c>
      <c r="D6673" s="35" t="s">
        <v>9497</v>
      </c>
      <c r="E6673" s="36" t="s">
        <v>11491</v>
      </c>
      <c r="F6673" s="35" t="s">
        <v>15877</v>
      </c>
      <c r="G6673" s="117">
        <v>3</v>
      </c>
      <c r="H6673" s="117">
        <v>228.3</v>
      </c>
      <c r="I6673" s="117"/>
      <c r="J6673" s="118">
        <v>112.36</v>
      </c>
      <c r="K6673" s="58">
        <v>188</v>
      </c>
      <c r="L6673" s="119" t="s">
        <v>11787</v>
      </c>
      <c r="M6673" s="38" t="s">
        <v>15050</v>
      </c>
    </row>
    <row r="6674" spans="1:13" ht="25.5" outlineLevel="1" x14ac:dyDescent="0.25">
      <c r="A6674" s="47" t="s">
        <v>9498</v>
      </c>
      <c r="B6674" s="150">
        <v>6634</v>
      </c>
      <c r="C6674" s="40" t="s">
        <v>14996</v>
      </c>
      <c r="D6674" s="35" t="s">
        <v>9498</v>
      </c>
      <c r="E6674" s="36" t="s">
        <v>11491</v>
      </c>
      <c r="F6674" s="35" t="s">
        <v>15877</v>
      </c>
      <c r="G6674" s="117">
        <v>1</v>
      </c>
      <c r="H6674" s="117">
        <v>76.099999999999994</v>
      </c>
      <c r="I6674" s="117"/>
      <c r="J6674" s="118">
        <v>37.450000000000003</v>
      </c>
      <c r="K6674" s="58">
        <v>188</v>
      </c>
      <c r="L6674" s="119" t="s">
        <v>11787</v>
      </c>
      <c r="M6674" s="38" t="s">
        <v>15050</v>
      </c>
    </row>
    <row r="6675" spans="1:13" ht="25.5" outlineLevel="1" x14ac:dyDescent="0.25">
      <c r="A6675" s="47" t="s">
        <v>9499</v>
      </c>
      <c r="B6675" s="150">
        <v>6635</v>
      </c>
      <c r="C6675" s="40" t="s">
        <v>14997</v>
      </c>
      <c r="D6675" s="35" t="s">
        <v>9499</v>
      </c>
      <c r="E6675" s="36" t="s">
        <v>11491</v>
      </c>
      <c r="F6675" s="35" t="s">
        <v>15877</v>
      </c>
      <c r="G6675" s="117">
        <v>1</v>
      </c>
      <c r="H6675" s="117">
        <v>66.2</v>
      </c>
      <c r="I6675" s="117"/>
      <c r="J6675" s="118">
        <v>32.58</v>
      </c>
      <c r="K6675" s="58">
        <v>188</v>
      </c>
      <c r="L6675" s="119" t="s">
        <v>11787</v>
      </c>
      <c r="M6675" s="38" t="s">
        <v>15050</v>
      </c>
    </row>
    <row r="6676" spans="1:13" ht="25.5" outlineLevel="1" x14ac:dyDescent="0.25">
      <c r="A6676" s="47" t="s">
        <v>9500</v>
      </c>
      <c r="B6676" s="150">
        <v>6636</v>
      </c>
      <c r="C6676" s="40" t="s">
        <v>14998</v>
      </c>
      <c r="D6676" s="35" t="s">
        <v>9500</v>
      </c>
      <c r="E6676" s="36" t="s">
        <v>11491</v>
      </c>
      <c r="F6676" s="35" t="s">
        <v>15877</v>
      </c>
      <c r="G6676" s="117">
        <v>3</v>
      </c>
      <c r="H6676" s="117">
        <v>228.3</v>
      </c>
      <c r="I6676" s="117"/>
      <c r="J6676" s="118">
        <v>112.36</v>
      </c>
      <c r="K6676" s="58">
        <v>188</v>
      </c>
      <c r="L6676" s="119" t="s">
        <v>11787</v>
      </c>
      <c r="M6676" s="38" t="s">
        <v>15050</v>
      </c>
    </row>
    <row r="6677" spans="1:13" ht="25.5" outlineLevel="1" x14ac:dyDescent="0.25">
      <c r="A6677" s="47" t="s">
        <v>9501</v>
      </c>
      <c r="B6677" s="150">
        <v>6637</v>
      </c>
      <c r="C6677" s="40" t="s">
        <v>14999</v>
      </c>
      <c r="D6677" s="35" t="s">
        <v>9501</v>
      </c>
      <c r="E6677" s="36" t="s">
        <v>11491</v>
      </c>
      <c r="F6677" s="35" t="s">
        <v>15877</v>
      </c>
      <c r="G6677" s="117">
        <v>1</v>
      </c>
      <c r="H6677" s="117">
        <v>76.099999999999994</v>
      </c>
      <c r="I6677" s="117"/>
      <c r="J6677" s="118">
        <v>37.450000000000003</v>
      </c>
      <c r="K6677" s="58">
        <v>188</v>
      </c>
      <c r="L6677" s="119" t="s">
        <v>11787</v>
      </c>
      <c r="M6677" s="38" t="s">
        <v>15050</v>
      </c>
    </row>
    <row r="6678" spans="1:13" ht="25.5" outlineLevel="1" x14ac:dyDescent="0.25">
      <c r="A6678" s="47" t="s">
        <v>9502</v>
      </c>
      <c r="B6678" s="150">
        <v>6638</v>
      </c>
      <c r="C6678" s="40" t="s">
        <v>15000</v>
      </c>
      <c r="D6678" s="35" t="s">
        <v>9502</v>
      </c>
      <c r="E6678" s="36" t="s">
        <v>11491</v>
      </c>
      <c r="F6678" s="35" t="s">
        <v>15877</v>
      </c>
      <c r="G6678" s="117">
        <v>1</v>
      </c>
      <c r="H6678" s="117">
        <v>449.24</v>
      </c>
      <c r="I6678" s="117"/>
      <c r="J6678" s="118">
        <v>221.09</v>
      </c>
      <c r="K6678" s="58">
        <v>188</v>
      </c>
      <c r="L6678" s="119" t="s">
        <v>11787</v>
      </c>
      <c r="M6678" s="38" t="s">
        <v>15050</v>
      </c>
    </row>
    <row r="6679" spans="1:13" ht="25.5" outlineLevel="1" x14ac:dyDescent="0.25">
      <c r="A6679" s="47" t="s">
        <v>9503</v>
      </c>
      <c r="B6679" s="150">
        <v>6639</v>
      </c>
      <c r="C6679" s="40" t="s">
        <v>15001</v>
      </c>
      <c r="D6679" s="35" t="s">
        <v>9503</v>
      </c>
      <c r="E6679" s="36" t="s">
        <v>11491</v>
      </c>
      <c r="F6679" s="35" t="s">
        <v>15877</v>
      </c>
      <c r="G6679" s="117">
        <v>1</v>
      </c>
      <c r="H6679" s="117">
        <v>2004.79</v>
      </c>
      <c r="I6679" s="117"/>
      <c r="J6679" s="118">
        <v>986.66</v>
      </c>
      <c r="K6679" s="58">
        <v>188</v>
      </c>
      <c r="L6679" s="119" t="s">
        <v>11787</v>
      </c>
      <c r="M6679" s="38" t="s">
        <v>15050</v>
      </c>
    </row>
    <row r="6680" spans="1:13" ht="38.25" outlineLevel="1" x14ac:dyDescent="0.25">
      <c r="A6680" s="47" t="s">
        <v>9504</v>
      </c>
      <c r="B6680" s="150">
        <v>6640</v>
      </c>
      <c r="C6680" s="40" t="s">
        <v>15002</v>
      </c>
      <c r="D6680" s="35" t="s">
        <v>9504</v>
      </c>
      <c r="E6680" s="36" t="s">
        <v>11491</v>
      </c>
      <c r="F6680" s="35" t="s">
        <v>15877</v>
      </c>
      <c r="G6680" s="117">
        <v>1</v>
      </c>
      <c r="H6680" s="117">
        <v>2004.79</v>
      </c>
      <c r="I6680" s="117"/>
      <c r="J6680" s="118">
        <v>986.66</v>
      </c>
      <c r="K6680" s="58">
        <v>188</v>
      </c>
      <c r="L6680" s="119" t="s">
        <v>11787</v>
      </c>
      <c r="M6680" s="38" t="s">
        <v>15050</v>
      </c>
    </row>
    <row r="6681" spans="1:13" ht="25.5" outlineLevel="1" x14ac:dyDescent="0.25">
      <c r="A6681" s="47" t="s">
        <v>9506</v>
      </c>
      <c r="B6681" s="150">
        <v>6641</v>
      </c>
      <c r="C6681" s="36" t="s">
        <v>9505</v>
      </c>
      <c r="D6681" s="35" t="s">
        <v>9506</v>
      </c>
      <c r="E6681" s="36" t="s">
        <v>11491</v>
      </c>
      <c r="F6681" s="35" t="s">
        <v>15877</v>
      </c>
      <c r="G6681" s="117">
        <v>1</v>
      </c>
      <c r="H6681" s="117">
        <v>109.8</v>
      </c>
      <c r="I6681" s="117"/>
      <c r="J6681" s="118">
        <v>54.04</v>
      </c>
      <c r="K6681" s="58">
        <v>188</v>
      </c>
      <c r="L6681" s="119" t="s">
        <v>11787</v>
      </c>
      <c r="M6681" s="38" t="s">
        <v>15050</v>
      </c>
    </row>
    <row r="6682" spans="1:13" ht="25.5" outlineLevel="1" x14ac:dyDescent="0.25">
      <c r="A6682" s="47" t="s">
        <v>9507</v>
      </c>
      <c r="B6682" s="150">
        <v>6642</v>
      </c>
      <c r="C6682" s="40" t="s">
        <v>15003</v>
      </c>
      <c r="D6682" s="35" t="s">
        <v>9507</v>
      </c>
      <c r="E6682" s="36" t="s">
        <v>11491</v>
      </c>
      <c r="F6682" s="35" t="s">
        <v>15877</v>
      </c>
      <c r="G6682" s="117">
        <v>2</v>
      </c>
      <c r="H6682" s="117">
        <v>209.2</v>
      </c>
      <c r="I6682" s="117"/>
      <c r="J6682" s="118">
        <v>102.96</v>
      </c>
      <c r="K6682" s="58">
        <v>188</v>
      </c>
      <c r="L6682" s="119" t="s">
        <v>11787</v>
      </c>
      <c r="M6682" s="38" t="s">
        <v>15050</v>
      </c>
    </row>
    <row r="6683" spans="1:13" ht="25.5" outlineLevel="1" x14ac:dyDescent="0.25">
      <c r="A6683" s="47" t="s">
        <v>9509</v>
      </c>
      <c r="B6683" s="150">
        <v>6643</v>
      </c>
      <c r="C6683" s="36" t="s">
        <v>9508</v>
      </c>
      <c r="D6683" s="35" t="s">
        <v>9509</v>
      </c>
      <c r="E6683" s="36" t="s">
        <v>11491</v>
      </c>
      <c r="F6683" s="35" t="s">
        <v>15877</v>
      </c>
      <c r="G6683" s="117">
        <v>4</v>
      </c>
      <c r="H6683" s="117">
        <v>380</v>
      </c>
      <c r="I6683" s="117"/>
      <c r="J6683" s="118">
        <v>187.02</v>
      </c>
      <c r="K6683" s="58">
        <v>188</v>
      </c>
      <c r="L6683" s="119" t="s">
        <v>11787</v>
      </c>
      <c r="M6683" s="38" t="s">
        <v>15050</v>
      </c>
    </row>
    <row r="6684" spans="1:13" ht="25.5" outlineLevel="1" x14ac:dyDescent="0.25">
      <c r="A6684" s="47" t="s">
        <v>9511</v>
      </c>
      <c r="B6684" s="150">
        <v>6644</v>
      </c>
      <c r="C6684" s="36" t="s">
        <v>9510</v>
      </c>
      <c r="D6684" s="35" t="s">
        <v>9511</v>
      </c>
      <c r="E6684" s="36" t="s">
        <v>11491</v>
      </c>
      <c r="F6684" s="35" t="s">
        <v>15877</v>
      </c>
      <c r="G6684" s="117">
        <v>2</v>
      </c>
      <c r="H6684" s="117">
        <v>219.2</v>
      </c>
      <c r="I6684" s="117"/>
      <c r="J6684" s="118">
        <v>107.88</v>
      </c>
      <c r="K6684" s="58">
        <v>188</v>
      </c>
      <c r="L6684" s="119" t="s">
        <v>11787</v>
      </c>
      <c r="M6684" s="38" t="s">
        <v>15050</v>
      </c>
    </row>
    <row r="6685" spans="1:13" ht="25.5" outlineLevel="1" x14ac:dyDescent="0.25">
      <c r="A6685" s="47" t="s">
        <v>9512</v>
      </c>
      <c r="B6685" s="150">
        <v>6645</v>
      </c>
      <c r="C6685" s="40" t="s">
        <v>15004</v>
      </c>
      <c r="D6685" s="35" t="s">
        <v>9512</v>
      </c>
      <c r="E6685" s="36" t="s">
        <v>11491</v>
      </c>
      <c r="F6685" s="35" t="s">
        <v>15877</v>
      </c>
      <c r="G6685" s="117">
        <v>10</v>
      </c>
      <c r="H6685" s="117">
        <v>690</v>
      </c>
      <c r="I6685" s="117"/>
      <c r="J6685" s="118">
        <v>339.58</v>
      </c>
      <c r="K6685" s="58">
        <v>188</v>
      </c>
      <c r="L6685" s="119" t="s">
        <v>11787</v>
      </c>
      <c r="M6685" s="38" t="s">
        <v>15050</v>
      </c>
    </row>
    <row r="6686" spans="1:13" ht="25.5" outlineLevel="1" x14ac:dyDescent="0.25">
      <c r="A6686" s="47" t="s">
        <v>9514</v>
      </c>
      <c r="B6686" s="150">
        <v>6646</v>
      </c>
      <c r="C6686" s="40" t="s">
        <v>15005</v>
      </c>
      <c r="D6686" s="35" t="s">
        <v>9514</v>
      </c>
      <c r="E6686" s="36" t="s">
        <v>11491</v>
      </c>
      <c r="F6686" s="35" t="s">
        <v>15877</v>
      </c>
      <c r="G6686" s="117">
        <v>1</v>
      </c>
      <c r="H6686" s="117">
        <v>119</v>
      </c>
      <c r="I6686" s="117"/>
      <c r="J6686" s="118">
        <v>58.57</v>
      </c>
      <c r="K6686" s="58">
        <v>188</v>
      </c>
      <c r="L6686" s="119" t="s">
        <v>11787</v>
      </c>
      <c r="M6686" s="38" t="s">
        <v>15050</v>
      </c>
    </row>
    <row r="6687" spans="1:13" ht="25.5" outlineLevel="1" x14ac:dyDescent="0.25">
      <c r="A6687" s="47" t="s">
        <v>9515</v>
      </c>
      <c r="B6687" s="150">
        <v>6647</v>
      </c>
      <c r="C6687" s="40" t="s">
        <v>15006</v>
      </c>
      <c r="D6687" s="35" t="s">
        <v>9515</v>
      </c>
      <c r="E6687" s="36" t="s">
        <v>11491</v>
      </c>
      <c r="F6687" s="35" t="s">
        <v>15877</v>
      </c>
      <c r="G6687" s="117">
        <v>5</v>
      </c>
      <c r="H6687" s="117">
        <v>475</v>
      </c>
      <c r="I6687" s="117"/>
      <c r="J6687" s="118">
        <v>233.77</v>
      </c>
      <c r="K6687" s="58">
        <v>188</v>
      </c>
      <c r="L6687" s="119" t="s">
        <v>11787</v>
      </c>
      <c r="M6687" s="38" t="s">
        <v>15050</v>
      </c>
    </row>
    <row r="6688" spans="1:13" ht="25.5" outlineLevel="1" x14ac:dyDescent="0.25">
      <c r="A6688" s="47" t="s">
        <v>9516</v>
      </c>
      <c r="B6688" s="150">
        <v>6648</v>
      </c>
      <c r="C6688" s="40" t="s">
        <v>15007</v>
      </c>
      <c r="D6688" s="35" t="s">
        <v>9516</v>
      </c>
      <c r="E6688" s="36" t="s">
        <v>11491</v>
      </c>
      <c r="F6688" s="35" t="s">
        <v>15877</v>
      </c>
      <c r="G6688" s="117">
        <v>9</v>
      </c>
      <c r="H6688" s="117">
        <v>565.20000000000005</v>
      </c>
      <c r="I6688" s="117"/>
      <c r="J6688" s="118">
        <v>278.16000000000003</v>
      </c>
      <c r="K6688" s="58">
        <v>188</v>
      </c>
      <c r="L6688" s="119" t="s">
        <v>11787</v>
      </c>
      <c r="M6688" s="38" t="s">
        <v>15050</v>
      </c>
    </row>
    <row r="6689" spans="1:13" ht="25.5" outlineLevel="1" x14ac:dyDescent="0.25">
      <c r="A6689" s="47" t="s">
        <v>9517</v>
      </c>
      <c r="B6689" s="150">
        <v>6649</v>
      </c>
      <c r="C6689" s="40" t="s">
        <v>15008</v>
      </c>
      <c r="D6689" s="35" t="s">
        <v>9517</v>
      </c>
      <c r="E6689" s="36" t="s">
        <v>11491</v>
      </c>
      <c r="F6689" s="35" t="s">
        <v>15877</v>
      </c>
      <c r="G6689" s="117">
        <v>1</v>
      </c>
      <c r="H6689" s="117">
        <v>62.8</v>
      </c>
      <c r="I6689" s="117"/>
      <c r="J6689" s="118">
        <v>30.91</v>
      </c>
      <c r="K6689" s="58">
        <v>188</v>
      </c>
      <c r="L6689" s="119" t="s">
        <v>11787</v>
      </c>
      <c r="M6689" s="38" t="s">
        <v>15050</v>
      </c>
    </row>
    <row r="6690" spans="1:13" ht="25.5" outlineLevel="1" x14ac:dyDescent="0.25">
      <c r="A6690" s="47" t="s">
        <v>9518</v>
      </c>
      <c r="B6690" s="150">
        <v>6650</v>
      </c>
      <c r="C6690" s="40" t="s">
        <v>15009</v>
      </c>
      <c r="D6690" s="35" t="s">
        <v>9518</v>
      </c>
      <c r="E6690" s="36" t="s">
        <v>11491</v>
      </c>
      <c r="F6690" s="35" t="s">
        <v>15877</v>
      </c>
      <c r="G6690" s="117">
        <v>2</v>
      </c>
      <c r="H6690" s="117">
        <v>125.6</v>
      </c>
      <c r="I6690" s="117"/>
      <c r="J6690" s="118">
        <v>61.81</v>
      </c>
      <c r="K6690" s="58">
        <v>188</v>
      </c>
      <c r="L6690" s="119" t="s">
        <v>11787</v>
      </c>
      <c r="M6690" s="38" t="s">
        <v>15050</v>
      </c>
    </row>
    <row r="6691" spans="1:13" ht="38.25" outlineLevel="1" x14ac:dyDescent="0.25">
      <c r="A6691" s="47" t="s">
        <v>8064</v>
      </c>
      <c r="B6691" s="150">
        <v>6651</v>
      </c>
      <c r="C6691" s="36" t="s">
        <v>8063</v>
      </c>
      <c r="D6691" s="35" t="s">
        <v>8064</v>
      </c>
      <c r="E6691" s="36" t="s">
        <v>11490</v>
      </c>
      <c r="F6691" s="35" t="s">
        <v>15877</v>
      </c>
      <c r="G6691" s="117">
        <v>1</v>
      </c>
      <c r="H6691" s="117">
        <v>668.38</v>
      </c>
      <c r="I6691" s="117"/>
      <c r="J6691" s="118">
        <v>328.94</v>
      </c>
      <c r="K6691" s="58">
        <v>188</v>
      </c>
      <c r="L6691" s="119" t="s">
        <v>11785</v>
      </c>
      <c r="M6691" s="38" t="s">
        <v>15050</v>
      </c>
    </row>
    <row r="6692" spans="1:13" ht="38.25" outlineLevel="1" x14ac:dyDescent="0.25">
      <c r="A6692" s="47" t="s">
        <v>8066</v>
      </c>
      <c r="B6692" s="150">
        <v>6652</v>
      </c>
      <c r="C6692" s="36" t="s">
        <v>8065</v>
      </c>
      <c r="D6692" s="35" t="s">
        <v>8066</v>
      </c>
      <c r="E6692" s="36" t="s">
        <v>11490</v>
      </c>
      <c r="F6692" s="35" t="s">
        <v>15877</v>
      </c>
      <c r="G6692" s="117">
        <v>1</v>
      </c>
      <c r="H6692" s="117">
        <v>5512.71</v>
      </c>
      <c r="I6692" s="117"/>
      <c r="J6692" s="118">
        <v>2713.09</v>
      </c>
      <c r="K6692" s="58">
        <v>188</v>
      </c>
      <c r="L6692" s="119" t="s">
        <v>11785</v>
      </c>
      <c r="M6692" s="38" t="s">
        <v>15050</v>
      </c>
    </row>
    <row r="6693" spans="1:13" ht="25.5" outlineLevel="1" x14ac:dyDescent="0.25">
      <c r="A6693" s="47" t="s">
        <v>9532</v>
      </c>
      <c r="B6693" s="150">
        <v>6653</v>
      </c>
      <c r="C6693" s="36" t="s">
        <v>9531</v>
      </c>
      <c r="D6693" s="35" t="s">
        <v>9532</v>
      </c>
      <c r="E6693" s="36" t="s">
        <v>11491</v>
      </c>
      <c r="F6693" s="35" t="s">
        <v>15877</v>
      </c>
      <c r="G6693" s="117">
        <v>5</v>
      </c>
      <c r="H6693" s="117">
        <v>163.49</v>
      </c>
      <c r="I6693" s="117"/>
      <c r="J6693" s="118">
        <v>80.459999999999994</v>
      </c>
      <c r="K6693" s="58">
        <v>188</v>
      </c>
      <c r="L6693" s="119" t="s">
        <v>11787</v>
      </c>
      <c r="M6693" s="38" t="s">
        <v>15050</v>
      </c>
    </row>
    <row r="6694" spans="1:13" ht="25.5" outlineLevel="1" x14ac:dyDescent="0.25">
      <c r="A6694" s="47" t="s">
        <v>561</v>
      </c>
      <c r="B6694" s="150">
        <v>6654</v>
      </c>
      <c r="C6694" s="36" t="s">
        <v>7162</v>
      </c>
      <c r="D6694" s="35" t="s">
        <v>561</v>
      </c>
      <c r="E6694" s="36" t="s">
        <v>11810</v>
      </c>
      <c r="F6694" s="35" t="s">
        <v>15877</v>
      </c>
      <c r="G6694" s="117">
        <v>5</v>
      </c>
      <c r="H6694" s="117">
        <v>50170</v>
      </c>
      <c r="I6694" s="117"/>
      <c r="J6694" s="118">
        <v>24691.26</v>
      </c>
      <c r="K6694" s="58">
        <v>188</v>
      </c>
      <c r="L6694" s="119" t="s">
        <v>11787</v>
      </c>
      <c r="M6694" s="38" t="s">
        <v>15050</v>
      </c>
    </row>
    <row r="6695" spans="1:13" ht="25.5" outlineLevel="1" x14ac:dyDescent="0.25">
      <c r="A6695" s="47" t="s">
        <v>9717</v>
      </c>
      <c r="B6695" s="150">
        <v>6655</v>
      </c>
      <c r="C6695" s="40" t="s">
        <v>15010</v>
      </c>
      <c r="D6695" s="35" t="s">
        <v>9717</v>
      </c>
      <c r="E6695" s="36" t="s">
        <v>11491</v>
      </c>
      <c r="F6695" s="35" t="s">
        <v>15877</v>
      </c>
      <c r="G6695" s="117">
        <v>3</v>
      </c>
      <c r="H6695" s="117">
        <v>12403.2</v>
      </c>
      <c r="I6695" s="117"/>
      <c r="J6695" s="118">
        <v>6104.26</v>
      </c>
      <c r="K6695" s="58">
        <v>188</v>
      </c>
      <c r="L6695" s="119" t="s">
        <v>11787</v>
      </c>
      <c r="M6695" s="38" t="s">
        <v>15050</v>
      </c>
    </row>
    <row r="6696" spans="1:13" ht="25.5" outlineLevel="1" x14ac:dyDescent="0.25">
      <c r="A6696" s="47" t="s">
        <v>9718</v>
      </c>
      <c r="B6696" s="150">
        <v>6656</v>
      </c>
      <c r="C6696" s="40" t="s">
        <v>15011</v>
      </c>
      <c r="D6696" s="35" t="s">
        <v>9718</v>
      </c>
      <c r="E6696" s="36" t="s">
        <v>11491</v>
      </c>
      <c r="F6696" s="35" t="s">
        <v>15877</v>
      </c>
      <c r="G6696" s="117">
        <v>1</v>
      </c>
      <c r="H6696" s="117">
        <v>495</v>
      </c>
      <c r="I6696" s="117"/>
      <c r="J6696" s="118">
        <v>243.62</v>
      </c>
      <c r="K6696" s="58">
        <v>188</v>
      </c>
      <c r="L6696" s="119" t="s">
        <v>11787</v>
      </c>
      <c r="M6696" s="38" t="s">
        <v>15050</v>
      </c>
    </row>
    <row r="6697" spans="1:13" ht="38.25" outlineLevel="1" x14ac:dyDescent="0.25">
      <c r="A6697" s="47" t="s">
        <v>8269</v>
      </c>
      <c r="B6697" s="150">
        <v>6657</v>
      </c>
      <c r="C6697" s="36" t="s">
        <v>8268</v>
      </c>
      <c r="D6697" s="35" t="s">
        <v>8269</v>
      </c>
      <c r="E6697" s="36" t="s">
        <v>11490</v>
      </c>
      <c r="F6697" s="35" t="s">
        <v>15877</v>
      </c>
      <c r="G6697" s="117">
        <v>1</v>
      </c>
      <c r="H6697" s="117">
        <v>196</v>
      </c>
      <c r="I6697" s="117"/>
      <c r="J6697" s="118">
        <v>96.46</v>
      </c>
      <c r="K6697" s="58">
        <v>188</v>
      </c>
      <c r="L6697" s="119" t="s">
        <v>11785</v>
      </c>
      <c r="M6697" s="38" t="s">
        <v>15050</v>
      </c>
    </row>
    <row r="6698" spans="1:13" ht="38.25" outlineLevel="1" x14ac:dyDescent="0.25">
      <c r="A6698" s="48">
        <v>941</v>
      </c>
      <c r="B6698" s="150">
        <v>6658</v>
      </c>
      <c r="C6698" s="36" t="s">
        <v>8348</v>
      </c>
      <c r="D6698" s="33">
        <v>941</v>
      </c>
      <c r="E6698" s="36" t="s">
        <v>11490</v>
      </c>
      <c r="F6698" s="35" t="s">
        <v>15877</v>
      </c>
      <c r="G6698" s="117">
        <v>1</v>
      </c>
      <c r="H6698" s="117">
        <v>3352.5</v>
      </c>
      <c r="I6698" s="117"/>
      <c r="J6698" s="118">
        <v>1649.94</v>
      </c>
      <c r="K6698" s="58">
        <v>188</v>
      </c>
      <c r="L6698" s="119" t="s">
        <v>11785</v>
      </c>
      <c r="M6698" s="38" t="s">
        <v>15050</v>
      </c>
    </row>
    <row r="6699" spans="1:13" ht="38.25" outlineLevel="1" x14ac:dyDescent="0.25">
      <c r="A6699" s="47" t="s">
        <v>8355</v>
      </c>
      <c r="B6699" s="150">
        <v>6659</v>
      </c>
      <c r="C6699" s="40" t="s">
        <v>15012</v>
      </c>
      <c r="D6699" s="35" t="s">
        <v>8355</v>
      </c>
      <c r="E6699" s="36" t="s">
        <v>11490</v>
      </c>
      <c r="F6699" s="35" t="s">
        <v>15877</v>
      </c>
      <c r="G6699" s="117">
        <v>3</v>
      </c>
      <c r="H6699" s="117">
        <v>332.19</v>
      </c>
      <c r="I6699" s="117"/>
      <c r="J6699" s="118">
        <v>163.49</v>
      </c>
      <c r="K6699" s="58">
        <v>188</v>
      </c>
      <c r="L6699" s="119" t="s">
        <v>11785</v>
      </c>
      <c r="M6699" s="38" t="s">
        <v>15050</v>
      </c>
    </row>
    <row r="6700" spans="1:13" ht="51" outlineLevel="1" x14ac:dyDescent="0.25">
      <c r="A6700" s="47" t="s">
        <v>11350</v>
      </c>
      <c r="B6700" s="150">
        <v>6660</v>
      </c>
      <c r="C6700" s="40" t="s">
        <v>15013</v>
      </c>
      <c r="D6700" s="35" t="s">
        <v>11350</v>
      </c>
      <c r="E6700" s="36" t="s">
        <v>11490</v>
      </c>
      <c r="F6700" s="35" t="s">
        <v>15877</v>
      </c>
      <c r="G6700" s="117">
        <v>1</v>
      </c>
      <c r="H6700" s="117">
        <v>16990</v>
      </c>
      <c r="I6700" s="117"/>
      <c r="J6700" s="118">
        <v>8361.66</v>
      </c>
      <c r="K6700" s="58">
        <v>188</v>
      </c>
      <c r="L6700" s="119" t="s">
        <v>11785</v>
      </c>
      <c r="M6700" s="38" t="s">
        <v>15050</v>
      </c>
    </row>
    <row r="6701" spans="1:13" ht="25.5" outlineLevel="1" x14ac:dyDescent="0.25">
      <c r="A6701" s="47" t="s">
        <v>9880</v>
      </c>
      <c r="B6701" s="150">
        <v>6661</v>
      </c>
      <c r="C6701" s="40" t="s">
        <v>15014</v>
      </c>
      <c r="D6701" s="35" t="s">
        <v>9880</v>
      </c>
      <c r="E6701" s="36" t="s">
        <v>11491</v>
      </c>
      <c r="F6701" s="35" t="s">
        <v>15877</v>
      </c>
      <c r="G6701" s="117">
        <v>3</v>
      </c>
      <c r="H6701" s="117">
        <v>3</v>
      </c>
      <c r="I6701" s="117"/>
      <c r="J6701" s="118">
        <v>1.48</v>
      </c>
      <c r="K6701" s="58">
        <v>188</v>
      </c>
      <c r="L6701" s="119" t="s">
        <v>11787</v>
      </c>
      <c r="M6701" s="38" t="s">
        <v>15050</v>
      </c>
    </row>
    <row r="6702" spans="1:13" ht="25.5" outlineLevel="1" x14ac:dyDescent="0.25">
      <c r="A6702" s="47" t="s">
        <v>9881</v>
      </c>
      <c r="B6702" s="150">
        <v>6662</v>
      </c>
      <c r="C6702" s="40" t="s">
        <v>15015</v>
      </c>
      <c r="D6702" s="35" t="s">
        <v>9881</v>
      </c>
      <c r="E6702" s="36" t="s">
        <v>11491</v>
      </c>
      <c r="F6702" s="35" t="s">
        <v>15877</v>
      </c>
      <c r="G6702" s="117">
        <v>1</v>
      </c>
      <c r="H6702" s="117">
        <v>2203.39</v>
      </c>
      <c r="I6702" s="117"/>
      <c r="J6702" s="118">
        <v>1084.4000000000001</v>
      </c>
      <c r="K6702" s="58">
        <v>188</v>
      </c>
      <c r="L6702" s="119" t="s">
        <v>11787</v>
      </c>
      <c r="M6702" s="38" t="s">
        <v>15050</v>
      </c>
    </row>
    <row r="6703" spans="1:13" ht="25.5" outlineLevel="1" x14ac:dyDescent="0.25">
      <c r="A6703" s="47" t="s">
        <v>9882</v>
      </c>
      <c r="B6703" s="150">
        <v>6663</v>
      </c>
      <c r="C6703" s="40" t="s">
        <v>15016</v>
      </c>
      <c r="D6703" s="35" t="s">
        <v>9882</v>
      </c>
      <c r="E6703" s="36" t="s">
        <v>11491</v>
      </c>
      <c r="F6703" s="35" t="s">
        <v>15877</v>
      </c>
      <c r="G6703" s="117">
        <v>6</v>
      </c>
      <c r="H6703" s="117">
        <v>15152.54</v>
      </c>
      <c r="I6703" s="117"/>
      <c r="J6703" s="118">
        <v>7457.35</v>
      </c>
      <c r="K6703" s="58">
        <v>188</v>
      </c>
      <c r="L6703" s="119" t="s">
        <v>11787</v>
      </c>
      <c r="M6703" s="38" t="s">
        <v>15050</v>
      </c>
    </row>
    <row r="6704" spans="1:13" ht="38.25" outlineLevel="1" x14ac:dyDescent="0.25">
      <c r="A6704" s="47" t="s">
        <v>8366</v>
      </c>
      <c r="B6704" s="150">
        <v>6664</v>
      </c>
      <c r="C6704" s="36" t="s">
        <v>8365</v>
      </c>
      <c r="D6704" s="35" t="s">
        <v>8366</v>
      </c>
      <c r="E6704" s="36" t="s">
        <v>11490</v>
      </c>
      <c r="F6704" s="35" t="s">
        <v>15886</v>
      </c>
      <c r="G6704" s="117">
        <v>1</v>
      </c>
      <c r="H6704" s="117">
        <v>4000.75</v>
      </c>
      <c r="I6704" s="117"/>
      <c r="J6704" s="118">
        <v>1968.98</v>
      </c>
      <c r="K6704" s="58">
        <v>188</v>
      </c>
      <c r="L6704" s="119" t="s">
        <v>11785</v>
      </c>
      <c r="M6704" s="38" t="s">
        <v>15050</v>
      </c>
    </row>
    <row r="6705" spans="1:13" ht="38.25" outlineLevel="1" x14ac:dyDescent="0.25">
      <c r="A6705" s="47" t="s">
        <v>8367</v>
      </c>
      <c r="B6705" s="150">
        <v>6665</v>
      </c>
      <c r="C6705" s="40" t="s">
        <v>15017</v>
      </c>
      <c r="D6705" s="35" t="s">
        <v>8367</v>
      </c>
      <c r="E6705" s="36" t="s">
        <v>11490</v>
      </c>
      <c r="F6705" s="35" t="s">
        <v>15877</v>
      </c>
      <c r="G6705" s="117">
        <v>1</v>
      </c>
      <c r="H6705" s="117">
        <v>315.39999999999998</v>
      </c>
      <c r="I6705" s="117"/>
      <c r="J6705" s="118">
        <v>155.22</v>
      </c>
      <c r="K6705" s="58">
        <v>188</v>
      </c>
      <c r="L6705" s="119" t="s">
        <v>11785</v>
      </c>
      <c r="M6705" s="38" t="s">
        <v>15050</v>
      </c>
    </row>
    <row r="6706" spans="1:13" ht="38.25" outlineLevel="1" x14ac:dyDescent="0.25">
      <c r="A6706" s="48">
        <v>1963</v>
      </c>
      <c r="B6706" s="150">
        <v>6666</v>
      </c>
      <c r="C6706" s="36" t="s">
        <v>8368</v>
      </c>
      <c r="D6706" s="33">
        <v>1963</v>
      </c>
      <c r="E6706" s="36" t="s">
        <v>11490</v>
      </c>
      <c r="F6706" s="35" t="s">
        <v>15877</v>
      </c>
      <c r="G6706" s="117">
        <v>1</v>
      </c>
      <c r="H6706" s="117">
        <v>7780</v>
      </c>
      <c r="I6706" s="117"/>
      <c r="J6706" s="118">
        <v>3828.94</v>
      </c>
      <c r="K6706" s="58">
        <v>188</v>
      </c>
      <c r="L6706" s="119" t="s">
        <v>11785</v>
      </c>
      <c r="M6706" s="38" t="s">
        <v>15050</v>
      </c>
    </row>
    <row r="6707" spans="1:13" ht="25.5" outlineLevel="1" x14ac:dyDescent="0.25">
      <c r="A6707" s="48">
        <v>785</v>
      </c>
      <c r="B6707" s="150">
        <v>6667</v>
      </c>
      <c r="C6707" s="36" t="s">
        <v>7250</v>
      </c>
      <c r="D6707" s="33">
        <v>785</v>
      </c>
      <c r="E6707" s="36" t="s">
        <v>11487</v>
      </c>
      <c r="F6707" s="35" t="s">
        <v>15877</v>
      </c>
      <c r="G6707" s="117">
        <v>5</v>
      </c>
      <c r="H6707" s="117">
        <v>560</v>
      </c>
      <c r="I6707" s="117"/>
      <c r="J6707" s="118">
        <v>275.61</v>
      </c>
      <c r="K6707" s="58">
        <v>188</v>
      </c>
      <c r="L6707" s="119" t="s">
        <v>11787</v>
      </c>
      <c r="M6707" s="38" t="s">
        <v>15050</v>
      </c>
    </row>
    <row r="6708" spans="1:13" ht="25.5" outlineLevel="1" x14ac:dyDescent="0.25">
      <c r="A6708" s="48">
        <v>445</v>
      </c>
      <c r="B6708" s="150">
        <v>6668</v>
      </c>
      <c r="C6708" s="40" t="s">
        <v>15018</v>
      </c>
      <c r="D6708" s="33">
        <v>445</v>
      </c>
      <c r="E6708" s="36" t="s">
        <v>11487</v>
      </c>
      <c r="F6708" s="35" t="s">
        <v>15877</v>
      </c>
      <c r="G6708" s="117">
        <v>2</v>
      </c>
      <c r="H6708" s="117">
        <v>2141.92</v>
      </c>
      <c r="I6708" s="117"/>
      <c r="J6708" s="118">
        <v>1054.1500000000001</v>
      </c>
      <c r="K6708" s="58">
        <v>188</v>
      </c>
      <c r="L6708" s="119" t="s">
        <v>11787</v>
      </c>
      <c r="M6708" s="38" t="s">
        <v>15050</v>
      </c>
    </row>
    <row r="6709" spans="1:13" ht="25.5" outlineLevel="1" x14ac:dyDescent="0.25">
      <c r="A6709" s="48">
        <v>586</v>
      </c>
      <c r="B6709" s="150">
        <v>6669</v>
      </c>
      <c r="C6709" s="40" t="s">
        <v>15019</v>
      </c>
      <c r="D6709" s="33">
        <v>586</v>
      </c>
      <c r="E6709" s="36" t="s">
        <v>11487</v>
      </c>
      <c r="F6709" s="35" t="s">
        <v>15877</v>
      </c>
      <c r="G6709" s="117">
        <v>1</v>
      </c>
      <c r="H6709" s="117">
        <v>372.06</v>
      </c>
      <c r="I6709" s="117"/>
      <c r="J6709" s="118">
        <v>183.11</v>
      </c>
      <c r="K6709" s="58">
        <v>188</v>
      </c>
      <c r="L6709" s="119" t="s">
        <v>11787</v>
      </c>
      <c r="M6709" s="38" t="s">
        <v>15050</v>
      </c>
    </row>
    <row r="6710" spans="1:13" ht="38.25" outlineLevel="1" x14ac:dyDescent="0.25">
      <c r="A6710" s="47" t="s">
        <v>8641</v>
      </c>
      <c r="B6710" s="150">
        <v>6670</v>
      </c>
      <c r="C6710" s="40" t="s">
        <v>15020</v>
      </c>
      <c r="D6710" s="35" t="s">
        <v>8641</v>
      </c>
      <c r="E6710" s="36" t="s">
        <v>11490</v>
      </c>
      <c r="F6710" s="35" t="s">
        <v>15877</v>
      </c>
      <c r="G6710" s="117">
        <v>1</v>
      </c>
      <c r="H6710" s="117">
        <v>2000</v>
      </c>
      <c r="I6710" s="117"/>
      <c r="J6710" s="118">
        <v>984.3</v>
      </c>
      <c r="K6710" s="58">
        <v>188</v>
      </c>
      <c r="L6710" s="119" t="s">
        <v>11785</v>
      </c>
      <c r="M6710" s="38" t="s">
        <v>15050</v>
      </c>
    </row>
    <row r="6711" spans="1:13" ht="38.25" outlineLevel="1" x14ac:dyDescent="0.25">
      <c r="A6711" s="47" t="s">
        <v>8662</v>
      </c>
      <c r="B6711" s="150">
        <v>6671</v>
      </c>
      <c r="C6711" s="36" t="s">
        <v>8661</v>
      </c>
      <c r="D6711" s="35" t="s">
        <v>8662</v>
      </c>
      <c r="E6711" s="36" t="s">
        <v>11490</v>
      </c>
      <c r="F6711" s="35" t="s">
        <v>15877</v>
      </c>
      <c r="G6711" s="117">
        <v>7</v>
      </c>
      <c r="H6711" s="117">
        <v>462.72</v>
      </c>
      <c r="I6711" s="117"/>
      <c r="J6711" s="118">
        <v>227.73</v>
      </c>
      <c r="K6711" s="58">
        <v>188</v>
      </c>
      <c r="L6711" s="119" t="s">
        <v>11785</v>
      </c>
      <c r="M6711" s="38" t="s">
        <v>15050</v>
      </c>
    </row>
    <row r="6712" spans="1:13" ht="38.25" outlineLevel="1" x14ac:dyDescent="0.25">
      <c r="A6712" s="48">
        <v>577</v>
      </c>
      <c r="B6712" s="150">
        <v>6672</v>
      </c>
      <c r="C6712" s="40" t="s">
        <v>15021</v>
      </c>
      <c r="D6712" s="33">
        <v>577</v>
      </c>
      <c r="E6712" s="36" t="s">
        <v>11490</v>
      </c>
      <c r="F6712" s="35" t="s">
        <v>15877</v>
      </c>
      <c r="G6712" s="117">
        <v>1</v>
      </c>
      <c r="H6712" s="117">
        <v>723</v>
      </c>
      <c r="I6712" s="117"/>
      <c r="J6712" s="118">
        <v>355.83</v>
      </c>
      <c r="K6712" s="58">
        <v>188</v>
      </c>
      <c r="L6712" s="119" t="s">
        <v>11785</v>
      </c>
      <c r="M6712" s="38" t="s">
        <v>15050</v>
      </c>
    </row>
    <row r="6713" spans="1:13" ht="13.5" x14ac:dyDescent="0.25">
      <c r="A6713" s="48"/>
      <c r="B6713" s="37"/>
      <c r="C6713" s="113" t="s">
        <v>12227</v>
      </c>
      <c r="D6713" s="50"/>
      <c r="E6713" s="40"/>
      <c r="F6713" s="35"/>
      <c r="G6713" s="203">
        <f>SUM(G6714:G6851)</f>
        <v>1589.5</v>
      </c>
      <c r="H6713" s="203">
        <f t="shared" ref="H6713" si="163">SUM(H6714:H6851)</f>
        <v>353626.91</v>
      </c>
      <c r="I6713" s="203"/>
      <c r="J6713" s="203">
        <f>SUM(J6714:J6851)</f>
        <v>181496.34000000011</v>
      </c>
      <c r="K6713" s="58"/>
      <c r="L6713" s="116"/>
      <c r="M6713" s="42" t="s">
        <v>15050</v>
      </c>
    </row>
    <row r="6714" spans="1:13" ht="25.5" outlineLevel="1" x14ac:dyDescent="0.25">
      <c r="A6714" s="47" t="s">
        <v>7361</v>
      </c>
      <c r="B6714" s="150">
        <v>6673</v>
      </c>
      <c r="C6714" s="40" t="s">
        <v>15022</v>
      </c>
      <c r="D6714" s="35" t="s">
        <v>7361</v>
      </c>
      <c r="E6714" s="36" t="s">
        <v>11490</v>
      </c>
      <c r="F6714" s="35" t="s">
        <v>15877</v>
      </c>
      <c r="G6714" s="117">
        <v>20</v>
      </c>
      <c r="H6714" s="117">
        <v>120</v>
      </c>
      <c r="I6714" s="117"/>
      <c r="J6714" s="118">
        <v>124.68</v>
      </c>
      <c r="K6714" s="58"/>
      <c r="L6714" s="119" t="s">
        <v>11479</v>
      </c>
      <c r="M6714" s="38" t="s">
        <v>15050</v>
      </c>
    </row>
    <row r="6715" spans="1:13" ht="25.5" outlineLevel="1" x14ac:dyDescent="0.25">
      <c r="A6715" s="47" t="s">
        <v>7362</v>
      </c>
      <c r="B6715" s="150">
        <v>6674</v>
      </c>
      <c r="C6715" s="40" t="s">
        <v>15023</v>
      </c>
      <c r="D6715" s="35" t="s">
        <v>7362</v>
      </c>
      <c r="E6715" s="36" t="s">
        <v>11490</v>
      </c>
      <c r="F6715" s="35" t="s">
        <v>15877</v>
      </c>
      <c r="G6715" s="117">
        <v>113</v>
      </c>
      <c r="H6715" s="117">
        <v>582.24</v>
      </c>
      <c r="I6715" s="117"/>
      <c r="J6715" s="118">
        <v>604.94000000000005</v>
      </c>
      <c r="K6715" s="58"/>
      <c r="L6715" s="119" t="s">
        <v>11479</v>
      </c>
      <c r="M6715" s="38" t="s">
        <v>15050</v>
      </c>
    </row>
    <row r="6716" spans="1:13" ht="25.5" outlineLevel="1" x14ac:dyDescent="0.25">
      <c r="A6716" s="47" t="s">
        <v>7363</v>
      </c>
      <c r="B6716" s="150">
        <v>6675</v>
      </c>
      <c r="C6716" s="40" t="s">
        <v>15024</v>
      </c>
      <c r="D6716" s="35" t="s">
        <v>7363</v>
      </c>
      <c r="E6716" s="36" t="s">
        <v>11490</v>
      </c>
      <c r="F6716" s="35" t="s">
        <v>15877</v>
      </c>
      <c r="G6716" s="117">
        <v>38</v>
      </c>
      <c r="H6716" s="117">
        <v>195.8</v>
      </c>
      <c r="I6716" s="117"/>
      <c r="J6716" s="118">
        <v>203.43</v>
      </c>
      <c r="K6716" s="58"/>
      <c r="L6716" s="119" t="s">
        <v>11479</v>
      </c>
      <c r="M6716" s="38" t="s">
        <v>15050</v>
      </c>
    </row>
    <row r="6717" spans="1:13" ht="25.5" outlineLevel="1" x14ac:dyDescent="0.25">
      <c r="A6717" s="47" t="s">
        <v>7364</v>
      </c>
      <c r="B6717" s="150">
        <v>6676</v>
      </c>
      <c r="C6717" s="40" t="s">
        <v>15025</v>
      </c>
      <c r="D6717" s="35" t="s">
        <v>7364</v>
      </c>
      <c r="E6717" s="36" t="s">
        <v>11490</v>
      </c>
      <c r="F6717" s="35" t="s">
        <v>15877</v>
      </c>
      <c r="G6717" s="117">
        <v>325</v>
      </c>
      <c r="H6717" s="117">
        <v>1950</v>
      </c>
      <c r="I6717" s="117"/>
      <c r="J6717" s="118">
        <v>2026.03</v>
      </c>
      <c r="K6717" s="58"/>
      <c r="L6717" s="119" t="s">
        <v>11479</v>
      </c>
      <c r="M6717" s="38" t="s">
        <v>15050</v>
      </c>
    </row>
    <row r="6718" spans="1:13" ht="25.5" outlineLevel="1" x14ac:dyDescent="0.25">
      <c r="A6718" s="47" t="s">
        <v>12228</v>
      </c>
      <c r="B6718" s="150">
        <v>6677</v>
      </c>
      <c r="C6718" s="36" t="s">
        <v>7175</v>
      </c>
      <c r="D6718" s="35" t="s">
        <v>12228</v>
      </c>
      <c r="E6718" s="36" t="s">
        <v>11487</v>
      </c>
      <c r="F6718" s="35" t="s">
        <v>15877</v>
      </c>
      <c r="G6718" s="117">
        <v>1</v>
      </c>
      <c r="H6718" s="117">
        <v>100</v>
      </c>
      <c r="I6718" s="117"/>
      <c r="J6718" s="118">
        <v>49.22</v>
      </c>
      <c r="K6718" s="58"/>
      <c r="L6718" s="119" t="s">
        <v>11787</v>
      </c>
      <c r="M6718" s="38" t="s">
        <v>15050</v>
      </c>
    </row>
    <row r="6719" spans="1:13" ht="38.25" outlineLevel="1" x14ac:dyDescent="0.25">
      <c r="A6719" s="47" t="s">
        <v>12229</v>
      </c>
      <c r="B6719" s="150">
        <v>6678</v>
      </c>
      <c r="C6719" s="36" t="s">
        <v>7687</v>
      </c>
      <c r="D6719" s="35" t="s">
        <v>12229</v>
      </c>
      <c r="E6719" s="36" t="s">
        <v>11490</v>
      </c>
      <c r="F6719" s="35" t="s">
        <v>15877</v>
      </c>
      <c r="G6719" s="117">
        <v>2</v>
      </c>
      <c r="H6719" s="117">
        <v>57.63</v>
      </c>
      <c r="I6719" s="117"/>
      <c r="J6719" s="118">
        <v>28.36</v>
      </c>
      <c r="K6719" s="58"/>
      <c r="L6719" s="119" t="s">
        <v>11785</v>
      </c>
      <c r="M6719" s="38" t="s">
        <v>15050</v>
      </c>
    </row>
    <row r="6720" spans="1:13" outlineLevel="1" x14ac:dyDescent="0.25">
      <c r="A6720" s="47" t="s">
        <v>12231</v>
      </c>
      <c r="B6720" s="150">
        <v>6679</v>
      </c>
      <c r="C6720" s="36" t="s">
        <v>12230</v>
      </c>
      <c r="D6720" s="35" t="s">
        <v>12231</v>
      </c>
      <c r="E6720" s="36" t="s">
        <v>11490</v>
      </c>
      <c r="F6720" s="35" t="s">
        <v>15877</v>
      </c>
      <c r="G6720" s="117">
        <v>1</v>
      </c>
      <c r="H6720" s="117">
        <v>41.76</v>
      </c>
      <c r="I6720" s="117"/>
      <c r="J6720" s="118">
        <v>43.39</v>
      </c>
      <c r="K6720" s="58"/>
      <c r="L6720" s="119" t="s">
        <v>11479</v>
      </c>
      <c r="M6720" s="38" t="s">
        <v>15050</v>
      </c>
    </row>
    <row r="6721" spans="1:13" ht="38.25" outlineLevel="1" x14ac:dyDescent="0.25">
      <c r="A6721" s="47" t="s">
        <v>7704</v>
      </c>
      <c r="B6721" s="150">
        <v>6680</v>
      </c>
      <c r="C6721" s="36" t="s">
        <v>7703</v>
      </c>
      <c r="D6721" s="35" t="s">
        <v>7704</v>
      </c>
      <c r="E6721" s="36" t="s">
        <v>11490</v>
      </c>
      <c r="F6721" s="35" t="s">
        <v>15877</v>
      </c>
      <c r="G6721" s="117">
        <v>1</v>
      </c>
      <c r="H6721" s="117">
        <v>380</v>
      </c>
      <c r="I6721" s="117"/>
      <c r="J6721" s="118">
        <v>187.02</v>
      </c>
      <c r="K6721" s="58"/>
      <c r="L6721" s="119" t="s">
        <v>11785</v>
      </c>
      <c r="M6721" s="38" t="s">
        <v>15050</v>
      </c>
    </row>
    <row r="6722" spans="1:13" ht="25.5" outlineLevel="1" x14ac:dyDescent="0.25">
      <c r="A6722" s="48">
        <v>707</v>
      </c>
      <c r="B6722" s="150">
        <v>6681</v>
      </c>
      <c r="C6722" s="40" t="s">
        <v>15026</v>
      </c>
      <c r="D6722" s="33">
        <v>707</v>
      </c>
      <c r="E6722" s="36" t="s">
        <v>11487</v>
      </c>
      <c r="F6722" s="35" t="s">
        <v>15877</v>
      </c>
      <c r="G6722" s="117">
        <v>6</v>
      </c>
      <c r="H6722" s="117">
        <v>24779.71</v>
      </c>
      <c r="I6722" s="117"/>
      <c r="J6722" s="118">
        <v>12195.38</v>
      </c>
      <c r="K6722" s="58"/>
      <c r="L6722" s="119" t="s">
        <v>11787</v>
      </c>
      <c r="M6722" s="38" t="s">
        <v>15050</v>
      </c>
    </row>
    <row r="6723" spans="1:13" ht="38.25" outlineLevel="1" x14ac:dyDescent="0.25">
      <c r="A6723" s="48">
        <v>50</v>
      </c>
      <c r="B6723" s="150">
        <v>6682</v>
      </c>
      <c r="C6723" s="36" t="s">
        <v>7789</v>
      </c>
      <c r="D6723" s="33">
        <v>50</v>
      </c>
      <c r="E6723" s="36" t="s">
        <v>11490</v>
      </c>
      <c r="F6723" s="35" t="s">
        <v>15877</v>
      </c>
      <c r="G6723" s="117">
        <v>1</v>
      </c>
      <c r="H6723" s="117">
        <v>46.23</v>
      </c>
      <c r="I6723" s="117"/>
      <c r="J6723" s="118">
        <v>22.75</v>
      </c>
      <c r="K6723" s="58"/>
      <c r="L6723" s="119" t="s">
        <v>11785</v>
      </c>
      <c r="M6723" s="38" t="s">
        <v>15050</v>
      </c>
    </row>
    <row r="6724" spans="1:13" ht="38.25" outlineLevel="1" x14ac:dyDescent="0.25">
      <c r="A6724" s="48">
        <v>42</v>
      </c>
      <c r="B6724" s="150">
        <v>6683</v>
      </c>
      <c r="C6724" s="36" t="s">
        <v>7790</v>
      </c>
      <c r="D6724" s="33">
        <v>42</v>
      </c>
      <c r="E6724" s="36" t="s">
        <v>11490</v>
      </c>
      <c r="F6724" s="35" t="s">
        <v>15877</v>
      </c>
      <c r="G6724" s="117">
        <v>2</v>
      </c>
      <c r="H6724" s="117">
        <v>92.5</v>
      </c>
      <c r="I6724" s="117"/>
      <c r="J6724" s="118">
        <v>45.52</v>
      </c>
      <c r="K6724" s="58"/>
      <c r="L6724" s="119" t="s">
        <v>11785</v>
      </c>
      <c r="M6724" s="38" t="s">
        <v>15050</v>
      </c>
    </row>
    <row r="6725" spans="1:13" ht="38.25" outlineLevel="1" x14ac:dyDescent="0.25">
      <c r="A6725" s="48">
        <v>41</v>
      </c>
      <c r="B6725" s="150">
        <v>6684</v>
      </c>
      <c r="C6725" s="36" t="s">
        <v>7791</v>
      </c>
      <c r="D6725" s="33">
        <v>41</v>
      </c>
      <c r="E6725" s="36" t="s">
        <v>11490</v>
      </c>
      <c r="F6725" s="35" t="s">
        <v>15877</v>
      </c>
      <c r="G6725" s="117">
        <v>2</v>
      </c>
      <c r="H6725" s="117">
        <v>138.5</v>
      </c>
      <c r="I6725" s="117"/>
      <c r="J6725" s="118">
        <v>68.16</v>
      </c>
      <c r="K6725" s="58"/>
      <c r="L6725" s="119" t="s">
        <v>11785</v>
      </c>
      <c r="M6725" s="38" t="s">
        <v>15050</v>
      </c>
    </row>
    <row r="6726" spans="1:13" ht="38.25" outlineLevel="1" x14ac:dyDescent="0.25">
      <c r="A6726" s="48">
        <v>47</v>
      </c>
      <c r="B6726" s="150">
        <v>6685</v>
      </c>
      <c r="C6726" s="36" t="s">
        <v>7792</v>
      </c>
      <c r="D6726" s="33">
        <v>47</v>
      </c>
      <c r="E6726" s="36" t="s">
        <v>11490</v>
      </c>
      <c r="F6726" s="35" t="s">
        <v>15877</v>
      </c>
      <c r="G6726" s="117">
        <v>1</v>
      </c>
      <c r="H6726" s="117">
        <v>2.2999999999999998</v>
      </c>
      <c r="I6726" s="117"/>
      <c r="J6726" s="118">
        <v>1.1299999999999999</v>
      </c>
      <c r="K6726" s="58"/>
      <c r="L6726" s="119" t="s">
        <v>11785</v>
      </c>
      <c r="M6726" s="38" t="s">
        <v>15050</v>
      </c>
    </row>
    <row r="6727" spans="1:13" ht="38.25" outlineLevel="1" x14ac:dyDescent="0.25">
      <c r="A6727" s="48">
        <v>48</v>
      </c>
      <c r="B6727" s="150">
        <v>6686</v>
      </c>
      <c r="C6727" s="36" t="s">
        <v>7793</v>
      </c>
      <c r="D6727" s="33">
        <v>48</v>
      </c>
      <c r="E6727" s="36" t="s">
        <v>11490</v>
      </c>
      <c r="F6727" s="35" t="s">
        <v>15877</v>
      </c>
      <c r="G6727" s="117">
        <v>2</v>
      </c>
      <c r="H6727" s="117">
        <v>16</v>
      </c>
      <c r="I6727" s="117"/>
      <c r="J6727" s="118">
        <v>7.87</v>
      </c>
      <c r="K6727" s="58"/>
      <c r="L6727" s="119" t="s">
        <v>11785</v>
      </c>
      <c r="M6727" s="38" t="s">
        <v>15050</v>
      </c>
    </row>
    <row r="6728" spans="1:13" ht="38.25" outlineLevel="1" x14ac:dyDescent="0.25">
      <c r="A6728" s="48">
        <v>51</v>
      </c>
      <c r="B6728" s="150">
        <v>6687</v>
      </c>
      <c r="C6728" s="36" t="s">
        <v>7794</v>
      </c>
      <c r="D6728" s="33">
        <v>51</v>
      </c>
      <c r="E6728" s="36" t="s">
        <v>11490</v>
      </c>
      <c r="F6728" s="35" t="s">
        <v>15877</v>
      </c>
      <c r="G6728" s="117">
        <v>2</v>
      </c>
      <c r="H6728" s="117">
        <v>16.579999999999998</v>
      </c>
      <c r="I6728" s="117"/>
      <c r="J6728" s="118">
        <v>8.16</v>
      </c>
      <c r="K6728" s="58"/>
      <c r="L6728" s="119" t="s">
        <v>11785</v>
      </c>
      <c r="M6728" s="38" t="s">
        <v>15050</v>
      </c>
    </row>
    <row r="6729" spans="1:13" ht="38.25" outlineLevel="1" x14ac:dyDescent="0.25">
      <c r="A6729" s="48">
        <v>45</v>
      </c>
      <c r="B6729" s="150">
        <v>6688</v>
      </c>
      <c r="C6729" s="36" t="s">
        <v>7795</v>
      </c>
      <c r="D6729" s="33">
        <v>45</v>
      </c>
      <c r="E6729" s="36" t="s">
        <v>11490</v>
      </c>
      <c r="F6729" s="35" t="s">
        <v>15877</v>
      </c>
      <c r="G6729" s="117">
        <v>2</v>
      </c>
      <c r="H6729" s="117">
        <v>17.399999999999999</v>
      </c>
      <c r="I6729" s="117"/>
      <c r="J6729" s="118">
        <v>8.56</v>
      </c>
      <c r="K6729" s="58"/>
      <c r="L6729" s="119" t="s">
        <v>11785</v>
      </c>
      <c r="M6729" s="38" t="s">
        <v>15050</v>
      </c>
    </row>
    <row r="6730" spans="1:13" ht="38.25" outlineLevel="1" x14ac:dyDescent="0.25">
      <c r="A6730" s="48">
        <v>49</v>
      </c>
      <c r="B6730" s="150">
        <v>6689</v>
      </c>
      <c r="C6730" s="36" t="s">
        <v>7796</v>
      </c>
      <c r="D6730" s="33">
        <v>49</v>
      </c>
      <c r="E6730" s="36" t="s">
        <v>11490</v>
      </c>
      <c r="F6730" s="35" t="s">
        <v>15877</v>
      </c>
      <c r="G6730" s="117">
        <v>1</v>
      </c>
      <c r="H6730" s="117">
        <v>232.16</v>
      </c>
      <c r="I6730" s="117"/>
      <c r="J6730" s="118">
        <v>114.26</v>
      </c>
      <c r="K6730" s="58"/>
      <c r="L6730" s="119" t="s">
        <v>11785</v>
      </c>
      <c r="M6730" s="38" t="s">
        <v>15050</v>
      </c>
    </row>
    <row r="6731" spans="1:13" ht="38.25" outlineLevel="1" x14ac:dyDescent="0.25">
      <c r="A6731" s="48">
        <v>44</v>
      </c>
      <c r="B6731" s="150">
        <v>6690</v>
      </c>
      <c r="C6731" s="36" t="s">
        <v>7797</v>
      </c>
      <c r="D6731" s="33">
        <v>44</v>
      </c>
      <c r="E6731" s="36" t="s">
        <v>11490</v>
      </c>
      <c r="F6731" s="35" t="s">
        <v>15877</v>
      </c>
      <c r="G6731" s="117">
        <v>1</v>
      </c>
      <c r="H6731" s="117">
        <v>17.399999999999999</v>
      </c>
      <c r="I6731" s="117"/>
      <c r="J6731" s="118">
        <v>8.56</v>
      </c>
      <c r="K6731" s="58"/>
      <c r="L6731" s="119" t="s">
        <v>11785</v>
      </c>
      <c r="M6731" s="38" t="s">
        <v>15050</v>
      </c>
    </row>
    <row r="6732" spans="1:13" outlineLevel="1" x14ac:dyDescent="0.25">
      <c r="A6732" s="48">
        <v>738</v>
      </c>
      <c r="B6732" s="150">
        <v>6691</v>
      </c>
      <c r="C6732" s="36" t="s">
        <v>7828</v>
      </c>
      <c r="D6732" s="33">
        <v>738</v>
      </c>
      <c r="E6732" s="36" t="s">
        <v>11490</v>
      </c>
      <c r="F6732" s="35" t="s">
        <v>15877</v>
      </c>
      <c r="G6732" s="117">
        <v>1</v>
      </c>
      <c r="H6732" s="117">
        <v>641.25</v>
      </c>
      <c r="I6732" s="117"/>
      <c r="J6732" s="118">
        <v>666.25</v>
      </c>
      <c r="K6732" s="58"/>
      <c r="L6732" s="119" t="s">
        <v>11479</v>
      </c>
      <c r="M6732" s="38" t="s">
        <v>15050</v>
      </c>
    </row>
    <row r="6733" spans="1:13" outlineLevel="1" x14ac:dyDescent="0.25">
      <c r="A6733" s="47" t="s">
        <v>7830</v>
      </c>
      <c r="B6733" s="150">
        <v>6692</v>
      </c>
      <c r="C6733" s="36" t="s">
        <v>7829</v>
      </c>
      <c r="D6733" s="35" t="s">
        <v>7830</v>
      </c>
      <c r="E6733" s="36" t="s">
        <v>11490</v>
      </c>
      <c r="F6733" s="35" t="s">
        <v>15877</v>
      </c>
      <c r="G6733" s="117">
        <v>18</v>
      </c>
      <c r="H6733" s="117">
        <v>1022.03</v>
      </c>
      <c r="I6733" s="117"/>
      <c r="J6733" s="118">
        <v>1061.8800000000001</v>
      </c>
      <c r="K6733" s="58"/>
      <c r="L6733" s="119" t="s">
        <v>11479</v>
      </c>
      <c r="M6733" s="38" t="s">
        <v>15050</v>
      </c>
    </row>
    <row r="6734" spans="1:13" ht="25.5" outlineLevel="1" x14ac:dyDescent="0.25">
      <c r="A6734" s="47" t="s">
        <v>12233</v>
      </c>
      <c r="B6734" s="150">
        <v>6693</v>
      </c>
      <c r="C6734" s="36" t="s">
        <v>12232</v>
      </c>
      <c r="D6734" s="35" t="s">
        <v>12233</v>
      </c>
      <c r="E6734" s="36" t="s">
        <v>11490</v>
      </c>
      <c r="F6734" s="35" t="s">
        <v>15877</v>
      </c>
      <c r="G6734" s="117">
        <v>3</v>
      </c>
      <c r="H6734" s="117">
        <v>38.89</v>
      </c>
      <c r="I6734" s="117"/>
      <c r="J6734" s="118">
        <v>40.409999999999997</v>
      </c>
      <c r="K6734" s="58"/>
      <c r="L6734" s="119" t="s">
        <v>11479</v>
      </c>
      <c r="M6734" s="38" t="s">
        <v>15050</v>
      </c>
    </row>
    <row r="6735" spans="1:13" outlineLevel="1" x14ac:dyDescent="0.25">
      <c r="A6735" s="47" t="s">
        <v>7834</v>
      </c>
      <c r="B6735" s="150">
        <v>6694</v>
      </c>
      <c r="C6735" s="36" t="s">
        <v>7833</v>
      </c>
      <c r="D6735" s="35" t="s">
        <v>7834</v>
      </c>
      <c r="E6735" s="36" t="s">
        <v>11490</v>
      </c>
      <c r="F6735" s="35" t="s">
        <v>15877</v>
      </c>
      <c r="G6735" s="117">
        <v>7</v>
      </c>
      <c r="H6735" s="117">
        <v>872.04</v>
      </c>
      <c r="I6735" s="117"/>
      <c r="J6735" s="118">
        <v>906.04</v>
      </c>
      <c r="K6735" s="58"/>
      <c r="L6735" s="119" t="s">
        <v>11479</v>
      </c>
      <c r="M6735" s="38" t="s">
        <v>15050</v>
      </c>
    </row>
    <row r="6736" spans="1:13" ht="25.5" outlineLevel="1" x14ac:dyDescent="0.25">
      <c r="A6736" s="47" t="s">
        <v>7926</v>
      </c>
      <c r="B6736" s="150">
        <v>6695</v>
      </c>
      <c r="C6736" s="40" t="s">
        <v>15027</v>
      </c>
      <c r="D6736" s="35" t="s">
        <v>7926</v>
      </c>
      <c r="E6736" s="36" t="s">
        <v>11490</v>
      </c>
      <c r="F6736" s="35" t="s">
        <v>15877</v>
      </c>
      <c r="G6736" s="117">
        <v>5</v>
      </c>
      <c r="H6736" s="117">
        <v>203.39</v>
      </c>
      <c r="I6736" s="117"/>
      <c r="J6736" s="118">
        <v>211.32</v>
      </c>
      <c r="K6736" s="58"/>
      <c r="L6736" s="119" t="s">
        <v>11479</v>
      </c>
      <c r="M6736" s="38" t="s">
        <v>15050</v>
      </c>
    </row>
    <row r="6737" spans="1:13" ht="25.5" outlineLevel="1" x14ac:dyDescent="0.25">
      <c r="A6737" s="47" t="s">
        <v>7180</v>
      </c>
      <c r="B6737" s="150">
        <v>6696</v>
      </c>
      <c r="C6737" s="36" t="s">
        <v>7179</v>
      </c>
      <c r="D6737" s="35" t="s">
        <v>7180</v>
      </c>
      <c r="E6737" s="36" t="s">
        <v>11487</v>
      </c>
      <c r="F6737" s="35" t="s">
        <v>15877</v>
      </c>
      <c r="G6737" s="117">
        <v>1</v>
      </c>
      <c r="H6737" s="117">
        <v>849.15</v>
      </c>
      <c r="I6737" s="117"/>
      <c r="J6737" s="118">
        <v>417.91</v>
      </c>
      <c r="K6737" s="58"/>
      <c r="L6737" s="119" t="s">
        <v>11787</v>
      </c>
      <c r="M6737" s="38" t="s">
        <v>15050</v>
      </c>
    </row>
    <row r="6738" spans="1:13" ht="25.5" outlineLevel="1" x14ac:dyDescent="0.25">
      <c r="A6738" s="48">
        <v>503</v>
      </c>
      <c r="B6738" s="150">
        <v>6697</v>
      </c>
      <c r="C6738" s="36" t="s">
        <v>7181</v>
      </c>
      <c r="D6738" s="33">
        <v>503</v>
      </c>
      <c r="E6738" s="36" t="s">
        <v>11487</v>
      </c>
      <c r="F6738" s="35" t="s">
        <v>15877</v>
      </c>
      <c r="G6738" s="117">
        <v>3</v>
      </c>
      <c r="H6738" s="117">
        <v>2319</v>
      </c>
      <c r="I6738" s="117"/>
      <c r="J6738" s="118">
        <v>1141.3</v>
      </c>
      <c r="K6738" s="58"/>
      <c r="L6738" s="119" t="s">
        <v>11787</v>
      </c>
      <c r="M6738" s="38" t="s">
        <v>15050</v>
      </c>
    </row>
    <row r="6739" spans="1:13" ht="25.5" outlineLevel="1" x14ac:dyDescent="0.25">
      <c r="A6739" s="48">
        <v>502</v>
      </c>
      <c r="B6739" s="150">
        <v>6698</v>
      </c>
      <c r="C6739" s="36" t="s">
        <v>7182</v>
      </c>
      <c r="D6739" s="33">
        <v>502</v>
      </c>
      <c r="E6739" s="36" t="s">
        <v>11487</v>
      </c>
      <c r="F6739" s="35" t="s">
        <v>15877</v>
      </c>
      <c r="G6739" s="117">
        <v>8</v>
      </c>
      <c r="H6739" s="117">
        <v>638.48</v>
      </c>
      <c r="I6739" s="117"/>
      <c r="J6739" s="118">
        <v>314.23</v>
      </c>
      <c r="K6739" s="58"/>
      <c r="L6739" s="119" t="s">
        <v>11787</v>
      </c>
      <c r="M6739" s="38" t="s">
        <v>15050</v>
      </c>
    </row>
    <row r="6740" spans="1:13" ht="25.5" outlineLevel="1" x14ac:dyDescent="0.25">
      <c r="A6740" s="48">
        <v>663</v>
      </c>
      <c r="B6740" s="150">
        <v>6699</v>
      </c>
      <c r="C6740" s="36" t="s">
        <v>7183</v>
      </c>
      <c r="D6740" s="33">
        <v>663</v>
      </c>
      <c r="E6740" s="36" t="s">
        <v>11487</v>
      </c>
      <c r="F6740" s="35" t="s">
        <v>15877</v>
      </c>
      <c r="G6740" s="117">
        <v>4</v>
      </c>
      <c r="H6740" s="117">
        <v>7743.57</v>
      </c>
      <c r="I6740" s="117"/>
      <c r="J6740" s="118">
        <v>3811.01</v>
      </c>
      <c r="K6740" s="58"/>
      <c r="L6740" s="119" t="s">
        <v>11787</v>
      </c>
      <c r="M6740" s="38" t="s">
        <v>15050</v>
      </c>
    </row>
    <row r="6741" spans="1:13" ht="38.25" outlineLevel="1" x14ac:dyDescent="0.25">
      <c r="A6741" s="47" t="s">
        <v>8049</v>
      </c>
      <c r="B6741" s="150">
        <v>6700</v>
      </c>
      <c r="C6741" s="36" t="s">
        <v>8048</v>
      </c>
      <c r="D6741" s="35" t="s">
        <v>8049</v>
      </c>
      <c r="E6741" s="36" t="s">
        <v>11490</v>
      </c>
      <c r="F6741" s="35" t="s">
        <v>15877</v>
      </c>
      <c r="G6741" s="117">
        <v>1</v>
      </c>
      <c r="H6741" s="117">
        <v>195</v>
      </c>
      <c r="I6741" s="117"/>
      <c r="J6741" s="118">
        <v>95.97</v>
      </c>
      <c r="K6741" s="58"/>
      <c r="L6741" s="119" t="s">
        <v>11785</v>
      </c>
      <c r="M6741" s="38" t="s">
        <v>15050</v>
      </c>
    </row>
    <row r="6742" spans="1:13" ht="25.5" outlineLevel="1" x14ac:dyDescent="0.25">
      <c r="A6742" s="48">
        <v>94</v>
      </c>
      <c r="B6742" s="150">
        <v>6701</v>
      </c>
      <c r="C6742" s="36" t="s">
        <v>7184</v>
      </c>
      <c r="D6742" s="33">
        <v>94</v>
      </c>
      <c r="E6742" s="36" t="s">
        <v>11487</v>
      </c>
      <c r="F6742" s="35" t="s">
        <v>15877</v>
      </c>
      <c r="G6742" s="117">
        <v>7</v>
      </c>
      <c r="H6742" s="117">
        <v>653.33000000000004</v>
      </c>
      <c r="I6742" s="117"/>
      <c r="J6742" s="118">
        <v>321.54000000000002</v>
      </c>
      <c r="K6742" s="58"/>
      <c r="L6742" s="119" t="s">
        <v>11787</v>
      </c>
      <c r="M6742" s="38" t="s">
        <v>15050</v>
      </c>
    </row>
    <row r="6743" spans="1:13" ht="25.5" outlineLevel="1" x14ac:dyDescent="0.25">
      <c r="A6743" s="48">
        <v>105</v>
      </c>
      <c r="B6743" s="150">
        <v>6702</v>
      </c>
      <c r="C6743" s="36" t="s">
        <v>7185</v>
      </c>
      <c r="D6743" s="33">
        <v>105</v>
      </c>
      <c r="E6743" s="36" t="s">
        <v>11487</v>
      </c>
      <c r="F6743" s="35" t="s">
        <v>15877</v>
      </c>
      <c r="G6743" s="117">
        <v>2</v>
      </c>
      <c r="H6743" s="117">
        <v>371.14</v>
      </c>
      <c r="I6743" s="117"/>
      <c r="J6743" s="118">
        <v>182.66</v>
      </c>
      <c r="K6743" s="58"/>
      <c r="L6743" s="119" t="s">
        <v>11787</v>
      </c>
      <c r="M6743" s="38" t="s">
        <v>15050</v>
      </c>
    </row>
    <row r="6744" spans="1:13" ht="25.5" outlineLevel="1" x14ac:dyDescent="0.25">
      <c r="A6744" s="47" t="s">
        <v>7187</v>
      </c>
      <c r="B6744" s="150">
        <v>6703</v>
      </c>
      <c r="C6744" s="36" t="s">
        <v>7186</v>
      </c>
      <c r="D6744" s="35" t="s">
        <v>7187</v>
      </c>
      <c r="E6744" s="36" t="s">
        <v>11487</v>
      </c>
      <c r="F6744" s="35" t="s">
        <v>15877</v>
      </c>
      <c r="G6744" s="117">
        <v>1</v>
      </c>
      <c r="H6744" s="117">
        <v>400</v>
      </c>
      <c r="I6744" s="117"/>
      <c r="J6744" s="118">
        <v>196.86</v>
      </c>
      <c r="K6744" s="58"/>
      <c r="L6744" s="119" t="s">
        <v>11787</v>
      </c>
      <c r="M6744" s="38" t="s">
        <v>15050</v>
      </c>
    </row>
    <row r="6745" spans="1:13" ht="38.25" outlineLevel="1" x14ac:dyDescent="0.25">
      <c r="A6745" s="47" t="s">
        <v>8051</v>
      </c>
      <c r="B6745" s="150">
        <v>6704</v>
      </c>
      <c r="C6745" s="36" t="s">
        <v>8050</v>
      </c>
      <c r="D6745" s="35" t="s">
        <v>8051</v>
      </c>
      <c r="E6745" s="36" t="s">
        <v>11490</v>
      </c>
      <c r="F6745" s="35" t="s">
        <v>15877</v>
      </c>
      <c r="G6745" s="117">
        <v>4</v>
      </c>
      <c r="H6745" s="117">
        <v>320</v>
      </c>
      <c r="I6745" s="117"/>
      <c r="J6745" s="118">
        <v>157.49</v>
      </c>
      <c r="K6745" s="58"/>
      <c r="L6745" s="119" t="s">
        <v>11785</v>
      </c>
      <c r="M6745" s="38" t="s">
        <v>15050</v>
      </c>
    </row>
    <row r="6746" spans="1:13" ht="25.5" outlineLevel="1" x14ac:dyDescent="0.25">
      <c r="A6746" s="47" t="s">
        <v>7189</v>
      </c>
      <c r="B6746" s="150">
        <v>6705</v>
      </c>
      <c r="C6746" s="36" t="s">
        <v>7188</v>
      </c>
      <c r="D6746" s="35" t="s">
        <v>7189</v>
      </c>
      <c r="E6746" s="36" t="s">
        <v>11487</v>
      </c>
      <c r="F6746" s="35" t="s">
        <v>15878</v>
      </c>
      <c r="G6746" s="117">
        <v>1</v>
      </c>
      <c r="H6746" s="117">
        <v>72</v>
      </c>
      <c r="I6746" s="117"/>
      <c r="J6746" s="118">
        <v>35.43</v>
      </c>
      <c r="K6746" s="58"/>
      <c r="L6746" s="119" t="s">
        <v>11787</v>
      </c>
      <c r="M6746" s="38" t="s">
        <v>15050</v>
      </c>
    </row>
    <row r="6747" spans="1:13" ht="38.25" outlineLevel="1" x14ac:dyDescent="0.25">
      <c r="A6747" s="47" t="s">
        <v>8053</v>
      </c>
      <c r="B6747" s="150">
        <v>6706</v>
      </c>
      <c r="C6747" s="36" t="s">
        <v>8052</v>
      </c>
      <c r="D6747" s="35" t="s">
        <v>8053</v>
      </c>
      <c r="E6747" s="36" t="s">
        <v>11490</v>
      </c>
      <c r="F6747" s="35" t="s">
        <v>15877</v>
      </c>
      <c r="G6747" s="117">
        <v>1</v>
      </c>
      <c r="H6747" s="117">
        <v>88</v>
      </c>
      <c r="I6747" s="117"/>
      <c r="J6747" s="118">
        <v>43.31</v>
      </c>
      <c r="K6747" s="58"/>
      <c r="L6747" s="119" t="s">
        <v>11785</v>
      </c>
      <c r="M6747" s="38" t="s">
        <v>15050</v>
      </c>
    </row>
    <row r="6748" spans="1:13" ht="25.5" outlineLevel="1" x14ac:dyDescent="0.25">
      <c r="A6748" s="48">
        <v>710</v>
      </c>
      <c r="B6748" s="150">
        <v>6707</v>
      </c>
      <c r="C6748" s="36" t="s">
        <v>7190</v>
      </c>
      <c r="D6748" s="33">
        <v>710</v>
      </c>
      <c r="E6748" s="36" t="s">
        <v>11487</v>
      </c>
      <c r="F6748" s="35" t="s">
        <v>15877</v>
      </c>
      <c r="G6748" s="117">
        <v>3</v>
      </c>
      <c r="H6748" s="117">
        <v>4810</v>
      </c>
      <c r="I6748" s="117"/>
      <c r="J6748" s="118">
        <v>2367.25</v>
      </c>
      <c r="K6748" s="58"/>
      <c r="L6748" s="119" t="s">
        <v>11787</v>
      </c>
      <c r="M6748" s="38" t="s">
        <v>15050</v>
      </c>
    </row>
    <row r="6749" spans="1:13" ht="25.5" outlineLevel="1" x14ac:dyDescent="0.25">
      <c r="A6749" s="48">
        <v>102</v>
      </c>
      <c r="B6749" s="150">
        <v>6708</v>
      </c>
      <c r="C6749" s="36" t="s">
        <v>7191</v>
      </c>
      <c r="D6749" s="33">
        <v>102</v>
      </c>
      <c r="E6749" s="36" t="s">
        <v>11487</v>
      </c>
      <c r="F6749" s="35" t="s">
        <v>15877</v>
      </c>
      <c r="G6749" s="117">
        <v>196</v>
      </c>
      <c r="H6749" s="117">
        <v>20117.189999999999</v>
      </c>
      <c r="I6749" s="117"/>
      <c r="J6749" s="118">
        <v>9900.7099999999991</v>
      </c>
      <c r="K6749" s="58"/>
      <c r="L6749" s="119" t="s">
        <v>11787</v>
      </c>
      <c r="M6749" s="38" t="s">
        <v>15050</v>
      </c>
    </row>
    <row r="6750" spans="1:13" ht="38.25" outlineLevel="1" x14ac:dyDescent="0.25">
      <c r="A6750" s="47" t="s">
        <v>8055</v>
      </c>
      <c r="B6750" s="150">
        <v>6709</v>
      </c>
      <c r="C6750" s="36" t="s">
        <v>8054</v>
      </c>
      <c r="D6750" s="35" t="s">
        <v>8055</v>
      </c>
      <c r="E6750" s="36" t="s">
        <v>11490</v>
      </c>
      <c r="F6750" s="35" t="s">
        <v>15877</v>
      </c>
      <c r="G6750" s="117">
        <v>1</v>
      </c>
      <c r="H6750" s="117">
        <v>112</v>
      </c>
      <c r="I6750" s="117"/>
      <c r="J6750" s="118">
        <v>55.12</v>
      </c>
      <c r="K6750" s="58"/>
      <c r="L6750" s="119" t="s">
        <v>11785</v>
      </c>
      <c r="M6750" s="38" t="s">
        <v>15050</v>
      </c>
    </row>
    <row r="6751" spans="1:13" ht="38.25" outlineLevel="1" x14ac:dyDescent="0.25">
      <c r="A6751" s="47" t="s">
        <v>8057</v>
      </c>
      <c r="B6751" s="150">
        <v>6710</v>
      </c>
      <c r="C6751" s="36" t="s">
        <v>8056</v>
      </c>
      <c r="D6751" s="35" t="s">
        <v>8057</v>
      </c>
      <c r="E6751" s="36" t="s">
        <v>11490</v>
      </c>
      <c r="F6751" s="35" t="s">
        <v>15877</v>
      </c>
      <c r="G6751" s="117">
        <v>1</v>
      </c>
      <c r="H6751" s="117">
        <v>165</v>
      </c>
      <c r="I6751" s="117"/>
      <c r="J6751" s="118">
        <v>81.209999999999994</v>
      </c>
      <c r="K6751" s="58"/>
      <c r="L6751" s="119" t="s">
        <v>11785</v>
      </c>
      <c r="M6751" s="38" t="s">
        <v>15050</v>
      </c>
    </row>
    <row r="6752" spans="1:13" ht="25.5" outlineLevel="1" x14ac:dyDescent="0.25">
      <c r="A6752" s="48">
        <v>93</v>
      </c>
      <c r="B6752" s="150">
        <v>6711</v>
      </c>
      <c r="C6752" s="36" t="s">
        <v>7192</v>
      </c>
      <c r="D6752" s="33">
        <v>93</v>
      </c>
      <c r="E6752" s="36" t="s">
        <v>11487</v>
      </c>
      <c r="F6752" s="35" t="s">
        <v>15877</v>
      </c>
      <c r="G6752" s="117">
        <v>22</v>
      </c>
      <c r="H6752" s="117">
        <v>1484.6</v>
      </c>
      <c r="I6752" s="117"/>
      <c r="J6752" s="118">
        <v>730.65</v>
      </c>
      <c r="K6752" s="58"/>
      <c r="L6752" s="119" t="s">
        <v>11787</v>
      </c>
      <c r="M6752" s="38" t="s">
        <v>15050</v>
      </c>
    </row>
    <row r="6753" spans="1:13" ht="25.5" outlineLevel="1" x14ac:dyDescent="0.25">
      <c r="A6753" s="48">
        <v>499</v>
      </c>
      <c r="B6753" s="150">
        <v>6712</v>
      </c>
      <c r="C6753" s="36" t="s">
        <v>7193</v>
      </c>
      <c r="D6753" s="33">
        <v>499</v>
      </c>
      <c r="E6753" s="36" t="s">
        <v>11487</v>
      </c>
      <c r="F6753" s="35" t="s">
        <v>15877</v>
      </c>
      <c r="G6753" s="117">
        <v>5</v>
      </c>
      <c r="H6753" s="117">
        <v>361.91</v>
      </c>
      <c r="I6753" s="117"/>
      <c r="J6753" s="118">
        <v>178.11</v>
      </c>
      <c r="K6753" s="58"/>
      <c r="L6753" s="119" t="s">
        <v>11787</v>
      </c>
      <c r="M6753" s="38" t="s">
        <v>15050</v>
      </c>
    </row>
    <row r="6754" spans="1:13" ht="38.25" outlineLevel="1" x14ac:dyDescent="0.25">
      <c r="A6754" s="47" t="s">
        <v>12234</v>
      </c>
      <c r="B6754" s="150">
        <v>6713</v>
      </c>
      <c r="C6754" s="36" t="s">
        <v>8084</v>
      </c>
      <c r="D6754" s="35" t="s">
        <v>12234</v>
      </c>
      <c r="E6754" s="36" t="s">
        <v>11490</v>
      </c>
      <c r="F6754" s="35" t="s">
        <v>15889</v>
      </c>
      <c r="G6754" s="117">
        <v>2</v>
      </c>
      <c r="H6754" s="117">
        <v>2425</v>
      </c>
      <c r="I6754" s="117"/>
      <c r="J6754" s="118">
        <v>1193.47</v>
      </c>
      <c r="K6754" s="58"/>
      <c r="L6754" s="119" t="s">
        <v>11785</v>
      </c>
      <c r="M6754" s="38" t="s">
        <v>15050</v>
      </c>
    </row>
    <row r="6755" spans="1:13" ht="25.5" outlineLevel="1" x14ac:dyDescent="0.25">
      <c r="A6755" s="47" t="s">
        <v>8085</v>
      </c>
      <c r="B6755" s="150">
        <v>6714</v>
      </c>
      <c r="C6755" s="40" t="s">
        <v>15028</v>
      </c>
      <c r="D6755" s="35" t="s">
        <v>8085</v>
      </c>
      <c r="E6755" s="36" t="s">
        <v>11490</v>
      </c>
      <c r="F6755" s="35" t="s">
        <v>15880</v>
      </c>
      <c r="G6755" s="117">
        <v>1</v>
      </c>
      <c r="H6755" s="117">
        <v>526</v>
      </c>
      <c r="I6755" s="117"/>
      <c r="J6755" s="118">
        <v>546.51</v>
      </c>
      <c r="K6755" s="58"/>
      <c r="L6755" s="119" t="s">
        <v>11479</v>
      </c>
      <c r="M6755" s="38" t="s">
        <v>15050</v>
      </c>
    </row>
    <row r="6756" spans="1:13" outlineLevel="1" x14ac:dyDescent="0.25">
      <c r="A6756" s="47" t="s">
        <v>8121</v>
      </c>
      <c r="B6756" s="150">
        <v>6715</v>
      </c>
      <c r="C6756" s="36" t="s">
        <v>8120</v>
      </c>
      <c r="D6756" s="35" t="s">
        <v>8121</v>
      </c>
      <c r="E6756" s="36" t="s">
        <v>11490</v>
      </c>
      <c r="F6756" s="35" t="s">
        <v>15877</v>
      </c>
      <c r="G6756" s="117">
        <v>2</v>
      </c>
      <c r="H6756" s="117">
        <v>120.34</v>
      </c>
      <c r="I6756" s="117"/>
      <c r="J6756" s="118">
        <v>125.03</v>
      </c>
      <c r="K6756" s="58"/>
      <c r="L6756" s="119" t="s">
        <v>11479</v>
      </c>
      <c r="M6756" s="38" t="s">
        <v>15050</v>
      </c>
    </row>
    <row r="6757" spans="1:13" outlineLevel="1" x14ac:dyDescent="0.25">
      <c r="A6757" s="47" t="s">
        <v>8153</v>
      </c>
      <c r="B6757" s="150">
        <v>6716</v>
      </c>
      <c r="C6757" s="36" t="s">
        <v>8152</v>
      </c>
      <c r="D6757" s="35" t="s">
        <v>8153</v>
      </c>
      <c r="E6757" s="36" t="s">
        <v>11490</v>
      </c>
      <c r="F6757" s="35" t="s">
        <v>15877</v>
      </c>
      <c r="G6757" s="117">
        <v>4</v>
      </c>
      <c r="H6757" s="117">
        <v>220</v>
      </c>
      <c r="I6757" s="117"/>
      <c r="J6757" s="118">
        <v>228.58</v>
      </c>
      <c r="K6757" s="58"/>
      <c r="L6757" s="119" t="s">
        <v>11479</v>
      </c>
      <c r="M6757" s="38" t="s">
        <v>15050</v>
      </c>
    </row>
    <row r="6758" spans="1:13" ht="25.5" outlineLevel="1" x14ac:dyDescent="0.25">
      <c r="A6758" s="48">
        <v>587</v>
      </c>
      <c r="B6758" s="150">
        <v>6717</v>
      </c>
      <c r="C6758" s="36" t="s">
        <v>7196</v>
      </c>
      <c r="D6758" s="33">
        <v>587</v>
      </c>
      <c r="E6758" s="36" t="s">
        <v>11487</v>
      </c>
      <c r="F6758" s="35" t="s">
        <v>15877</v>
      </c>
      <c r="G6758" s="117">
        <v>1</v>
      </c>
      <c r="H6758" s="117">
        <v>14795</v>
      </c>
      <c r="I6758" s="117"/>
      <c r="J6758" s="118">
        <v>7281.39</v>
      </c>
      <c r="K6758" s="58"/>
      <c r="L6758" s="119" t="s">
        <v>11787</v>
      </c>
      <c r="M6758" s="38" t="s">
        <v>15050</v>
      </c>
    </row>
    <row r="6759" spans="1:13" ht="25.5" outlineLevel="1" x14ac:dyDescent="0.25">
      <c r="A6759" s="48">
        <v>793</v>
      </c>
      <c r="B6759" s="150">
        <v>6718</v>
      </c>
      <c r="C6759" s="40" t="s">
        <v>15029</v>
      </c>
      <c r="D6759" s="33">
        <v>793</v>
      </c>
      <c r="E6759" s="36" t="s">
        <v>11487</v>
      </c>
      <c r="F6759" s="35" t="s">
        <v>15877</v>
      </c>
      <c r="G6759" s="117">
        <v>1</v>
      </c>
      <c r="H6759" s="117">
        <v>10200</v>
      </c>
      <c r="I6759" s="117"/>
      <c r="J6759" s="118">
        <v>5019.95</v>
      </c>
      <c r="K6759" s="58"/>
      <c r="L6759" s="119" t="s">
        <v>11787</v>
      </c>
      <c r="M6759" s="38" t="s">
        <v>15050</v>
      </c>
    </row>
    <row r="6760" spans="1:13" ht="25.5" outlineLevel="1" x14ac:dyDescent="0.25">
      <c r="A6760" s="48">
        <v>782</v>
      </c>
      <c r="B6760" s="150">
        <v>6719</v>
      </c>
      <c r="C6760" s="40" t="s">
        <v>15030</v>
      </c>
      <c r="D6760" s="33">
        <v>782</v>
      </c>
      <c r="E6760" s="36" t="s">
        <v>11487</v>
      </c>
      <c r="F6760" s="35" t="s">
        <v>15877</v>
      </c>
      <c r="G6760" s="117">
        <v>93</v>
      </c>
      <c r="H6760" s="117">
        <v>9779.1</v>
      </c>
      <c r="I6760" s="117"/>
      <c r="J6760" s="118">
        <v>4812.8</v>
      </c>
      <c r="K6760" s="58"/>
      <c r="L6760" s="119" t="s">
        <v>11787</v>
      </c>
      <c r="M6760" s="38" t="s">
        <v>15050</v>
      </c>
    </row>
    <row r="6761" spans="1:13" ht="25.5" outlineLevel="1" x14ac:dyDescent="0.25">
      <c r="A6761" s="48">
        <v>642</v>
      </c>
      <c r="B6761" s="150">
        <v>6720</v>
      </c>
      <c r="C6761" s="36" t="s">
        <v>7197</v>
      </c>
      <c r="D6761" s="33">
        <v>642</v>
      </c>
      <c r="E6761" s="36" t="s">
        <v>11487</v>
      </c>
      <c r="F6761" s="35" t="s">
        <v>15877</v>
      </c>
      <c r="G6761" s="117">
        <v>30</v>
      </c>
      <c r="H6761" s="117">
        <v>2163.16</v>
      </c>
      <c r="I6761" s="117"/>
      <c r="J6761" s="118">
        <v>1064.5999999999999</v>
      </c>
      <c r="K6761" s="58"/>
      <c r="L6761" s="119" t="s">
        <v>11787</v>
      </c>
      <c r="M6761" s="38" t="s">
        <v>15050</v>
      </c>
    </row>
    <row r="6762" spans="1:13" ht="25.5" outlineLevel="1" x14ac:dyDescent="0.25">
      <c r="A6762" s="48">
        <v>178</v>
      </c>
      <c r="B6762" s="150">
        <v>6721</v>
      </c>
      <c r="C6762" s="36" t="s">
        <v>7198</v>
      </c>
      <c r="D6762" s="33">
        <v>178</v>
      </c>
      <c r="E6762" s="36" t="s">
        <v>11487</v>
      </c>
      <c r="F6762" s="35" t="s">
        <v>15877</v>
      </c>
      <c r="G6762" s="117">
        <v>10</v>
      </c>
      <c r="H6762" s="117">
        <v>617.14</v>
      </c>
      <c r="I6762" s="117"/>
      <c r="J6762" s="118">
        <v>303.73</v>
      </c>
      <c r="K6762" s="58"/>
      <c r="L6762" s="119" t="s">
        <v>11787</v>
      </c>
      <c r="M6762" s="38" t="s">
        <v>15050</v>
      </c>
    </row>
    <row r="6763" spans="1:13" ht="25.5" outlineLevel="1" x14ac:dyDescent="0.25">
      <c r="A6763" s="48">
        <v>810</v>
      </c>
      <c r="B6763" s="150">
        <v>6722</v>
      </c>
      <c r="C6763" s="36" t="s">
        <v>7199</v>
      </c>
      <c r="D6763" s="33">
        <v>810</v>
      </c>
      <c r="E6763" s="36" t="s">
        <v>11487</v>
      </c>
      <c r="F6763" s="35" t="s">
        <v>15877</v>
      </c>
      <c r="G6763" s="117">
        <v>3</v>
      </c>
      <c r="H6763" s="117">
        <v>381</v>
      </c>
      <c r="I6763" s="117"/>
      <c r="J6763" s="118">
        <v>187.51</v>
      </c>
      <c r="K6763" s="58"/>
      <c r="L6763" s="119" t="s">
        <v>11787</v>
      </c>
      <c r="M6763" s="38" t="s">
        <v>15050</v>
      </c>
    </row>
    <row r="6764" spans="1:13" ht="25.5" outlineLevel="1" x14ac:dyDescent="0.25">
      <c r="A6764" s="48">
        <v>146</v>
      </c>
      <c r="B6764" s="150">
        <v>6723</v>
      </c>
      <c r="C6764" s="36" t="s">
        <v>7200</v>
      </c>
      <c r="D6764" s="33">
        <v>146</v>
      </c>
      <c r="E6764" s="36" t="s">
        <v>11487</v>
      </c>
      <c r="F6764" s="35" t="s">
        <v>15877</v>
      </c>
      <c r="G6764" s="117">
        <v>3</v>
      </c>
      <c r="H6764" s="117">
        <v>630</v>
      </c>
      <c r="I6764" s="117"/>
      <c r="J6764" s="118">
        <v>310.06</v>
      </c>
      <c r="K6764" s="58"/>
      <c r="L6764" s="119" t="s">
        <v>11787</v>
      </c>
      <c r="M6764" s="38" t="s">
        <v>15050</v>
      </c>
    </row>
    <row r="6765" spans="1:13" ht="38.25" outlineLevel="1" x14ac:dyDescent="0.25">
      <c r="A6765" s="47" t="s">
        <v>8179</v>
      </c>
      <c r="B6765" s="150">
        <v>6724</v>
      </c>
      <c r="C6765" s="36" t="s">
        <v>8178</v>
      </c>
      <c r="D6765" s="35" t="s">
        <v>8179</v>
      </c>
      <c r="E6765" s="36" t="s">
        <v>11490</v>
      </c>
      <c r="F6765" s="35" t="s">
        <v>15877</v>
      </c>
      <c r="G6765" s="117">
        <v>1</v>
      </c>
      <c r="H6765" s="117">
        <v>283.2</v>
      </c>
      <c r="I6765" s="117"/>
      <c r="J6765" s="118">
        <v>139.38</v>
      </c>
      <c r="K6765" s="58"/>
      <c r="L6765" s="119" t="s">
        <v>11785</v>
      </c>
      <c r="M6765" s="38" t="s">
        <v>15050</v>
      </c>
    </row>
    <row r="6766" spans="1:13" ht="25.5" outlineLevel="1" x14ac:dyDescent="0.25">
      <c r="A6766" s="48">
        <v>189</v>
      </c>
      <c r="B6766" s="150">
        <v>6725</v>
      </c>
      <c r="C6766" s="36" t="s">
        <v>7201</v>
      </c>
      <c r="D6766" s="33">
        <v>189</v>
      </c>
      <c r="E6766" s="36" t="s">
        <v>11487</v>
      </c>
      <c r="F6766" s="35" t="s">
        <v>15877</v>
      </c>
      <c r="G6766" s="117">
        <v>15</v>
      </c>
      <c r="H6766" s="117">
        <v>3069.54</v>
      </c>
      <c r="I6766" s="117"/>
      <c r="J6766" s="118">
        <v>1510.68</v>
      </c>
      <c r="K6766" s="58"/>
      <c r="L6766" s="119" t="s">
        <v>11787</v>
      </c>
      <c r="M6766" s="38" t="s">
        <v>15050</v>
      </c>
    </row>
    <row r="6767" spans="1:13" ht="38.25" outlineLevel="1" x14ac:dyDescent="0.25">
      <c r="A6767" s="47" t="s">
        <v>8181</v>
      </c>
      <c r="B6767" s="150">
        <v>6726</v>
      </c>
      <c r="C6767" s="36" t="s">
        <v>8180</v>
      </c>
      <c r="D6767" s="35" t="s">
        <v>8181</v>
      </c>
      <c r="E6767" s="36" t="s">
        <v>11490</v>
      </c>
      <c r="F6767" s="35" t="s">
        <v>15877</v>
      </c>
      <c r="G6767" s="117">
        <v>4</v>
      </c>
      <c r="H6767" s="117">
        <v>320</v>
      </c>
      <c r="I6767" s="117"/>
      <c r="J6767" s="118">
        <v>157.49</v>
      </c>
      <c r="K6767" s="58"/>
      <c r="L6767" s="119" t="s">
        <v>11785</v>
      </c>
      <c r="M6767" s="38" t="s">
        <v>15050</v>
      </c>
    </row>
    <row r="6768" spans="1:13" ht="25.5" outlineLevel="1" x14ac:dyDescent="0.25">
      <c r="A6768" s="48">
        <v>524</v>
      </c>
      <c r="B6768" s="150">
        <v>6727</v>
      </c>
      <c r="C6768" s="36" t="s">
        <v>7202</v>
      </c>
      <c r="D6768" s="33">
        <v>524</v>
      </c>
      <c r="E6768" s="36" t="s">
        <v>11487</v>
      </c>
      <c r="F6768" s="35" t="s">
        <v>15877</v>
      </c>
      <c r="G6768" s="117">
        <v>18</v>
      </c>
      <c r="H6768" s="117">
        <v>6188.46</v>
      </c>
      <c r="I6768" s="117"/>
      <c r="J6768" s="118">
        <v>3045.66</v>
      </c>
      <c r="K6768" s="58"/>
      <c r="L6768" s="119" t="s">
        <v>11787</v>
      </c>
      <c r="M6768" s="38" t="s">
        <v>15050</v>
      </c>
    </row>
    <row r="6769" spans="1:13" ht="38.25" outlineLevel="1" x14ac:dyDescent="0.25">
      <c r="A6769" s="47" t="s">
        <v>8183</v>
      </c>
      <c r="B6769" s="150">
        <v>6728</v>
      </c>
      <c r="C6769" s="36" t="s">
        <v>8182</v>
      </c>
      <c r="D6769" s="35" t="s">
        <v>8183</v>
      </c>
      <c r="E6769" s="36" t="s">
        <v>11490</v>
      </c>
      <c r="F6769" s="35" t="s">
        <v>15877</v>
      </c>
      <c r="G6769" s="117">
        <v>1</v>
      </c>
      <c r="H6769" s="117">
        <v>98</v>
      </c>
      <c r="I6769" s="117"/>
      <c r="J6769" s="118">
        <v>48.23</v>
      </c>
      <c r="K6769" s="58"/>
      <c r="L6769" s="119" t="s">
        <v>11785</v>
      </c>
      <c r="M6769" s="38" t="s">
        <v>15050</v>
      </c>
    </row>
    <row r="6770" spans="1:13" ht="38.25" outlineLevel="1" x14ac:dyDescent="0.25">
      <c r="A6770" s="47" t="s">
        <v>8185</v>
      </c>
      <c r="B6770" s="150">
        <v>6729</v>
      </c>
      <c r="C6770" s="36" t="s">
        <v>8184</v>
      </c>
      <c r="D6770" s="35" t="s">
        <v>8185</v>
      </c>
      <c r="E6770" s="36" t="s">
        <v>11490</v>
      </c>
      <c r="F6770" s="35" t="s">
        <v>15877</v>
      </c>
      <c r="G6770" s="117">
        <v>1</v>
      </c>
      <c r="H6770" s="117">
        <v>130</v>
      </c>
      <c r="I6770" s="117"/>
      <c r="J6770" s="118">
        <v>63.98</v>
      </c>
      <c r="K6770" s="58"/>
      <c r="L6770" s="119" t="s">
        <v>11785</v>
      </c>
      <c r="M6770" s="38" t="s">
        <v>15050</v>
      </c>
    </row>
    <row r="6771" spans="1:13" ht="38.25" outlineLevel="1" x14ac:dyDescent="0.25">
      <c r="A6771" s="47" t="s">
        <v>8187</v>
      </c>
      <c r="B6771" s="150">
        <v>6730</v>
      </c>
      <c r="C6771" s="36" t="s">
        <v>8186</v>
      </c>
      <c r="D6771" s="35" t="s">
        <v>8187</v>
      </c>
      <c r="E6771" s="36" t="s">
        <v>11490</v>
      </c>
      <c r="F6771" s="35" t="s">
        <v>15877</v>
      </c>
      <c r="G6771" s="117">
        <v>1</v>
      </c>
      <c r="H6771" s="117">
        <v>83</v>
      </c>
      <c r="I6771" s="117"/>
      <c r="J6771" s="118">
        <v>40.85</v>
      </c>
      <c r="K6771" s="58"/>
      <c r="L6771" s="119" t="s">
        <v>11785</v>
      </c>
      <c r="M6771" s="38" t="s">
        <v>15050</v>
      </c>
    </row>
    <row r="6772" spans="1:13" ht="38.25" outlineLevel="1" x14ac:dyDescent="0.25">
      <c r="A6772" s="47" t="s">
        <v>8215</v>
      </c>
      <c r="B6772" s="150">
        <v>6731</v>
      </c>
      <c r="C6772" s="40" t="s">
        <v>15031</v>
      </c>
      <c r="D6772" s="35" t="s">
        <v>8215</v>
      </c>
      <c r="E6772" s="36" t="s">
        <v>11490</v>
      </c>
      <c r="F6772" s="35" t="s">
        <v>15877</v>
      </c>
      <c r="G6772" s="117">
        <v>2</v>
      </c>
      <c r="H6772" s="117">
        <v>8332.9699999999993</v>
      </c>
      <c r="I6772" s="117"/>
      <c r="J6772" s="118">
        <v>4101.09</v>
      </c>
      <c r="K6772" s="58"/>
      <c r="L6772" s="119" t="s">
        <v>11785</v>
      </c>
      <c r="M6772" s="38" t="s">
        <v>15050</v>
      </c>
    </row>
    <row r="6773" spans="1:13" ht="38.25" outlineLevel="1" x14ac:dyDescent="0.25">
      <c r="A6773" s="47" t="s">
        <v>8216</v>
      </c>
      <c r="B6773" s="150">
        <v>6732</v>
      </c>
      <c r="C6773" s="40" t="s">
        <v>15031</v>
      </c>
      <c r="D6773" s="35" t="s">
        <v>8216</v>
      </c>
      <c r="E6773" s="36" t="s">
        <v>11490</v>
      </c>
      <c r="F6773" s="35" t="s">
        <v>15877</v>
      </c>
      <c r="G6773" s="117">
        <v>2</v>
      </c>
      <c r="H6773" s="117">
        <v>10670</v>
      </c>
      <c r="I6773" s="117"/>
      <c r="J6773" s="118">
        <v>5251.26</v>
      </c>
      <c r="K6773" s="58"/>
      <c r="L6773" s="119" t="s">
        <v>11785</v>
      </c>
      <c r="M6773" s="38" t="s">
        <v>15050</v>
      </c>
    </row>
    <row r="6774" spans="1:13" ht="25.5" outlineLevel="1" x14ac:dyDescent="0.25">
      <c r="A6774" s="48">
        <v>939</v>
      </c>
      <c r="B6774" s="150">
        <v>6733</v>
      </c>
      <c r="C6774" s="36" t="s">
        <v>7203</v>
      </c>
      <c r="D6774" s="33">
        <v>939</v>
      </c>
      <c r="E6774" s="36" t="s">
        <v>11487</v>
      </c>
      <c r="F6774" s="35" t="s">
        <v>15877</v>
      </c>
      <c r="G6774" s="117">
        <v>1</v>
      </c>
      <c r="H6774" s="117">
        <v>755</v>
      </c>
      <c r="I6774" s="117"/>
      <c r="J6774" s="118">
        <v>371.57</v>
      </c>
      <c r="K6774" s="58"/>
      <c r="L6774" s="119" t="s">
        <v>11787</v>
      </c>
      <c r="M6774" s="38" t="s">
        <v>15050</v>
      </c>
    </row>
    <row r="6775" spans="1:13" ht="25.5" outlineLevel="1" x14ac:dyDescent="0.25">
      <c r="A6775" s="48">
        <v>705</v>
      </c>
      <c r="B6775" s="150">
        <v>6734</v>
      </c>
      <c r="C6775" s="40" t="s">
        <v>15032</v>
      </c>
      <c r="D6775" s="33">
        <v>705</v>
      </c>
      <c r="E6775" s="36" t="s">
        <v>11487</v>
      </c>
      <c r="F6775" s="35" t="s">
        <v>15877</v>
      </c>
      <c r="G6775" s="117">
        <v>5</v>
      </c>
      <c r="H6775" s="117">
        <v>16200</v>
      </c>
      <c r="I6775" s="117"/>
      <c r="J6775" s="118">
        <v>7972.86</v>
      </c>
      <c r="K6775" s="58"/>
      <c r="L6775" s="119" t="s">
        <v>11787</v>
      </c>
      <c r="M6775" s="38" t="s">
        <v>15050</v>
      </c>
    </row>
    <row r="6776" spans="1:13" ht="25.5" outlineLevel="1" x14ac:dyDescent="0.25">
      <c r="A6776" s="48">
        <v>764</v>
      </c>
      <c r="B6776" s="150">
        <v>6735</v>
      </c>
      <c r="C6776" s="40" t="s">
        <v>15033</v>
      </c>
      <c r="D6776" s="33">
        <v>764</v>
      </c>
      <c r="E6776" s="36" t="s">
        <v>11487</v>
      </c>
      <c r="F6776" s="35" t="s">
        <v>15877</v>
      </c>
      <c r="G6776" s="117">
        <v>1</v>
      </c>
      <c r="H6776" s="117">
        <v>4980</v>
      </c>
      <c r="I6776" s="117"/>
      <c r="J6776" s="118">
        <v>2450.92</v>
      </c>
      <c r="K6776" s="58"/>
      <c r="L6776" s="119" t="s">
        <v>11787</v>
      </c>
      <c r="M6776" s="38" t="s">
        <v>15050</v>
      </c>
    </row>
    <row r="6777" spans="1:13" ht="25.5" outlineLevel="1" x14ac:dyDescent="0.25">
      <c r="A6777" s="48">
        <v>847</v>
      </c>
      <c r="B6777" s="150">
        <v>6736</v>
      </c>
      <c r="C6777" s="36" t="s">
        <v>7204</v>
      </c>
      <c r="D6777" s="33">
        <v>847</v>
      </c>
      <c r="E6777" s="36" t="s">
        <v>11487</v>
      </c>
      <c r="F6777" s="35" t="s">
        <v>15877</v>
      </c>
      <c r="G6777" s="117">
        <v>15</v>
      </c>
      <c r="H6777" s="117">
        <v>1590</v>
      </c>
      <c r="I6777" s="117"/>
      <c r="J6777" s="118">
        <v>782.52</v>
      </c>
      <c r="K6777" s="58"/>
      <c r="L6777" s="119" t="s">
        <v>11787</v>
      </c>
      <c r="M6777" s="38" t="s">
        <v>15050</v>
      </c>
    </row>
    <row r="6778" spans="1:13" ht="25.5" outlineLevel="1" x14ac:dyDescent="0.25">
      <c r="A6778" s="48">
        <v>848</v>
      </c>
      <c r="B6778" s="150">
        <v>6737</v>
      </c>
      <c r="C6778" s="36" t="s">
        <v>7205</v>
      </c>
      <c r="D6778" s="33">
        <v>848</v>
      </c>
      <c r="E6778" s="36" t="s">
        <v>11487</v>
      </c>
      <c r="F6778" s="35" t="s">
        <v>15877</v>
      </c>
      <c r="G6778" s="117">
        <v>14</v>
      </c>
      <c r="H6778" s="117">
        <v>2014</v>
      </c>
      <c r="I6778" s="117"/>
      <c r="J6778" s="118">
        <v>991.19</v>
      </c>
      <c r="K6778" s="58"/>
      <c r="L6778" s="119" t="s">
        <v>11787</v>
      </c>
      <c r="M6778" s="38" t="s">
        <v>15050</v>
      </c>
    </row>
    <row r="6779" spans="1:13" ht="25.5" outlineLevel="1" x14ac:dyDescent="0.25">
      <c r="A6779" s="48">
        <v>849</v>
      </c>
      <c r="B6779" s="150">
        <v>6738</v>
      </c>
      <c r="C6779" s="36" t="s">
        <v>7206</v>
      </c>
      <c r="D6779" s="33">
        <v>849</v>
      </c>
      <c r="E6779" s="36" t="s">
        <v>11487</v>
      </c>
      <c r="F6779" s="35" t="s">
        <v>15877</v>
      </c>
      <c r="G6779" s="117">
        <v>9</v>
      </c>
      <c r="H6779" s="117">
        <v>1161</v>
      </c>
      <c r="I6779" s="117"/>
      <c r="J6779" s="118">
        <v>571.39</v>
      </c>
      <c r="K6779" s="58"/>
      <c r="L6779" s="119" t="s">
        <v>11787</v>
      </c>
      <c r="M6779" s="38" t="s">
        <v>15050</v>
      </c>
    </row>
    <row r="6780" spans="1:13" ht="25.5" outlineLevel="1" x14ac:dyDescent="0.25">
      <c r="A6780" s="48">
        <v>850</v>
      </c>
      <c r="B6780" s="150">
        <v>6739</v>
      </c>
      <c r="C6780" s="36" t="s">
        <v>7207</v>
      </c>
      <c r="D6780" s="33">
        <v>850</v>
      </c>
      <c r="E6780" s="36" t="s">
        <v>11487</v>
      </c>
      <c r="F6780" s="35" t="s">
        <v>15877</v>
      </c>
      <c r="G6780" s="117">
        <v>10</v>
      </c>
      <c r="H6780" s="117">
        <v>1290</v>
      </c>
      <c r="I6780" s="117"/>
      <c r="J6780" s="118">
        <v>634.88</v>
      </c>
      <c r="K6780" s="58"/>
      <c r="L6780" s="119" t="s">
        <v>11787</v>
      </c>
      <c r="M6780" s="38" t="s">
        <v>15050</v>
      </c>
    </row>
    <row r="6781" spans="1:13" ht="25.5" outlineLevel="1" x14ac:dyDescent="0.25">
      <c r="A6781" s="48">
        <v>851</v>
      </c>
      <c r="B6781" s="150">
        <v>6740</v>
      </c>
      <c r="C6781" s="36" t="s">
        <v>7208</v>
      </c>
      <c r="D6781" s="33">
        <v>851</v>
      </c>
      <c r="E6781" s="36" t="s">
        <v>11487</v>
      </c>
      <c r="F6781" s="35" t="s">
        <v>15877</v>
      </c>
      <c r="G6781" s="117">
        <v>2</v>
      </c>
      <c r="H6781" s="117">
        <v>336</v>
      </c>
      <c r="I6781" s="117"/>
      <c r="J6781" s="118">
        <v>165.36</v>
      </c>
      <c r="K6781" s="58"/>
      <c r="L6781" s="119" t="s">
        <v>11787</v>
      </c>
      <c r="M6781" s="38" t="s">
        <v>15050</v>
      </c>
    </row>
    <row r="6782" spans="1:13" ht="25.5" outlineLevel="1" x14ac:dyDescent="0.25">
      <c r="A6782" s="48">
        <v>852</v>
      </c>
      <c r="B6782" s="150">
        <v>6741</v>
      </c>
      <c r="C6782" s="36" t="s">
        <v>7209</v>
      </c>
      <c r="D6782" s="33">
        <v>852</v>
      </c>
      <c r="E6782" s="36" t="s">
        <v>11487</v>
      </c>
      <c r="F6782" s="35" t="s">
        <v>15877</v>
      </c>
      <c r="G6782" s="117">
        <v>5</v>
      </c>
      <c r="H6782" s="117">
        <v>840</v>
      </c>
      <c r="I6782" s="117"/>
      <c r="J6782" s="118">
        <v>413.41</v>
      </c>
      <c r="K6782" s="58"/>
      <c r="L6782" s="119" t="s">
        <v>11787</v>
      </c>
      <c r="M6782" s="38" t="s">
        <v>15050</v>
      </c>
    </row>
    <row r="6783" spans="1:13" ht="25.5" outlineLevel="1" x14ac:dyDescent="0.25">
      <c r="A6783" s="48">
        <v>853</v>
      </c>
      <c r="B6783" s="150">
        <v>6742</v>
      </c>
      <c r="C6783" s="36" t="s">
        <v>7210</v>
      </c>
      <c r="D6783" s="33">
        <v>853</v>
      </c>
      <c r="E6783" s="36" t="s">
        <v>11487</v>
      </c>
      <c r="F6783" s="35" t="s">
        <v>15877</v>
      </c>
      <c r="G6783" s="117">
        <v>5</v>
      </c>
      <c r="H6783" s="117">
        <v>840</v>
      </c>
      <c r="I6783" s="117"/>
      <c r="J6783" s="118">
        <v>413.41</v>
      </c>
      <c r="K6783" s="58"/>
      <c r="L6783" s="119" t="s">
        <v>11787</v>
      </c>
      <c r="M6783" s="38" t="s">
        <v>15050</v>
      </c>
    </row>
    <row r="6784" spans="1:13" ht="25.5" outlineLevel="1" x14ac:dyDescent="0.25">
      <c r="A6784" s="48">
        <v>854</v>
      </c>
      <c r="B6784" s="150">
        <v>6743</v>
      </c>
      <c r="C6784" s="36" t="s">
        <v>7211</v>
      </c>
      <c r="D6784" s="33">
        <v>854</v>
      </c>
      <c r="E6784" s="36" t="s">
        <v>11487</v>
      </c>
      <c r="F6784" s="35" t="s">
        <v>15877</v>
      </c>
      <c r="G6784" s="117">
        <v>5</v>
      </c>
      <c r="H6784" s="117">
        <v>2460</v>
      </c>
      <c r="I6784" s="117"/>
      <c r="J6784" s="118">
        <v>1210.69</v>
      </c>
      <c r="K6784" s="58"/>
      <c r="L6784" s="119" t="s">
        <v>11787</v>
      </c>
      <c r="M6784" s="38" t="s">
        <v>15050</v>
      </c>
    </row>
    <row r="6785" spans="1:13" ht="25.5" outlineLevel="1" x14ac:dyDescent="0.25">
      <c r="A6785" s="48">
        <v>855</v>
      </c>
      <c r="B6785" s="150">
        <v>6744</v>
      </c>
      <c r="C6785" s="36" t="s">
        <v>7212</v>
      </c>
      <c r="D6785" s="33">
        <v>855</v>
      </c>
      <c r="E6785" s="36" t="s">
        <v>11487</v>
      </c>
      <c r="F6785" s="35" t="s">
        <v>15877</v>
      </c>
      <c r="G6785" s="117">
        <v>5</v>
      </c>
      <c r="H6785" s="117">
        <v>2460</v>
      </c>
      <c r="I6785" s="117"/>
      <c r="J6785" s="118">
        <v>1210.69</v>
      </c>
      <c r="K6785" s="58"/>
      <c r="L6785" s="119" t="s">
        <v>11787</v>
      </c>
      <c r="M6785" s="38" t="s">
        <v>15050</v>
      </c>
    </row>
    <row r="6786" spans="1:13" ht="38.25" outlineLevel="1" x14ac:dyDescent="0.25">
      <c r="A6786" s="48">
        <v>1134</v>
      </c>
      <c r="B6786" s="150">
        <v>6745</v>
      </c>
      <c r="C6786" s="36" t="s">
        <v>8257</v>
      </c>
      <c r="D6786" s="33">
        <v>1134</v>
      </c>
      <c r="E6786" s="36" t="s">
        <v>11833</v>
      </c>
      <c r="F6786" s="35" t="s">
        <v>15877</v>
      </c>
      <c r="G6786" s="117">
        <v>1</v>
      </c>
      <c r="H6786" s="117">
        <v>1429.58</v>
      </c>
      <c r="I6786" s="117"/>
      <c r="J6786" s="118">
        <v>703.57</v>
      </c>
      <c r="K6786" s="58"/>
      <c r="L6786" s="119" t="s">
        <v>11787</v>
      </c>
      <c r="M6786" s="38" t="s">
        <v>15050</v>
      </c>
    </row>
    <row r="6787" spans="1:13" outlineLevel="1" x14ac:dyDescent="0.25">
      <c r="A6787" s="47" t="s">
        <v>8259</v>
      </c>
      <c r="B6787" s="150">
        <v>6746</v>
      </c>
      <c r="C6787" s="36" t="s">
        <v>8258</v>
      </c>
      <c r="D6787" s="35" t="s">
        <v>8259</v>
      </c>
      <c r="E6787" s="36" t="s">
        <v>11490</v>
      </c>
      <c r="F6787" s="35" t="s">
        <v>15877</v>
      </c>
      <c r="G6787" s="117">
        <v>7</v>
      </c>
      <c r="H6787" s="117">
        <v>749</v>
      </c>
      <c r="I6787" s="117"/>
      <c r="J6787" s="118">
        <v>778.2</v>
      </c>
      <c r="K6787" s="58"/>
      <c r="L6787" s="119" t="s">
        <v>11479</v>
      </c>
      <c r="M6787" s="38" t="s">
        <v>15050</v>
      </c>
    </row>
    <row r="6788" spans="1:13" ht="25.5" outlineLevel="1" x14ac:dyDescent="0.25">
      <c r="A6788" s="48">
        <v>549</v>
      </c>
      <c r="B6788" s="150">
        <v>6747</v>
      </c>
      <c r="C6788" s="36" t="s">
        <v>7213</v>
      </c>
      <c r="D6788" s="33">
        <v>549</v>
      </c>
      <c r="E6788" s="36" t="s">
        <v>11487</v>
      </c>
      <c r="F6788" s="35" t="s">
        <v>15877</v>
      </c>
      <c r="G6788" s="117">
        <v>14</v>
      </c>
      <c r="H6788" s="117">
        <v>590.4</v>
      </c>
      <c r="I6788" s="117"/>
      <c r="J6788" s="118">
        <v>290.57</v>
      </c>
      <c r="K6788" s="58"/>
      <c r="L6788" s="119" t="s">
        <v>11787</v>
      </c>
      <c r="M6788" s="38" t="s">
        <v>15050</v>
      </c>
    </row>
    <row r="6789" spans="1:13" ht="25.5" outlineLevel="1" x14ac:dyDescent="0.25">
      <c r="A6789" s="48">
        <v>588</v>
      </c>
      <c r="B6789" s="150">
        <v>6748</v>
      </c>
      <c r="C6789" s="36" t="s">
        <v>7214</v>
      </c>
      <c r="D6789" s="33">
        <v>588</v>
      </c>
      <c r="E6789" s="36" t="s">
        <v>11487</v>
      </c>
      <c r="F6789" s="35" t="s">
        <v>15877</v>
      </c>
      <c r="G6789" s="117">
        <v>42</v>
      </c>
      <c r="H6789" s="117">
        <v>2100.61</v>
      </c>
      <c r="I6789" s="117"/>
      <c r="J6789" s="118">
        <v>1033.82</v>
      </c>
      <c r="K6789" s="58"/>
      <c r="L6789" s="119" t="s">
        <v>11787</v>
      </c>
      <c r="M6789" s="38" t="s">
        <v>15050</v>
      </c>
    </row>
    <row r="6790" spans="1:13" ht="25.5" outlineLevel="1" x14ac:dyDescent="0.25">
      <c r="A6790" s="48">
        <v>647</v>
      </c>
      <c r="B6790" s="150">
        <v>6749</v>
      </c>
      <c r="C6790" s="36" t="s">
        <v>7215</v>
      </c>
      <c r="D6790" s="33">
        <v>647</v>
      </c>
      <c r="E6790" s="36" t="s">
        <v>11487</v>
      </c>
      <c r="F6790" s="35" t="s">
        <v>15877</v>
      </c>
      <c r="G6790" s="117">
        <v>14</v>
      </c>
      <c r="H6790" s="117">
        <v>1900.5</v>
      </c>
      <c r="I6790" s="117"/>
      <c r="J6790" s="118">
        <v>935.33</v>
      </c>
      <c r="K6790" s="58"/>
      <c r="L6790" s="119" t="s">
        <v>11787</v>
      </c>
      <c r="M6790" s="38" t="s">
        <v>15050</v>
      </c>
    </row>
    <row r="6791" spans="1:13" ht="25.5" outlineLevel="1" x14ac:dyDescent="0.25">
      <c r="A6791" s="47" t="s">
        <v>12235</v>
      </c>
      <c r="B6791" s="150">
        <v>6750</v>
      </c>
      <c r="C6791" s="36" t="s">
        <v>7216</v>
      </c>
      <c r="D6791" s="35" t="s">
        <v>12235</v>
      </c>
      <c r="E6791" s="36" t="s">
        <v>11487</v>
      </c>
      <c r="F6791" s="35" t="s">
        <v>15877</v>
      </c>
      <c r="G6791" s="117">
        <v>90</v>
      </c>
      <c r="H6791" s="117">
        <v>17533.93</v>
      </c>
      <c r="I6791" s="117"/>
      <c r="J6791" s="118">
        <v>8629.36</v>
      </c>
      <c r="K6791" s="58"/>
      <c r="L6791" s="119" t="s">
        <v>11787</v>
      </c>
      <c r="M6791" s="38" t="s">
        <v>15050</v>
      </c>
    </row>
    <row r="6792" spans="1:13" ht="25.5" outlineLevel="1" x14ac:dyDescent="0.25">
      <c r="A6792" s="48">
        <v>730</v>
      </c>
      <c r="B6792" s="150">
        <v>6751</v>
      </c>
      <c r="C6792" s="36" t="s">
        <v>7217</v>
      </c>
      <c r="D6792" s="33">
        <v>730</v>
      </c>
      <c r="E6792" s="36" t="s">
        <v>11487</v>
      </c>
      <c r="F6792" s="35" t="s">
        <v>15877</v>
      </c>
      <c r="G6792" s="117">
        <v>2</v>
      </c>
      <c r="H6792" s="117">
        <v>131.63999999999999</v>
      </c>
      <c r="I6792" s="117"/>
      <c r="J6792" s="118">
        <v>64.790000000000006</v>
      </c>
      <c r="K6792" s="58"/>
      <c r="L6792" s="119" t="s">
        <v>11787</v>
      </c>
      <c r="M6792" s="38" t="s">
        <v>15050</v>
      </c>
    </row>
    <row r="6793" spans="1:13" ht="25.5" outlineLevel="1" x14ac:dyDescent="0.25">
      <c r="A6793" s="47" t="s">
        <v>12236</v>
      </c>
      <c r="B6793" s="150">
        <v>6752</v>
      </c>
      <c r="C6793" s="36" t="s">
        <v>7218</v>
      </c>
      <c r="D6793" s="35" t="s">
        <v>12236</v>
      </c>
      <c r="E6793" s="36" t="s">
        <v>11487</v>
      </c>
      <c r="F6793" s="35" t="s">
        <v>15877</v>
      </c>
      <c r="G6793" s="117">
        <v>56</v>
      </c>
      <c r="H6793" s="117">
        <v>3937.1</v>
      </c>
      <c r="I6793" s="117"/>
      <c r="J6793" s="118">
        <v>1937.65</v>
      </c>
      <c r="K6793" s="58"/>
      <c r="L6793" s="119" t="s">
        <v>11787</v>
      </c>
      <c r="M6793" s="38" t="s">
        <v>15050</v>
      </c>
    </row>
    <row r="6794" spans="1:13" ht="38.25" outlineLevel="1" x14ac:dyDescent="0.25">
      <c r="A6794" s="47" t="s">
        <v>12237</v>
      </c>
      <c r="B6794" s="150">
        <v>6753</v>
      </c>
      <c r="C6794" s="36" t="s">
        <v>8286</v>
      </c>
      <c r="D6794" s="35" t="s">
        <v>12237</v>
      </c>
      <c r="E6794" s="36" t="s">
        <v>11490</v>
      </c>
      <c r="F6794" s="35" t="s">
        <v>15877</v>
      </c>
      <c r="G6794" s="117">
        <v>1</v>
      </c>
      <c r="H6794" s="117">
        <v>148.26</v>
      </c>
      <c r="I6794" s="117"/>
      <c r="J6794" s="118">
        <v>72.97</v>
      </c>
      <c r="K6794" s="58"/>
      <c r="L6794" s="119" t="s">
        <v>11785</v>
      </c>
      <c r="M6794" s="38" t="s">
        <v>15050</v>
      </c>
    </row>
    <row r="6795" spans="1:13" ht="38.25" outlineLevel="1" x14ac:dyDescent="0.25">
      <c r="A6795" s="47" t="s">
        <v>12239</v>
      </c>
      <c r="B6795" s="150">
        <v>6754</v>
      </c>
      <c r="C6795" s="36" t="s">
        <v>12238</v>
      </c>
      <c r="D6795" s="35" t="s">
        <v>12239</v>
      </c>
      <c r="E6795" s="36" t="s">
        <v>11833</v>
      </c>
      <c r="F6795" s="35" t="s">
        <v>15877</v>
      </c>
      <c r="G6795" s="117">
        <v>2</v>
      </c>
      <c r="H6795" s="117">
        <v>107.5</v>
      </c>
      <c r="I6795" s="117"/>
      <c r="J6795" s="118">
        <v>52.91</v>
      </c>
      <c r="K6795" s="58"/>
      <c r="L6795" s="119" t="s">
        <v>11787</v>
      </c>
      <c r="M6795" s="38" t="s">
        <v>15050</v>
      </c>
    </row>
    <row r="6796" spans="1:13" ht="38.25" outlineLevel="1" x14ac:dyDescent="0.25">
      <c r="A6796" s="47" t="s">
        <v>8288</v>
      </c>
      <c r="B6796" s="150">
        <v>6755</v>
      </c>
      <c r="C6796" s="36" t="s">
        <v>8287</v>
      </c>
      <c r="D6796" s="35" t="s">
        <v>8288</v>
      </c>
      <c r="E6796" s="36" t="s">
        <v>11490</v>
      </c>
      <c r="F6796" s="35" t="s">
        <v>15877</v>
      </c>
      <c r="G6796" s="117">
        <v>2</v>
      </c>
      <c r="H6796" s="117">
        <v>117</v>
      </c>
      <c r="I6796" s="117"/>
      <c r="J6796" s="118">
        <v>57.58</v>
      </c>
      <c r="K6796" s="58"/>
      <c r="L6796" s="119" t="s">
        <v>11785</v>
      </c>
      <c r="M6796" s="38" t="s">
        <v>15050</v>
      </c>
    </row>
    <row r="6797" spans="1:13" ht="38.25" outlineLevel="1" x14ac:dyDescent="0.25">
      <c r="A6797" s="47" t="s">
        <v>8290</v>
      </c>
      <c r="B6797" s="150">
        <v>6756</v>
      </c>
      <c r="C6797" s="36" t="s">
        <v>8289</v>
      </c>
      <c r="D6797" s="35" t="s">
        <v>8290</v>
      </c>
      <c r="E6797" s="36" t="s">
        <v>11490</v>
      </c>
      <c r="F6797" s="35" t="s">
        <v>15877</v>
      </c>
      <c r="G6797" s="117">
        <v>2</v>
      </c>
      <c r="H6797" s="117">
        <v>21.2</v>
      </c>
      <c r="I6797" s="117"/>
      <c r="J6797" s="118">
        <v>10.43</v>
      </c>
      <c r="K6797" s="58"/>
      <c r="L6797" s="119" t="s">
        <v>11785</v>
      </c>
      <c r="M6797" s="38" t="s">
        <v>15050</v>
      </c>
    </row>
    <row r="6798" spans="1:13" ht="38.25" outlineLevel="1" x14ac:dyDescent="0.25">
      <c r="A6798" s="47" t="s">
        <v>8292</v>
      </c>
      <c r="B6798" s="150">
        <v>6757</v>
      </c>
      <c r="C6798" s="36" t="s">
        <v>8291</v>
      </c>
      <c r="D6798" s="35" t="s">
        <v>8292</v>
      </c>
      <c r="E6798" s="36" t="s">
        <v>11490</v>
      </c>
      <c r="F6798" s="35" t="s">
        <v>15877</v>
      </c>
      <c r="G6798" s="117">
        <v>2</v>
      </c>
      <c r="H6798" s="117">
        <v>24</v>
      </c>
      <c r="I6798" s="117"/>
      <c r="J6798" s="118">
        <v>11.81</v>
      </c>
      <c r="K6798" s="58"/>
      <c r="L6798" s="119" t="s">
        <v>11785</v>
      </c>
      <c r="M6798" s="38" t="s">
        <v>15050</v>
      </c>
    </row>
    <row r="6799" spans="1:13" ht="25.5" outlineLevel="1" x14ac:dyDescent="0.25">
      <c r="A6799" s="48">
        <v>656</v>
      </c>
      <c r="B6799" s="150">
        <v>6758</v>
      </c>
      <c r="C6799" s="36" t="s">
        <v>7219</v>
      </c>
      <c r="D6799" s="33">
        <v>656</v>
      </c>
      <c r="E6799" s="36" t="s">
        <v>11487</v>
      </c>
      <c r="F6799" s="35" t="s">
        <v>15877</v>
      </c>
      <c r="G6799" s="117">
        <v>3</v>
      </c>
      <c r="H6799" s="117">
        <v>373.94</v>
      </c>
      <c r="I6799" s="117"/>
      <c r="J6799" s="118">
        <v>184.04</v>
      </c>
      <c r="K6799" s="58"/>
      <c r="L6799" s="119" t="s">
        <v>11787</v>
      </c>
      <c r="M6799" s="38" t="s">
        <v>15050</v>
      </c>
    </row>
    <row r="6800" spans="1:13" ht="25.5" outlineLevel="1" x14ac:dyDescent="0.25">
      <c r="A6800" s="48">
        <v>29</v>
      </c>
      <c r="B6800" s="150">
        <v>6759</v>
      </c>
      <c r="C6800" s="36" t="s">
        <v>7220</v>
      </c>
      <c r="D6800" s="33">
        <v>29</v>
      </c>
      <c r="E6800" s="36" t="s">
        <v>11487</v>
      </c>
      <c r="F6800" s="35" t="s">
        <v>15877</v>
      </c>
      <c r="G6800" s="117">
        <v>13</v>
      </c>
      <c r="H6800" s="117">
        <v>1805.85</v>
      </c>
      <c r="I6800" s="117"/>
      <c r="J6800" s="118">
        <v>888.75</v>
      </c>
      <c r="K6800" s="58"/>
      <c r="L6800" s="119" t="s">
        <v>11787</v>
      </c>
      <c r="M6800" s="38" t="s">
        <v>15050</v>
      </c>
    </row>
    <row r="6801" spans="1:13" ht="38.25" outlineLevel="1" x14ac:dyDescent="0.25">
      <c r="A6801" s="48">
        <v>968</v>
      </c>
      <c r="B6801" s="150">
        <v>6760</v>
      </c>
      <c r="C6801" s="36" t="s">
        <v>12240</v>
      </c>
      <c r="D6801" s="33">
        <v>968</v>
      </c>
      <c r="E6801" s="36" t="s">
        <v>11490</v>
      </c>
      <c r="F6801" s="35" t="s">
        <v>15877</v>
      </c>
      <c r="G6801" s="117">
        <v>2</v>
      </c>
      <c r="H6801" s="117">
        <v>1440</v>
      </c>
      <c r="I6801" s="117"/>
      <c r="J6801" s="118">
        <v>708.7</v>
      </c>
      <c r="K6801" s="58"/>
      <c r="L6801" s="119" t="s">
        <v>11785</v>
      </c>
      <c r="M6801" s="38" t="s">
        <v>15050</v>
      </c>
    </row>
    <row r="6802" spans="1:13" ht="25.5" outlineLevel="1" x14ac:dyDescent="0.25">
      <c r="A6802" s="48">
        <v>376</v>
      </c>
      <c r="B6802" s="150">
        <v>6761</v>
      </c>
      <c r="C6802" s="36" t="s">
        <v>7221</v>
      </c>
      <c r="D6802" s="33">
        <v>376</v>
      </c>
      <c r="E6802" s="36" t="s">
        <v>11487</v>
      </c>
      <c r="F6802" s="35" t="s">
        <v>15877</v>
      </c>
      <c r="G6802" s="117">
        <v>8</v>
      </c>
      <c r="H6802" s="117">
        <v>567</v>
      </c>
      <c r="I6802" s="117"/>
      <c r="J6802" s="118">
        <v>279.05</v>
      </c>
      <c r="K6802" s="58"/>
      <c r="L6802" s="119" t="s">
        <v>11787</v>
      </c>
      <c r="M6802" s="38" t="s">
        <v>15050</v>
      </c>
    </row>
    <row r="6803" spans="1:13" ht="25.5" outlineLevel="1" x14ac:dyDescent="0.25">
      <c r="A6803" s="48">
        <v>327</v>
      </c>
      <c r="B6803" s="150">
        <v>6762</v>
      </c>
      <c r="C6803" s="36" t="s">
        <v>7222</v>
      </c>
      <c r="D6803" s="33">
        <v>327</v>
      </c>
      <c r="E6803" s="36" t="s">
        <v>11487</v>
      </c>
      <c r="F6803" s="35" t="s">
        <v>15877</v>
      </c>
      <c r="G6803" s="117">
        <v>7</v>
      </c>
      <c r="H6803" s="117">
        <v>1442</v>
      </c>
      <c r="I6803" s="117"/>
      <c r="J6803" s="118">
        <v>709.68</v>
      </c>
      <c r="K6803" s="58"/>
      <c r="L6803" s="119" t="s">
        <v>11787</v>
      </c>
      <c r="M6803" s="38" t="s">
        <v>15050</v>
      </c>
    </row>
    <row r="6804" spans="1:13" ht="25.5" outlineLevel="1" x14ac:dyDescent="0.25">
      <c r="A6804" s="48">
        <v>299</v>
      </c>
      <c r="B6804" s="150">
        <v>6763</v>
      </c>
      <c r="C6804" s="36" t="s">
        <v>7223</v>
      </c>
      <c r="D6804" s="33">
        <v>299</v>
      </c>
      <c r="E6804" s="36" t="s">
        <v>11487</v>
      </c>
      <c r="F6804" s="35" t="s">
        <v>15877</v>
      </c>
      <c r="G6804" s="117">
        <v>12</v>
      </c>
      <c r="H6804" s="117">
        <v>2399.14</v>
      </c>
      <c r="I6804" s="117"/>
      <c r="J6804" s="118">
        <v>1180.74</v>
      </c>
      <c r="K6804" s="58"/>
      <c r="L6804" s="119" t="s">
        <v>11787</v>
      </c>
      <c r="M6804" s="38" t="s">
        <v>15050</v>
      </c>
    </row>
    <row r="6805" spans="1:13" ht="25.5" outlineLevel="1" x14ac:dyDescent="0.25">
      <c r="A6805" s="48">
        <v>328</v>
      </c>
      <c r="B6805" s="150">
        <v>6764</v>
      </c>
      <c r="C6805" s="36" t="s">
        <v>7224</v>
      </c>
      <c r="D6805" s="33">
        <v>328</v>
      </c>
      <c r="E6805" s="36" t="s">
        <v>11487</v>
      </c>
      <c r="F6805" s="35" t="s">
        <v>15877</v>
      </c>
      <c r="G6805" s="117">
        <v>15</v>
      </c>
      <c r="H6805" s="117">
        <v>3021.98</v>
      </c>
      <c r="I6805" s="117"/>
      <c r="J6805" s="118">
        <v>1487.27</v>
      </c>
      <c r="K6805" s="58"/>
      <c r="L6805" s="119" t="s">
        <v>11787</v>
      </c>
      <c r="M6805" s="38" t="s">
        <v>15050</v>
      </c>
    </row>
    <row r="6806" spans="1:13" ht="25.5" outlineLevel="1" x14ac:dyDescent="0.25">
      <c r="A6806" s="47" t="s">
        <v>12241</v>
      </c>
      <c r="B6806" s="150">
        <v>6765</v>
      </c>
      <c r="C6806" s="36" t="s">
        <v>7225</v>
      </c>
      <c r="D6806" s="35" t="s">
        <v>12241</v>
      </c>
      <c r="E6806" s="36" t="s">
        <v>11487</v>
      </c>
      <c r="F6806" s="35" t="s">
        <v>15877</v>
      </c>
      <c r="G6806" s="117">
        <v>1</v>
      </c>
      <c r="H6806" s="117">
        <v>415.6</v>
      </c>
      <c r="I6806" s="117"/>
      <c r="J6806" s="118">
        <v>204.54</v>
      </c>
      <c r="K6806" s="58"/>
      <c r="L6806" s="119" t="s">
        <v>11787</v>
      </c>
      <c r="M6806" s="38" t="s">
        <v>15050</v>
      </c>
    </row>
    <row r="6807" spans="1:13" ht="25.5" outlineLevel="1" x14ac:dyDescent="0.25">
      <c r="A6807" s="48">
        <v>259</v>
      </c>
      <c r="B6807" s="150">
        <v>6766</v>
      </c>
      <c r="C6807" s="36" t="s">
        <v>7226</v>
      </c>
      <c r="D6807" s="33">
        <v>259</v>
      </c>
      <c r="E6807" s="36" t="s">
        <v>11487</v>
      </c>
      <c r="F6807" s="35" t="s">
        <v>15877</v>
      </c>
      <c r="G6807" s="117">
        <v>3</v>
      </c>
      <c r="H6807" s="117">
        <v>1208.9000000000001</v>
      </c>
      <c r="I6807" s="117"/>
      <c r="J6807" s="118">
        <v>594.96</v>
      </c>
      <c r="K6807" s="58"/>
      <c r="L6807" s="119" t="s">
        <v>11787</v>
      </c>
      <c r="M6807" s="38" t="s">
        <v>15050</v>
      </c>
    </row>
    <row r="6808" spans="1:13" ht="25.5" outlineLevel="1" x14ac:dyDescent="0.25">
      <c r="A6808" s="48">
        <v>310</v>
      </c>
      <c r="B6808" s="150">
        <v>6767</v>
      </c>
      <c r="C6808" s="36" t="s">
        <v>7227</v>
      </c>
      <c r="D6808" s="33">
        <v>310</v>
      </c>
      <c r="E6808" s="36" t="s">
        <v>11487</v>
      </c>
      <c r="F6808" s="35" t="s">
        <v>15877</v>
      </c>
      <c r="G6808" s="117">
        <v>25</v>
      </c>
      <c r="H6808" s="117">
        <v>5718.8</v>
      </c>
      <c r="I6808" s="117"/>
      <c r="J6808" s="118">
        <v>2814.52</v>
      </c>
      <c r="K6808" s="58"/>
      <c r="L6808" s="119" t="s">
        <v>11787</v>
      </c>
      <c r="M6808" s="38" t="s">
        <v>15050</v>
      </c>
    </row>
    <row r="6809" spans="1:13" ht="25.5" outlineLevel="1" x14ac:dyDescent="0.25">
      <c r="A6809" s="48">
        <v>892</v>
      </c>
      <c r="B6809" s="150">
        <v>6768</v>
      </c>
      <c r="C6809" s="36" t="s">
        <v>7228</v>
      </c>
      <c r="D6809" s="33">
        <v>892</v>
      </c>
      <c r="E6809" s="36" t="s">
        <v>11487</v>
      </c>
      <c r="F6809" s="35" t="s">
        <v>15877</v>
      </c>
      <c r="G6809" s="117">
        <v>3</v>
      </c>
      <c r="H6809" s="117">
        <v>1471.8</v>
      </c>
      <c r="I6809" s="117"/>
      <c r="J6809" s="118">
        <v>724.35</v>
      </c>
      <c r="K6809" s="58"/>
      <c r="L6809" s="119" t="s">
        <v>11787</v>
      </c>
      <c r="M6809" s="38" t="s">
        <v>15050</v>
      </c>
    </row>
    <row r="6810" spans="1:13" ht="25.5" outlineLevel="1" x14ac:dyDescent="0.25">
      <c r="A6810" s="47" t="s">
        <v>12242</v>
      </c>
      <c r="B6810" s="150">
        <v>6769</v>
      </c>
      <c r="C6810" s="36" t="s">
        <v>7229</v>
      </c>
      <c r="D6810" s="35" t="s">
        <v>12242</v>
      </c>
      <c r="E6810" s="36" t="s">
        <v>11487</v>
      </c>
      <c r="F6810" s="35" t="s">
        <v>15877</v>
      </c>
      <c r="G6810" s="117">
        <v>5</v>
      </c>
      <c r="H6810" s="117">
        <v>3041.32</v>
      </c>
      <c r="I6810" s="117"/>
      <c r="J6810" s="118">
        <v>1496.79</v>
      </c>
      <c r="K6810" s="58"/>
      <c r="L6810" s="119" t="s">
        <v>11787</v>
      </c>
      <c r="M6810" s="38" t="s">
        <v>15050</v>
      </c>
    </row>
    <row r="6811" spans="1:13" ht="25.5" outlineLevel="1" x14ac:dyDescent="0.25">
      <c r="A6811" s="48">
        <v>226</v>
      </c>
      <c r="B6811" s="150">
        <v>6770</v>
      </c>
      <c r="C6811" s="36" t="s">
        <v>7230</v>
      </c>
      <c r="D6811" s="33">
        <v>226</v>
      </c>
      <c r="E6811" s="36" t="s">
        <v>11487</v>
      </c>
      <c r="F6811" s="35" t="s">
        <v>15877</v>
      </c>
      <c r="G6811" s="117">
        <v>2</v>
      </c>
      <c r="H6811" s="117">
        <v>846.67</v>
      </c>
      <c r="I6811" s="117"/>
      <c r="J6811" s="118">
        <v>416.69</v>
      </c>
      <c r="K6811" s="58"/>
      <c r="L6811" s="119" t="s">
        <v>11787</v>
      </c>
      <c r="M6811" s="38" t="s">
        <v>15050</v>
      </c>
    </row>
    <row r="6812" spans="1:13" ht="25.5" outlineLevel="1" x14ac:dyDescent="0.25">
      <c r="A6812" s="48">
        <v>277</v>
      </c>
      <c r="B6812" s="150">
        <v>6771</v>
      </c>
      <c r="C6812" s="36" t="s">
        <v>7231</v>
      </c>
      <c r="D6812" s="33">
        <v>277</v>
      </c>
      <c r="E6812" s="36" t="s">
        <v>11487</v>
      </c>
      <c r="F6812" s="35" t="s">
        <v>15877</v>
      </c>
      <c r="G6812" s="117">
        <v>8</v>
      </c>
      <c r="H6812" s="117">
        <v>2979.33</v>
      </c>
      <c r="I6812" s="117"/>
      <c r="J6812" s="118">
        <v>1466.28</v>
      </c>
      <c r="K6812" s="58"/>
      <c r="L6812" s="119" t="s">
        <v>11787</v>
      </c>
      <c r="M6812" s="38" t="s">
        <v>15050</v>
      </c>
    </row>
    <row r="6813" spans="1:13" ht="25.5" outlineLevel="1" x14ac:dyDescent="0.25">
      <c r="A6813" s="48">
        <v>222</v>
      </c>
      <c r="B6813" s="150">
        <v>6772</v>
      </c>
      <c r="C6813" s="36" t="s">
        <v>7232</v>
      </c>
      <c r="D6813" s="33">
        <v>222</v>
      </c>
      <c r="E6813" s="36" t="s">
        <v>11487</v>
      </c>
      <c r="F6813" s="35" t="s">
        <v>15877</v>
      </c>
      <c r="G6813" s="117">
        <v>1</v>
      </c>
      <c r="H6813" s="117">
        <v>136.88</v>
      </c>
      <c r="I6813" s="117"/>
      <c r="J6813" s="118">
        <v>67.37</v>
      </c>
      <c r="K6813" s="58"/>
      <c r="L6813" s="119" t="s">
        <v>11787</v>
      </c>
      <c r="M6813" s="38" t="s">
        <v>15050</v>
      </c>
    </row>
    <row r="6814" spans="1:13" ht="25.5" outlineLevel="1" x14ac:dyDescent="0.25">
      <c r="A6814" s="48">
        <v>856</v>
      </c>
      <c r="B6814" s="150">
        <v>6773</v>
      </c>
      <c r="C6814" s="36" t="s">
        <v>7233</v>
      </c>
      <c r="D6814" s="33">
        <v>856</v>
      </c>
      <c r="E6814" s="36" t="s">
        <v>11487</v>
      </c>
      <c r="F6814" s="35" t="s">
        <v>15877</v>
      </c>
      <c r="G6814" s="117">
        <v>2</v>
      </c>
      <c r="H6814" s="117">
        <v>1600</v>
      </c>
      <c r="I6814" s="117"/>
      <c r="J6814" s="118">
        <v>787.44</v>
      </c>
      <c r="K6814" s="58"/>
      <c r="L6814" s="119" t="s">
        <v>11787</v>
      </c>
      <c r="M6814" s="38" t="s">
        <v>15050</v>
      </c>
    </row>
    <row r="6815" spans="1:13" ht="25.5" outlineLevel="1" x14ac:dyDescent="0.25">
      <c r="A6815" s="48">
        <v>288</v>
      </c>
      <c r="B6815" s="150">
        <v>6774</v>
      </c>
      <c r="C6815" s="36" t="s">
        <v>7234</v>
      </c>
      <c r="D6815" s="33">
        <v>288</v>
      </c>
      <c r="E6815" s="36" t="s">
        <v>11487</v>
      </c>
      <c r="F6815" s="35" t="s">
        <v>15877</v>
      </c>
      <c r="G6815" s="117">
        <v>4</v>
      </c>
      <c r="H6815" s="117">
        <v>3312</v>
      </c>
      <c r="I6815" s="117"/>
      <c r="J6815" s="118">
        <v>1630.01</v>
      </c>
      <c r="K6815" s="58"/>
      <c r="L6815" s="119" t="s">
        <v>11787</v>
      </c>
      <c r="M6815" s="38" t="s">
        <v>15050</v>
      </c>
    </row>
    <row r="6816" spans="1:13" ht="38.25" outlineLevel="1" x14ac:dyDescent="0.25">
      <c r="A6816" s="47" t="s">
        <v>8343</v>
      </c>
      <c r="B6816" s="150">
        <v>6775</v>
      </c>
      <c r="C6816" s="36" t="s">
        <v>8342</v>
      </c>
      <c r="D6816" s="35" t="s">
        <v>8343</v>
      </c>
      <c r="E6816" s="36" t="s">
        <v>11490</v>
      </c>
      <c r="F6816" s="35" t="s">
        <v>15877</v>
      </c>
      <c r="G6816" s="117">
        <v>9</v>
      </c>
      <c r="H6816" s="117">
        <v>1748.74</v>
      </c>
      <c r="I6816" s="117"/>
      <c r="J6816" s="118">
        <v>860.65</v>
      </c>
      <c r="K6816" s="58"/>
      <c r="L6816" s="119" t="s">
        <v>11785</v>
      </c>
      <c r="M6816" s="38" t="s">
        <v>15050</v>
      </c>
    </row>
    <row r="6817" spans="1:13" ht="38.25" outlineLevel="1" x14ac:dyDescent="0.25">
      <c r="A6817" s="47" t="s">
        <v>8469</v>
      </c>
      <c r="B6817" s="150">
        <v>6776</v>
      </c>
      <c r="C6817" s="36" t="s">
        <v>8468</v>
      </c>
      <c r="D6817" s="35" t="s">
        <v>8469</v>
      </c>
      <c r="E6817" s="36" t="s">
        <v>11490</v>
      </c>
      <c r="F6817" s="35" t="s">
        <v>15877</v>
      </c>
      <c r="G6817" s="117">
        <v>1</v>
      </c>
      <c r="H6817" s="117">
        <v>50.84</v>
      </c>
      <c r="I6817" s="117"/>
      <c r="J6817" s="118">
        <v>25.02</v>
      </c>
      <c r="K6817" s="58"/>
      <c r="L6817" s="119" t="s">
        <v>11785</v>
      </c>
      <c r="M6817" s="38" t="s">
        <v>15050</v>
      </c>
    </row>
    <row r="6818" spans="1:13" outlineLevel="1" x14ac:dyDescent="0.25">
      <c r="A6818" s="47" t="s">
        <v>8477</v>
      </c>
      <c r="B6818" s="150">
        <v>6777</v>
      </c>
      <c r="C6818" s="36" t="s">
        <v>8476</v>
      </c>
      <c r="D6818" s="35" t="s">
        <v>8477</v>
      </c>
      <c r="E6818" s="36" t="s">
        <v>11490</v>
      </c>
      <c r="F6818" s="35" t="s">
        <v>15877</v>
      </c>
      <c r="G6818" s="117">
        <v>2</v>
      </c>
      <c r="H6818" s="117">
        <v>1067.8</v>
      </c>
      <c r="I6818" s="117"/>
      <c r="J6818" s="118">
        <v>1109.43</v>
      </c>
      <c r="K6818" s="58"/>
      <c r="L6818" s="119" t="s">
        <v>11479</v>
      </c>
      <c r="M6818" s="38" t="s">
        <v>15050</v>
      </c>
    </row>
    <row r="6819" spans="1:13" ht="25.5" outlineLevel="1" x14ac:dyDescent="0.25">
      <c r="A6819" s="47" t="s">
        <v>12243</v>
      </c>
      <c r="B6819" s="150">
        <v>6778</v>
      </c>
      <c r="C6819" s="36" t="s">
        <v>7235</v>
      </c>
      <c r="D6819" s="35" t="s">
        <v>12243</v>
      </c>
      <c r="E6819" s="36" t="s">
        <v>11487</v>
      </c>
      <c r="F6819" s="35" t="s">
        <v>15877</v>
      </c>
      <c r="G6819" s="117">
        <v>1</v>
      </c>
      <c r="H6819" s="117">
        <v>3120</v>
      </c>
      <c r="I6819" s="117"/>
      <c r="J6819" s="118">
        <v>1535.51</v>
      </c>
      <c r="K6819" s="58"/>
      <c r="L6819" s="119" t="s">
        <v>11787</v>
      </c>
      <c r="M6819" s="38" t="s">
        <v>15050</v>
      </c>
    </row>
    <row r="6820" spans="1:13" ht="25.5" outlineLevel="1" x14ac:dyDescent="0.25">
      <c r="A6820" s="48">
        <v>885</v>
      </c>
      <c r="B6820" s="150">
        <v>6779</v>
      </c>
      <c r="C6820" s="40" t="s">
        <v>15034</v>
      </c>
      <c r="D6820" s="33">
        <v>885</v>
      </c>
      <c r="E6820" s="36" t="s">
        <v>11487</v>
      </c>
      <c r="F6820" s="35" t="s">
        <v>15877</v>
      </c>
      <c r="G6820" s="117">
        <v>2</v>
      </c>
      <c r="H6820" s="117">
        <v>1180</v>
      </c>
      <c r="I6820" s="117"/>
      <c r="J6820" s="118">
        <v>580.74</v>
      </c>
      <c r="K6820" s="58"/>
      <c r="L6820" s="119" t="s">
        <v>11787</v>
      </c>
      <c r="M6820" s="38" t="s">
        <v>15050</v>
      </c>
    </row>
    <row r="6821" spans="1:13" ht="25.5" outlineLevel="1" x14ac:dyDescent="0.25">
      <c r="A6821" s="48">
        <v>864</v>
      </c>
      <c r="B6821" s="150">
        <v>6780</v>
      </c>
      <c r="C6821" s="40" t="s">
        <v>15035</v>
      </c>
      <c r="D6821" s="33">
        <v>864</v>
      </c>
      <c r="E6821" s="36" t="s">
        <v>11487</v>
      </c>
      <c r="F6821" s="35" t="s">
        <v>15877</v>
      </c>
      <c r="G6821" s="117">
        <v>3</v>
      </c>
      <c r="H6821" s="117">
        <v>912.86</v>
      </c>
      <c r="I6821" s="117"/>
      <c r="J6821" s="118">
        <v>449.27</v>
      </c>
      <c r="K6821" s="58"/>
      <c r="L6821" s="119" t="s">
        <v>11787</v>
      </c>
      <c r="M6821" s="38" t="s">
        <v>15050</v>
      </c>
    </row>
    <row r="6822" spans="1:13" ht="25.5" outlineLevel="1" x14ac:dyDescent="0.25">
      <c r="A6822" s="47" t="s">
        <v>12244</v>
      </c>
      <c r="B6822" s="150">
        <v>6781</v>
      </c>
      <c r="C6822" s="36" t="s">
        <v>7236</v>
      </c>
      <c r="D6822" s="35" t="s">
        <v>12244</v>
      </c>
      <c r="E6822" s="36" t="s">
        <v>11487</v>
      </c>
      <c r="F6822" s="35" t="s">
        <v>15877</v>
      </c>
      <c r="G6822" s="117">
        <v>1</v>
      </c>
      <c r="H6822" s="117">
        <v>1250</v>
      </c>
      <c r="I6822" s="117"/>
      <c r="J6822" s="118">
        <v>615.19000000000005</v>
      </c>
      <c r="K6822" s="58"/>
      <c r="L6822" s="119" t="s">
        <v>11787</v>
      </c>
      <c r="M6822" s="38" t="s">
        <v>15050</v>
      </c>
    </row>
    <row r="6823" spans="1:13" ht="25.5" outlineLevel="1" x14ac:dyDescent="0.25">
      <c r="A6823" s="48">
        <v>835</v>
      </c>
      <c r="B6823" s="150">
        <v>6782</v>
      </c>
      <c r="C6823" s="36" t="s">
        <v>7237</v>
      </c>
      <c r="D6823" s="33">
        <v>835</v>
      </c>
      <c r="E6823" s="36" t="s">
        <v>11487</v>
      </c>
      <c r="F6823" s="35" t="s">
        <v>15877</v>
      </c>
      <c r="G6823" s="117">
        <v>4</v>
      </c>
      <c r="H6823" s="117">
        <v>7654.4</v>
      </c>
      <c r="I6823" s="117"/>
      <c r="J6823" s="118">
        <v>3767.13</v>
      </c>
      <c r="K6823" s="58"/>
      <c r="L6823" s="119" t="s">
        <v>11787</v>
      </c>
      <c r="M6823" s="38" t="s">
        <v>15050</v>
      </c>
    </row>
    <row r="6824" spans="1:13" ht="25.5" outlineLevel="1" x14ac:dyDescent="0.25">
      <c r="A6824" s="48">
        <v>417</v>
      </c>
      <c r="B6824" s="150">
        <v>6783</v>
      </c>
      <c r="C6824" s="36" t="s">
        <v>7238</v>
      </c>
      <c r="D6824" s="33">
        <v>417</v>
      </c>
      <c r="E6824" s="36" t="s">
        <v>11487</v>
      </c>
      <c r="F6824" s="35" t="s">
        <v>15877</v>
      </c>
      <c r="G6824" s="117">
        <v>10</v>
      </c>
      <c r="H6824" s="117">
        <v>6810.08</v>
      </c>
      <c r="I6824" s="117"/>
      <c r="J6824" s="118">
        <v>3351.59</v>
      </c>
      <c r="K6824" s="58"/>
      <c r="L6824" s="119" t="s">
        <v>11787</v>
      </c>
      <c r="M6824" s="38" t="s">
        <v>15050</v>
      </c>
    </row>
    <row r="6825" spans="1:13" ht="38.25" outlineLevel="1" x14ac:dyDescent="0.25">
      <c r="A6825" s="47" t="s">
        <v>8485</v>
      </c>
      <c r="B6825" s="150">
        <v>6784</v>
      </c>
      <c r="C6825" s="36" t="s">
        <v>8484</v>
      </c>
      <c r="D6825" s="35" t="s">
        <v>8485</v>
      </c>
      <c r="E6825" s="36" t="s">
        <v>11490</v>
      </c>
      <c r="F6825" s="35" t="s">
        <v>15877</v>
      </c>
      <c r="G6825" s="117">
        <v>1</v>
      </c>
      <c r="H6825" s="117">
        <v>167</v>
      </c>
      <c r="I6825" s="117"/>
      <c r="J6825" s="118">
        <v>82.19</v>
      </c>
      <c r="K6825" s="58"/>
      <c r="L6825" s="119" t="s">
        <v>11785</v>
      </c>
      <c r="M6825" s="38" t="s">
        <v>15050</v>
      </c>
    </row>
    <row r="6826" spans="1:13" ht="38.25" outlineLevel="1" x14ac:dyDescent="0.25">
      <c r="A6826" s="47" t="s">
        <v>8487</v>
      </c>
      <c r="B6826" s="150">
        <v>6785</v>
      </c>
      <c r="C6826" s="36" t="s">
        <v>8486</v>
      </c>
      <c r="D6826" s="35" t="s">
        <v>8487</v>
      </c>
      <c r="E6826" s="36" t="s">
        <v>11490</v>
      </c>
      <c r="F6826" s="35" t="s">
        <v>15877</v>
      </c>
      <c r="G6826" s="117">
        <v>1</v>
      </c>
      <c r="H6826" s="117">
        <v>88</v>
      </c>
      <c r="I6826" s="117"/>
      <c r="J6826" s="118">
        <v>43.31</v>
      </c>
      <c r="K6826" s="58"/>
      <c r="L6826" s="119" t="s">
        <v>11785</v>
      </c>
      <c r="M6826" s="38" t="s">
        <v>15050</v>
      </c>
    </row>
    <row r="6827" spans="1:13" ht="38.25" outlineLevel="1" x14ac:dyDescent="0.25">
      <c r="A6827" s="47" t="s">
        <v>8489</v>
      </c>
      <c r="B6827" s="150">
        <v>6786</v>
      </c>
      <c r="C6827" s="36" t="s">
        <v>8488</v>
      </c>
      <c r="D6827" s="35" t="s">
        <v>8489</v>
      </c>
      <c r="E6827" s="36" t="s">
        <v>11490</v>
      </c>
      <c r="F6827" s="35" t="s">
        <v>15877</v>
      </c>
      <c r="G6827" s="117">
        <v>1</v>
      </c>
      <c r="H6827" s="117">
        <v>98</v>
      </c>
      <c r="I6827" s="117"/>
      <c r="J6827" s="118">
        <v>48.23</v>
      </c>
      <c r="K6827" s="58"/>
      <c r="L6827" s="119" t="s">
        <v>11785</v>
      </c>
      <c r="M6827" s="38" t="s">
        <v>15050</v>
      </c>
    </row>
    <row r="6828" spans="1:13" ht="38.25" outlineLevel="1" x14ac:dyDescent="0.25">
      <c r="A6828" s="47" t="s">
        <v>8491</v>
      </c>
      <c r="B6828" s="150">
        <v>6787</v>
      </c>
      <c r="C6828" s="36" t="s">
        <v>8490</v>
      </c>
      <c r="D6828" s="35" t="s">
        <v>8491</v>
      </c>
      <c r="E6828" s="36" t="s">
        <v>11490</v>
      </c>
      <c r="F6828" s="35" t="s">
        <v>15877</v>
      </c>
      <c r="G6828" s="117">
        <v>1</v>
      </c>
      <c r="H6828" s="117">
        <v>141</v>
      </c>
      <c r="I6828" s="117"/>
      <c r="J6828" s="118">
        <v>69.39</v>
      </c>
      <c r="K6828" s="58"/>
      <c r="L6828" s="119" t="s">
        <v>11785</v>
      </c>
      <c r="M6828" s="38" t="s">
        <v>15050</v>
      </c>
    </row>
    <row r="6829" spans="1:13" ht="25.5" outlineLevel="1" x14ac:dyDescent="0.25">
      <c r="A6829" s="48">
        <v>783</v>
      </c>
      <c r="B6829" s="150">
        <v>6788</v>
      </c>
      <c r="C6829" s="36" t="s">
        <v>7239</v>
      </c>
      <c r="D6829" s="33">
        <v>783</v>
      </c>
      <c r="E6829" s="36" t="s">
        <v>11487</v>
      </c>
      <c r="F6829" s="35" t="s">
        <v>15877</v>
      </c>
      <c r="G6829" s="117">
        <v>1</v>
      </c>
      <c r="H6829" s="117">
        <v>1500</v>
      </c>
      <c r="I6829" s="117"/>
      <c r="J6829" s="118">
        <v>738.23</v>
      </c>
      <c r="K6829" s="58"/>
      <c r="L6829" s="119" t="s">
        <v>11787</v>
      </c>
      <c r="M6829" s="38" t="s">
        <v>15050</v>
      </c>
    </row>
    <row r="6830" spans="1:13" ht="25.5" outlineLevel="1" x14ac:dyDescent="0.25">
      <c r="A6830" s="48">
        <v>890</v>
      </c>
      <c r="B6830" s="150">
        <v>6789</v>
      </c>
      <c r="C6830" s="36" t="s">
        <v>7240</v>
      </c>
      <c r="D6830" s="33">
        <v>890</v>
      </c>
      <c r="E6830" s="36" t="s">
        <v>11487</v>
      </c>
      <c r="F6830" s="35" t="s">
        <v>15877</v>
      </c>
      <c r="G6830" s="117">
        <v>9</v>
      </c>
      <c r="H6830" s="117">
        <v>2223</v>
      </c>
      <c r="I6830" s="117"/>
      <c r="J6830" s="118">
        <v>1094.05</v>
      </c>
      <c r="K6830" s="58"/>
      <c r="L6830" s="119" t="s">
        <v>11787</v>
      </c>
      <c r="M6830" s="38" t="s">
        <v>15050</v>
      </c>
    </row>
    <row r="6831" spans="1:13" ht="25.5" outlineLevel="1" x14ac:dyDescent="0.25">
      <c r="A6831" s="48">
        <v>891</v>
      </c>
      <c r="B6831" s="150">
        <v>6790</v>
      </c>
      <c r="C6831" s="36" t="s">
        <v>7241</v>
      </c>
      <c r="D6831" s="33">
        <v>891</v>
      </c>
      <c r="E6831" s="36" t="s">
        <v>11487</v>
      </c>
      <c r="F6831" s="35" t="s">
        <v>15877</v>
      </c>
      <c r="G6831" s="117">
        <v>4</v>
      </c>
      <c r="H6831" s="117">
        <v>2660</v>
      </c>
      <c r="I6831" s="117"/>
      <c r="J6831" s="118">
        <v>1309.1199999999999</v>
      </c>
      <c r="K6831" s="58"/>
      <c r="L6831" s="119" t="s">
        <v>11787</v>
      </c>
      <c r="M6831" s="38" t="s">
        <v>15050</v>
      </c>
    </row>
    <row r="6832" spans="1:13" ht="25.5" outlineLevel="1" x14ac:dyDescent="0.25">
      <c r="A6832" s="48">
        <v>832</v>
      </c>
      <c r="B6832" s="150">
        <v>6791</v>
      </c>
      <c r="C6832" s="36" t="s">
        <v>7242</v>
      </c>
      <c r="D6832" s="33">
        <v>832</v>
      </c>
      <c r="E6832" s="36" t="s">
        <v>11487</v>
      </c>
      <c r="F6832" s="35" t="s">
        <v>15877</v>
      </c>
      <c r="G6832" s="117">
        <v>4</v>
      </c>
      <c r="H6832" s="117">
        <v>15660</v>
      </c>
      <c r="I6832" s="117"/>
      <c r="J6832" s="118">
        <v>7707.1</v>
      </c>
      <c r="K6832" s="58"/>
      <c r="L6832" s="119" t="s">
        <v>11787</v>
      </c>
      <c r="M6832" s="38" t="s">
        <v>15050</v>
      </c>
    </row>
    <row r="6833" spans="1:13" ht="25.5" outlineLevel="1" x14ac:dyDescent="0.25">
      <c r="A6833" s="48">
        <v>434</v>
      </c>
      <c r="B6833" s="150">
        <v>6792</v>
      </c>
      <c r="C6833" s="36" t="s">
        <v>7243</v>
      </c>
      <c r="D6833" s="33">
        <v>434</v>
      </c>
      <c r="E6833" s="36" t="s">
        <v>11487</v>
      </c>
      <c r="F6833" s="35" t="s">
        <v>15877</v>
      </c>
      <c r="G6833" s="117">
        <v>1</v>
      </c>
      <c r="H6833" s="117">
        <v>1886</v>
      </c>
      <c r="I6833" s="117"/>
      <c r="J6833" s="118">
        <v>928.2</v>
      </c>
      <c r="K6833" s="58"/>
      <c r="L6833" s="119" t="s">
        <v>11787</v>
      </c>
      <c r="M6833" s="38" t="s">
        <v>15050</v>
      </c>
    </row>
    <row r="6834" spans="1:13" ht="25.5" outlineLevel="1" x14ac:dyDescent="0.25">
      <c r="A6834" s="48">
        <v>993</v>
      </c>
      <c r="B6834" s="150">
        <v>6793</v>
      </c>
      <c r="C6834" s="40" t="s">
        <v>15036</v>
      </c>
      <c r="D6834" s="33">
        <v>993</v>
      </c>
      <c r="E6834" s="36" t="s">
        <v>11487</v>
      </c>
      <c r="F6834" s="35" t="s">
        <v>15877</v>
      </c>
      <c r="G6834" s="117">
        <v>2</v>
      </c>
      <c r="H6834" s="117">
        <v>9800</v>
      </c>
      <c r="I6834" s="117"/>
      <c r="J6834" s="118">
        <v>4823.09</v>
      </c>
      <c r="K6834" s="58"/>
      <c r="L6834" s="119" t="s">
        <v>11787</v>
      </c>
      <c r="M6834" s="38" t="s">
        <v>15050</v>
      </c>
    </row>
    <row r="6835" spans="1:13" ht="25.5" outlineLevel="1" x14ac:dyDescent="0.25">
      <c r="A6835" s="48">
        <v>946</v>
      </c>
      <c r="B6835" s="150">
        <v>6794</v>
      </c>
      <c r="C6835" s="36" t="s">
        <v>7244</v>
      </c>
      <c r="D6835" s="33">
        <v>946</v>
      </c>
      <c r="E6835" s="36" t="s">
        <v>11487</v>
      </c>
      <c r="F6835" s="35" t="s">
        <v>15877</v>
      </c>
      <c r="G6835" s="117">
        <v>2</v>
      </c>
      <c r="H6835" s="117">
        <v>5000</v>
      </c>
      <c r="I6835" s="117"/>
      <c r="J6835" s="118">
        <v>2460.7600000000002</v>
      </c>
      <c r="K6835" s="58"/>
      <c r="L6835" s="119" t="s">
        <v>11787</v>
      </c>
      <c r="M6835" s="38" t="s">
        <v>15050</v>
      </c>
    </row>
    <row r="6836" spans="1:13" ht="25.5" outlineLevel="1" x14ac:dyDescent="0.25">
      <c r="A6836" s="48">
        <v>1099</v>
      </c>
      <c r="B6836" s="150">
        <v>6795</v>
      </c>
      <c r="C6836" s="36" t="s">
        <v>7245</v>
      </c>
      <c r="D6836" s="33">
        <v>1099</v>
      </c>
      <c r="E6836" s="36" t="s">
        <v>11487</v>
      </c>
      <c r="F6836" s="35" t="s">
        <v>15877</v>
      </c>
      <c r="G6836" s="117">
        <v>6</v>
      </c>
      <c r="H6836" s="117">
        <v>490.91</v>
      </c>
      <c r="I6836" s="117"/>
      <c r="J6836" s="118">
        <v>241.6</v>
      </c>
      <c r="K6836" s="58"/>
      <c r="L6836" s="119" t="s">
        <v>11787</v>
      </c>
      <c r="M6836" s="38" t="s">
        <v>15050</v>
      </c>
    </row>
    <row r="6837" spans="1:13" ht="25.5" outlineLevel="1" x14ac:dyDescent="0.25">
      <c r="A6837" s="48">
        <v>757</v>
      </c>
      <c r="B6837" s="150">
        <v>6796</v>
      </c>
      <c r="C6837" s="36" t="s">
        <v>7246</v>
      </c>
      <c r="D6837" s="33">
        <v>757</v>
      </c>
      <c r="E6837" s="36" t="s">
        <v>11487</v>
      </c>
      <c r="F6837" s="35" t="s">
        <v>15877</v>
      </c>
      <c r="G6837" s="117">
        <v>1</v>
      </c>
      <c r="H6837" s="117">
        <v>195.71</v>
      </c>
      <c r="I6837" s="117"/>
      <c r="J6837" s="118">
        <v>96.32</v>
      </c>
      <c r="K6837" s="58"/>
      <c r="L6837" s="119" t="s">
        <v>11787</v>
      </c>
      <c r="M6837" s="38" t="s">
        <v>15050</v>
      </c>
    </row>
    <row r="6838" spans="1:13" ht="25.5" outlineLevel="1" x14ac:dyDescent="0.25">
      <c r="A6838" s="48" t="s">
        <v>15037</v>
      </c>
      <c r="B6838" s="150">
        <v>6797</v>
      </c>
      <c r="C6838" s="36" t="s">
        <v>12245</v>
      </c>
      <c r="D6838" s="50" t="s">
        <v>15037</v>
      </c>
      <c r="E6838" s="36" t="s">
        <v>11487</v>
      </c>
      <c r="F6838" s="35" t="s">
        <v>15878</v>
      </c>
      <c r="G6838" s="117">
        <v>1</v>
      </c>
      <c r="H6838" s="117">
        <v>34400</v>
      </c>
      <c r="I6838" s="117"/>
      <c r="J6838" s="118">
        <v>16930.03</v>
      </c>
      <c r="K6838" s="58"/>
      <c r="L6838" s="119" t="s">
        <v>11787</v>
      </c>
      <c r="M6838" s="38" t="s">
        <v>15050</v>
      </c>
    </row>
    <row r="6839" spans="1:13" ht="25.5" outlineLevel="1" x14ac:dyDescent="0.25">
      <c r="A6839" s="48">
        <v>463</v>
      </c>
      <c r="B6839" s="150">
        <v>6798</v>
      </c>
      <c r="C6839" s="36" t="s">
        <v>7248</v>
      </c>
      <c r="D6839" s="33">
        <v>463</v>
      </c>
      <c r="E6839" s="36" t="s">
        <v>11487</v>
      </c>
      <c r="F6839" s="35" t="s">
        <v>15877</v>
      </c>
      <c r="G6839" s="117">
        <v>6</v>
      </c>
      <c r="H6839" s="117">
        <v>2963.4</v>
      </c>
      <c r="I6839" s="117"/>
      <c r="J6839" s="118">
        <v>1458.44</v>
      </c>
      <c r="K6839" s="58"/>
      <c r="L6839" s="119" t="s">
        <v>11787</v>
      </c>
      <c r="M6839" s="38" t="s">
        <v>15050</v>
      </c>
    </row>
    <row r="6840" spans="1:13" ht="25.5" outlineLevel="1" x14ac:dyDescent="0.25">
      <c r="A6840" s="48">
        <v>465</v>
      </c>
      <c r="B6840" s="150">
        <v>6799</v>
      </c>
      <c r="C6840" s="36" t="s">
        <v>7249</v>
      </c>
      <c r="D6840" s="33">
        <v>465</v>
      </c>
      <c r="E6840" s="36" t="s">
        <v>11487</v>
      </c>
      <c r="F6840" s="35" t="s">
        <v>15877</v>
      </c>
      <c r="G6840" s="117">
        <v>1</v>
      </c>
      <c r="H6840" s="117">
        <v>6778.88</v>
      </c>
      <c r="I6840" s="117"/>
      <c r="J6840" s="118">
        <v>3336.24</v>
      </c>
      <c r="K6840" s="58"/>
      <c r="L6840" s="119" t="s">
        <v>11787</v>
      </c>
      <c r="M6840" s="38" t="s">
        <v>15050</v>
      </c>
    </row>
    <row r="6841" spans="1:13" outlineLevel="1" x14ac:dyDescent="0.25">
      <c r="A6841" s="48" t="s">
        <v>15038</v>
      </c>
      <c r="B6841" s="150">
        <v>6800</v>
      </c>
      <c r="C6841" s="36" t="s">
        <v>8513</v>
      </c>
      <c r="D6841" s="50" t="s">
        <v>15038</v>
      </c>
      <c r="E6841" s="36" t="s">
        <v>11490</v>
      </c>
      <c r="F6841" s="35" t="s">
        <v>15890</v>
      </c>
      <c r="G6841" s="117">
        <v>1.5</v>
      </c>
      <c r="H6841" s="117">
        <v>44.49</v>
      </c>
      <c r="I6841" s="117"/>
      <c r="J6841" s="118">
        <v>46.22</v>
      </c>
      <c r="K6841" s="58"/>
      <c r="L6841" s="119" t="s">
        <v>11479</v>
      </c>
      <c r="M6841" s="38" t="s">
        <v>15050</v>
      </c>
    </row>
    <row r="6842" spans="1:13" outlineLevel="1" x14ac:dyDescent="0.25">
      <c r="A6842" s="47" t="s">
        <v>8515</v>
      </c>
      <c r="B6842" s="150">
        <v>6801</v>
      </c>
      <c r="C6842" s="36" t="s">
        <v>8514</v>
      </c>
      <c r="D6842" s="35" t="s">
        <v>8515</v>
      </c>
      <c r="E6842" s="36" t="s">
        <v>11490</v>
      </c>
      <c r="F6842" s="35" t="s">
        <v>15879</v>
      </c>
      <c r="G6842" s="117">
        <v>3</v>
      </c>
      <c r="H6842" s="117">
        <v>204.66</v>
      </c>
      <c r="I6842" s="117"/>
      <c r="J6842" s="118">
        <v>212.64</v>
      </c>
      <c r="K6842" s="58"/>
      <c r="L6842" s="119" t="s">
        <v>11479</v>
      </c>
      <c r="M6842" s="38" t="s">
        <v>15050</v>
      </c>
    </row>
    <row r="6843" spans="1:13" ht="38.25" outlineLevel="1" x14ac:dyDescent="0.25">
      <c r="A6843" s="47" t="s">
        <v>8614</v>
      </c>
      <c r="B6843" s="150">
        <v>6802</v>
      </c>
      <c r="C6843" s="36" t="s">
        <v>8613</v>
      </c>
      <c r="D6843" s="35" t="s">
        <v>8614</v>
      </c>
      <c r="E6843" s="36" t="s">
        <v>11490</v>
      </c>
      <c r="F6843" s="35" t="s">
        <v>15877</v>
      </c>
      <c r="G6843" s="117">
        <v>1</v>
      </c>
      <c r="H6843" s="117">
        <v>1008</v>
      </c>
      <c r="I6843" s="117"/>
      <c r="J6843" s="118">
        <v>496.09</v>
      </c>
      <c r="K6843" s="58"/>
      <c r="L6843" s="119" t="s">
        <v>11785</v>
      </c>
      <c r="M6843" s="38" t="s">
        <v>15050</v>
      </c>
    </row>
    <row r="6844" spans="1:13" ht="38.25" outlineLevel="1" x14ac:dyDescent="0.25">
      <c r="A6844" s="47" t="s">
        <v>12246</v>
      </c>
      <c r="B6844" s="150">
        <v>6803</v>
      </c>
      <c r="C6844" s="36" t="s">
        <v>10670</v>
      </c>
      <c r="D6844" s="35" t="s">
        <v>12246</v>
      </c>
      <c r="E6844" s="36" t="s">
        <v>11484</v>
      </c>
      <c r="F6844" s="35" t="s">
        <v>15877</v>
      </c>
      <c r="G6844" s="117">
        <v>2</v>
      </c>
      <c r="H6844" s="117">
        <v>450</v>
      </c>
      <c r="I6844" s="117"/>
      <c r="J6844" s="118">
        <v>221.47</v>
      </c>
      <c r="K6844" s="58"/>
      <c r="L6844" s="119" t="s">
        <v>11785</v>
      </c>
      <c r="M6844" s="38" t="s">
        <v>15050</v>
      </c>
    </row>
    <row r="6845" spans="1:13" ht="38.25" outlineLevel="1" x14ac:dyDescent="0.25">
      <c r="A6845" s="47" t="s">
        <v>10671</v>
      </c>
      <c r="B6845" s="150">
        <v>6804</v>
      </c>
      <c r="C6845" s="40" t="s">
        <v>15039</v>
      </c>
      <c r="D6845" s="35" t="s">
        <v>10671</v>
      </c>
      <c r="E6845" s="36" t="s">
        <v>11484</v>
      </c>
      <c r="F6845" s="35" t="s">
        <v>15877</v>
      </c>
      <c r="G6845" s="117">
        <v>1</v>
      </c>
      <c r="H6845" s="117">
        <v>140</v>
      </c>
      <c r="I6845" s="117"/>
      <c r="J6845" s="118">
        <v>68.900000000000006</v>
      </c>
      <c r="K6845" s="58"/>
      <c r="L6845" s="119" t="s">
        <v>11785</v>
      </c>
      <c r="M6845" s="38" t="s">
        <v>15050</v>
      </c>
    </row>
    <row r="6846" spans="1:13" ht="38.25" outlineLevel="1" x14ac:dyDescent="0.25">
      <c r="A6846" s="47" t="s">
        <v>10673</v>
      </c>
      <c r="B6846" s="150">
        <v>6805</v>
      </c>
      <c r="C6846" s="36" t="s">
        <v>10672</v>
      </c>
      <c r="D6846" s="35" t="s">
        <v>10673</v>
      </c>
      <c r="E6846" s="36" t="s">
        <v>11484</v>
      </c>
      <c r="F6846" s="35" t="s">
        <v>15877</v>
      </c>
      <c r="G6846" s="117">
        <v>1</v>
      </c>
      <c r="H6846" s="117">
        <v>100</v>
      </c>
      <c r="I6846" s="117"/>
      <c r="J6846" s="118">
        <v>49.22</v>
      </c>
      <c r="K6846" s="58"/>
      <c r="L6846" s="119" t="s">
        <v>11785</v>
      </c>
      <c r="M6846" s="38" t="s">
        <v>15050</v>
      </c>
    </row>
    <row r="6847" spans="1:13" ht="25.5" outlineLevel="1" x14ac:dyDescent="0.25">
      <c r="A6847" s="47" t="s">
        <v>8647</v>
      </c>
      <c r="B6847" s="150">
        <v>6806</v>
      </c>
      <c r="C6847" s="36" t="s">
        <v>12247</v>
      </c>
      <c r="D6847" s="35" t="s">
        <v>8647</v>
      </c>
      <c r="E6847" s="36" t="s">
        <v>11490</v>
      </c>
      <c r="F6847" s="35" t="s">
        <v>15877</v>
      </c>
      <c r="G6847" s="117">
        <v>34</v>
      </c>
      <c r="H6847" s="117">
        <v>1972</v>
      </c>
      <c r="I6847" s="117"/>
      <c r="J6847" s="118">
        <v>2048.88</v>
      </c>
      <c r="K6847" s="58"/>
      <c r="L6847" s="119" t="s">
        <v>11479</v>
      </c>
      <c r="M6847" s="38" t="s">
        <v>15050</v>
      </c>
    </row>
    <row r="6848" spans="1:13" ht="25.5" outlineLevel="1" x14ac:dyDescent="0.25">
      <c r="A6848" s="47" t="s">
        <v>12248</v>
      </c>
      <c r="B6848" s="150">
        <v>6807</v>
      </c>
      <c r="C6848" s="36" t="s">
        <v>8648</v>
      </c>
      <c r="D6848" s="35" t="s">
        <v>12248</v>
      </c>
      <c r="E6848" s="36" t="s">
        <v>11490</v>
      </c>
      <c r="F6848" s="35" t="s">
        <v>15877</v>
      </c>
      <c r="G6848" s="117">
        <v>24</v>
      </c>
      <c r="H6848" s="117">
        <v>2280</v>
      </c>
      <c r="I6848" s="117"/>
      <c r="J6848" s="118">
        <v>2368.89</v>
      </c>
      <c r="K6848" s="58"/>
      <c r="L6848" s="119" t="s">
        <v>11479</v>
      </c>
      <c r="M6848" s="38" t="s">
        <v>15050</v>
      </c>
    </row>
    <row r="6849" spans="1:13" ht="25.5" outlineLevel="1" x14ac:dyDescent="0.25">
      <c r="A6849" s="47" t="s">
        <v>8650</v>
      </c>
      <c r="B6849" s="150">
        <v>6808</v>
      </c>
      <c r="C6849" s="36" t="s">
        <v>8649</v>
      </c>
      <c r="D6849" s="35" t="s">
        <v>8650</v>
      </c>
      <c r="E6849" s="36" t="s">
        <v>11490</v>
      </c>
      <c r="F6849" s="35" t="s">
        <v>15877</v>
      </c>
      <c r="G6849" s="117">
        <v>1</v>
      </c>
      <c r="H6849" s="117">
        <v>27.12</v>
      </c>
      <c r="I6849" s="117"/>
      <c r="J6849" s="118">
        <v>28.18</v>
      </c>
      <c r="K6849" s="58"/>
      <c r="L6849" s="119" t="s">
        <v>11479</v>
      </c>
      <c r="M6849" s="38" t="s">
        <v>15050</v>
      </c>
    </row>
    <row r="6850" spans="1:13" ht="25.5" outlineLevel="1" x14ac:dyDescent="0.25">
      <c r="A6850" s="47" t="s">
        <v>8652</v>
      </c>
      <c r="B6850" s="150">
        <v>6809</v>
      </c>
      <c r="C6850" s="36" t="s">
        <v>8651</v>
      </c>
      <c r="D6850" s="35" t="s">
        <v>8652</v>
      </c>
      <c r="E6850" s="36" t="s">
        <v>11490</v>
      </c>
      <c r="F6850" s="35" t="s">
        <v>15877</v>
      </c>
      <c r="G6850" s="117">
        <v>7</v>
      </c>
      <c r="H6850" s="117">
        <v>490</v>
      </c>
      <c r="I6850" s="117"/>
      <c r="J6850" s="118">
        <v>509.1</v>
      </c>
      <c r="K6850" s="58"/>
      <c r="L6850" s="119" t="s">
        <v>11479</v>
      </c>
      <c r="M6850" s="38" t="s">
        <v>15050</v>
      </c>
    </row>
    <row r="6851" spans="1:13" outlineLevel="1" x14ac:dyDescent="0.25">
      <c r="A6851" s="47" t="s">
        <v>8655</v>
      </c>
      <c r="B6851" s="150">
        <v>6810</v>
      </c>
      <c r="C6851" s="36" t="s">
        <v>8654</v>
      </c>
      <c r="D6851" s="35" t="s">
        <v>8655</v>
      </c>
      <c r="E6851" s="36" t="s">
        <v>11490</v>
      </c>
      <c r="F6851" s="35" t="s">
        <v>15877</v>
      </c>
      <c r="G6851" s="117">
        <v>2</v>
      </c>
      <c r="H6851" s="117">
        <v>270</v>
      </c>
      <c r="I6851" s="117"/>
      <c r="J6851" s="118">
        <v>280.52999999999997</v>
      </c>
      <c r="K6851" s="58"/>
      <c r="L6851" s="119" t="s">
        <v>11479</v>
      </c>
      <c r="M6851" s="38" t="s">
        <v>15050</v>
      </c>
    </row>
    <row r="6852" spans="1:13" ht="13.5" x14ac:dyDescent="0.25">
      <c r="A6852" s="48"/>
      <c r="B6852" s="37"/>
      <c r="C6852" s="113" t="s">
        <v>6717</v>
      </c>
      <c r="D6852" s="50"/>
      <c r="E6852" s="40"/>
      <c r="F6852" s="35"/>
      <c r="G6852" s="203">
        <f>SUM(G6853:G6854)</f>
        <v>2</v>
      </c>
      <c r="H6852" s="203">
        <f t="shared" ref="H6852:J6852" si="164">SUM(H6853:H6854)</f>
        <v>10700</v>
      </c>
      <c r="I6852" s="203"/>
      <c r="J6852" s="203">
        <f t="shared" si="164"/>
        <v>585500</v>
      </c>
      <c r="K6852" s="58"/>
      <c r="L6852" s="116"/>
      <c r="M6852" s="42" t="s">
        <v>15050</v>
      </c>
    </row>
    <row r="6853" spans="1:13" ht="25.5" outlineLevel="1" x14ac:dyDescent="0.25">
      <c r="A6853" s="48" t="s">
        <v>15041</v>
      </c>
      <c r="B6853" s="150">
        <v>6811</v>
      </c>
      <c r="C6853" s="40" t="s">
        <v>15040</v>
      </c>
      <c r="D6853" s="50" t="s">
        <v>15041</v>
      </c>
      <c r="E6853" s="36" t="s">
        <v>11487</v>
      </c>
      <c r="F6853" s="35" t="s">
        <v>15877</v>
      </c>
      <c r="G6853" s="117">
        <v>1</v>
      </c>
      <c r="H6853" s="117">
        <v>5600</v>
      </c>
      <c r="I6853" s="117"/>
      <c r="J6853" s="118">
        <v>500000</v>
      </c>
      <c r="K6853" s="58"/>
      <c r="L6853" s="119" t="s">
        <v>11787</v>
      </c>
      <c r="M6853" s="38" t="s">
        <v>15050</v>
      </c>
    </row>
    <row r="6854" spans="1:13" ht="25.5" outlineLevel="1" x14ac:dyDescent="0.25">
      <c r="A6854" s="48" t="s">
        <v>15042</v>
      </c>
      <c r="B6854" s="150">
        <v>6812</v>
      </c>
      <c r="C6854" s="36" t="s">
        <v>7247</v>
      </c>
      <c r="D6854" s="50" t="s">
        <v>15042</v>
      </c>
      <c r="E6854" s="36" t="s">
        <v>11487</v>
      </c>
      <c r="F6854" s="35" t="s">
        <v>15877</v>
      </c>
      <c r="G6854" s="117">
        <v>1</v>
      </c>
      <c r="H6854" s="117">
        <v>5100</v>
      </c>
      <c r="I6854" s="117"/>
      <c r="J6854" s="118">
        <v>85500</v>
      </c>
      <c r="K6854" s="58"/>
      <c r="L6854" s="119" t="s">
        <v>11787</v>
      </c>
      <c r="M6854" s="38" t="s">
        <v>15050</v>
      </c>
    </row>
    <row r="6855" spans="1:13" ht="13.5" x14ac:dyDescent="0.25">
      <c r="A6855" s="48"/>
      <c r="B6855" s="37"/>
      <c r="C6855" s="112" t="s">
        <v>12249</v>
      </c>
      <c r="D6855" s="50"/>
      <c r="E6855" s="40"/>
      <c r="F6855" s="35"/>
      <c r="G6855" s="203">
        <f>SUM(G6856:G6866)</f>
        <v>89</v>
      </c>
      <c r="H6855" s="203">
        <f t="shared" ref="H6855:J6855" si="165">SUM(H6856:H6866)</f>
        <v>12742.18</v>
      </c>
      <c r="I6855" s="203"/>
      <c r="J6855" s="203">
        <f t="shared" si="165"/>
        <v>9132.9299999999985</v>
      </c>
      <c r="K6855" s="58"/>
      <c r="L6855" s="116"/>
      <c r="M6855" s="42" t="s">
        <v>15050</v>
      </c>
    </row>
    <row r="6856" spans="1:13" outlineLevel="1" x14ac:dyDescent="0.25">
      <c r="A6856" s="47" t="s">
        <v>7388</v>
      </c>
      <c r="B6856" s="150">
        <v>6813</v>
      </c>
      <c r="C6856" s="36" t="s">
        <v>7387</v>
      </c>
      <c r="D6856" s="35" t="s">
        <v>7388</v>
      </c>
      <c r="E6856" s="36" t="s">
        <v>11490</v>
      </c>
      <c r="F6856" s="35" t="s">
        <v>15877</v>
      </c>
      <c r="G6856" s="117">
        <v>1</v>
      </c>
      <c r="H6856" s="117">
        <v>63.56</v>
      </c>
      <c r="I6856" s="117"/>
      <c r="J6856" s="118">
        <v>66.040000000000006</v>
      </c>
      <c r="K6856" s="58"/>
      <c r="L6856" s="119" t="s">
        <v>11479</v>
      </c>
      <c r="M6856" s="38" t="s">
        <v>15050</v>
      </c>
    </row>
    <row r="6857" spans="1:13" ht="38.25" outlineLevel="1" x14ac:dyDescent="0.25">
      <c r="A6857" s="47" t="s">
        <v>7487</v>
      </c>
      <c r="B6857" s="150">
        <v>6814</v>
      </c>
      <c r="C6857" s="36" t="s">
        <v>7486</v>
      </c>
      <c r="D6857" s="35" t="s">
        <v>7487</v>
      </c>
      <c r="E6857" s="36" t="s">
        <v>11490</v>
      </c>
      <c r="F6857" s="35" t="s">
        <v>15877</v>
      </c>
      <c r="G6857" s="117">
        <v>5</v>
      </c>
      <c r="H6857" s="117">
        <v>762.71</v>
      </c>
      <c r="I6857" s="117"/>
      <c r="J6857" s="118">
        <v>375.37</v>
      </c>
      <c r="K6857" s="58"/>
      <c r="L6857" s="119" t="s">
        <v>11785</v>
      </c>
      <c r="M6857" s="38" t="s">
        <v>15050</v>
      </c>
    </row>
    <row r="6858" spans="1:13" outlineLevel="1" x14ac:dyDescent="0.25">
      <c r="A6858" s="47" t="s">
        <v>7504</v>
      </c>
      <c r="B6858" s="150">
        <v>6815</v>
      </c>
      <c r="C6858" s="36" t="s">
        <v>7503</v>
      </c>
      <c r="D6858" s="35" t="s">
        <v>7504</v>
      </c>
      <c r="E6858" s="36" t="s">
        <v>11490</v>
      </c>
      <c r="F6858" s="35" t="s">
        <v>15877</v>
      </c>
      <c r="G6858" s="117">
        <v>6</v>
      </c>
      <c r="H6858" s="117">
        <v>630.51</v>
      </c>
      <c r="I6858" s="117"/>
      <c r="J6858" s="118">
        <v>655.09</v>
      </c>
      <c r="K6858" s="58"/>
      <c r="L6858" s="119" t="s">
        <v>11479</v>
      </c>
      <c r="M6858" s="38" t="s">
        <v>15050</v>
      </c>
    </row>
    <row r="6859" spans="1:13" ht="25.5" outlineLevel="1" x14ac:dyDescent="0.25">
      <c r="A6859" s="47" t="s">
        <v>7506</v>
      </c>
      <c r="B6859" s="150">
        <v>6816</v>
      </c>
      <c r="C6859" s="36" t="s">
        <v>7505</v>
      </c>
      <c r="D6859" s="35" t="s">
        <v>7506</v>
      </c>
      <c r="E6859" s="36" t="s">
        <v>11490</v>
      </c>
      <c r="F6859" s="35" t="s">
        <v>15877</v>
      </c>
      <c r="G6859" s="117">
        <v>23</v>
      </c>
      <c r="H6859" s="117">
        <v>2436.44</v>
      </c>
      <c r="I6859" s="117"/>
      <c r="J6859" s="118">
        <v>2531.4299999999998</v>
      </c>
      <c r="K6859" s="58"/>
      <c r="L6859" s="119" t="s">
        <v>11479</v>
      </c>
      <c r="M6859" s="38" t="s">
        <v>15050</v>
      </c>
    </row>
    <row r="6860" spans="1:13" ht="25.5" outlineLevel="1" x14ac:dyDescent="0.25">
      <c r="A6860" s="47" t="s">
        <v>7508</v>
      </c>
      <c r="B6860" s="150">
        <v>6817</v>
      </c>
      <c r="C6860" s="36" t="s">
        <v>7507</v>
      </c>
      <c r="D6860" s="35" t="s">
        <v>7508</v>
      </c>
      <c r="E6860" s="36" t="s">
        <v>11490</v>
      </c>
      <c r="F6860" s="35" t="s">
        <v>15877</v>
      </c>
      <c r="G6860" s="117">
        <v>17</v>
      </c>
      <c r="H6860" s="117">
        <v>237.71</v>
      </c>
      <c r="I6860" s="117"/>
      <c r="J6860" s="118">
        <v>246.98</v>
      </c>
      <c r="K6860" s="58"/>
      <c r="L6860" s="119" t="s">
        <v>11479</v>
      </c>
      <c r="M6860" s="38" t="s">
        <v>15050</v>
      </c>
    </row>
    <row r="6861" spans="1:13" ht="38.25" outlineLevel="1" x14ac:dyDescent="0.25">
      <c r="A6861" s="47" t="s">
        <v>7510</v>
      </c>
      <c r="B6861" s="150">
        <v>6818</v>
      </c>
      <c r="C6861" s="36" t="s">
        <v>7509</v>
      </c>
      <c r="D6861" s="35" t="s">
        <v>7510</v>
      </c>
      <c r="E6861" s="36" t="s">
        <v>11490</v>
      </c>
      <c r="F6861" s="35" t="s">
        <v>15886</v>
      </c>
      <c r="G6861" s="117">
        <v>9</v>
      </c>
      <c r="H6861" s="117">
        <v>652.12</v>
      </c>
      <c r="I6861" s="117"/>
      <c r="J6861" s="118">
        <v>320.94</v>
      </c>
      <c r="K6861" s="58"/>
      <c r="L6861" s="119" t="s">
        <v>11785</v>
      </c>
      <c r="M6861" s="38" t="s">
        <v>15050</v>
      </c>
    </row>
    <row r="6862" spans="1:13" ht="38.25" outlineLevel="1" x14ac:dyDescent="0.25">
      <c r="A6862" s="47" t="s">
        <v>7748</v>
      </c>
      <c r="B6862" s="150">
        <v>6819</v>
      </c>
      <c r="C6862" s="36" t="s">
        <v>7747</v>
      </c>
      <c r="D6862" s="35" t="s">
        <v>7748</v>
      </c>
      <c r="E6862" s="36" t="s">
        <v>11490</v>
      </c>
      <c r="F6862" s="35" t="s">
        <v>15877</v>
      </c>
      <c r="G6862" s="117">
        <v>3</v>
      </c>
      <c r="H6862" s="117">
        <v>2033.9</v>
      </c>
      <c r="I6862" s="117"/>
      <c r="J6862" s="118">
        <v>1000.99</v>
      </c>
      <c r="K6862" s="58"/>
      <c r="L6862" s="119" t="s">
        <v>11785</v>
      </c>
      <c r="M6862" s="38" t="s">
        <v>15050</v>
      </c>
    </row>
    <row r="6863" spans="1:13" outlineLevel="1" x14ac:dyDescent="0.25">
      <c r="A6863" s="47" t="s">
        <v>7750</v>
      </c>
      <c r="B6863" s="150">
        <v>6820</v>
      </c>
      <c r="C6863" s="36" t="s">
        <v>7749</v>
      </c>
      <c r="D6863" s="35" t="s">
        <v>7750</v>
      </c>
      <c r="E6863" s="36" t="s">
        <v>11490</v>
      </c>
      <c r="F6863" s="35" t="s">
        <v>15877</v>
      </c>
      <c r="G6863" s="117">
        <v>2</v>
      </c>
      <c r="H6863" s="117">
        <v>1395.23</v>
      </c>
      <c r="I6863" s="117"/>
      <c r="J6863" s="118">
        <v>1449.63</v>
      </c>
      <c r="K6863" s="58"/>
      <c r="L6863" s="119" t="s">
        <v>11479</v>
      </c>
      <c r="M6863" s="38" t="s">
        <v>15050</v>
      </c>
    </row>
    <row r="6864" spans="1:13" ht="38.25" outlineLevel="1" x14ac:dyDescent="0.25">
      <c r="A6864" s="47" t="s">
        <v>7275</v>
      </c>
      <c r="B6864" s="150">
        <v>6821</v>
      </c>
      <c r="C6864" s="36" t="s">
        <v>7274</v>
      </c>
      <c r="D6864" s="35" t="s">
        <v>7275</v>
      </c>
      <c r="E6864" s="40" t="s">
        <v>14886</v>
      </c>
      <c r="F6864" s="35" t="s">
        <v>15877</v>
      </c>
      <c r="G6864" s="117">
        <v>2</v>
      </c>
      <c r="H6864" s="117">
        <v>60</v>
      </c>
      <c r="I6864" s="117"/>
      <c r="J6864" s="118">
        <v>29.53</v>
      </c>
      <c r="K6864" s="58"/>
      <c r="L6864" s="119" t="s">
        <v>11785</v>
      </c>
      <c r="M6864" s="38" t="s">
        <v>15050</v>
      </c>
    </row>
    <row r="6865" spans="1:13" ht="38.25" outlineLevel="1" x14ac:dyDescent="0.25">
      <c r="A6865" s="47" t="s">
        <v>8201</v>
      </c>
      <c r="B6865" s="150">
        <v>6822</v>
      </c>
      <c r="C6865" s="36" t="s">
        <v>8200</v>
      </c>
      <c r="D6865" s="35" t="s">
        <v>8201</v>
      </c>
      <c r="E6865" s="36" t="s">
        <v>11490</v>
      </c>
      <c r="F6865" s="35" t="s">
        <v>15877</v>
      </c>
      <c r="G6865" s="117">
        <v>20</v>
      </c>
      <c r="H6865" s="117">
        <v>4000</v>
      </c>
      <c r="I6865" s="117"/>
      <c r="J6865" s="118">
        <v>1968.61</v>
      </c>
      <c r="K6865" s="58"/>
      <c r="L6865" s="119" t="s">
        <v>11785</v>
      </c>
      <c r="M6865" s="38" t="s">
        <v>15050</v>
      </c>
    </row>
    <row r="6866" spans="1:13" outlineLevel="1" x14ac:dyDescent="0.25">
      <c r="A6866" s="47" t="s">
        <v>8680</v>
      </c>
      <c r="B6866" s="150">
        <v>6823</v>
      </c>
      <c r="C6866" s="36" t="s">
        <v>8679</v>
      </c>
      <c r="D6866" s="35" t="s">
        <v>8680</v>
      </c>
      <c r="E6866" s="36" t="s">
        <v>11490</v>
      </c>
      <c r="F6866" s="35" t="s">
        <v>15877</v>
      </c>
      <c r="G6866" s="117">
        <v>1</v>
      </c>
      <c r="H6866" s="117">
        <v>470</v>
      </c>
      <c r="I6866" s="117"/>
      <c r="J6866" s="118">
        <v>488.32</v>
      </c>
      <c r="K6866" s="58"/>
      <c r="L6866" s="119" t="s">
        <v>11479</v>
      </c>
      <c r="M6866" s="38" t="s">
        <v>15050</v>
      </c>
    </row>
    <row r="6867" spans="1:13" ht="13.5" x14ac:dyDescent="0.25">
      <c r="A6867" s="48"/>
      <c r="B6867" s="37"/>
      <c r="C6867" s="112" t="s">
        <v>12250</v>
      </c>
      <c r="D6867" s="50"/>
      <c r="E6867" s="40"/>
      <c r="F6867" s="35"/>
      <c r="G6867" s="203">
        <f>SUM(G6868:G6878)</f>
        <v>26</v>
      </c>
      <c r="H6867" s="203">
        <f t="shared" ref="H6867:J6867" si="166">SUM(H6868:H6878)</f>
        <v>15514.94</v>
      </c>
      <c r="I6867" s="203"/>
      <c r="J6867" s="203">
        <f t="shared" si="166"/>
        <v>13148.420000000002</v>
      </c>
      <c r="K6867" s="58"/>
      <c r="L6867" s="116"/>
      <c r="M6867" s="42" t="s">
        <v>15050</v>
      </c>
    </row>
    <row r="6868" spans="1:13" outlineLevel="1" x14ac:dyDescent="0.25">
      <c r="A6868" s="47" t="s">
        <v>12251</v>
      </c>
      <c r="B6868" s="150">
        <v>6824</v>
      </c>
      <c r="C6868" s="40" t="s">
        <v>15043</v>
      </c>
      <c r="D6868" s="35" t="s">
        <v>12251</v>
      </c>
      <c r="E6868" s="36" t="s">
        <v>11490</v>
      </c>
      <c r="F6868" s="35" t="s">
        <v>15877</v>
      </c>
      <c r="G6868" s="117">
        <v>1</v>
      </c>
      <c r="H6868" s="117">
        <v>357.62</v>
      </c>
      <c r="I6868" s="117"/>
      <c r="J6868" s="118">
        <v>371.56</v>
      </c>
      <c r="K6868" s="58"/>
      <c r="L6868" s="119" t="s">
        <v>11479</v>
      </c>
      <c r="M6868" s="38" t="s">
        <v>15050</v>
      </c>
    </row>
    <row r="6869" spans="1:13" ht="38.25" outlineLevel="1" x14ac:dyDescent="0.25">
      <c r="A6869" s="47" t="s">
        <v>10608</v>
      </c>
      <c r="B6869" s="150">
        <v>6825</v>
      </c>
      <c r="C6869" s="40" t="s">
        <v>15044</v>
      </c>
      <c r="D6869" s="35" t="s">
        <v>10608</v>
      </c>
      <c r="E6869" s="36" t="s">
        <v>11484</v>
      </c>
      <c r="F6869" s="35" t="s">
        <v>15877</v>
      </c>
      <c r="G6869" s="117">
        <v>1</v>
      </c>
      <c r="H6869" s="117">
        <v>360</v>
      </c>
      <c r="I6869" s="117"/>
      <c r="J6869" s="118">
        <v>177.17</v>
      </c>
      <c r="K6869" s="58"/>
      <c r="L6869" s="119" t="s">
        <v>11785</v>
      </c>
      <c r="M6869" s="38" t="s">
        <v>15050</v>
      </c>
    </row>
    <row r="6870" spans="1:13" ht="38.25" outlineLevel="1" x14ac:dyDescent="0.25">
      <c r="A6870" s="47" t="s">
        <v>10610</v>
      </c>
      <c r="B6870" s="150">
        <v>6826</v>
      </c>
      <c r="C6870" s="36" t="s">
        <v>10609</v>
      </c>
      <c r="D6870" s="35" t="s">
        <v>10610</v>
      </c>
      <c r="E6870" s="36" t="s">
        <v>11484</v>
      </c>
      <c r="F6870" s="35" t="s">
        <v>15877</v>
      </c>
      <c r="G6870" s="117">
        <v>1</v>
      </c>
      <c r="H6870" s="117">
        <v>633</v>
      </c>
      <c r="I6870" s="117"/>
      <c r="J6870" s="118">
        <v>311.52999999999997</v>
      </c>
      <c r="K6870" s="58"/>
      <c r="L6870" s="119" t="s">
        <v>11785</v>
      </c>
      <c r="M6870" s="38" t="s">
        <v>15050</v>
      </c>
    </row>
    <row r="6871" spans="1:13" ht="38.25" outlineLevel="1" x14ac:dyDescent="0.25">
      <c r="A6871" s="47" t="s">
        <v>10612</v>
      </c>
      <c r="B6871" s="150">
        <v>6827</v>
      </c>
      <c r="C6871" s="36" t="s">
        <v>10611</v>
      </c>
      <c r="D6871" s="35" t="s">
        <v>10612</v>
      </c>
      <c r="E6871" s="36" t="s">
        <v>11484</v>
      </c>
      <c r="F6871" s="35" t="s">
        <v>15877</v>
      </c>
      <c r="G6871" s="117">
        <v>2</v>
      </c>
      <c r="H6871" s="117">
        <v>1296</v>
      </c>
      <c r="I6871" s="117"/>
      <c r="J6871" s="118">
        <v>637.83000000000004</v>
      </c>
      <c r="K6871" s="58"/>
      <c r="L6871" s="119" t="s">
        <v>11785</v>
      </c>
      <c r="M6871" s="38" t="s">
        <v>15050</v>
      </c>
    </row>
    <row r="6872" spans="1:13" ht="25.5" outlineLevel="1" x14ac:dyDescent="0.25">
      <c r="A6872" s="47" t="s">
        <v>8294</v>
      </c>
      <c r="B6872" s="150">
        <v>6828</v>
      </c>
      <c r="C6872" s="40" t="s">
        <v>8293</v>
      </c>
      <c r="D6872" s="35" t="s">
        <v>8294</v>
      </c>
      <c r="E6872" s="36" t="s">
        <v>11490</v>
      </c>
      <c r="F6872" s="35" t="s">
        <v>15877</v>
      </c>
      <c r="G6872" s="117">
        <v>3</v>
      </c>
      <c r="H6872" s="117">
        <v>1407.18</v>
      </c>
      <c r="I6872" s="117"/>
      <c r="J6872" s="118">
        <v>1462.04</v>
      </c>
      <c r="K6872" s="58"/>
      <c r="L6872" s="119" t="s">
        <v>11479</v>
      </c>
      <c r="M6872" s="38" t="s">
        <v>15050</v>
      </c>
    </row>
    <row r="6873" spans="1:13" ht="38.25" outlineLevel="1" x14ac:dyDescent="0.25">
      <c r="A6873" s="47" t="s">
        <v>12252</v>
      </c>
      <c r="B6873" s="150">
        <v>6829</v>
      </c>
      <c r="C6873" s="36" t="s">
        <v>8295</v>
      </c>
      <c r="D6873" s="35" t="s">
        <v>12252</v>
      </c>
      <c r="E6873" s="36" t="s">
        <v>11490</v>
      </c>
      <c r="F6873" s="35" t="s">
        <v>15877</v>
      </c>
      <c r="G6873" s="117">
        <v>6</v>
      </c>
      <c r="H6873" s="117">
        <v>2324.8000000000002</v>
      </c>
      <c r="I6873" s="117"/>
      <c r="J6873" s="118">
        <v>1144.1500000000001</v>
      </c>
      <c r="K6873" s="58"/>
      <c r="L6873" s="119" t="s">
        <v>11785</v>
      </c>
      <c r="M6873" s="38" t="s">
        <v>15050</v>
      </c>
    </row>
    <row r="6874" spans="1:13" outlineLevel="1" x14ac:dyDescent="0.25">
      <c r="A6874" s="47" t="s">
        <v>9855</v>
      </c>
      <c r="B6874" s="150">
        <v>6830</v>
      </c>
      <c r="C6874" s="40" t="s">
        <v>9854</v>
      </c>
      <c r="D6874" s="35" t="s">
        <v>9855</v>
      </c>
      <c r="E6874" s="36" t="s">
        <v>11491</v>
      </c>
      <c r="F6874" s="35" t="s">
        <v>15877</v>
      </c>
      <c r="G6874" s="117">
        <v>7</v>
      </c>
      <c r="H6874" s="117">
        <v>2058</v>
      </c>
      <c r="I6874" s="117"/>
      <c r="J6874" s="118">
        <v>2138.2399999999998</v>
      </c>
      <c r="K6874" s="58"/>
      <c r="L6874" s="119" t="s">
        <v>11479</v>
      </c>
      <c r="M6874" s="38" t="s">
        <v>15050</v>
      </c>
    </row>
    <row r="6875" spans="1:13" ht="38.25" outlineLevel="1" x14ac:dyDescent="0.25">
      <c r="A6875" s="47" t="s">
        <v>10654</v>
      </c>
      <c r="B6875" s="150">
        <v>6831</v>
      </c>
      <c r="C6875" s="40" t="s">
        <v>10653</v>
      </c>
      <c r="D6875" s="35" t="s">
        <v>10654</v>
      </c>
      <c r="E6875" s="36" t="s">
        <v>11484</v>
      </c>
      <c r="F6875" s="35" t="s">
        <v>15877</v>
      </c>
      <c r="G6875" s="117">
        <v>1</v>
      </c>
      <c r="H6875" s="117">
        <v>820</v>
      </c>
      <c r="I6875" s="117"/>
      <c r="J6875" s="118">
        <v>403.56</v>
      </c>
      <c r="K6875" s="58"/>
      <c r="L6875" s="119" t="s">
        <v>11785</v>
      </c>
      <c r="M6875" s="38" t="s">
        <v>15050</v>
      </c>
    </row>
    <row r="6876" spans="1:13" outlineLevel="1" x14ac:dyDescent="0.25">
      <c r="A6876" s="47" t="s">
        <v>8483</v>
      </c>
      <c r="B6876" s="150">
        <v>6832</v>
      </c>
      <c r="C6876" s="36" t="s">
        <v>8482</v>
      </c>
      <c r="D6876" s="35" t="s">
        <v>8483</v>
      </c>
      <c r="E6876" s="36" t="s">
        <v>11490</v>
      </c>
      <c r="F6876" s="35" t="s">
        <v>15877</v>
      </c>
      <c r="G6876" s="117">
        <v>2</v>
      </c>
      <c r="H6876" s="117">
        <v>454.24</v>
      </c>
      <c r="I6876" s="117"/>
      <c r="J6876" s="118">
        <v>471.95</v>
      </c>
      <c r="K6876" s="58"/>
      <c r="L6876" s="119" t="s">
        <v>11479</v>
      </c>
      <c r="M6876" s="38" t="s">
        <v>15050</v>
      </c>
    </row>
    <row r="6877" spans="1:13" outlineLevel="1" x14ac:dyDescent="0.25">
      <c r="A6877" s="47" t="s">
        <v>8682</v>
      </c>
      <c r="B6877" s="150">
        <v>6833</v>
      </c>
      <c r="C6877" s="36" t="s">
        <v>8681</v>
      </c>
      <c r="D6877" s="35" t="s">
        <v>8682</v>
      </c>
      <c r="E6877" s="36" t="s">
        <v>11490</v>
      </c>
      <c r="F6877" s="35" t="s">
        <v>15877</v>
      </c>
      <c r="G6877" s="117">
        <v>1</v>
      </c>
      <c r="H6877" s="117">
        <v>1461.7</v>
      </c>
      <c r="I6877" s="117"/>
      <c r="J6877" s="118">
        <v>1518.69</v>
      </c>
      <c r="K6877" s="58"/>
      <c r="L6877" s="119" t="s">
        <v>11479</v>
      </c>
      <c r="M6877" s="38" t="s">
        <v>15050</v>
      </c>
    </row>
    <row r="6878" spans="1:13" ht="25.5" outlineLevel="1" x14ac:dyDescent="0.25">
      <c r="A6878" s="47" t="s">
        <v>8684</v>
      </c>
      <c r="B6878" s="150">
        <v>6834</v>
      </c>
      <c r="C6878" s="40" t="s">
        <v>8683</v>
      </c>
      <c r="D6878" s="35" t="s">
        <v>8684</v>
      </c>
      <c r="E6878" s="36" t="s">
        <v>11490</v>
      </c>
      <c r="F6878" s="35" t="s">
        <v>15877</v>
      </c>
      <c r="G6878" s="117">
        <v>1</v>
      </c>
      <c r="H6878" s="117">
        <v>4342.3999999999996</v>
      </c>
      <c r="I6878" s="117"/>
      <c r="J6878" s="118">
        <v>4511.7</v>
      </c>
      <c r="K6878" s="58"/>
      <c r="L6878" s="119" t="s">
        <v>11479</v>
      </c>
      <c r="M6878" s="38" t="s">
        <v>15050</v>
      </c>
    </row>
    <row r="6879" spans="1:13" ht="13.5" x14ac:dyDescent="0.25">
      <c r="A6879" s="48"/>
      <c r="B6879" s="37"/>
      <c r="C6879" s="112" t="s">
        <v>11789</v>
      </c>
      <c r="D6879" s="50"/>
      <c r="E6879" s="40"/>
      <c r="F6879" s="35"/>
      <c r="G6879" s="203">
        <f>SUM(G6880:G6934)</f>
        <v>437</v>
      </c>
      <c r="H6879" s="203">
        <f t="shared" ref="H6879:J6879" si="167">SUM(H6880:H6934)</f>
        <v>312537.5400000001</v>
      </c>
      <c r="I6879" s="203"/>
      <c r="J6879" s="203">
        <f t="shared" si="167"/>
        <v>397414.71</v>
      </c>
      <c r="K6879" s="58"/>
      <c r="L6879" s="116"/>
      <c r="M6879" s="42" t="s">
        <v>15050</v>
      </c>
    </row>
    <row r="6880" spans="1:13" ht="38.25" outlineLevel="1" x14ac:dyDescent="0.25">
      <c r="A6880" s="47" t="s">
        <v>7132</v>
      </c>
      <c r="B6880" s="150">
        <v>6835</v>
      </c>
      <c r="C6880" s="36" t="s">
        <v>7131</v>
      </c>
      <c r="D6880" s="35" t="s">
        <v>7132</v>
      </c>
      <c r="E6880" s="36" t="s">
        <v>11490</v>
      </c>
      <c r="F6880" s="35" t="s">
        <v>15877</v>
      </c>
      <c r="G6880" s="117">
        <v>1</v>
      </c>
      <c r="H6880" s="117">
        <v>46.28</v>
      </c>
      <c r="I6880" s="117"/>
      <c r="J6880" s="118">
        <v>28.53</v>
      </c>
      <c r="K6880" s="58"/>
      <c r="L6880" s="119" t="s">
        <v>11785</v>
      </c>
      <c r="M6880" s="38" t="s">
        <v>15050</v>
      </c>
    </row>
    <row r="6881" spans="1:13" outlineLevel="1" x14ac:dyDescent="0.25">
      <c r="A6881" s="47" t="s">
        <v>7385</v>
      </c>
      <c r="B6881" s="150">
        <v>6836</v>
      </c>
      <c r="C6881" s="36" t="s">
        <v>7384</v>
      </c>
      <c r="D6881" s="35" t="s">
        <v>7385</v>
      </c>
      <c r="E6881" s="36" t="s">
        <v>11490</v>
      </c>
      <c r="F6881" s="35" t="s">
        <v>15877</v>
      </c>
      <c r="G6881" s="117">
        <v>43</v>
      </c>
      <c r="H6881" s="117">
        <v>16370.43</v>
      </c>
      <c r="I6881" s="117"/>
      <c r="J6881" s="118">
        <v>21306.11</v>
      </c>
      <c r="K6881" s="58"/>
      <c r="L6881" s="119" t="s">
        <v>11479</v>
      </c>
      <c r="M6881" s="38" t="s">
        <v>15050</v>
      </c>
    </row>
    <row r="6882" spans="1:13" ht="38.25" outlineLevel="1" x14ac:dyDescent="0.25">
      <c r="A6882" s="47" t="s">
        <v>7126</v>
      </c>
      <c r="B6882" s="150">
        <v>6837</v>
      </c>
      <c r="C6882" s="40" t="s">
        <v>7125</v>
      </c>
      <c r="D6882" s="35" t="s">
        <v>7126</v>
      </c>
      <c r="E6882" s="36" t="s">
        <v>11490</v>
      </c>
      <c r="F6882" s="35" t="s">
        <v>15891</v>
      </c>
      <c r="G6882" s="117">
        <v>3</v>
      </c>
      <c r="H6882" s="117">
        <v>1240.73</v>
      </c>
      <c r="I6882" s="117"/>
      <c r="J6882" s="118">
        <v>1614.81</v>
      </c>
      <c r="K6882" s="58"/>
      <c r="L6882" s="119" t="s">
        <v>11479</v>
      </c>
      <c r="M6882" s="38" t="s">
        <v>15050</v>
      </c>
    </row>
    <row r="6883" spans="1:13" outlineLevel="1" x14ac:dyDescent="0.25">
      <c r="A6883" s="47" t="s">
        <v>12253</v>
      </c>
      <c r="B6883" s="150">
        <v>6838</v>
      </c>
      <c r="C6883" s="36" t="s">
        <v>7133</v>
      </c>
      <c r="D6883" s="35" t="s">
        <v>12253</v>
      </c>
      <c r="E6883" s="36" t="s">
        <v>11490</v>
      </c>
      <c r="F6883" s="35" t="s">
        <v>15891</v>
      </c>
      <c r="G6883" s="117">
        <v>20</v>
      </c>
      <c r="H6883" s="117">
        <v>10670.69</v>
      </c>
      <c r="I6883" s="117"/>
      <c r="J6883" s="118">
        <v>13887.9</v>
      </c>
      <c r="K6883" s="58"/>
      <c r="L6883" s="119" t="s">
        <v>11479</v>
      </c>
      <c r="M6883" s="38" t="s">
        <v>15050</v>
      </c>
    </row>
    <row r="6884" spans="1:13" outlineLevel="1" x14ac:dyDescent="0.25">
      <c r="A6884" s="47" t="s">
        <v>7135</v>
      </c>
      <c r="B6884" s="150">
        <v>6839</v>
      </c>
      <c r="C6884" s="36" t="s">
        <v>7134</v>
      </c>
      <c r="D6884" s="35" t="s">
        <v>7135</v>
      </c>
      <c r="E6884" s="36" t="s">
        <v>11490</v>
      </c>
      <c r="F6884" s="35" t="s">
        <v>15891</v>
      </c>
      <c r="G6884" s="117">
        <v>36</v>
      </c>
      <c r="H6884" s="117">
        <v>27753.32</v>
      </c>
      <c r="I6884" s="117"/>
      <c r="J6884" s="118">
        <v>36120.949999999997</v>
      </c>
      <c r="K6884" s="58"/>
      <c r="L6884" s="119" t="s">
        <v>11479</v>
      </c>
      <c r="M6884" s="38" t="s">
        <v>15050</v>
      </c>
    </row>
    <row r="6885" spans="1:13" outlineLevel="1" x14ac:dyDescent="0.25">
      <c r="A6885" s="48">
        <v>552</v>
      </c>
      <c r="B6885" s="150">
        <v>6840</v>
      </c>
      <c r="C6885" s="36" t="s">
        <v>7485</v>
      </c>
      <c r="D6885" s="33">
        <v>552</v>
      </c>
      <c r="E6885" s="36" t="s">
        <v>11490</v>
      </c>
      <c r="F6885" s="35" t="s">
        <v>15877</v>
      </c>
      <c r="G6885" s="117">
        <v>4</v>
      </c>
      <c r="H6885" s="117">
        <v>2727.55</v>
      </c>
      <c r="I6885" s="117"/>
      <c r="J6885" s="118">
        <v>3549.91</v>
      </c>
      <c r="K6885" s="58"/>
      <c r="L6885" s="119" t="s">
        <v>11479</v>
      </c>
      <c r="M6885" s="38" t="s">
        <v>15050</v>
      </c>
    </row>
    <row r="6886" spans="1:13" outlineLevel="1" x14ac:dyDescent="0.25">
      <c r="A6886" s="47" t="s">
        <v>7490</v>
      </c>
      <c r="B6886" s="150">
        <v>6841</v>
      </c>
      <c r="C6886" s="36" t="s">
        <v>7489</v>
      </c>
      <c r="D6886" s="35" t="s">
        <v>7490</v>
      </c>
      <c r="E6886" s="36" t="s">
        <v>11490</v>
      </c>
      <c r="F6886" s="35" t="s">
        <v>15877</v>
      </c>
      <c r="G6886" s="117">
        <v>2</v>
      </c>
      <c r="H6886" s="117">
        <v>1845</v>
      </c>
      <c r="I6886" s="117"/>
      <c r="J6886" s="118">
        <v>2401.27</v>
      </c>
      <c r="K6886" s="58"/>
      <c r="L6886" s="119" t="s">
        <v>11479</v>
      </c>
      <c r="M6886" s="38" t="s">
        <v>15050</v>
      </c>
    </row>
    <row r="6887" spans="1:13" outlineLevel="1" x14ac:dyDescent="0.25">
      <c r="A6887" s="47" t="s">
        <v>7492</v>
      </c>
      <c r="B6887" s="150">
        <v>6842</v>
      </c>
      <c r="C6887" s="36" t="s">
        <v>7491</v>
      </c>
      <c r="D6887" s="35" t="s">
        <v>7492</v>
      </c>
      <c r="E6887" s="36" t="s">
        <v>11490</v>
      </c>
      <c r="F6887" s="35" t="s">
        <v>15877</v>
      </c>
      <c r="G6887" s="117">
        <v>1</v>
      </c>
      <c r="H6887" s="117">
        <v>1338.29</v>
      </c>
      <c r="I6887" s="117"/>
      <c r="J6887" s="118">
        <v>1741.78</v>
      </c>
      <c r="K6887" s="58"/>
      <c r="L6887" s="119" t="s">
        <v>11479</v>
      </c>
      <c r="M6887" s="38" t="s">
        <v>15050</v>
      </c>
    </row>
    <row r="6888" spans="1:13" ht="38.25" outlineLevel="1" x14ac:dyDescent="0.25">
      <c r="A6888" s="47" t="s">
        <v>7494</v>
      </c>
      <c r="B6888" s="150">
        <v>6843</v>
      </c>
      <c r="C6888" s="36" t="s">
        <v>7493</v>
      </c>
      <c r="D6888" s="35" t="s">
        <v>7494</v>
      </c>
      <c r="E6888" s="36" t="s">
        <v>11490</v>
      </c>
      <c r="F6888" s="35" t="s">
        <v>15877</v>
      </c>
      <c r="G6888" s="117">
        <v>1</v>
      </c>
      <c r="H6888" s="117">
        <v>934.46</v>
      </c>
      <c r="I6888" s="117"/>
      <c r="J6888" s="118">
        <v>576.09</v>
      </c>
      <c r="K6888" s="58"/>
      <c r="L6888" s="119" t="s">
        <v>11785</v>
      </c>
      <c r="M6888" s="38" t="s">
        <v>15050</v>
      </c>
    </row>
    <row r="6889" spans="1:13" outlineLevel="1" x14ac:dyDescent="0.25">
      <c r="A6889" s="47" t="s">
        <v>7500</v>
      </c>
      <c r="B6889" s="150">
        <v>6844</v>
      </c>
      <c r="C6889" s="36" t="s">
        <v>7499</v>
      </c>
      <c r="D6889" s="35" t="s">
        <v>7500</v>
      </c>
      <c r="E6889" s="36" t="s">
        <v>11490</v>
      </c>
      <c r="F6889" s="35" t="s">
        <v>15877</v>
      </c>
      <c r="G6889" s="117">
        <v>2</v>
      </c>
      <c r="H6889" s="117">
        <v>1542.36</v>
      </c>
      <c r="I6889" s="117"/>
      <c r="J6889" s="118">
        <v>2007.38</v>
      </c>
      <c r="K6889" s="58"/>
      <c r="L6889" s="119" t="s">
        <v>11479</v>
      </c>
      <c r="M6889" s="38" t="s">
        <v>15050</v>
      </c>
    </row>
    <row r="6890" spans="1:13" outlineLevel="1" x14ac:dyDescent="0.25">
      <c r="A6890" s="47" t="s">
        <v>7667</v>
      </c>
      <c r="B6890" s="150">
        <v>6845</v>
      </c>
      <c r="C6890" s="36" t="s">
        <v>7666</v>
      </c>
      <c r="D6890" s="35" t="s">
        <v>7667</v>
      </c>
      <c r="E6890" s="36" t="s">
        <v>11490</v>
      </c>
      <c r="F6890" s="35" t="s">
        <v>15891</v>
      </c>
      <c r="G6890" s="117">
        <v>1</v>
      </c>
      <c r="H6890" s="117">
        <v>385.59</v>
      </c>
      <c r="I6890" s="117"/>
      <c r="J6890" s="118">
        <v>501.85</v>
      </c>
      <c r="K6890" s="58"/>
      <c r="L6890" s="119" t="s">
        <v>11479</v>
      </c>
      <c r="M6890" s="38" t="s">
        <v>15050</v>
      </c>
    </row>
    <row r="6891" spans="1:13" ht="25.5" outlineLevel="1" x14ac:dyDescent="0.25">
      <c r="A6891" s="47" t="s">
        <v>7698</v>
      </c>
      <c r="B6891" s="150">
        <v>6846</v>
      </c>
      <c r="C6891" s="36" t="s">
        <v>7697</v>
      </c>
      <c r="D6891" s="35" t="s">
        <v>7698</v>
      </c>
      <c r="E6891" s="36" t="s">
        <v>11490</v>
      </c>
      <c r="F6891" s="35" t="s">
        <v>15877</v>
      </c>
      <c r="G6891" s="117">
        <v>8</v>
      </c>
      <c r="H6891" s="117">
        <v>4543.0200000000004</v>
      </c>
      <c r="I6891" s="117"/>
      <c r="J6891" s="118">
        <v>5912.74</v>
      </c>
      <c r="K6891" s="58"/>
      <c r="L6891" s="119" t="s">
        <v>11790</v>
      </c>
      <c r="M6891" s="38" t="s">
        <v>15050</v>
      </c>
    </row>
    <row r="6892" spans="1:13" ht="25.5" outlineLevel="1" x14ac:dyDescent="0.25">
      <c r="A6892" s="47" t="s">
        <v>7700</v>
      </c>
      <c r="B6892" s="150">
        <v>6847</v>
      </c>
      <c r="C6892" s="36" t="s">
        <v>7699</v>
      </c>
      <c r="D6892" s="35" t="s">
        <v>7700</v>
      </c>
      <c r="E6892" s="36" t="s">
        <v>11490</v>
      </c>
      <c r="F6892" s="35" t="s">
        <v>15877</v>
      </c>
      <c r="G6892" s="117">
        <v>3</v>
      </c>
      <c r="H6892" s="117">
        <v>825.94</v>
      </c>
      <c r="I6892" s="117"/>
      <c r="J6892" s="118">
        <v>1074.96</v>
      </c>
      <c r="K6892" s="58"/>
      <c r="L6892" s="119" t="s">
        <v>11790</v>
      </c>
      <c r="M6892" s="38" t="s">
        <v>15050</v>
      </c>
    </row>
    <row r="6893" spans="1:13" ht="25.5" outlineLevel="1" x14ac:dyDescent="0.25">
      <c r="A6893" s="47" t="s">
        <v>7702</v>
      </c>
      <c r="B6893" s="150">
        <v>6848</v>
      </c>
      <c r="C6893" s="36" t="s">
        <v>7701</v>
      </c>
      <c r="D6893" s="35" t="s">
        <v>7702</v>
      </c>
      <c r="E6893" s="36" t="s">
        <v>11490</v>
      </c>
      <c r="F6893" s="35" t="s">
        <v>15877</v>
      </c>
      <c r="G6893" s="117">
        <v>3</v>
      </c>
      <c r="H6893" s="117">
        <v>774.51</v>
      </c>
      <c r="I6893" s="117"/>
      <c r="J6893" s="118">
        <v>1008.02</v>
      </c>
      <c r="K6893" s="58"/>
      <c r="L6893" s="119" t="s">
        <v>11790</v>
      </c>
      <c r="M6893" s="38" t="s">
        <v>15050</v>
      </c>
    </row>
    <row r="6894" spans="1:13" ht="25.5" outlineLevel="1" x14ac:dyDescent="0.25">
      <c r="A6894" s="47" t="s">
        <v>7141</v>
      </c>
      <c r="B6894" s="150">
        <v>6849</v>
      </c>
      <c r="C6894" s="36" t="s">
        <v>7140</v>
      </c>
      <c r="D6894" s="35" t="s">
        <v>7141</v>
      </c>
      <c r="E6894" s="36" t="s">
        <v>11490</v>
      </c>
      <c r="F6894" s="35" t="s">
        <v>15877</v>
      </c>
      <c r="G6894" s="117">
        <v>2</v>
      </c>
      <c r="H6894" s="117">
        <v>1223.1400000000001</v>
      </c>
      <c r="I6894" s="117"/>
      <c r="J6894" s="118">
        <v>1591.92</v>
      </c>
      <c r="K6894" s="58"/>
      <c r="L6894" s="119" t="s">
        <v>11790</v>
      </c>
      <c r="M6894" s="38" t="s">
        <v>15050</v>
      </c>
    </row>
    <row r="6895" spans="1:13" ht="38.25" outlineLevel="1" x14ac:dyDescent="0.25">
      <c r="A6895" s="47" t="s">
        <v>7141</v>
      </c>
      <c r="B6895" s="150">
        <v>6850</v>
      </c>
      <c r="C6895" s="36" t="s">
        <v>7140</v>
      </c>
      <c r="D6895" s="35" t="s">
        <v>7141</v>
      </c>
      <c r="E6895" s="36" t="s">
        <v>11490</v>
      </c>
      <c r="F6895" s="35" t="s">
        <v>15877</v>
      </c>
      <c r="G6895" s="117">
        <v>1</v>
      </c>
      <c r="H6895" s="117">
        <v>509.63</v>
      </c>
      <c r="I6895" s="117"/>
      <c r="J6895" s="118">
        <v>314.19</v>
      </c>
      <c r="K6895" s="58"/>
      <c r="L6895" s="119" t="s">
        <v>11785</v>
      </c>
      <c r="M6895" s="38" t="s">
        <v>15050</v>
      </c>
    </row>
    <row r="6896" spans="1:13" outlineLevel="1" x14ac:dyDescent="0.25">
      <c r="A6896" s="48">
        <v>70</v>
      </c>
      <c r="B6896" s="150">
        <v>6851</v>
      </c>
      <c r="C6896" s="36" t="s">
        <v>7760</v>
      </c>
      <c r="D6896" s="33">
        <v>70</v>
      </c>
      <c r="E6896" s="36" t="s">
        <v>11490</v>
      </c>
      <c r="F6896" s="35" t="s">
        <v>15877</v>
      </c>
      <c r="G6896" s="117">
        <v>20</v>
      </c>
      <c r="H6896" s="117">
        <v>1612.74</v>
      </c>
      <c r="I6896" s="117"/>
      <c r="J6896" s="118">
        <v>2098.98</v>
      </c>
      <c r="K6896" s="58"/>
      <c r="L6896" s="119" t="s">
        <v>11479</v>
      </c>
      <c r="M6896" s="38" t="s">
        <v>15050</v>
      </c>
    </row>
    <row r="6897" spans="1:13" ht="25.5" outlineLevel="1" x14ac:dyDescent="0.25">
      <c r="A6897" s="47" t="s">
        <v>7764</v>
      </c>
      <c r="B6897" s="150">
        <v>6852</v>
      </c>
      <c r="C6897" s="36" t="s">
        <v>7763</v>
      </c>
      <c r="D6897" s="35" t="s">
        <v>7764</v>
      </c>
      <c r="E6897" s="36" t="s">
        <v>11490</v>
      </c>
      <c r="F6897" s="35" t="s">
        <v>15877</v>
      </c>
      <c r="G6897" s="117">
        <v>1</v>
      </c>
      <c r="H6897" s="117">
        <v>182.21</v>
      </c>
      <c r="I6897" s="117"/>
      <c r="J6897" s="118">
        <v>237.15</v>
      </c>
      <c r="K6897" s="58"/>
      <c r="L6897" s="119" t="s">
        <v>11479</v>
      </c>
      <c r="M6897" s="38" t="s">
        <v>15050</v>
      </c>
    </row>
    <row r="6898" spans="1:13" ht="38.25" outlineLevel="1" x14ac:dyDescent="0.25">
      <c r="A6898" s="47" t="s">
        <v>7128</v>
      </c>
      <c r="B6898" s="150">
        <v>6853</v>
      </c>
      <c r="C6898" s="36" t="s">
        <v>7127</v>
      </c>
      <c r="D6898" s="35" t="s">
        <v>7128</v>
      </c>
      <c r="E6898" s="36" t="s">
        <v>11490</v>
      </c>
      <c r="F6898" s="35" t="s">
        <v>15878</v>
      </c>
      <c r="G6898" s="117">
        <v>66</v>
      </c>
      <c r="H6898" s="117">
        <v>114037.92</v>
      </c>
      <c r="I6898" s="117"/>
      <c r="J6898" s="118">
        <v>148420.35</v>
      </c>
      <c r="K6898" s="58"/>
      <c r="L6898" s="119" t="s">
        <v>11791</v>
      </c>
      <c r="M6898" s="38" t="s">
        <v>15050</v>
      </c>
    </row>
    <row r="6899" spans="1:13" ht="25.5" outlineLevel="1" x14ac:dyDescent="0.25">
      <c r="A6899" s="47" t="s">
        <v>7137</v>
      </c>
      <c r="B6899" s="150">
        <v>6854</v>
      </c>
      <c r="C6899" s="36" t="s">
        <v>7136</v>
      </c>
      <c r="D6899" s="35" t="s">
        <v>7137</v>
      </c>
      <c r="E6899" s="36" t="s">
        <v>11490</v>
      </c>
      <c r="F6899" s="35" t="s">
        <v>15877</v>
      </c>
      <c r="G6899" s="117">
        <v>1</v>
      </c>
      <c r="H6899" s="117">
        <v>893.59</v>
      </c>
      <c r="I6899" s="117"/>
      <c r="J6899" s="118">
        <v>1163.01</v>
      </c>
      <c r="K6899" s="58"/>
      <c r="L6899" s="119" t="s">
        <v>11791</v>
      </c>
      <c r="M6899" s="38" t="s">
        <v>15050</v>
      </c>
    </row>
    <row r="6900" spans="1:13" ht="25.5" outlineLevel="1" x14ac:dyDescent="0.25">
      <c r="A6900" s="47" t="s">
        <v>12254</v>
      </c>
      <c r="B6900" s="150">
        <v>6855</v>
      </c>
      <c r="C6900" s="36" t="s">
        <v>7805</v>
      </c>
      <c r="D6900" s="35" t="s">
        <v>12254</v>
      </c>
      <c r="E6900" s="36" t="s">
        <v>11490</v>
      </c>
      <c r="F6900" s="35" t="s">
        <v>15877</v>
      </c>
      <c r="G6900" s="117">
        <v>4</v>
      </c>
      <c r="H6900" s="117">
        <v>4768</v>
      </c>
      <c r="I6900" s="117"/>
      <c r="J6900" s="118">
        <v>6205.55</v>
      </c>
      <c r="K6900" s="58"/>
      <c r="L6900" s="119" t="s">
        <v>11791</v>
      </c>
      <c r="M6900" s="38" t="s">
        <v>15050</v>
      </c>
    </row>
    <row r="6901" spans="1:13" ht="51" outlineLevel="1" x14ac:dyDescent="0.25">
      <c r="A6901" s="47" t="s">
        <v>7807</v>
      </c>
      <c r="B6901" s="150">
        <v>6856</v>
      </c>
      <c r="C6901" s="40" t="s">
        <v>7806</v>
      </c>
      <c r="D6901" s="35" t="s">
        <v>7807</v>
      </c>
      <c r="E6901" s="36" t="s">
        <v>11490</v>
      </c>
      <c r="F6901" s="35" t="s">
        <v>15878</v>
      </c>
      <c r="G6901" s="117">
        <v>18</v>
      </c>
      <c r="H6901" s="117">
        <v>19209</v>
      </c>
      <c r="I6901" s="117"/>
      <c r="J6901" s="118">
        <v>25000.51</v>
      </c>
      <c r="K6901" s="58"/>
      <c r="L6901" s="119" t="s">
        <v>11791</v>
      </c>
      <c r="M6901" s="38" t="s">
        <v>15050</v>
      </c>
    </row>
    <row r="6902" spans="1:13" ht="38.25" outlineLevel="1" x14ac:dyDescent="0.25">
      <c r="A6902" s="47" t="s">
        <v>7130</v>
      </c>
      <c r="B6902" s="150">
        <v>6857</v>
      </c>
      <c r="C6902" s="36" t="s">
        <v>7129</v>
      </c>
      <c r="D6902" s="35" t="s">
        <v>7130</v>
      </c>
      <c r="E6902" s="36" t="s">
        <v>11490</v>
      </c>
      <c r="F6902" s="35" t="s">
        <v>15878</v>
      </c>
      <c r="G6902" s="117">
        <v>31</v>
      </c>
      <c r="H6902" s="117">
        <v>22703.52</v>
      </c>
      <c r="I6902" s="117"/>
      <c r="J6902" s="118">
        <v>29548.63</v>
      </c>
      <c r="K6902" s="58"/>
      <c r="L6902" s="119" t="s">
        <v>11791</v>
      </c>
      <c r="M6902" s="38" t="s">
        <v>15050</v>
      </c>
    </row>
    <row r="6903" spans="1:13" ht="25.5" outlineLevel="1" x14ac:dyDescent="0.25">
      <c r="A6903" s="47" t="s">
        <v>12255</v>
      </c>
      <c r="B6903" s="150">
        <v>6858</v>
      </c>
      <c r="C6903" s="36" t="s">
        <v>7808</v>
      </c>
      <c r="D6903" s="35" t="s">
        <v>12255</v>
      </c>
      <c r="E6903" s="36" t="s">
        <v>11490</v>
      </c>
      <c r="F6903" s="35" t="s">
        <v>15877</v>
      </c>
      <c r="G6903" s="117">
        <v>8</v>
      </c>
      <c r="H6903" s="117">
        <v>11699.98</v>
      </c>
      <c r="I6903" s="117"/>
      <c r="J6903" s="118">
        <v>15227.52</v>
      </c>
      <c r="K6903" s="58"/>
      <c r="L6903" s="119" t="s">
        <v>11791</v>
      </c>
      <c r="M6903" s="38" t="s">
        <v>15050</v>
      </c>
    </row>
    <row r="6904" spans="1:13" ht="25.5" outlineLevel="1" x14ac:dyDescent="0.25">
      <c r="A6904" s="47" t="s">
        <v>7810</v>
      </c>
      <c r="B6904" s="150">
        <v>6859</v>
      </c>
      <c r="C6904" s="36" t="s">
        <v>7809</v>
      </c>
      <c r="D6904" s="35" t="s">
        <v>7810</v>
      </c>
      <c r="E6904" s="36" t="s">
        <v>11490</v>
      </c>
      <c r="F6904" s="35" t="s">
        <v>15877</v>
      </c>
      <c r="G6904" s="117">
        <v>6</v>
      </c>
      <c r="H6904" s="117">
        <v>3527.54</v>
      </c>
      <c r="I6904" s="117"/>
      <c r="J6904" s="118">
        <v>4591.09</v>
      </c>
      <c r="K6904" s="58"/>
      <c r="L6904" s="119" t="s">
        <v>11479</v>
      </c>
      <c r="M6904" s="38" t="s">
        <v>15050</v>
      </c>
    </row>
    <row r="6905" spans="1:13" ht="25.5" outlineLevel="1" x14ac:dyDescent="0.25">
      <c r="A6905" s="47" t="s">
        <v>7811</v>
      </c>
      <c r="B6905" s="150">
        <v>6860</v>
      </c>
      <c r="C6905" s="40" t="s">
        <v>11792</v>
      </c>
      <c r="D6905" s="35" t="s">
        <v>7811</v>
      </c>
      <c r="E6905" s="36" t="s">
        <v>11490</v>
      </c>
      <c r="F6905" s="35" t="s">
        <v>15877</v>
      </c>
      <c r="G6905" s="117">
        <v>14</v>
      </c>
      <c r="H6905" s="117">
        <v>12493.25</v>
      </c>
      <c r="I6905" s="117"/>
      <c r="J6905" s="118">
        <v>16259.96</v>
      </c>
      <c r="K6905" s="58"/>
      <c r="L6905" s="119" t="s">
        <v>11791</v>
      </c>
      <c r="M6905" s="38" t="s">
        <v>15050</v>
      </c>
    </row>
    <row r="6906" spans="1:13" ht="25.5" outlineLevel="1" x14ac:dyDescent="0.25">
      <c r="A6906" s="47" t="s">
        <v>7813</v>
      </c>
      <c r="B6906" s="150">
        <v>6861</v>
      </c>
      <c r="C6906" s="36" t="s">
        <v>7812</v>
      </c>
      <c r="D6906" s="35" t="s">
        <v>7813</v>
      </c>
      <c r="E6906" s="36" t="s">
        <v>11490</v>
      </c>
      <c r="F6906" s="35" t="s">
        <v>15877</v>
      </c>
      <c r="G6906" s="117">
        <v>2</v>
      </c>
      <c r="H6906" s="117">
        <v>3237.15</v>
      </c>
      <c r="I6906" s="117"/>
      <c r="J6906" s="118">
        <v>4213.1499999999996</v>
      </c>
      <c r="K6906" s="58"/>
      <c r="L6906" s="119" t="s">
        <v>11791</v>
      </c>
      <c r="M6906" s="38" t="s">
        <v>15050</v>
      </c>
    </row>
    <row r="6907" spans="1:13" outlineLevel="1" x14ac:dyDescent="0.25">
      <c r="A6907" s="47" t="s">
        <v>7815</v>
      </c>
      <c r="B6907" s="150">
        <v>6862</v>
      </c>
      <c r="C6907" s="36" t="s">
        <v>7814</v>
      </c>
      <c r="D6907" s="35" t="s">
        <v>7815</v>
      </c>
      <c r="E6907" s="36" t="s">
        <v>11490</v>
      </c>
      <c r="F6907" s="35" t="s">
        <v>15878</v>
      </c>
      <c r="G6907" s="117">
        <v>9</v>
      </c>
      <c r="H6907" s="117">
        <v>1503.67</v>
      </c>
      <c r="I6907" s="117"/>
      <c r="J6907" s="118">
        <v>1957.03</v>
      </c>
      <c r="K6907" s="58"/>
      <c r="L6907" s="119" t="s">
        <v>11479</v>
      </c>
      <c r="M6907" s="38" t="s">
        <v>15050</v>
      </c>
    </row>
    <row r="6908" spans="1:13" ht="38.25" outlineLevel="1" x14ac:dyDescent="0.25">
      <c r="A6908" s="47" t="s">
        <v>7139</v>
      </c>
      <c r="B6908" s="150">
        <v>6863</v>
      </c>
      <c r="C6908" s="36" t="s">
        <v>7138</v>
      </c>
      <c r="D6908" s="35" t="s">
        <v>7139</v>
      </c>
      <c r="E6908" s="36" t="s">
        <v>11490</v>
      </c>
      <c r="F6908" s="35" t="s">
        <v>15877</v>
      </c>
      <c r="G6908" s="117">
        <v>7</v>
      </c>
      <c r="H6908" s="117">
        <v>6929.13</v>
      </c>
      <c r="I6908" s="117"/>
      <c r="J6908" s="118">
        <v>4271.8100000000004</v>
      </c>
      <c r="K6908" s="58"/>
      <c r="L6908" s="119" t="s">
        <v>11785</v>
      </c>
      <c r="M6908" s="38" t="s">
        <v>15050</v>
      </c>
    </row>
    <row r="6909" spans="1:13" ht="38.25" outlineLevel="1" x14ac:dyDescent="0.25">
      <c r="A6909" s="47" t="s">
        <v>7817</v>
      </c>
      <c r="B6909" s="150">
        <v>6864</v>
      </c>
      <c r="C6909" s="36" t="s">
        <v>7816</v>
      </c>
      <c r="D6909" s="35" t="s">
        <v>7817</v>
      </c>
      <c r="E6909" s="36" t="s">
        <v>11490</v>
      </c>
      <c r="F6909" s="35" t="s">
        <v>15877</v>
      </c>
      <c r="G6909" s="117">
        <v>1</v>
      </c>
      <c r="H6909" s="117">
        <v>1519.94</v>
      </c>
      <c r="I6909" s="117"/>
      <c r="J6909" s="118">
        <v>937.04</v>
      </c>
      <c r="K6909" s="58"/>
      <c r="L6909" s="119" t="s">
        <v>11785</v>
      </c>
      <c r="M6909" s="38" t="s">
        <v>15050</v>
      </c>
    </row>
    <row r="6910" spans="1:13" ht="38.25" outlineLevel="1" x14ac:dyDescent="0.25">
      <c r="A6910" s="47" t="s">
        <v>7122</v>
      </c>
      <c r="B6910" s="150">
        <v>6865</v>
      </c>
      <c r="C6910" s="36" t="s">
        <v>7121</v>
      </c>
      <c r="D6910" s="35" t="s">
        <v>7122</v>
      </c>
      <c r="E6910" s="36" t="s">
        <v>11490</v>
      </c>
      <c r="F6910" s="35" t="s">
        <v>15877</v>
      </c>
      <c r="G6910" s="117">
        <v>1</v>
      </c>
      <c r="H6910" s="117">
        <v>1250.08</v>
      </c>
      <c r="I6910" s="117"/>
      <c r="J6910" s="118">
        <v>770.67</v>
      </c>
      <c r="K6910" s="58"/>
      <c r="L6910" s="119" t="s">
        <v>11785</v>
      </c>
      <c r="M6910" s="38" t="s">
        <v>15050</v>
      </c>
    </row>
    <row r="6911" spans="1:13" ht="38.25" outlineLevel="1" x14ac:dyDescent="0.25">
      <c r="A6911" s="47" t="s">
        <v>7819</v>
      </c>
      <c r="B6911" s="150">
        <v>6866</v>
      </c>
      <c r="C6911" s="36" t="s">
        <v>7818</v>
      </c>
      <c r="D6911" s="35" t="s">
        <v>7819</v>
      </c>
      <c r="E6911" s="36" t="s">
        <v>11490</v>
      </c>
      <c r="F6911" s="35" t="s">
        <v>15878</v>
      </c>
      <c r="G6911" s="117">
        <v>1</v>
      </c>
      <c r="H6911" s="117">
        <v>1000</v>
      </c>
      <c r="I6911" s="117"/>
      <c r="J6911" s="118">
        <v>1301.5</v>
      </c>
      <c r="K6911" s="58"/>
      <c r="L6911" s="119" t="s">
        <v>11791</v>
      </c>
      <c r="M6911" s="38" t="s">
        <v>15050</v>
      </c>
    </row>
    <row r="6912" spans="1:13" ht="38.25" outlineLevel="1" x14ac:dyDescent="0.25">
      <c r="A6912" s="47" t="s">
        <v>7143</v>
      </c>
      <c r="B6912" s="150">
        <v>6867</v>
      </c>
      <c r="C6912" s="36" t="s">
        <v>7142</v>
      </c>
      <c r="D6912" s="35" t="s">
        <v>7143</v>
      </c>
      <c r="E6912" s="36" t="s">
        <v>11490</v>
      </c>
      <c r="F6912" s="35" t="s">
        <v>15877</v>
      </c>
      <c r="G6912" s="117">
        <v>1</v>
      </c>
      <c r="H6912" s="117">
        <v>376.96</v>
      </c>
      <c r="I6912" s="117"/>
      <c r="J6912" s="118">
        <v>232.4</v>
      </c>
      <c r="K6912" s="58"/>
      <c r="L6912" s="119" t="s">
        <v>11785</v>
      </c>
      <c r="M6912" s="38" t="s">
        <v>15050</v>
      </c>
    </row>
    <row r="6913" spans="1:13" outlineLevel="1" x14ac:dyDescent="0.25">
      <c r="A6913" s="47" t="s">
        <v>7904</v>
      </c>
      <c r="B6913" s="150">
        <v>6868</v>
      </c>
      <c r="C6913" s="36" t="s">
        <v>7903</v>
      </c>
      <c r="D6913" s="35" t="s">
        <v>7904</v>
      </c>
      <c r="E6913" s="36" t="s">
        <v>11490</v>
      </c>
      <c r="F6913" s="35" t="s">
        <v>15877</v>
      </c>
      <c r="G6913" s="117">
        <v>1</v>
      </c>
      <c r="H6913" s="117">
        <v>1109.6400000000001</v>
      </c>
      <c r="I6913" s="117"/>
      <c r="J6913" s="118">
        <v>1444.2</v>
      </c>
      <c r="K6913" s="58"/>
      <c r="L6913" s="119" t="s">
        <v>11479</v>
      </c>
      <c r="M6913" s="38" t="s">
        <v>15050</v>
      </c>
    </row>
    <row r="6914" spans="1:13" ht="38.25" outlineLevel="1" x14ac:dyDescent="0.25">
      <c r="A6914" s="47" t="s">
        <v>7906</v>
      </c>
      <c r="B6914" s="150">
        <v>6869</v>
      </c>
      <c r="C6914" s="36" t="s">
        <v>7905</v>
      </c>
      <c r="D6914" s="35" t="s">
        <v>7906</v>
      </c>
      <c r="E6914" s="36" t="s">
        <v>11490</v>
      </c>
      <c r="F6914" s="35" t="s">
        <v>15877</v>
      </c>
      <c r="G6914" s="117">
        <v>1</v>
      </c>
      <c r="H6914" s="117">
        <v>1288.8900000000001</v>
      </c>
      <c r="I6914" s="117"/>
      <c r="J6914" s="118">
        <v>794.6</v>
      </c>
      <c r="K6914" s="58"/>
      <c r="L6914" s="119" t="s">
        <v>11785</v>
      </c>
      <c r="M6914" s="38" t="s">
        <v>15050</v>
      </c>
    </row>
    <row r="6915" spans="1:13" outlineLevel="1" x14ac:dyDescent="0.25">
      <c r="A6915" s="47" t="s">
        <v>7908</v>
      </c>
      <c r="B6915" s="150">
        <v>6870</v>
      </c>
      <c r="C6915" s="36" t="s">
        <v>7907</v>
      </c>
      <c r="D6915" s="35" t="s">
        <v>7908</v>
      </c>
      <c r="E6915" s="36" t="s">
        <v>11490</v>
      </c>
      <c r="F6915" s="35" t="s">
        <v>15877</v>
      </c>
      <c r="G6915" s="117">
        <v>2</v>
      </c>
      <c r="H6915" s="117">
        <v>3930.65</v>
      </c>
      <c r="I6915" s="117"/>
      <c r="J6915" s="118">
        <v>5115.74</v>
      </c>
      <c r="K6915" s="58"/>
      <c r="L6915" s="119" t="s">
        <v>11479</v>
      </c>
      <c r="M6915" s="38" t="s">
        <v>15050</v>
      </c>
    </row>
    <row r="6916" spans="1:13" ht="25.5" outlineLevel="1" x14ac:dyDescent="0.25">
      <c r="A6916" s="47" t="s">
        <v>7981</v>
      </c>
      <c r="B6916" s="150">
        <v>6871</v>
      </c>
      <c r="C6916" s="40" t="s">
        <v>15045</v>
      </c>
      <c r="D6916" s="35" t="s">
        <v>7981</v>
      </c>
      <c r="E6916" s="36" t="s">
        <v>11490</v>
      </c>
      <c r="F6916" s="35" t="s">
        <v>15877</v>
      </c>
      <c r="G6916" s="117">
        <v>1</v>
      </c>
      <c r="H6916" s="117">
        <v>932.2</v>
      </c>
      <c r="I6916" s="117"/>
      <c r="J6916" s="118">
        <v>1213.26</v>
      </c>
      <c r="K6916" s="58"/>
      <c r="L6916" s="119" t="s">
        <v>11479</v>
      </c>
      <c r="M6916" s="38" t="s">
        <v>15050</v>
      </c>
    </row>
    <row r="6917" spans="1:13" ht="38.25" outlineLevel="1" x14ac:dyDescent="0.25">
      <c r="A6917" s="47" t="s">
        <v>8146</v>
      </c>
      <c r="B6917" s="150">
        <v>6872</v>
      </c>
      <c r="C6917" s="36" t="s">
        <v>8145</v>
      </c>
      <c r="D6917" s="35" t="s">
        <v>8146</v>
      </c>
      <c r="E6917" s="36" t="s">
        <v>11490</v>
      </c>
      <c r="F6917" s="35" t="s">
        <v>15877</v>
      </c>
      <c r="G6917" s="117">
        <v>2</v>
      </c>
      <c r="H6917" s="117">
        <v>138.97999999999999</v>
      </c>
      <c r="I6917" s="117"/>
      <c r="J6917" s="118">
        <v>85.68</v>
      </c>
      <c r="K6917" s="58"/>
      <c r="L6917" s="119" t="s">
        <v>11785</v>
      </c>
      <c r="M6917" s="38" t="s">
        <v>15050</v>
      </c>
    </row>
    <row r="6918" spans="1:13" ht="25.5" outlineLevel="1" x14ac:dyDescent="0.25">
      <c r="A6918" s="47" t="s">
        <v>8163</v>
      </c>
      <c r="B6918" s="150">
        <v>6873</v>
      </c>
      <c r="C6918" s="36" t="s">
        <v>8162</v>
      </c>
      <c r="D6918" s="35" t="s">
        <v>8163</v>
      </c>
      <c r="E6918" s="36" t="s">
        <v>11490</v>
      </c>
      <c r="F6918" s="35" t="s">
        <v>15891</v>
      </c>
      <c r="G6918" s="117">
        <v>3</v>
      </c>
      <c r="H6918" s="117">
        <v>1830</v>
      </c>
      <c r="I6918" s="117"/>
      <c r="J6918" s="118">
        <v>2381.75</v>
      </c>
      <c r="K6918" s="58"/>
      <c r="L6918" s="119" t="s">
        <v>11479</v>
      </c>
      <c r="M6918" s="38" t="s">
        <v>15050</v>
      </c>
    </row>
    <row r="6919" spans="1:13" ht="38.25" outlineLevel="1" x14ac:dyDescent="0.25">
      <c r="A6919" s="47" t="s">
        <v>8189</v>
      </c>
      <c r="B6919" s="150">
        <v>6874</v>
      </c>
      <c r="C6919" s="36" t="s">
        <v>8188</v>
      </c>
      <c r="D6919" s="35" t="s">
        <v>8189</v>
      </c>
      <c r="E6919" s="36" t="s">
        <v>11490</v>
      </c>
      <c r="F6919" s="35" t="s">
        <v>15877</v>
      </c>
      <c r="G6919" s="117">
        <v>2</v>
      </c>
      <c r="H6919" s="117">
        <v>458.34</v>
      </c>
      <c r="I6919" s="117"/>
      <c r="J6919" s="118">
        <v>282.57</v>
      </c>
      <c r="K6919" s="58"/>
      <c r="L6919" s="119" t="s">
        <v>11785</v>
      </c>
      <c r="M6919" s="38" t="s">
        <v>15050</v>
      </c>
    </row>
    <row r="6920" spans="1:13" outlineLevel="1" x14ac:dyDescent="0.25">
      <c r="A6920" s="47" t="s">
        <v>8207</v>
      </c>
      <c r="B6920" s="150">
        <v>6875</v>
      </c>
      <c r="C6920" s="36" t="s">
        <v>8206</v>
      </c>
      <c r="D6920" s="35" t="s">
        <v>8207</v>
      </c>
      <c r="E6920" s="36" t="s">
        <v>11490</v>
      </c>
      <c r="F6920" s="35" t="s">
        <v>15877</v>
      </c>
      <c r="G6920" s="117">
        <v>1</v>
      </c>
      <c r="H6920" s="117">
        <v>581.83000000000004</v>
      </c>
      <c r="I6920" s="117"/>
      <c r="J6920" s="118">
        <v>757.25</v>
      </c>
      <c r="K6920" s="58"/>
      <c r="L6920" s="119" t="s">
        <v>11479</v>
      </c>
      <c r="M6920" s="38" t="s">
        <v>15050</v>
      </c>
    </row>
    <row r="6921" spans="1:13" outlineLevel="1" x14ac:dyDescent="0.25">
      <c r="A6921" s="48">
        <v>179</v>
      </c>
      <c r="B6921" s="150">
        <v>6876</v>
      </c>
      <c r="C6921" s="36" t="s">
        <v>8209</v>
      </c>
      <c r="D6921" s="33">
        <v>179</v>
      </c>
      <c r="E6921" s="36" t="s">
        <v>11490</v>
      </c>
      <c r="F6921" s="35" t="s">
        <v>15877</v>
      </c>
      <c r="G6921" s="117">
        <v>1</v>
      </c>
      <c r="H6921" s="117">
        <v>87</v>
      </c>
      <c r="I6921" s="117"/>
      <c r="J6921" s="118">
        <v>113.23</v>
      </c>
      <c r="K6921" s="58"/>
      <c r="L6921" s="119" t="s">
        <v>11479</v>
      </c>
      <c r="M6921" s="38" t="s">
        <v>15050</v>
      </c>
    </row>
    <row r="6922" spans="1:13" outlineLevel="1" x14ac:dyDescent="0.25">
      <c r="A6922" s="47" t="s">
        <v>8260</v>
      </c>
      <c r="B6922" s="150">
        <v>6877</v>
      </c>
      <c r="C6922" s="40" t="s">
        <v>15046</v>
      </c>
      <c r="D6922" s="35" t="s">
        <v>8260</v>
      </c>
      <c r="E6922" s="36" t="s">
        <v>11490</v>
      </c>
      <c r="F6922" s="35" t="s">
        <v>15877</v>
      </c>
      <c r="G6922" s="117">
        <v>43</v>
      </c>
      <c r="H6922" s="117">
        <v>473.72</v>
      </c>
      <c r="I6922" s="117"/>
      <c r="J6922" s="118">
        <v>616.54999999999995</v>
      </c>
      <c r="K6922" s="58"/>
      <c r="L6922" s="119" t="s">
        <v>11479</v>
      </c>
      <c r="M6922" s="38" t="s">
        <v>15050</v>
      </c>
    </row>
    <row r="6923" spans="1:13" outlineLevel="1" x14ac:dyDescent="0.25">
      <c r="A6923" s="47" t="s">
        <v>8261</v>
      </c>
      <c r="B6923" s="150">
        <v>6878</v>
      </c>
      <c r="C6923" s="40" t="s">
        <v>15047</v>
      </c>
      <c r="D6923" s="35" t="s">
        <v>8261</v>
      </c>
      <c r="E6923" s="36" t="s">
        <v>11490</v>
      </c>
      <c r="F6923" s="35" t="s">
        <v>15877</v>
      </c>
      <c r="G6923" s="117">
        <v>1</v>
      </c>
      <c r="H6923" s="117">
        <v>190</v>
      </c>
      <c r="I6923" s="117"/>
      <c r="J6923" s="118">
        <v>247.29</v>
      </c>
      <c r="K6923" s="58"/>
      <c r="L6923" s="119" t="s">
        <v>11479</v>
      </c>
      <c r="M6923" s="38" t="s">
        <v>15050</v>
      </c>
    </row>
    <row r="6924" spans="1:13" ht="25.5" outlineLevel="1" x14ac:dyDescent="0.25">
      <c r="A6924" s="47" t="s">
        <v>8262</v>
      </c>
      <c r="B6924" s="150">
        <v>6879</v>
      </c>
      <c r="C6924" s="40" t="s">
        <v>15048</v>
      </c>
      <c r="D6924" s="35" t="s">
        <v>8262</v>
      </c>
      <c r="E6924" s="36" t="s">
        <v>11490</v>
      </c>
      <c r="F6924" s="35" t="s">
        <v>15877</v>
      </c>
      <c r="G6924" s="117">
        <v>2</v>
      </c>
      <c r="H6924" s="117">
        <v>488.13</v>
      </c>
      <c r="I6924" s="117"/>
      <c r="J6924" s="118">
        <v>635.29999999999995</v>
      </c>
      <c r="K6924" s="58"/>
      <c r="L6924" s="119" t="s">
        <v>11479</v>
      </c>
      <c r="M6924" s="38" t="s">
        <v>15050</v>
      </c>
    </row>
    <row r="6925" spans="1:13" outlineLevel="1" x14ac:dyDescent="0.25">
      <c r="A6925" s="47" t="s">
        <v>8266</v>
      </c>
      <c r="B6925" s="150">
        <v>6880</v>
      </c>
      <c r="C6925" s="36" t="s">
        <v>8265</v>
      </c>
      <c r="D6925" s="35" t="s">
        <v>8266</v>
      </c>
      <c r="E6925" s="36" t="s">
        <v>11490</v>
      </c>
      <c r="F6925" s="35" t="s">
        <v>15877</v>
      </c>
      <c r="G6925" s="117">
        <v>9</v>
      </c>
      <c r="H6925" s="117">
        <v>3813.56</v>
      </c>
      <c r="I6925" s="117"/>
      <c r="J6925" s="118">
        <v>4963.3500000000004</v>
      </c>
      <c r="K6925" s="58"/>
      <c r="L6925" s="119" t="s">
        <v>11479</v>
      </c>
      <c r="M6925" s="38" t="s">
        <v>15050</v>
      </c>
    </row>
    <row r="6926" spans="1:13" outlineLevel="1" x14ac:dyDescent="0.25">
      <c r="A6926" s="47" t="s">
        <v>8285</v>
      </c>
      <c r="B6926" s="150">
        <v>6881</v>
      </c>
      <c r="C6926" s="36" t="s">
        <v>8284</v>
      </c>
      <c r="D6926" s="35" t="s">
        <v>8285</v>
      </c>
      <c r="E6926" s="36" t="s">
        <v>11490</v>
      </c>
      <c r="F6926" s="35" t="s">
        <v>15891</v>
      </c>
      <c r="G6926" s="117">
        <v>8</v>
      </c>
      <c r="H6926" s="117">
        <v>5078.0200000000004</v>
      </c>
      <c r="I6926" s="117"/>
      <c r="J6926" s="118">
        <v>6609.04</v>
      </c>
      <c r="K6926" s="58"/>
      <c r="L6926" s="119" t="s">
        <v>11479</v>
      </c>
      <c r="M6926" s="38" t="s">
        <v>15050</v>
      </c>
    </row>
    <row r="6927" spans="1:13" ht="38.25" outlineLevel="1" x14ac:dyDescent="0.25">
      <c r="A6927" s="47" t="s">
        <v>7124</v>
      </c>
      <c r="B6927" s="150">
        <v>6882</v>
      </c>
      <c r="C6927" s="36" t="s">
        <v>7123</v>
      </c>
      <c r="D6927" s="35" t="s">
        <v>7124</v>
      </c>
      <c r="E6927" s="36" t="s">
        <v>11490</v>
      </c>
      <c r="F6927" s="35" t="s">
        <v>15891</v>
      </c>
      <c r="G6927" s="117">
        <v>1</v>
      </c>
      <c r="H6927" s="117">
        <v>32.54</v>
      </c>
      <c r="I6927" s="117"/>
      <c r="J6927" s="118">
        <v>20.059999999999999</v>
      </c>
      <c r="K6927" s="58"/>
      <c r="L6927" s="119" t="s">
        <v>11785</v>
      </c>
      <c r="M6927" s="38" t="s">
        <v>15050</v>
      </c>
    </row>
    <row r="6928" spans="1:13" outlineLevel="1" x14ac:dyDescent="0.25">
      <c r="A6928" s="47" t="s">
        <v>8461</v>
      </c>
      <c r="B6928" s="150">
        <v>6883</v>
      </c>
      <c r="C6928" s="36" t="s">
        <v>8460</v>
      </c>
      <c r="D6928" s="35" t="s">
        <v>8461</v>
      </c>
      <c r="E6928" s="36" t="s">
        <v>11490</v>
      </c>
      <c r="F6928" s="35" t="s">
        <v>15891</v>
      </c>
      <c r="G6928" s="117">
        <v>5</v>
      </c>
      <c r="H6928" s="117">
        <v>4398.67</v>
      </c>
      <c r="I6928" s="117"/>
      <c r="J6928" s="118">
        <v>5724.87</v>
      </c>
      <c r="K6928" s="58"/>
      <c r="L6928" s="119" t="s">
        <v>11479</v>
      </c>
      <c r="M6928" s="38" t="s">
        <v>15050</v>
      </c>
    </row>
    <row r="6929" spans="1:13" outlineLevel="1" x14ac:dyDescent="0.25">
      <c r="A6929" s="47" t="s">
        <v>12256</v>
      </c>
      <c r="B6929" s="150">
        <v>6884</v>
      </c>
      <c r="C6929" s="36" t="s">
        <v>8474</v>
      </c>
      <c r="D6929" s="35" t="s">
        <v>12256</v>
      </c>
      <c r="E6929" s="36" t="s">
        <v>11490</v>
      </c>
      <c r="F6929" s="35" t="s">
        <v>15877</v>
      </c>
      <c r="G6929" s="117">
        <v>9</v>
      </c>
      <c r="H6929" s="117">
        <v>715.1</v>
      </c>
      <c r="I6929" s="117"/>
      <c r="J6929" s="118">
        <v>930.7</v>
      </c>
      <c r="K6929" s="58"/>
      <c r="L6929" s="119" t="s">
        <v>11479</v>
      </c>
      <c r="M6929" s="38" t="s">
        <v>15050</v>
      </c>
    </row>
    <row r="6930" spans="1:13" outlineLevel="1" x14ac:dyDescent="0.25">
      <c r="A6930" s="48">
        <v>6227</v>
      </c>
      <c r="B6930" s="150">
        <v>6885</v>
      </c>
      <c r="C6930" s="36" t="s">
        <v>8492</v>
      </c>
      <c r="D6930" s="33">
        <v>6227</v>
      </c>
      <c r="E6930" s="36" t="s">
        <v>11490</v>
      </c>
      <c r="F6930" s="35" t="s">
        <v>15877</v>
      </c>
      <c r="G6930" s="117">
        <v>1</v>
      </c>
      <c r="H6930" s="117">
        <v>225</v>
      </c>
      <c r="I6930" s="117"/>
      <c r="J6930" s="118">
        <v>292.83999999999997</v>
      </c>
      <c r="K6930" s="58"/>
      <c r="L6930" s="119" t="s">
        <v>11479</v>
      </c>
      <c r="M6930" s="38" t="s">
        <v>15050</v>
      </c>
    </row>
    <row r="6931" spans="1:13" ht="38.25" outlineLevel="1" x14ac:dyDescent="0.25">
      <c r="A6931" s="47" t="s">
        <v>8494</v>
      </c>
      <c r="B6931" s="150">
        <v>6886</v>
      </c>
      <c r="C6931" s="36" t="s">
        <v>8493</v>
      </c>
      <c r="D6931" s="35" t="s">
        <v>8494</v>
      </c>
      <c r="E6931" s="36" t="s">
        <v>11490</v>
      </c>
      <c r="F6931" s="35" t="s">
        <v>15877</v>
      </c>
      <c r="G6931" s="117">
        <v>2</v>
      </c>
      <c r="H6931" s="117">
        <v>1661.02</v>
      </c>
      <c r="I6931" s="117"/>
      <c r="J6931" s="118">
        <v>2161.8200000000002</v>
      </c>
      <c r="K6931" s="58"/>
      <c r="L6931" s="119" t="s">
        <v>11479</v>
      </c>
      <c r="M6931" s="38" t="s">
        <v>15050</v>
      </c>
    </row>
    <row r="6932" spans="1:13" outlineLevel="1" x14ac:dyDescent="0.25">
      <c r="A6932" s="47" t="s">
        <v>8496</v>
      </c>
      <c r="B6932" s="150">
        <v>6887</v>
      </c>
      <c r="C6932" s="36" t="s">
        <v>8495</v>
      </c>
      <c r="D6932" s="35" t="s">
        <v>8496</v>
      </c>
      <c r="E6932" s="36" t="s">
        <v>11490</v>
      </c>
      <c r="F6932" s="35" t="s">
        <v>15877</v>
      </c>
      <c r="G6932" s="117">
        <v>11</v>
      </c>
      <c r="H6932" s="117">
        <v>1359.47</v>
      </c>
      <c r="I6932" s="117"/>
      <c r="J6932" s="118">
        <v>1769.35</v>
      </c>
      <c r="K6932" s="58"/>
      <c r="L6932" s="119" t="s">
        <v>11479</v>
      </c>
      <c r="M6932" s="38" t="s">
        <v>15050</v>
      </c>
    </row>
    <row r="6933" spans="1:13" outlineLevel="1" x14ac:dyDescent="0.25">
      <c r="A6933" s="47" t="s">
        <v>12257</v>
      </c>
      <c r="B6933" s="150">
        <v>6888</v>
      </c>
      <c r="C6933" s="36" t="s">
        <v>8497</v>
      </c>
      <c r="D6933" s="35" t="s">
        <v>12257</v>
      </c>
      <c r="E6933" s="36" t="s">
        <v>11490</v>
      </c>
      <c r="F6933" s="35" t="s">
        <v>15877</v>
      </c>
      <c r="G6933" s="117">
        <v>8</v>
      </c>
      <c r="H6933" s="117">
        <v>3900.52</v>
      </c>
      <c r="I6933" s="117"/>
      <c r="J6933" s="118">
        <v>5076.53</v>
      </c>
      <c r="K6933" s="58"/>
      <c r="L6933" s="119" t="s">
        <v>11479</v>
      </c>
      <c r="M6933" s="38" t="s">
        <v>15050</v>
      </c>
    </row>
    <row r="6934" spans="1:13" ht="38.25" outlineLevel="1" x14ac:dyDescent="0.25">
      <c r="A6934" s="47" t="s">
        <v>8660</v>
      </c>
      <c r="B6934" s="150">
        <v>6889</v>
      </c>
      <c r="C6934" s="40" t="s">
        <v>15049</v>
      </c>
      <c r="D6934" s="35" t="s">
        <v>8660</v>
      </c>
      <c r="E6934" s="36" t="s">
        <v>11490</v>
      </c>
      <c r="F6934" s="35" t="s">
        <v>15877</v>
      </c>
      <c r="G6934" s="117">
        <v>1</v>
      </c>
      <c r="H6934" s="117">
        <v>168.64</v>
      </c>
      <c r="I6934" s="117"/>
      <c r="J6934" s="118">
        <v>103.97</v>
      </c>
      <c r="K6934" s="58"/>
      <c r="L6934" s="119" t="s">
        <v>11785</v>
      </c>
      <c r="M6934" s="38" t="s">
        <v>15050</v>
      </c>
    </row>
    <row r="6935" spans="1:13" ht="14.25" thickBot="1" x14ac:dyDescent="0.3">
      <c r="A6935" s="48"/>
      <c r="B6935" s="21" t="s">
        <v>11636</v>
      </c>
      <c r="C6935" s="112"/>
      <c r="D6935" s="50"/>
      <c r="E6935" s="40"/>
      <c r="F6935" s="35"/>
      <c r="G6935" s="127">
        <f>G6375+G6327+G755+G8+G5+G859</f>
        <v>318450.29000000004</v>
      </c>
      <c r="H6935" s="127">
        <f>H6375+H6327+H755+H8+H5+H859</f>
        <v>21554387.340000015</v>
      </c>
      <c r="I6935" s="127"/>
      <c r="J6935" s="125">
        <f>J6375+J6327+J755+J8+J5+J859</f>
        <v>19566117.63000001</v>
      </c>
      <c r="K6935" s="61"/>
      <c r="L6935" s="116"/>
      <c r="M6935" s="42"/>
    </row>
    <row r="6936" spans="1:13" s="22" customFormat="1" outlineLevel="1" x14ac:dyDescent="0.25">
      <c r="A6936" s="47" t="s">
        <v>12216</v>
      </c>
      <c r="B6936" s="34"/>
      <c r="C6936" s="34"/>
      <c r="D6936" s="23"/>
      <c r="E6936" s="34"/>
      <c r="F6936" s="23"/>
      <c r="G6936" s="110"/>
      <c r="H6936" s="110"/>
      <c r="I6936" s="110"/>
      <c r="J6936" s="110"/>
      <c r="K6936" s="23"/>
      <c r="L6936" s="111"/>
      <c r="M6936" s="32" t="s">
        <v>11628</v>
      </c>
    </row>
    <row r="6937" spans="1:13" s="22" customFormat="1" outlineLevel="1" x14ac:dyDescent="0.25">
      <c r="A6937" s="47" t="s">
        <v>12217</v>
      </c>
      <c r="B6937" s="34"/>
      <c r="C6937" s="34"/>
      <c r="D6937" s="23"/>
      <c r="E6937" s="34"/>
      <c r="F6937" s="23"/>
      <c r="G6937" s="110"/>
      <c r="H6937" s="110"/>
      <c r="I6937" s="110"/>
      <c r="J6937" s="110"/>
      <c r="K6937" s="23"/>
      <c r="L6937" s="111"/>
      <c r="M6937" s="32" t="s">
        <v>11628</v>
      </c>
    </row>
    <row r="6938" spans="1:13" s="22" customFormat="1" outlineLevel="1" x14ac:dyDescent="0.25">
      <c r="A6938" s="47" t="s">
        <v>12218</v>
      </c>
      <c r="B6938" s="34"/>
      <c r="C6938" s="34" t="s">
        <v>15873</v>
      </c>
      <c r="D6938" s="23"/>
      <c r="E6938" s="34"/>
      <c r="F6938" s="23"/>
      <c r="G6938" s="110"/>
      <c r="H6938" s="110"/>
      <c r="I6938" s="110"/>
      <c r="J6938" s="110" t="s">
        <v>15874</v>
      </c>
      <c r="K6938" s="23"/>
      <c r="L6938" s="111"/>
      <c r="M6938" s="32" t="s">
        <v>11628</v>
      </c>
    </row>
    <row r="6939" spans="1:13" s="22" customFormat="1" outlineLevel="1" x14ac:dyDescent="0.25">
      <c r="A6939" s="47" t="s">
        <v>12219</v>
      </c>
      <c r="B6939" s="34"/>
      <c r="C6939" s="34"/>
      <c r="D6939" s="23"/>
      <c r="E6939" s="34"/>
      <c r="F6939" s="23"/>
      <c r="G6939" s="110"/>
      <c r="H6939" s="110"/>
      <c r="I6939" s="110"/>
      <c r="J6939" s="110"/>
      <c r="K6939" s="23"/>
      <c r="L6939" s="111"/>
      <c r="M6939" s="32" t="s">
        <v>11628</v>
      </c>
    </row>
  </sheetData>
  <mergeCells count="1">
    <mergeCell ref="B6376:C6376"/>
  </mergeCells>
  <printOptions horizontalCentered="1" verticalCentered="1"/>
  <pageMargins left="0.39370078740157483" right="0.39370078740157483" top="0.78740157480314965" bottom="0.78740157480314965" header="0.31496062992125984" footer="0.11811023622047245"/>
  <pageSetup paperSize="9" scale="90" firstPageNumber="64" fitToHeight="10000" orientation="landscape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ОС </vt:lpstr>
      <vt:lpstr>МЦ04_</vt:lpstr>
      <vt:lpstr>ТМЦ_</vt:lpstr>
      <vt:lpstr>МЦ04_!Заголовки_для_печати</vt:lpstr>
      <vt:lpstr>'ОС '!Заголовки_для_печати</vt:lpstr>
      <vt:lpstr>ТМЦ_!Заголовки_для_печати</vt:lpstr>
      <vt:lpstr>МЦ04_!Область_печати</vt:lpstr>
      <vt:lpstr>'ОС '!Область_печати</vt:lpstr>
      <vt:lpstr>ТМЦ_!Область_печати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AntonetsAA</dc:creator>
  <cp:lastModifiedBy>Администратор</cp:lastModifiedBy>
  <cp:lastPrinted>2020-09-02T09:56:04Z</cp:lastPrinted>
  <dcterms:created xsi:type="dcterms:W3CDTF">2019-10-04T06:14:24Z</dcterms:created>
  <dcterms:modified xsi:type="dcterms:W3CDTF">2020-09-07T12:46:22Z</dcterms:modified>
</cp:coreProperties>
</file>